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2.1 - Stavebně-konstr..." sheetId="3" r:id="rId3"/>
    <sheet name="D.1.2.3 - Záchytný systém" sheetId="4" r:id="rId4"/>
    <sheet name="D.1.2.4 - Výtahy" sheetId="5" r:id="rId5"/>
    <sheet name="D.1.4.1 - Zdravotně-techn..." sheetId="6" r:id="rId6"/>
    <sheet name="D.1.4.1b - Drenáže" sheetId="7" r:id="rId7"/>
    <sheet name="D.1.4.2 - Vytápění" sheetId="8" r:id="rId8"/>
    <sheet name="D.1.4.2.1 - Teplovod" sheetId="9" r:id="rId9"/>
    <sheet name="D.1.4.3 - Vzduchotechnika" sheetId="10" r:id="rId10"/>
    <sheet name="D.1.4.3.1 - VRF chlazení" sheetId="11" r:id="rId11"/>
    <sheet name="D.1.4.4. - Silnoproud" sheetId="12" r:id="rId12"/>
    <sheet name="D.1.4.5 - Slaboproud" sheetId="13" r:id="rId13"/>
    <sheet name="D.1.4.5.1 - Elektrická po..." sheetId="14" r:id="rId14"/>
    <sheet name="D.2. - Zpevněné plochy a ..." sheetId="15" r:id="rId15"/>
    <sheet name="D.3 - Vnější kanalizace" sheetId="16" r:id="rId16"/>
    <sheet name="VRN - Vedlejší rozpočtové..." sheetId="17" r:id="rId17"/>
    <sheet name="D.1.1.1 - Architektonicko..._01" sheetId="18" r:id="rId18"/>
    <sheet name="D.1.1.1b - ARS- Můstek" sheetId="19" r:id="rId19"/>
    <sheet name="D.1.2.1 - Stavebně-konstr..._01" sheetId="20" r:id="rId20"/>
    <sheet name="D.1.4.1 - Zdravotně-techn..._01" sheetId="21" r:id="rId21"/>
    <sheet name="D.1.4.2 - Vytápění_01" sheetId="22" r:id="rId22"/>
    <sheet name="D.1.4.3 - Vzduchotechnika_01" sheetId="23" r:id="rId23"/>
    <sheet name="D.1.4.3.1 - VRF chlazení_01" sheetId="24" r:id="rId24"/>
    <sheet name="D.1.4.4 - Silnoproud" sheetId="25" r:id="rId25"/>
    <sheet name="D.1.4.5 - Slaboproud_01" sheetId="26" r:id="rId26"/>
    <sheet name="D.1.4.5.1 - Elektrická po..._01" sheetId="27" r:id="rId27"/>
    <sheet name="D.1.4.6 - Měření a regulace" sheetId="28" r:id="rId28"/>
    <sheet name="D.5 - Technologie heliportu" sheetId="29" r:id="rId29"/>
    <sheet name="D.6 - Hašení" sheetId="30" r:id="rId30"/>
    <sheet name="VRN - Vedlejší rozpočtové..._01" sheetId="31" r:id="rId31"/>
    <sheet name="Seznam figur" sheetId="32" r:id="rId32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'D.1.1.1 - Architektonicko...'!$C$140:$K$1042</definedName>
    <definedName name="_xlnm.Print_Area" localSheetId="1">'D.1.1.1 - Architektonicko...'!$C$4:$J$76,'D.1.1.1 - Architektonicko...'!$C$82:$J$120,'D.1.1.1 - Architektonicko...'!$C$126:$J$1042</definedName>
    <definedName name="_xlnm.Print_Titles" localSheetId="1">'D.1.1.1 - Architektonicko...'!$140:$140</definedName>
    <definedName name="_xlnm._FilterDatabase" localSheetId="2" hidden="1">'D.1.2.1 - Stavebně-konstr...'!$C$131:$K$985</definedName>
    <definedName name="_xlnm.Print_Area" localSheetId="2">'D.1.2.1 - Stavebně-konstr...'!$C$4:$J$76,'D.1.2.1 - Stavebně-konstr...'!$C$82:$J$111,'D.1.2.1 - Stavebně-konstr...'!$C$117:$J$985</definedName>
    <definedName name="_xlnm.Print_Titles" localSheetId="2">'D.1.2.1 - Stavebně-konstr...'!$131:$131</definedName>
    <definedName name="_xlnm._FilterDatabase" localSheetId="3" hidden="1">'D.1.2.3 - Záchytný systém'!$C$120:$K$132</definedName>
    <definedName name="_xlnm.Print_Area" localSheetId="3">'D.1.2.3 - Záchytný systém'!$C$4:$J$76,'D.1.2.3 - Záchytný systém'!$C$82:$J$100,'D.1.2.3 - Záchytný systém'!$C$106:$J$132</definedName>
    <definedName name="_xlnm.Print_Titles" localSheetId="3">'D.1.2.3 - Záchytný systém'!$120:$120</definedName>
    <definedName name="_xlnm._FilterDatabase" localSheetId="4" hidden="1">'D.1.2.4 - Výtahy'!$C$120:$K$126</definedName>
    <definedName name="_xlnm.Print_Area" localSheetId="4">'D.1.2.4 - Výtahy'!$C$4:$J$76,'D.1.2.4 - Výtahy'!$C$82:$J$100,'D.1.2.4 - Výtahy'!$C$106:$J$126</definedName>
    <definedName name="_xlnm.Print_Titles" localSheetId="4">'D.1.2.4 - Výtahy'!$120:$120</definedName>
    <definedName name="_xlnm._FilterDatabase" localSheetId="5" hidden="1">'D.1.4.1 - Zdravotně-techn...'!$C$130:$K$296</definedName>
    <definedName name="_xlnm.Print_Area" localSheetId="5">'D.1.4.1 - Zdravotně-techn...'!$C$4:$J$76,'D.1.4.1 - Zdravotně-techn...'!$C$82:$J$110,'D.1.4.1 - Zdravotně-techn...'!$C$116:$J$296</definedName>
    <definedName name="_xlnm.Print_Titles" localSheetId="5">'D.1.4.1 - Zdravotně-techn...'!$130:$130</definedName>
    <definedName name="_xlnm._FilterDatabase" localSheetId="6" hidden="1">'D.1.4.1b - Drenáže'!$C$126:$K$171</definedName>
    <definedName name="_xlnm.Print_Area" localSheetId="6">'D.1.4.1b - Drenáže'!$C$4:$J$76,'D.1.4.1b - Drenáže'!$C$82:$J$106,'D.1.4.1b - Drenáže'!$C$112:$J$171</definedName>
    <definedName name="_xlnm.Print_Titles" localSheetId="6">'D.1.4.1b - Drenáže'!$126:$126</definedName>
    <definedName name="_xlnm._FilterDatabase" localSheetId="7" hidden="1">'D.1.4.2 - Vytápění'!$C$132:$K$218</definedName>
    <definedName name="_xlnm.Print_Area" localSheetId="7">'D.1.4.2 - Vytápění'!$C$4:$J$76,'D.1.4.2 - Vytápění'!$C$82:$J$112,'D.1.4.2 - Vytápění'!$C$118:$J$218</definedName>
    <definedName name="_xlnm.Print_Titles" localSheetId="7">'D.1.4.2 - Vytápění'!$132:$132</definedName>
    <definedName name="_xlnm._FilterDatabase" localSheetId="8" hidden="1">'D.1.4.2.1 - Teplovod'!$C$126:$K$179</definedName>
    <definedName name="_xlnm.Print_Area" localSheetId="8">'D.1.4.2.1 - Teplovod'!$C$4:$J$76,'D.1.4.2.1 - Teplovod'!$C$82:$J$106,'D.1.4.2.1 - Teplovod'!$C$112:$J$179</definedName>
    <definedName name="_xlnm.Print_Titles" localSheetId="8">'D.1.4.2.1 - Teplovod'!$126:$126</definedName>
    <definedName name="_xlnm._FilterDatabase" localSheetId="9" hidden="1">'D.1.4.3 - Vzduchotechnika'!$C$157:$K$269</definedName>
    <definedName name="_xlnm.Print_Area" localSheetId="9">'D.1.4.3 - Vzduchotechnika'!$C$4:$J$76,'D.1.4.3 - Vzduchotechnika'!$C$82:$J$137,'D.1.4.3 - Vzduchotechnika'!$C$143:$J$269</definedName>
    <definedName name="_xlnm.Print_Titles" localSheetId="9">'D.1.4.3 - Vzduchotechnika'!$157:$157</definedName>
    <definedName name="_xlnm._FilterDatabase" localSheetId="10" hidden="1">'D.1.4.3.1 - VRF chlazení'!$C$121:$K$134</definedName>
    <definedName name="_xlnm.Print_Area" localSheetId="10">'D.1.4.3.1 - VRF chlazení'!$C$4:$J$76,'D.1.4.3.1 - VRF chlazení'!$C$82:$J$101,'D.1.4.3.1 - VRF chlazení'!$C$107:$J$134</definedName>
    <definedName name="_xlnm.Print_Titles" localSheetId="10">'D.1.4.3.1 - VRF chlazení'!$121:$121</definedName>
    <definedName name="_xlnm._FilterDatabase" localSheetId="11" hidden="1">'D.1.4.4. - Silnoproud'!$C$129:$K$281</definedName>
    <definedName name="_xlnm.Print_Area" localSheetId="11">'D.1.4.4. - Silnoproud'!$C$4:$J$76,'D.1.4.4. - Silnoproud'!$C$82:$J$109,'D.1.4.4. - Silnoproud'!$C$115:$J$281</definedName>
    <definedName name="_xlnm.Print_Titles" localSheetId="11">'D.1.4.4. - Silnoproud'!$129:$129</definedName>
    <definedName name="_xlnm._FilterDatabase" localSheetId="12" hidden="1">'D.1.4.5 - Slaboproud'!$C$126:$K$236</definedName>
    <definedName name="_xlnm.Print_Area" localSheetId="12">'D.1.4.5 - Slaboproud'!$C$4:$J$76,'D.1.4.5 - Slaboproud'!$C$82:$J$106,'D.1.4.5 - Slaboproud'!$C$112:$J$236</definedName>
    <definedName name="_xlnm.Print_Titles" localSheetId="12">'D.1.4.5 - Slaboproud'!$126:$126</definedName>
    <definedName name="_xlnm._FilterDatabase" localSheetId="13" hidden="1">'D.1.4.5.1 - Elektrická po...'!$C$122:$K$178</definedName>
    <definedName name="_xlnm.Print_Area" localSheetId="13">'D.1.4.5.1 - Elektrická po...'!$C$4:$J$76,'D.1.4.5.1 - Elektrická po...'!$C$82:$J$102,'D.1.4.5.1 - Elektrická po...'!$C$108:$J$178</definedName>
    <definedName name="_xlnm.Print_Titles" localSheetId="13">'D.1.4.5.1 - Elektrická po...'!$122:$122</definedName>
    <definedName name="_xlnm._FilterDatabase" localSheetId="14" hidden="1">'D.2. - Zpevněné plochy a ...'!$C$157:$K$1114</definedName>
    <definedName name="_xlnm.Print_Area" localSheetId="14">'D.2. - Zpevněné plochy a ...'!$C$4:$J$76,'D.2. - Zpevněné plochy a ...'!$C$82:$J$137,'D.2. - Zpevněné plochy a ...'!$C$143:$J$1114</definedName>
    <definedName name="_xlnm.Print_Titles" localSheetId="14">'D.2. - Zpevněné plochy a ...'!$157:$157</definedName>
    <definedName name="_xlnm._FilterDatabase" localSheetId="15" hidden="1">'D.3 - Vnější kanalizace'!$C$127:$K$169</definedName>
    <definedName name="_xlnm.Print_Area" localSheetId="15">'D.3 - Vnější kanalizace'!$C$4:$J$76,'D.3 - Vnější kanalizace'!$C$82:$J$107,'D.3 - Vnější kanalizace'!$C$113:$J$169</definedName>
    <definedName name="_xlnm.Print_Titles" localSheetId="15">'D.3 - Vnější kanalizace'!$127:$127</definedName>
    <definedName name="_xlnm._FilterDatabase" localSheetId="16" hidden="1">'VRN - Vedlejší rozpočtové...'!$C$120:$K$133</definedName>
    <definedName name="_xlnm.Print_Area" localSheetId="16">'VRN - Vedlejší rozpočtové...'!$C$4:$J$76,'VRN - Vedlejší rozpočtové...'!$C$82:$J$100,'VRN - Vedlejší rozpočtové...'!$C$106:$J$133</definedName>
    <definedName name="_xlnm.Print_Titles" localSheetId="16">'VRN - Vedlejší rozpočtové...'!$120:$120</definedName>
    <definedName name="_xlnm._FilterDatabase" localSheetId="17" hidden="1">'D.1.1.1 - Architektonicko..._01'!$C$134:$K$345</definedName>
    <definedName name="_xlnm.Print_Area" localSheetId="17">'D.1.1.1 - Architektonicko..._01'!$C$4:$J$76,'D.1.1.1 - Architektonicko..._01'!$C$82:$J$114,'D.1.1.1 - Architektonicko..._01'!$C$120:$J$345</definedName>
    <definedName name="_xlnm.Print_Titles" localSheetId="17">'D.1.1.1 - Architektonicko..._01'!$134:$134</definedName>
    <definedName name="_xlnm._FilterDatabase" localSheetId="18" hidden="1">'D.1.1.1b - ARS- Můstek'!$C$130:$K$262</definedName>
    <definedName name="_xlnm.Print_Area" localSheetId="18">'D.1.1.1b - ARS- Můstek'!$C$4:$J$76,'D.1.1.1b - ARS- Můstek'!$C$82:$J$110,'D.1.1.1b - ARS- Můstek'!$C$116:$J$262</definedName>
    <definedName name="_xlnm.Print_Titles" localSheetId="18">'D.1.1.1b - ARS- Můstek'!$130:$130</definedName>
    <definedName name="_xlnm._FilterDatabase" localSheetId="19" hidden="1">'D.1.2.1 - Stavebně-konstr..._01'!$C$124:$K$292</definedName>
    <definedName name="_xlnm.Print_Area" localSheetId="19">'D.1.2.1 - Stavebně-konstr..._01'!$C$4:$J$76,'D.1.2.1 - Stavebně-konstr..._01'!$C$82:$J$104,'D.1.2.1 - Stavebně-konstr..._01'!$C$110:$J$292</definedName>
    <definedName name="_xlnm.Print_Titles" localSheetId="19">'D.1.2.1 - Stavebně-konstr..._01'!$124:$124</definedName>
    <definedName name="_xlnm._FilterDatabase" localSheetId="20" hidden="1">'D.1.4.1 - Zdravotně-techn..._01'!$C$128:$K$253</definedName>
    <definedName name="_xlnm.Print_Area" localSheetId="20">'D.1.4.1 - Zdravotně-techn..._01'!$C$4:$J$76,'D.1.4.1 - Zdravotně-techn..._01'!$C$82:$J$108,'D.1.4.1 - Zdravotně-techn..._01'!$C$114:$J$253</definedName>
    <definedName name="_xlnm.Print_Titles" localSheetId="20">'D.1.4.1 - Zdravotně-techn..._01'!$128:$128</definedName>
    <definedName name="_xlnm._FilterDatabase" localSheetId="21" hidden="1">'D.1.4.2 - Vytápění_01'!$C$134:$K$192</definedName>
    <definedName name="_xlnm.Print_Area" localSheetId="21">'D.1.4.2 - Vytápění_01'!$C$4:$J$76,'D.1.4.2 - Vytápění_01'!$C$82:$J$114,'D.1.4.2 - Vytápění_01'!$C$120:$J$192</definedName>
    <definedName name="_xlnm.Print_Titles" localSheetId="21">'D.1.4.2 - Vytápění_01'!$134:$134</definedName>
    <definedName name="_xlnm._FilterDatabase" localSheetId="22" hidden="1">'D.1.4.3 - Vzduchotechnika_01'!$C$129:$K$164</definedName>
    <definedName name="_xlnm.Print_Area" localSheetId="22">'D.1.4.3 - Vzduchotechnika_01'!$C$4:$J$76,'D.1.4.3 - Vzduchotechnika_01'!$C$82:$J$109,'D.1.4.3 - Vzduchotechnika_01'!$C$115:$J$164</definedName>
    <definedName name="_xlnm.Print_Titles" localSheetId="22">'D.1.4.3 - Vzduchotechnika_01'!$129:$129</definedName>
    <definedName name="_xlnm._FilterDatabase" localSheetId="23" hidden="1">'D.1.4.3.1 - VRF chlazení_01'!$C$122:$K$141</definedName>
    <definedName name="_xlnm.Print_Area" localSheetId="23">'D.1.4.3.1 - VRF chlazení_01'!$C$4:$J$76,'D.1.4.3.1 - VRF chlazení_01'!$C$82:$J$102,'D.1.4.3.1 - VRF chlazení_01'!$C$108:$J$141</definedName>
    <definedName name="_xlnm.Print_Titles" localSheetId="23">'D.1.4.3.1 - VRF chlazení_01'!$122:$122</definedName>
    <definedName name="_xlnm._FilterDatabase" localSheetId="24" hidden="1">'D.1.4.4 - Silnoproud'!$C$131:$K$275</definedName>
    <definedName name="_xlnm.Print_Area" localSheetId="24">'D.1.4.4 - Silnoproud'!$C$4:$J$76,'D.1.4.4 - Silnoproud'!$C$82:$J$111,'D.1.4.4 - Silnoproud'!$C$117:$J$275</definedName>
    <definedName name="_xlnm.Print_Titles" localSheetId="24">'D.1.4.4 - Silnoproud'!$131:$131</definedName>
    <definedName name="_xlnm._FilterDatabase" localSheetId="25" hidden="1">'D.1.4.5 - Slaboproud_01'!$C$124:$K$168</definedName>
    <definedName name="_xlnm.Print_Area" localSheetId="25">'D.1.4.5 - Slaboproud_01'!$C$4:$J$76,'D.1.4.5 - Slaboproud_01'!$C$82:$J$104,'D.1.4.5 - Slaboproud_01'!$C$110:$J$168</definedName>
    <definedName name="_xlnm.Print_Titles" localSheetId="25">'D.1.4.5 - Slaboproud_01'!$124:$124</definedName>
    <definedName name="_xlnm._FilterDatabase" localSheetId="26" hidden="1">'D.1.4.5.1 - Elektrická po..._01'!$C$122:$K$159</definedName>
    <definedName name="_xlnm.Print_Area" localSheetId="26">'D.1.4.5.1 - Elektrická po..._01'!$C$4:$J$76,'D.1.4.5.1 - Elektrická po..._01'!$C$82:$J$102,'D.1.4.5.1 - Elektrická po..._01'!$C$108:$J$159</definedName>
    <definedName name="_xlnm.Print_Titles" localSheetId="26">'D.1.4.5.1 - Elektrická po..._01'!$122:$122</definedName>
    <definedName name="_xlnm._FilterDatabase" localSheetId="27" hidden="1">'D.1.4.6 - Měření a regulace'!$C$128:$K$197</definedName>
    <definedName name="_xlnm.Print_Area" localSheetId="27">'D.1.4.6 - Měření a regulace'!$C$4:$J$76,'D.1.4.6 - Měření a regulace'!$C$82:$J$108,'D.1.4.6 - Měření a regulace'!$C$114:$J$197</definedName>
    <definedName name="_xlnm.Print_Titles" localSheetId="27">'D.1.4.6 - Měření a regulace'!$128:$128</definedName>
    <definedName name="_xlnm._FilterDatabase" localSheetId="28" hidden="1">'D.5 - Technologie heliportu'!$C$122:$K$228</definedName>
    <definedName name="_xlnm.Print_Area" localSheetId="28">'D.5 - Technologie heliportu'!$C$4:$J$76,'D.5 - Technologie heliportu'!$C$82:$J$102,'D.5 - Technologie heliportu'!$C$108:$J$228</definedName>
    <definedName name="_xlnm.Print_Titles" localSheetId="28">'D.5 - Technologie heliportu'!$122:$122</definedName>
    <definedName name="_xlnm._FilterDatabase" localSheetId="29" hidden="1">'D.6 - Hašení'!$C$124:$K$164</definedName>
    <definedName name="_xlnm.Print_Area" localSheetId="29">'D.6 - Hašení'!$C$4:$J$76,'D.6 - Hašení'!$C$82:$J$104,'D.6 - Hašení'!$C$110:$J$164</definedName>
    <definedName name="_xlnm.Print_Titles" localSheetId="29">'D.6 - Hašení'!$124:$124</definedName>
    <definedName name="_xlnm._FilterDatabase" localSheetId="30" hidden="1">'VRN - Vedlejší rozpočtové..._01'!$C$120:$K$133</definedName>
    <definedName name="_xlnm.Print_Area" localSheetId="30">'VRN - Vedlejší rozpočtové..._01'!$C$4:$J$76,'VRN - Vedlejší rozpočtové..._01'!$C$82:$J$100,'VRN - Vedlejší rozpočtové..._01'!$C$106:$J$133</definedName>
    <definedName name="_xlnm.Print_Titles" localSheetId="30">'VRN - Vedlejší rozpočtové..._01'!$120:$120</definedName>
    <definedName name="_xlnm.Print_Area" localSheetId="31">'Seznam figur'!$C$4:$G$176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9"/>
  <c r="J38"/>
  <c i="1" r="AY126"/>
  <c i="31" r="J37"/>
  <c i="1" r="AX126"/>
  <c i="31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F115"/>
  <c r="E113"/>
  <c r="J94"/>
  <c r="F91"/>
  <c r="E89"/>
  <c r="J23"/>
  <c r="E23"/>
  <c r="J117"/>
  <c r="J22"/>
  <c r="J20"/>
  <c r="E20"/>
  <c r="F118"/>
  <c r="J19"/>
  <c r="J17"/>
  <c r="E17"/>
  <c r="F117"/>
  <c r="J16"/>
  <c r="J14"/>
  <c r="J115"/>
  <c r="E7"/>
  <c r="E109"/>
  <c i="30" r="J39"/>
  <c r="J38"/>
  <c i="1" r="AY125"/>
  <c i="30" r="J37"/>
  <c i="1" r="AX125"/>
  <c i="30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91"/>
  <c r="E7"/>
  <c r="E85"/>
  <c i="29" r="J39"/>
  <c r="J38"/>
  <c i="1" r="AY124"/>
  <c i="29" r="J37"/>
  <c i="1" r="AX124"/>
  <c i="29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117"/>
  <c r="E7"/>
  <c r="E85"/>
  <c i="28" r="J39"/>
  <c r="J38"/>
  <c i="1" r="AY123"/>
  <c i="28" r="J37"/>
  <c i="1" r="AX123"/>
  <c i="2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94"/>
  <c r="J19"/>
  <c r="J17"/>
  <c r="E17"/>
  <c r="F125"/>
  <c r="J16"/>
  <c r="J14"/>
  <c r="J123"/>
  <c r="E7"/>
  <c r="E117"/>
  <c i="27" r="J39"/>
  <c r="J38"/>
  <c i="1" r="AY122"/>
  <c i="27" r="J37"/>
  <c i="1" r="AX122"/>
  <c i="2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93"/>
  <c r="J16"/>
  <c r="J14"/>
  <c r="J117"/>
  <c r="E7"/>
  <c r="E111"/>
  <c i="26" r="J39"/>
  <c r="J38"/>
  <c i="1" r="AY121"/>
  <c i="26" r="J37"/>
  <c i="1" r="AX121"/>
  <c i="2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25" r="J243"/>
  <c r="J39"/>
  <c r="J38"/>
  <c i="1" r="AY120"/>
  <c i="25" r="J37"/>
  <c i="1" r="AX120"/>
  <c i="25"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J10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6"/>
  <c r="E124"/>
  <c r="F91"/>
  <c r="E89"/>
  <c r="J26"/>
  <c r="E26"/>
  <c r="J94"/>
  <c r="J25"/>
  <c r="J23"/>
  <c r="E23"/>
  <c r="J128"/>
  <c r="J22"/>
  <c r="J20"/>
  <c r="E20"/>
  <c r="F94"/>
  <c r="J19"/>
  <c r="J17"/>
  <c r="E17"/>
  <c r="F128"/>
  <c r="J16"/>
  <c r="J14"/>
  <c r="J91"/>
  <c r="E7"/>
  <c r="E85"/>
  <c i="24" r="J39"/>
  <c r="J38"/>
  <c i="1" r="AY119"/>
  <c i="24" r="J37"/>
  <c i="1" r="AX119"/>
  <c i="2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119"/>
  <c r="J16"/>
  <c r="J14"/>
  <c r="J91"/>
  <c r="E7"/>
  <c r="E111"/>
  <c i="23" r="J39"/>
  <c r="J38"/>
  <c i="1" r="AY118"/>
  <c i="23" r="J37"/>
  <c i="1" r="AX118"/>
  <c i="2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126"/>
  <c r="J16"/>
  <c r="J14"/>
  <c r="J124"/>
  <c r="E7"/>
  <c r="E85"/>
  <c i="22" r="J39"/>
  <c r="J38"/>
  <c i="1" r="AY117"/>
  <c i="22" r="J37"/>
  <c i="1" r="AX117"/>
  <c i="22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F129"/>
  <c r="E127"/>
  <c r="F91"/>
  <c r="E89"/>
  <c r="J26"/>
  <c r="E26"/>
  <c r="J132"/>
  <c r="J25"/>
  <c r="J23"/>
  <c r="E23"/>
  <c r="J131"/>
  <c r="J22"/>
  <c r="J20"/>
  <c r="E20"/>
  <c r="F94"/>
  <c r="J19"/>
  <c r="J17"/>
  <c r="E17"/>
  <c r="F131"/>
  <c r="J16"/>
  <c r="J14"/>
  <c r="J91"/>
  <c r="E7"/>
  <c r="E85"/>
  <c i="21" r="J39"/>
  <c r="J38"/>
  <c i="1" r="AY116"/>
  <c i="21" r="J37"/>
  <c i="1" r="AX116"/>
  <c i="21"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123"/>
  <c r="E7"/>
  <c r="E117"/>
  <c i="20" r="J39"/>
  <c r="J38"/>
  <c i="1" r="AY115"/>
  <c i="20" r="J37"/>
  <c i="1" r="AX115"/>
  <c i="20"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75"/>
  <c r="BH275"/>
  <c r="BG275"/>
  <c r="BF275"/>
  <c r="T275"/>
  <c r="R275"/>
  <c r="P275"/>
  <c r="BI274"/>
  <c r="BH274"/>
  <c r="BG274"/>
  <c r="BF274"/>
  <c r="T274"/>
  <c r="R274"/>
  <c r="P274"/>
  <c r="BI267"/>
  <c r="BH267"/>
  <c r="BG267"/>
  <c r="BF267"/>
  <c r="T267"/>
  <c r="R267"/>
  <c r="P267"/>
  <c r="BI266"/>
  <c r="BH266"/>
  <c r="BG266"/>
  <c r="BF266"/>
  <c r="T266"/>
  <c r="R266"/>
  <c r="P266"/>
  <c r="BI259"/>
  <c r="BH259"/>
  <c r="BG259"/>
  <c r="BF259"/>
  <c r="T259"/>
  <c r="R259"/>
  <c r="P259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119"/>
  <c r="E7"/>
  <c r="E113"/>
  <c i="19" r="J39"/>
  <c r="J38"/>
  <c i="1" r="AY114"/>
  <c i="19" r="J37"/>
  <c i="1" r="AX114"/>
  <c i="19"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85"/>
  <c i="18" r="J39"/>
  <c r="J38"/>
  <c i="1" r="AY113"/>
  <c i="18" r="J37"/>
  <c i="1" r="AX113"/>
  <c i="18"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94"/>
  <c r="J19"/>
  <c r="J14"/>
  <c r="J129"/>
  <c r="E7"/>
  <c r="E85"/>
  <c i="17" r="J39"/>
  <c r="J38"/>
  <c i="1" r="AY111"/>
  <c i="17" r="J37"/>
  <c i="1" r="AX111"/>
  <c i="1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F115"/>
  <c r="E113"/>
  <c r="J94"/>
  <c r="F91"/>
  <c r="E89"/>
  <c r="J23"/>
  <c r="E23"/>
  <c r="J93"/>
  <c r="J22"/>
  <c r="J20"/>
  <c r="E20"/>
  <c r="F118"/>
  <c r="J19"/>
  <c r="J17"/>
  <c r="E17"/>
  <c r="F117"/>
  <c r="J16"/>
  <c r="J14"/>
  <c r="J115"/>
  <c r="E7"/>
  <c r="E85"/>
  <c i="16" r="J130"/>
  <c r="J39"/>
  <c r="J38"/>
  <c i="1" r="AY110"/>
  <c i="16" r="J37"/>
  <c i="1" r="AX110"/>
  <c i="16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00"/>
  <c r="F122"/>
  <c r="E120"/>
  <c r="F91"/>
  <c r="E89"/>
  <c r="J26"/>
  <c r="E26"/>
  <c r="J125"/>
  <c r="J25"/>
  <c r="J23"/>
  <c r="E23"/>
  <c r="J93"/>
  <c r="J22"/>
  <c r="J20"/>
  <c r="E20"/>
  <c r="F125"/>
  <c r="J19"/>
  <c r="J17"/>
  <c r="E17"/>
  <c r="F93"/>
  <c r="J16"/>
  <c r="J14"/>
  <c r="J91"/>
  <c r="E7"/>
  <c r="E116"/>
  <c i="15" r="J39"/>
  <c r="J38"/>
  <c i="1" r="AY109"/>
  <c i="15" r="J37"/>
  <c i="1" r="AX109"/>
  <c i="15"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102"/>
  <c r="BH1102"/>
  <c r="BG1102"/>
  <c r="BF1102"/>
  <c r="T1102"/>
  <c r="T1101"/>
  <c r="R1102"/>
  <c r="R1101"/>
  <c r="P1102"/>
  <c r="P1101"/>
  <c r="BI1098"/>
  <c r="BH1098"/>
  <c r="BG1098"/>
  <c r="BF1098"/>
  <c r="T1098"/>
  <c r="T1097"/>
  <c r="R1098"/>
  <c r="R1097"/>
  <c r="P1098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8"/>
  <c r="BH1088"/>
  <c r="BG1088"/>
  <c r="BF1088"/>
  <c r="T1088"/>
  <c r="R1088"/>
  <c r="P1088"/>
  <c r="BI1085"/>
  <c r="BH1085"/>
  <c r="BG1085"/>
  <c r="BF1085"/>
  <c r="T1085"/>
  <c r="R1085"/>
  <c r="P1085"/>
  <c r="BI1079"/>
  <c r="BH1079"/>
  <c r="BG1079"/>
  <c r="BF1079"/>
  <c r="T1079"/>
  <c r="T1078"/>
  <c r="T1077"/>
  <c r="R1079"/>
  <c r="R1078"/>
  <c r="R1077"/>
  <c r="P1079"/>
  <c r="P1078"/>
  <c r="P1077"/>
  <c r="BI1076"/>
  <c r="BH1076"/>
  <c r="BG1076"/>
  <c r="BF1076"/>
  <c r="T1076"/>
  <c r="T1075"/>
  <c r="R1076"/>
  <c r="R1075"/>
  <c r="P1076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4"/>
  <c r="BH1064"/>
  <c r="BG1064"/>
  <c r="BF1064"/>
  <c r="T1064"/>
  <c r="R1064"/>
  <c r="P1064"/>
  <c r="BI1060"/>
  <c r="BH1060"/>
  <c r="BG1060"/>
  <c r="BF1060"/>
  <c r="T1060"/>
  <c r="R1060"/>
  <c r="P1060"/>
  <c r="BI1040"/>
  <c r="BH1040"/>
  <c r="BG1040"/>
  <c r="BF1040"/>
  <c r="T1040"/>
  <c r="R1040"/>
  <c r="P1040"/>
  <c r="BI1022"/>
  <c r="BH1022"/>
  <c r="BG1022"/>
  <c r="BF1022"/>
  <c r="T1022"/>
  <c r="R1022"/>
  <c r="P1022"/>
  <c r="BI1019"/>
  <c r="BH1019"/>
  <c r="BG1019"/>
  <c r="BF1019"/>
  <c r="T1019"/>
  <c r="R1019"/>
  <c r="P1019"/>
  <c r="BI1014"/>
  <c r="BH1014"/>
  <c r="BG1014"/>
  <c r="BF1014"/>
  <c r="T1014"/>
  <c r="R1014"/>
  <c r="P1014"/>
  <c r="BI1008"/>
  <c r="BH1008"/>
  <c r="BG1008"/>
  <c r="BF1008"/>
  <c r="T1008"/>
  <c r="R1008"/>
  <c r="P1008"/>
  <c r="BI998"/>
  <c r="BH998"/>
  <c r="BG998"/>
  <c r="BF998"/>
  <c r="T998"/>
  <c r="R998"/>
  <c r="P998"/>
  <c r="BI992"/>
  <c r="BH992"/>
  <c r="BG992"/>
  <c r="BF992"/>
  <c r="T992"/>
  <c r="R992"/>
  <c r="P992"/>
  <c r="BI989"/>
  <c r="BH989"/>
  <c r="BG989"/>
  <c r="BF989"/>
  <c r="T989"/>
  <c r="R989"/>
  <c r="P989"/>
  <c r="BI985"/>
  <c r="BH985"/>
  <c r="BG985"/>
  <c r="BF985"/>
  <c r="T985"/>
  <c r="T984"/>
  <c r="R985"/>
  <c r="R984"/>
  <c r="P985"/>
  <c r="P984"/>
  <c r="BI981"/>
  <c r="BH981"/>
  <c r="BG981"/>
  <c r="BF981"/>
  <c r="T981"/>
  <c r="T980"/>
  <c r="R981"/>
  <c r="R980"/>
  <c r="P981"/>
  <c r="P980"/>
  <c r="BI966"/>
  <c r="BH966"/>
  <c r="BG966"/>
  <c r="BF966"/>
  <c r="T966"/>
  <c r="R966"/>
  <c r="P966"/>
  <c r="BI952"/>
  <c r="BH952"/>
  <c r="BG952"/>
  <c r="BF952"/>
  <c r="T952"/>
  <c r="R952"/>
  <c r="P952"/>
  <c r="BI938"/>
  <c r="BH938"/>
  <c r="BG938"/>
  <c r="BF938"/>
  <c r="T938"/>
  <c r="R938"/>
  <c r="P938"/>
  <c r="BI924"/>
  <c r="BH924"/>
  <c r="BG924"/>
  <c r="BF924"/>
  <c r="T924"/>
  <c r="R924"/>
  <c r="P924"/>
  <c r="BI910"/>
  <c r="BH910"/>
  <c r="BG910"/>
  <c r="BF910"/>
  <c r="T910"/>
  <c r="R910"/>
  <c r="P910"/>
  <c r="BI896"/>
  <c r="BH896"/>
  <c r="BG896"/>
  <c r="BF896"/>
  <c r="T896"/>
  <c r="R896"/>
  <c r="P896"/>
  <c r="BI881"/>
  <c r="BH881"/>
  <c r="BG881"/>
  <c r="BF881"/>
  <c r="T881"/>
  <c r="R881"/>
  <c r="P881"/>
  <c r="BI876"/>
  <c r="BH876"/>
  <c r="BG876"/>
  <c r="BF876"/>
  <c r="T876"/>
  <c r="R876"/>
  <c r="P876"/>
  <c r="BI870"/>
  <c r="BH870"/>
  <c r="BG870"/>
  <c r="BF870"/>
  <c r="T870"/>
  <c r="R870"/>
  <c r="P870"/>
  <c r="BI864"/>
  <c r="BH864"/>
  <c r="BG864"/>
  <c r="BF864"/>
  <c r="T864"/>
  <c r="R864"/>
  <c r="P864"/>
  <c r="BI856"/>
  <c r="BH856"/>
  <c r="BG856"/>
  <c r="BF856"/>
  <c r="T856"/>
  <c r="R856"/>
  <c r="P856"/>
  <c r="BI849"/>
  <c r="BH849"/>
  <c r="BG849"/>
  <c r="BF849"/>
  <c r="T849"/>
  <c r="R849"/>
  <c r="P849"/>
  <c r="BI844"/>
  <c r="BH844"/>
  <c r="BG844"/>
  <c r="BF844"/>
  <c r="T844"/>
  <c r="R844"/>
  <c r="P844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3"/>
  <c r="BH813"/>
  <c r="BG813"/>
  <c r="BF813"/>
  <c r="T813"/>
  <c r="R813"/>
  <c r="P813"/>
  <c r="BI803"/>
  <c r="BH803"/>
  <c r="BG803"/>
  <c r="BF803"/>
  <c r="T803"/>
  <c r="R803"/>
  <c r="P803"/>
  <c r="BI792"/>
  <c r="BH792"/>
  <c r="BG792"/>
  <c r="BF792"/>
  <c r="T792"/>
  <c r="R792"/>
  <c r="P792"/>
  <c r="BI782"/>
  <c r="BH782"/>
  <c r="BG782"/>
  <c r="BF782"/>
  <c r="T782"/>
  <c r="R782"/>
  <c r="P782"/>
  <c r="BI771"/>
  <c r="BH771"/>
  <c r="BG771"/>
  <c r="BF771"/>
  <c r="T771"/>
  <c r="R771"/>
  <c r="P771"/>
  <c r="BI755"/>
  <c r="BH755"/>
  <c r="BG755"/>
  <c r="BF755"/>
  <c r="T755"/>
  <c r="R755"/>
  <c r="P755"/>
  <c r="BI739"/>
  <c r="BH739"/>
  <c r="BG739"/>
  <c r="BF739"/>
  <c r="T739"/>
  <c r="R739"/>
  <c r="P739"/>
  <c r="BI734"/>
  <c r="BH734"/>
  <c r="BG734"/>
  <c r="BF734"/>
  <c r="T734"/>
  <c r="R734"/>
  <c r="P734"/>
  <c r="BI727"/>
  <c r="BH727"/>
  <c r="BG727"/>
  <c r="BF727"/>
  <c r="T727"/>
  <c r="R727"/>
  <c r="P727"/>
  <c r="BI722"/>
  <c r="BH722"/>
  <c r="BG722"/>
  <c r="BF722"/>
  <c r="T722"/>
  <c r="R722"/>
  <c r="P722"/>
  <c r="BI717"/>
  <c r="BH717"/>
  <c r="BG717"/>
  <c r="BF717"/>
  <c r="T717"/>
  <c r="R717"/>
  <c r="P717"/>
  <c r="BI712"/>
  <c r="BH712"/>
  <c r="BG712"/>
  <c r="BF712"/>
  <c r="T712"/>
  <c r="R712"/>
  <c r="P712"/>
  <c r="BI707"/>
  <c r="BH707"/>
  <c r="BG707"/>
  <c r="BF707"/>
  <c r="T707"/>
  <c r="R707"/>
  <c r="P707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86"/>
  <c r="BH686"/>
  <c r="BG686"/>
  <c r="BF686"/>
  <c r="T686"/>
  <c r="R686"/>
  <c r="P686"/>
  <c r="BI678"/>
  <c r="BH678"/>
  <c r="BG678"/>
  <c r="BF678"/>
  <c r="T678"/>
  <c r="R678"/>
  <c r="P678"/>
  <c r="BI662"/>
  <c r="BH662"/>
  <c r="BG662"/>
  <c r="BF662"/>
  <c r="T662"/>
  <c r="R662"/>
  <c r="P662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88"/>
  <c r="BH588"/>
  <c r="BG588"/>
  <c r="BF588"/>
  <c r="T588"/>
  <c r="R588"/>
  <c r="P588"/>
  <c r="BI582"/>
  <c r="BH582"/>
  <c r="BG582"/>
  <c r="BF582"/>
  <c r="T582"/>
  <c r="R582"/>
  <c r="P582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5"/>
  <c r="BH545"/>
  <c r="BG545"/>
  <c r="BF545"/>
  <c r="T545"/>
  <c r="R545"/>
  <c r="P545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R532"/>
  <c r="P532"/>
  <c r="BI525"/>
  <c r="BH525"/>
  <c r="BG525"/>
  <c r="BF525"/>
  <c r="T525"/>
  <c r="R525"/>
  <c r="P525"/>
  <c r="BI519"/>
  <c r="BH519"/>
  <c r="BG519"/>
  <c r="BF519"/>
  <c r="T519"/>
  <c r="R519"/>
  <c r="P519"/>
  <c r="BI514"/>
  <c r="BH514"/>
  <c r="BG514"/>
  <c r="BF514"/>
  <c r="T514"/>
  <c r="R514"/>
  <c r="P514"/>
  <c r="BI508"/>
  <c r="BH508"/>
  <c r="BG508"/>
  <c r="BF508"/>
  <c r="T508"/>
  <c r="R508"/>
  <c r="P508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67"/>
  <c r="BH467"/>
  <c r="BG467"/>
  <c r="BF467"/>
  <c r="T467"/>
  <c r="R467"/>
  <c r="P467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8"/>
  <c r="BH408"/>
  <c r="BG408"/>
  <c r="BF408"/>
  <c r="T408"/>
  <c r="R408"/>
  <c r="P408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74"/>
  <c r="BH374"/>
  <c r="BG374"/>
  <c r="BF374"/>
  <c r="T374"/>
  <c r="R374"/>
  <c r="P374"/>
  <c r="BI367"/>
  <c r="BH367"/>
  <c r="BG367"/>
  <c r="BF367"/>
  <c r="T367"/>
  <c r="R367"/>
  <c r="P367"/>
  <c r="BI362"/>
  <c r="BH362"/>
  <c r="BG362"/>
  <c r="BF362"/>
  <c r="T362"/>
  <c r="R362"/>
  <c r="P362"/>
  <c r="BI355"/>
  <c r="BH355"/>
  <c r="BG355"/>
  <c r="BF355"/>
  <c r="T355"/>
  <c r="R355"/>
  <c r="P355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2"/>
  <c r="BH322"/>
  <c r="BG322"/>
  <c r="BF322"/>
  <c r="T322"/>
  <c r="R322"/>
  <c r="P322"/>
  <c r="BI312"/>
  <c r="BH312"/>
  <c r="BG312"/>
  <c r="BF312"/>
  <c r="T312"/>
  <c r="R312"/>
  <c r="P312"/>
  <c r="BI306"/>
  <c r="BH306"/>
  <c r="BG306"/>
  <c r="BF306"/>
  <c r="T306"/>
  <c r="R306"/>
  <c r="P306"/>
  <c r="BI301"/>
  <c r="BH301"/>
  <c r="BG301"/>
  <c r="BF301"/>
  <c r="T301"/>
  <c r="R301"/>
  <c r="P301"/>
  <c r="BI294"/>
  <c r="BH294"/>
  <c r="BG294"/>
  <c r="BF294"/>
  <c r="T294"/>
  <c r="R294"/>
  <c r="P294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43"/>
  <c r="BH243"/>
  <c r="BG243"/>
  <c r="BF243"/>
  <c r="T243"/>
  <c r="R243"/>
  <c r="P243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R219"/>
  <c r="P219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F152"/>
  <c r="E150"/>
  <c r="F91"/>
  <c r="E89"/>
  <c r="J26"/>
  <c r="E26"/>
  <c r="J155"/>
  <c r="J25"/>
  <c r="J23"/>
  <c r="E23"/>
  <c r="J93"/>
  <c r="J22"/>
  <c r="J20"/>
  <c r="E20"/>
  <c r="F155"/>
  <c r="J19"/>
  <c r="J17"/>
  <c r="E17"/>
  <c r="F93"/>
  <c r="J16"/>
  <c r="J14"/>
  <c r="J91"/>
  <c r="E7"/>
  <c r="E146"/>
  <c i="14" r="J39"/>
  <c r="J38"/>
  <c i="1" r="AY108"/>
  <c i="14" r="J37"/>
  <c i="1" r="AX108"/>
  <c i="14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93"/>
  <c r="J16"/>
  <c r="J14"/>
  <c r="J91"/>
  <c r="E7"/>
  <c r="E111"/>
  <c i="13" r="J39"/>
  <c r="J38"/>
  <c i="1" r="AY107"/>
  <c i="13" r="J37"/>
  <c i="1" r="AX107"/>
  <c i="13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94"/>
  <c r="J19"/>
  <c r="J17"/>
  <c r="E17"/>
  <c r="F123"/>
  <c r="J16"/>
  <c r="J14"/>
  <c r="J91"/>
  <c r="E7"/>
  <c r="E85"/>
  <c i="12" r="J39"/>
  <c r="J38"/>
  <c i="1" r="AY106"/>
  <c i="12" r="J37"/>
  <c i="1" r="AX106"/>
  <c i="12"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91"/>
  <c r="E7"/>
  <c r="E85"/>
  <c i="11" r="J39"/>
  <c r="J38"/>
  <c i="1" r="AY105"/>
  <c i="11" r="J37"/>
  <c i="1" r="AX105"/>
  <c i="1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93"/>
  <c r="J22"/>
  <c r="J20"/>
  <c r="E20"/>
  <c r="F94"/>
  <c r="J19"/>
  <c r="J17"/>
  <c r="E17"/>
  <c r="F93"/>
  <c r="J16"/>
  <c r="J14"/>
  <c r="J116"/>
  <c r="E7"/>
  <c r="E85"/>
  <c i="10" r="J39"/>
  <c r="J38"/>
  <c i="1" r="AY104"/>
  <c i="10" r="J37"/>
  <c i="1" r="AX104"/>
  <c i="10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F152"/>
  <c r="E150"/>
  <c r="F91"/>
  <c r="E89"/>
  <c r="J26"/>
  <c r="E26"/>
  <c r="J155"/>
  <c r="J25"/>
  <c r="J23"/>
  <c r="E23"/>
  <c r="J154"/>
  <c r="J22"/>
  <c r="J20"/>
  <c r="E20"/>
  <c r="F94"/>
  <c r="J19"/>
  <c r="J17"/>
  <c r="E17"/>
  <c r="F154"/>
  <c r="J16"/>
  <c r="J14"/>
  <c r="J152"/>
  <c r="E7"/>
  <c r="E85"/>
  <c i="9" r="J39"/>
  <c r="J38"/>
  <c i="1" r="AY103"/>
  <c i="9" r="J37"/>
  <c i="1" r="AX103"/>
  <c i="9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121"/>
  <c r="E7"/>
  <c r="E85"/>
  <c i="8" r="J39"/>
  <c r="J38"/>
  <c i="1" r="AY102"/>
  <c i="8" r="J37"/>
  <c i="1" r="AX102"/>
  <c i="8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130"/>
  <c r="J19"/>
  <c r="J17"/>
  <c r="E17"/>
  <c r="F93"/>
  <c r="J16"/>
  <c r="J14"/>
  <c r="J127"/>
  <c r="E7"/>
  <c r="E85"/>
  <c i="7" r="J129"/>
  <c r="J39"/>
  <c r="J38"/>
  <c i="1" r="AY101"/>
  <c i="7" r="J37"/>
  <c i="1" r="AX101"/>
  <c i="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00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121"/>
  <c r="E7"/>
  <c r="E115"/>
  <c i="6" r="J39"/>
  <c r="J38"/>
  <c i="1" r="AY100"/>
  <c i="6" r="J37"/>
  <c i="1" r="AX100"/>
  <c i="6"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127"/>
  <c r="J22"/>
  <c r="J20"/>
  <c r="E20"/>
  <c r="F94"/>
  <c r="J19"/>
  <c r="J17"/>
  <c r="E17"/>
  <c r="F127"/>
  <c r="J16"/>
  <c r="J14"/>
  <c r="J125"/>
  <c r="E7"/>
  <c r="E119"/>
  <c i="5" r="J39"/>
  <c r="J38"/>
  <c i="1" r="AY99"/>
  <c i="5" r="J37"/>
  <c i="1" r="AX99"/>
  <c i="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94"/>
  <c r="J19"/>
  <c r="J17"/>
  <c r="E17"/>
  <c r="F117"/>
  <c r="J16"/>
  <c r="J14"/>
  <c r="J91"/>
  <c r="E7"/>
  <c r="E85"/>
  <c i="4" r="J39"/>
  <c r="J38"/>
  <c i="1" r="AY98"/>
  <c i="4" r="J37"/>
  <c i="1" r="AX98"/>
  <c i="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118"/>
  <c r="J19"/>
  <c r="J17"/>
  <c r="E17"/>
  <c r="F93"/>
  <c r="J16"/>
  <c r="J14"/>
  <c r="J91"/>
  <c r="E7"/>
  <c r="E85"/>
  <c i="3" r="J39"/>
  <c r="J38"/>
  <c i="1" r="AY97"/>
  <c i="3" r="J37"/>
  <c i="1" r="AX97"/>
  <c i="3"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68"/>
  <c r="BH968"/>
  <c r="BG968"/>
  <c r="BF968"/>
  <c r="T968"/>
  <c r="T967"/>
  <c r="R968"/>
  <c r="R967"/>
  <c r="P968"/>
  <c r="P967"/>
  <c r="BI966"/>
  <c r="BH966"/>
  <c r="BG966"/>
  <c r="BF966"/>
  <c r="T966"/>
  <c r="R966"/>
  <c r="P966"/>
  <c r="BI965"/>
  <c r="BH965"/>
  <c r="BG965"/>
  <c r="BF965"/>
  <c r="T965"/>
  <c r="R965"/>
  <c r="P965"/>
  <c r="BI963"/>
  <c r="BH963"/>
  <c r="BG963"/>
  <c r="BF963"/>
  <c r="T963"/>
  <c r="R963"/>
  <c r="P963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23"/>
  <c r="BH923"/>
  <c r="BG923"/>
  <c r="BF923"/>
  <c r="T923"/>
  <c r="R923"/>
  <c r="P923"/>
  <c r="BI917"/>
  <c r="BH917"/>
  <c r="BG917"/>
  <c r="BF917"/>
  <c r="T917"/>
  <c r="R917"/>
  <c r="P917"/>
  <c r="BI914"/>
  <c r="BH914"/>
  <c r="BG914"/>
  <c r="BF914"/>
  <c r="T914"/>
  <c r="R914"/>
  <c r="P914"/>
  <c r="BI912"/>
  <c r="BH912"/>
  <c r="BG912"/>
  <c r="BF912"/>
  <c r="T912"/>
  <c r="R912"/>
  <c r="P912"/>
  <c r="BI900"/>
  <c r="BH900"/>
  <c r="BG900"/>
  <c r="BF900"/>
  <c r="T900"/>
  <c r="R900"/>
  <c r="P900"/>
  <c r="BI889"/>
  <c r="BH889"/>
  <c r="BG889"/>
  <c r="BF889"/>
  <c r="T889"/>
  <c r="R889"/>
  <c r="P889"/>
  <c r="BI883"/>
  <c r="BH883"/>
  <c r="BG883"/>
  <c r="BF883"/>
  <c r="T883"/>
  <c r="R883"/>
  <c r="P883"/>
  <c r="BI880"/>
  <c r="BH880"/>
  <c r="BG880"/>
  <c r="BF880"/>
  <c r="T880"/>
  <c r="R880"/>
  <c r="P880"/>
  <c r="BI861"/>
  <c r="BH861"/>
  <c r="BG861"/>
  <c r="BF861"/>
  <c r="T861"/>
  <c r="R861"/>
  <c r="P861"/>
  <c r="BI842"/>
  <c r="BH842"/>
  <c r="BG842"/>
  <c r="BF842"/>
  <c r="T842"/>
  <c r="R842"/>
  <c r="P842"/>
  <c r="BI825"/>
  <c r="BH825"/>
  <c r="BG825"/>
  <c r="BF825"/>
  <c r="T825"/>
  <c r="R825"/>
  <c r="P825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5"/>
  <c r="BH805"/>
  <c r="BG805"/>
  <c r="BF805"/>
  <c r="T805"/>
  <c r="R805"/>
  <c r="P805"/>
  <c r="BI791"/>
  <c r="BH791"/>
  <c r="BG791"/>
  <c r="BF791"/>
  <c r="T791"/>
  <c r="R791"/>
  <c r="P791"/>
  <c r="BI786"/>
  <c r="BH786"/>
  <c r="BG786"/>
  <c r="BF786"/>
  <c r="T786"/>
  <c r="R786"/>
  <c r="P786"/>
  <c r="BI781"/>
  <c r="BH781"/>
  <c r="BG781"/>
  <c r="BF781"/>
  <c r="T781"/>
  <c r="R781"/>
  <c r="P781"/>
  <c r="BI725"/>
  <c r="BH725"/>
  <c r="BG725"/>
  <c r="BF725"/>
  <c r="T725"/>
  <c r="R725"/>
  <c r="P725"/>
  <c r="BI625"/>
  <c r="BH625"/>
  <c r="BG625"/>
  <c r="BF625"/>
  <c r="T625"/>
  <c r="R625"/>
  <c r="P625"/>
  <c r="BI475"/>
  <c r="BH475"/>
  <c r="BG475"/>
  <c r="BF475"/>
  <c r="T475"/>
  <c r="R475"/>
  <c r="P475"/>
  <c r="BI452"/>
  <c r="BH452"/>
  <c r="BG452"/>
  <c r="BF452"/>
  <c r="T452"/>
  <c r="R452"/>
  <c r="P452"/>
  <c r="BI437"/>
  <c r="BH437"/>
  <c r="BG437"/>
  <c r="BF437"/>
  <c r="T437"/>
  <c r="R437"/>
  <c r="P437"/>
  <c r="BI400"/>
  <c r="BH400"/>
  <c r="BG400"/>
  <c r="BF400"/>
  <c r="T400"/>
  <c r="R400"/>
  <c r="P400"/>
  <c r="BI388"/>
  <c r="BH388"/>
  <c r="BG388"/>
  <c r="BF388"/>
  <c r="T388"/>
  <c r="R388"/>
  <c r="P388"/>
  <c r="BI377"/>
  <c r="BH377"/>
  <c r="BG377"/>
  <c r="BF377"/>
  <c r="T377"/>
  <c r="R377"/>
  <c r="P377"/>
  <c r="BI346"/>
  <c r="BH346"/>
  <c r="BG346"/>
  <c r="BF346"/>
  <c r="T346"/>
  <c r="R346"/>
  <c r="P346"/>
  <c r="BI315"/>
  <c r="BH315"/>
  <c r="BG315"/>
  <c r="BF315"/>
  <c r="T315"/>
  <c r="R315"/>
  <c r="P315"/>
  <c r="BI295"/>
  <c r="BH295"/>
  <c r="BG295"/>
  <c r="BF295"/>
  <c r="T295"/>
  <c r="R295"/>
  <c r="P295"/>
  <c r="BI278"/>
  <c r="BH278"/>
  <c r="BG278"/>
  <c r="BF278"/>
  <c r="T278"/>
  <c r="R278"/>
  <c r="P278"/>
  <c r="BI252"/>
  <c r="BH252"/>
  <c r="BG252"/>
  <c r="BF252"/>
  <c r="T252"/>
  <c r="R252"/>
  <c r="P252"/>
  <c r="BI238"/>
  <c r="BH238"/>
  <c r="BG238"/>
  <c r="BF238"/>
  <c r="T238"/>
  <c r="R238"/>
  <c r="P238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93"/>
  <c r="J22"/>
  <c r="J20"/>
  <c r="E20"/>
  <c r="F94"/>
  <c r="J19"/>
  <c r="J17"/>
  <c r="E17"/>
  <c r="F128"/>
  <c r="J16"/>
  <c r="J14"/>
  <c r="J126"/>
  <c r="E7"/>
  <c r="E120"/>
  <c i="2" r="J39"/>
  <c r="J38"/>
  <c i="1" r="AY96"/>
  <c i="2" r="J37"/>
  <c i="1" r="AX96"/>
  <c i="2"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7"/>
  <c r="BH1027"/>
  <c r="BG1027"/>
  <c r="BF1027"/>
  <c r="T1027"/>
  <c r="R1027"/>
  <c r="P1027"/>
  <c r="BI1025"/>
  <c r="BH1025"/>
  <c r="BG1025"/>
  <c r="BF1025"/>
  <c r="T1025"/>
  <c r="R1025"/>
  <c r="P1025"/>
  <c r="BI1024"/>
  <c r="BH1024"/>
  <c r="BG1024"/>
  <c r="BF1024"/>
  <c r="T1024"/>
  <c r="R1024"/>
  <c r="P1024"/>
  <c r="BI1022"/>
  <c r="BH1022"/>
  <c r="BG1022"/>
  <c r="BF1022"/>
  <c r="T1022"/>
  <c r="R1022"/>
  <c r="P1022"/>
  <c r="BI1021"/>
  <c r="BH1021"/>
  <c r="BG1021"/>
  <c r="BF1021"/>
  <c r="T1021"/>
  <c r="R1021"/>
  <c r="P1021"/>
  <c r="BI1019"/>
  <c r="BH1019"/>
  <c r="BG1019"/>
  <c r="BF1019"/>
  <c r="T1019"/>
  <c r="R1019"/>
  <c r="P1019"/>
  <c r="BI1018"/>
  <c r="BH1018"/>
  <c r="BG1018"/>
  <c r="BF1018"/>
  <c r="T1018"/>
  <c r="R1018"/>
  <c r="P1018"/>
  <c r="BI1016"/>
  <c r="BH1016"/>
  <c r="BG1016"/>
  <c r="BF1016"/>
  <c r="T1016"/>
  <c r="R1016"/>
  <c r="P1016"/>
  <c r="BI1015"/>
  <c r="BH1015"/>
  <c r="BG1015"/>
  <c r="BF1015"/>
  <c r="T1015"/>
  <c r="R1015"/>
  <c r="P1015"/>
  <c r="BI1013"/>
  <c r="BH1013"/>
  <c r="BG1013"/>
  <c r="BF1013"/>
  <c r="T1013"/>
  <c r="R1013"/>
  <c r="P1013"/>
  <c r="BI1012"/>
  <c r="BH1012"/>
  <c r="BG1012"/>
  <c r="BF1012"/>
  <c r="T1012"/>
  <c r="R1012"/>
  <c r="P1012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997"/>
  <c r="BH997"/>
  <c r="BG997"/>
  <c r="BF997"/>
  <c r="T997"/>
  <c r="R997"/>
  <c r="P997"/>
  <c r="BI992"/>
  <c r="BH992"/>
  <c r="BG992"/>
  <c r="BF992"/>
  <c r="T992"/>
  <c r="R992"/>
  <c r="P992"/>
  <c r="BI987"/>
  <c r="BH987"/>
  <c r="BG987"/>
  <c r="BF987"/>
  <c r="T987"/>
  <c r="R987"/>
  <c r="P987"/>
  <c r="BI967"/>
  <c r="BH967"/>
  <c r="BG967"/>
  <c r="BF967"/>
  <c r="T967"/>
  <c r="R967"/>
  <c r="P967"/>
  <c r="BI949"/>
  <c r="BH949"/>
  <c r="BG949"/>
  <c r="BF949"/>
  <c r="T949"/>
  <c r="R949"/>
  <c r="P949"/>
  <c r="BI934"/>
  <c r="BH934"/>
  <c r="BG934"/>
  <c r="BF934"/>
  <c r="T934"/>
  <c r="R934"/>
  <c r="P934"/>
  <c r="BI921"/>
  <c r="BH921"/>
  <c r="BG921"/>
  <c r="BF921"/>
  <c r="T921"/>
  <c r="R921"/>
  <c r="P921"/>
  <c r="BI907"/>
  <c r="BH907"/>
  <c r="BG907"/>
  <c r="BF907"/>
  <c r="T907"/>
  <c r="R907"/>
  <c r="P907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3"/>
  <c r="BH833"/>
  <c r="BG833"/>
  <c r="BF833"/>
  <c r="T833"/>
  <c r="R833"/>
  <c r="P833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50"/>
  <c r="BH650"/>
  <c r="BG650"/>
  <c r="BF650"/>
  <c r="T650"/>
  <c r="R650"/>
  <c r="P650"/>
  <c r="BI648"/>
  <c r="BH648"/>
  <c r="BG648"/>
  <c r="BF648"/>
  <c r="T648"/>
  <c r="R648"/>
  <c r="P648"/>
  <c r="BI624"/>
  <c r="BH624"/>
  <c r="BG624"/>
  <c r="BF624"/>
  <c r="T624"/>
  <c r="R624"/>
  <c r="P624"/>
  <c r="BI622"/>
  <c r="BH622"/>
  <c r="BG622"/>
  <c r="BF622"/>
  <c r="T622"/>
  <c r="R622"/>
  <c r="P622"/>
  <c r="BI596"/>
  <c r="BH596"/>
  <c r="BG596"/>
  <c r="BF596"/>
  <c r="T596"/>
  <c r="R596"/>
  <c r="P596"/>
  <c r="BI595"/>
  <c r="BH595"/>
  <c r="BG595"/>
  <c r="BF595"/>
  <c r="T595"/>
  <c r="R595"/>
  <c r="P595"/>
  <c r="BI589"/>
  <c r="BH589"/>
  <c r="BG589"/>
  <c r="BF589"/>
  <c r="T589"/>
  <c r="R589"/>
  <c r="P589"/>
  <c r="BI588"/>
  <c r="BH588"/>
  <c r="BG588"/>
  <c r="BF588"/>
  <c r="T588"/>
  <c r="R588"/>
  <c r="P588"/>
  <c r="BI585"/>
  <c r="BH585"/>
  <c r="BG585"/>
  <c r="BF585"/>
  <c r="T585"/>
  <c r="R585"/>
  <c r="P585"/>
  <c r="BI584"/>
  <c r="BH584"/>
  <c r="BG584"/>
  <c r="BF584"/>
  <c r="T584"/>
  <c r="R584"/>
  <c r="P584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T491"/>
  <c r="R492"/>
  <c r="R491"/>
  <c r="P492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0"/>
  <c r="BH330"/>
  <c r="BG330"/>
  <c r="BF330"/>
  <c r="T330"/>
  <c r="R330"/>
  <c r="P330"/>
  <c r="BI323"/>
  <c r="BH323"/>
  <c r="BG323"/>
  <c r="BF323"/>
  <c r="T323"/>
  <c r="R323"/>
  <c r="P323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60"/>
  <c r="BH260"/>
  <c r="BG260"/>
  <c r="BF260"/>
  <c r="T260"/>
  <c r="R260"/>
  <c r="P26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J138"/>
  <c r="J137"/>
  <c r="F137"/>
  <c r="F135"/>
  <c r="E133"/>
  <c r="J94"/>
  <c r="J93"/>
  <c r="F93"/>
  <c r="F91"/>
  <c r="E89"/>
  <c r="J20"/>
  <c r="E20"/>
  <c r="F94"/>
  <c r="J19"/>
  <c r="J14"/>
  <c r="J135"/>
  <c r="E7"/>
  <c r="E85"/>
  <c i="1" r="L90"/>
  <c r="AM90"/>
  <c r="AM89"/>
  <c r="L89"/>
  <c r="AM87"/>
  <c r="L87"/>
  <c r="L85"/>
  <c r="L84"/>
  <c i="2" r="J839"/>
  <c r="BK786"/>
  <c r="J760"/>
  <c r="BK564"/>
  <c r="BK391"/>
  <c r="J199"/>
  <c r="J845"/>
  <c r="J564"/>
  <c r="BK495"/>
  <c r="BK1016"/>
  <c r="BK967"/>
  <c r="J793"/>
  <c r="J721"/>
  <c r="J566"/>
  <c r="J517"/>
  <c r="J467"/>
  <c r="J379"/>
  <c r="J195"/>
  <c r="J1009"/>
  <c r="J810"/>
  <c r="J692"/>
  <c r="J504"/>
  <c r="BK437"/>
  <c r="BK356"/>
  <c r="BK238"/>
  <c r="BK144"/>
  <c r="J808"/>
  <c r="J519"/>
  <c r="J330"/>
  <c r="BK839"/>
  <c r="J722"/>
  <c r="BK521"/>
  <c r="J435"/>
  <c r="BK182"/>
  <c r="J921"/>
  <c r="BK791"/>
  <c r="BK679"/>
  <c r="BK433"/>
  <c r="J144"/>
  <c r="BK1030"/>
  <c r="BK1025"/>
  <c r="J1018"/>
  <c r="J967"/>
  <c r="J776"/>
  <c r="J693"/>
  <c r="BK497"/>
  <c r="J391"/>
  <c r="J335"/>
  <c r="BK148"/>
  <c i="3" r="J315"/>
  <c r="BK977"/>
  <c r="J377"/>
  <c r="J146"/>
  <c r="BK883"/>
  <c r="J177"/>
  <c r="BK968"/>
  <c r="J791"/>
  <c r="J985"/>
  <c r="J963"/>
  <c r="BK160"/>
  <c r="J400"/>
  <c r="J923"/>
  <c r="J295"/>
  <c r="J154"/>
  <c r="J805"/>
  <c i="4" r="J129"/>
  <c i="5" r="J126"/>
  <c i="6" r="BK296"/>
  <c r="J254"/>
  <c r="BK221"/>
  <c r="J177"/>
  <c r="BK147"/>
  <c r="J295"/>
  <c r="BK264"/>
  <c r="BK231"/>
  <c r="BK206"/>
  <c r="BK173"/>
  <c r="BK144"/>
  <c r="BK287"/>
  <c r="J264"/>
  <c r="BK241"/>
  <c r="BK212"/>
  <c i="8" r="J208"/>
  <c i="9" r="BK131"/>
  <c r="BK150"/>
  <c r="J131"/>
  <c r="J130"/>
  <c r="BK132"/>
  <c r="J168"/>
  <c r="J137"/>
  <c r="J149"/>
  <c i="10" r="J258"/>
  <c r="J227"/>
  <c r="BK199"/>
  <c r="BK247"/>
  <c r="J219"/>
  <c r="BK185"/>
  <c r="J254"/>
  <c r="BK239"/>
  <c r="BK189"/>
  <c r="BK264"/>
  <c r="BK209"/>
  <c r="J180"/>
  <c r="J261"/>
  <c r="J236"/>
  <c r="J207"/>
  <c r="J170"/>
  <c r="J225"/>
  <c r="J201"/>
  <c r="J268"/>
  <c r="BK229"/>
  <c i="11" r="J130"/>
  <c r="J131"/>
  <c r="J126"/>
  <c i="12" r="BK227"/>
  <c r="BK191"/>
  <c r="BK145"/>
  <c r="J262"/>
  <c r="BK217"/>
  <c r="J183"/>
  <c r="BK161"/>
  <c r="BK276"/>
  <c r="J238"/>
  <c r="BK211"/>
  <c r="J171"/>
  <c r="BK273"/>
  <c r="J253"/>
  <c r="J217"/>
  <c r="BK177"/>
  <c r="BK141"/>
  <c r="BK250"/>
  <c r="J226"/>
  <c r="BK156"/>
  <c r="J275"/>
  <c r="J259"/>
  <c r="J242"/>
  <c r="J164"/>
  <c r="BK137"/>
  <c r="BK255"/>
  <c r="BK216"/>
  <c r="BK201"/>
  <c r="BK164"/>
  <c r="BK253"/>
  <c r="BK199"/>
  <c i="13" r="J156"/>
  <c r="BK138"/>
  <c r="J230"/>
  <c r="J188"/>
  <c r="J159"/>
  <c r="J222"/>
  <c r="BK190"/>
  <c r="BK157"/>
  <c r="BK133"/>
  <c r="J210"/>
  <c r="BK174"/>
  <c r="BK229"/>
  <c r="BK197"/>
  <c r="J174"/>
  <c r="BK134"/>
  <c r="J221"/>
  <c r="J167"/>
  <c r="BK221"/>
  <c r="BK185"/>
  <c r="J153"/>
  <c r="J131"/>
  <c r="J205"/>
  <c r="J166"/>
  <c i="14" r="BK168"/>
  <c r="J141"/>
  <c r="BK159"/>
  <c r="BK136"/>
  <c r="J142"/>
  <c r="J173"/>
  <c r="BK131"/>
  <c r="J144"/>
  <c r="BK127"/>
  <c r="J156"/>
  <c r="J172"/>
  <c r="J152"/>
  <c i="15" r="J981"/>
  <c r="J823"/>
  <c r="J621"/>
  <c r="BK486"/>
  <c r="J348"/>
  <c r="BK938"/>
  <c r="BK636"/>
  <c r="J476"/>
  <c r="BK306"/>
  <c r="J212"/>
  <c r="BK910"/>
  <c r="BK645"/>
  <c r="BK498"/>
  <c r="J322"/>
  <c r="BK849"/>
  <c r="BK696"/>
  <c r="J525"/>
  <c r="J345"/>
  <c r="BK184"/>
  <c r="J782"/>
  <c r="J608"/>
  <c r="J362"/>
  <c r="J203"/>
  <c r="BK896"/>
  <c r="BK614"/>
  <c r="J545"/>
  <c r="J418"/>
  <c r="J162"/>
  <c r="BK864"/>
  <c r="J678"/>
  <c r="J593"/>
  <c r="J467"/>
  <c r="BK395"/>
  <c r="J1112"/>
  <c r="BK1098"/>
  <c r="J1088"/>
  <c r="BK1072"/>
  <c r="J849"/>
  <c r="BK712"/>
  <c r="J599"/>
  <c r="J207"/>
  <c i="16" r="BK153"/>
  <c r="BK166"/>
  <c r="J154"/>
  <c r="BK156"/>
  <c r="BK142"/>
  <c r="BK162"/>
  <c r="J160"/>
  <c i="17" r="BK124"/>
  <c r="BK130"/>
  <c r="BK133"/>
  <c i="18" r="J280"/>
  <c r="BK194"/>
  <c r="J307"/>
  <c r="J199"/>
  <c r="J152"/>
  <c r="BK262"/>
  <c r="BK215"/>
  <c r="J148"/>
  <c r="BK331"/>
  <c r="J262"/>
  <c r="J158"/>
  <c r="BK327"/>
  <c r="J241"/>
  <c r="J138"/>
  <c r="J321"/>
  <c r="BK223"/>
  <c r="BK188"/>
  <c r="BK314"/>
  <c r="J257"/>
  <c r="J189"/>
  <c r="BK320"/>
  <c r="J234"/>
  <c i="19" r="J254"/>
  <c r="J203"/>
  <c r="BK228"/>
  <c r="BK258"/>
  <c r="J219"/>
  <c r="BK249"/>
  <c r="J134"/>
  <c r="J185"/>
  <c r="J231"/>
  <c r="BK150"/>
  <c r="J213"/>
  <c r="BK159"/>
  <c i="20" r="J267"/>
  <c r="BK200"/>
  <c r="J259"/>
  <c r="BK218"/>
  <c r="BK275"/>
  <c r="BK235"/>
  <c r="BK183"/>
  <c r="J232"/>
  <c r="J128"/>
  <c r="J213"/>
  <c r="BK252"/>
  <c r="BK166"/>
  <c r="J238"/>
  <c i="21" r="BK199"/>
  <c r="J179"/>
  <c r="BK144"/>
  <c r="BK220"/>
  <c r="BK177"/>
  <c r="J148"/>
  <c r="BK221"/>
  <c r="J196"/>
  <c r="J161"/>
  <c r="J239"/>
  <c r="BK195"/>
  <c r="BK156"/>
  <c r="J234"/>
  <c r="J217"/>
  <c r="J207"/>
  <c r="BK189"/>
  <c r="J150"/>
  <c r="J233"/>
  <c r="BK185"/>
  <c r="J146"/>
  <c r="BK132"/>
  <c r="BK215"/>
  <c r="BK190"/>
  <c r="J172"/>
  <c r="J139"/>
  <c r="J240"/>
  <c r="J205"/>
  <c r="BK174"/>
  <c r="J141"/>
  <c i="22" r="BK179"/>
  <c r="J188"/>
  <c r="J192"/>
  <c r="BK139"/>
  <c r="BK173"/>
  <c r="J174"/>
  <c r="BK142"/>
  <c r="BK152"/>
  <c r="BK175"/>
  <c r="BK180"/>
  <c r="BK158"/>
  <c i="23" r="J163"/>
  <c r="BK143"/>
  <c r="BK145"/>
  <c r="J147"/>
  <c r="J142"/>
  <c i="24" r="BK129"/>
  <c r="BK141"/>
  <c r="BK139"/>
  <c r="BK137"/>
  <c i="25" r="BK264"/>
  <c r="J235"/>
  <c r="J204"/>
  <c r="BK184"/>
  <c r="J156"/>
  <c r="BK240"/>
  <c r="J220"/>
  <c r="J196"/>
  <c r="BK146"/>
  <c r="BK267"/>
  <c r="J231"/>
  <c r="J214"/>
  <c r="BK180"/>
  <c r="BK270"/>
  <c r="BK256"/>
  <c r="BK224"/>
  <c r="J179"/>
  <c r="J148"/>
  <c r="BK262"/>
  <c r="J227"/>
  <c r="J174"/>
  <c r="J263"/>
  <c r="J210"/>
  <c r="J178"/>
  <c r="J143"/>
  <c r="J255"/>
  <c r="J226"/>
  <c r="J206"/>
  <c r="BK170"/>
  <c r="BK142"/>
  <c r="J245"/>
  <c r="J198"/>
  <c r="BK161"/>
  <c r="BK139"/>
  <c i="26" r="BK149"/>
  <c r="J158"/>
  <c r="BK151"/>
  <c r="BK150"/>
  <c r="BK168"/>
  <c r="BK152"/>
  <c r="BK157"/>
  <c r="BK140"/>
  <c r="J161"/>
  <c r="BK142"/>
  <c i="27" r="J141"/>
  <c r="J157"/>
  <c r="J140"/>
  <c r="BK142"/>
  <c r="BK154"/>
  <c r="J154"/>
  <c r="BK129"/>
  <c r="J139"/>
  <c r="J138"/>
  <c r="J136"/>
  <c i="28" r="J191"/>
  <c r="J132"/>
  <c r="J168"/>
  <c r="J196"/>
  <c r="BK161"/>
  <c r="BK139"/>
  <c r="BK175"/>
  <c r="J133"/>
  <c r="BK170"/>
  <c r="J179"/>
  <c r="BK164"/>
  <c r="BK179"/>
  <c r="J194"/>
  <c r="BK182"/>
  <c r="J146"/>
  <c i="29" r="J188"/>
  <c r="BK180"/>
  <c r="J213"/>
  <c r="BK217"/>
  <c r="J140"/>
  <c r="J182"/>
  <c r="J132"/>
  <c r="BK176"/>
  <c r="J150"/>
  <c r="BK182"/>
  <c r="BK148"/>
  <c r="J194"/>
  <c i="30" r="J160"/>
  <c r="J134"/>
  <c r="BK135"/>
  <c r="J137"/>
  <c r="J129"/>
  <c r="BK139"/>
  <c r="J135"/>
  <c r="J158"/>
  <c r="BK130"/>
  <c i="31" r="J132"/>
  <c r="BK132"/>
  <c r="J124"/>
  <c i="2" r="J824"/>
  <c r="J768"/>
  <c r="BK727"/>
  <c r="J521"/>
  <c r="J352"/>
  <c r="BK1015"/>
  <c r="BK770"/>
  <c r="BK693"/>
  <c r="BK527"/>
  <c r="J441"/>
  <c r="J349"/>
  <c r="BK178"/>
  <c r="J992"/>
  <c r="BK810"/>
  <c r="BK766"/>
  <c r="BK715"/>
  <c r="BK585"/>
  <c r="J495"/>
  <c r="J433"/>
  <c r="BK232"/>
  <c r="J146"/>
  <c r="BK907"/>
  <c r="J833"/>
  <c r="J723"/>
  <c r="J533"/>
  <c r="BK485"/>
  <c r="BK379"/>
  <c r="BK323"/>
  <c r="J222"/>
  <c r="J987"/>
  <c r="J764"/>
  <c r="J560"/>
  <c r="J507"/>
  <c r="J236"/>
  <c r="J152"/>
  <c r="BK768"/>
  <c r="J585"/>
  <c r="J476"/>
  <c r="J342"/>
  <c r="J188"/>
  <c r="J1004"/>
  <c r="J731"/>
  <c r="BK562"/>
  <c r="J385"/>
  <c r="BK298"/>
  <c r="J1042"/>
  <c r="J1035"/>
  <c r="BK1027"/>
  <c r="J1021"/>
  <c r="BK997"/>
  <c r="BK812"/>
  <c r="J732"/>
  <c r="BK650"/>
  <c r="J485"/>
  <c r="J323"/>
  <c i="3" r="BK985"/>
  <c r="BK962"/>
  <c r="BK786"/>
  <c r="BK210"/>
  <c r="BK966"/>
  <c r="J806"/>
  <c r="BK135"/>
  <c r="J825"/>
  <c r="BK154"/>
  <c r="BK955"/>
  <c r="J210"/>
  <c r="J979"/>
  <c r="BK889"/>
  <c r="BK140"/>
  <c r="J625"/>
  <c r="BK186"/>
  <c r="BK842"/>
  <c r="J188"/>
  <c r="J148"/>
  <c r="BK725"/>
  <c i="4" r="J128"/>
  <c r="J130"/>
  <c r="BK125"/>
  <c i="6" r="BK293"/>
  <c r="J268"/>
  <c r="BK227"/>
  <c r="J197"/>
  <c r="BK150"/>
  <c r="J296"/>
  <c r="J269"/>
  <c r="J251"/>
  <c r="J234"/>
  <c r="J215"/>
  <c r="J194"/>
  <c r="J151"/>
  <c r="BK292"/>
  <c r="J270"/>
  <c r="J246"/>
  <c r="J218"/>
  <c r="BK183"/>
  <c r="BK171"/>
  <c r="J144"/>
  <c r="BK271"/>
  <c r="J241"/>
  <c r="J221"/>
  <c r="BK203"/>
  <c r="J173"/>
  <c r="BK136"/>
  <c r="BK283"/>
  <c r="BK275"/>
  <c r="J186"/>
  <c r="J171"/>
  <c r="BK141"/>
  <c r="J271"/>
  <c r="J249"/>
  <c r="BK234"/>
  <c r="J202"/>
  <c r="BK192"/>
  <c r="BK178"/>
  <c r="J154"/>
  <c r="BK142"/>
  <c r="BK230"/>
  <c r="J208"/>
  <c r="J185"/>
  <c r="BK162"/>
  <c r="BK134"/>
  <c i="7" r="BK156"/>
  <c r="BK149"/>
  <c r="J144"/>
  <c r="BK157"/>
  <c r="J171"/>
  <c r="BK144"/>
  <c r="BK153"/>
  <c r="BK139"/>
  <c r="J161"/>
  <c r="J156"/>
  <c i="8" r="BK217"/>
  <c r="BK178"/>
  <c r="BK210"/>
  <c r="J169"/>
  <c r="BK214"/>
  <c r="J172"/>
  <c r="J143"/>
  <c r="J193"/>
  <c r="BK167"/>
  <c r="J152"/>
  <c r="J202"/>
  <c r="J141"/>
  <c r="BK199"/>
  <c r="BK148"/>
  <c r="J198"/>
  <c r="J182"/>
  <c r="BK144"/>
  <c i="10" r="J229"/>
  <c r="BK222"/>
  <c r="BK182"/>
  <c r="J171"/>
  <c r="J235"/>
  <c r="J209"/>
  <c r="BK166"/>
  <c r="J208"/>
  <c i="11" r="BK132"/>
  <c r="BK124"/>
  <c i="12" r="BK271"/>
  <c r="J222"/>
  <c r="J187"/>
  <c r="BK152"/>
  <c r="J270"/>
  <c r="J260"/>
  <c r="BK226"/>
  <c r="BK193"/>
  <c r="J178"/>
  <c r="J142"/>
  <c r="BK256"/>
  <c r="J229"/>
  <c r="BK175"/>
  <c r="BK136"/>
  <c r="BK269"/>
  <c r="J225"/>
  <c r="J211"/>
  <c r="J189"/>
  <c r="BK158"/>
  <c r="BK277"/>
  <c r="BK235"/>
  <c r="J209"/>
  <c r="J195"/>
  <c r="J176"/>
  <c r="J139"/>
  <c r="J264"/>
  <c r="BK244"/>
  <c r="J190"/>
  <c r="J148"/>
  <c r="BK270"/>
  <c r="J244"/>
  <c r="J219"/>
  <c r="BK181"/>
  <c r="J154"/>
  <c r="J203"/>
  <c r="BK176"/>
  <c r="J150"/>
  <c i="13" r="BK194"/>
  <c r="J151"/>
  <c r="BK130"/>
  <c r="J218"/>
  <c r="J187"/>
  <c r="J152"/>
  <c r="BK217"/>
  <c r="J195"/>
  <c r="J165"/>
  <c r="BK131"/>
  <c r="BK188"/>
  <c r="BK150"/>
  <c r="BK213"/>
  <c r="J186"/>
  <c r="BK172"/>
  <c r="BK158"/>
  <c r="BK132"/>
  <c r="J201"/>
  <c r="J150"/>
  <c r="J130"/>
  <c r="J209"/>
  <c r="J182"/>
  <c r="J144"/>
  <c r="J215"/>
  <c r="BK165"/>
  <c r="BK141"/>
  <c i="14" r="J147"/>
  <c r="BK172"/>
  <c r="BK145"/>
  <c r="BK157"/>
  <c r="J129"/>
  <c r="BK138"/>
  <c r="BK169"/>
  <c r="BK129"/>
  <c r="BK134"/>
  <c r="J150"/>
  <c r="J126"/>
  <c r="J159"/>
  <c r="J133"/>
  <c i="15" r="BK856"/>
  <c r="J654"/>
  <c r="BK519"/>
  <c r="J374"/>
  <c r="BK952"/>
  <c r="J727"/>
  <c r="BK605"/>
  <c r="BK490"/>
  <c r="BK334"/>
  <c r="BK235"/>
  <c r="BK165"/>
  <c r="BK841"/>
  <c r="J532"/>
  <c r="BK348"/>
  <c r="J168"/>
  <c r="J826"/>
  <c r="J645"/>
  <c r="BK532"/>
  <c r="J391"/>
  <c r="BK230"/>
  <c r="BK998"/>
  <c r="BK820"/>
  <c r="J642"/>
  <c r="BK502"/>
  <c r="J260"/>
  <c r="BK1014"/>
  <c r="J657"/>
  <c r="BK536"/>
  <c r="J386"/>
  <c r="J180"/>
  <c r="J966"/>
  <c r="J648"/>
  <c r="BK541"/>
  <c r="J421"/>
  <c r="J191"/>
  <c r="J1109"/>
  <c r="J1098"/>
  <c r="BK1085"/>
  <c r="BK1069"/>
  <c r="J813"/>
  <c r="BK633"/>
  <c r="BK301"/>
  <c i="16" r="J161"/>
  <c r="J135"/>
  <c r="J149"/>
  <c r="J150"/>
  <c r="J162"/>
  <c r="J157"/>
  <c r="J138"/>
  <c r="BK147"/>
  <c r="BK144"/>
  <c i="17" r="J131"/>
  <c r="BK128"/>
  <c r="J123"/>
  <c i="18" r="BK285"/>
  <c r="BK213"/>
  <c r="J144"/>
  <c r="BK237"/>
  <c r="J342"/>
  <c r="BK272"/>
  <c r="BK177"/>
  <c r="J292"/>
  <c r="J219"/>
  <c r="J340"/>
  <c r="J285"/>
  <c r="J183"/>
  <c r="J324"/>
  <c r="BK261"/>
  <c r="BK163"/>
  <c r="BK301"/>
  <c r="BK236"/>
  <c r="J156"/>
  <c r="J278"/>
  <c r="BK208"/>
  <c i="19" r="J232"/>
  <c r="J136"/>
  <c r="BK224"/>
  <c r="BK154"/>
  <c r="J227"/>
  <c r="BK138"/>
  <c r="BK192"/>
  <c r="J259"/>
  <c r="J174"/>
  <c r="BK213"/>
  <c r="BK239"/>
  <c r="BK185"/>
  <c r="J150"/>
  <c r="J159"/>
  <c i="20" r="BK230"/>
  <c r="J165"/>
  <c r="BK246"/>
  <c r="BK287"/>
  <c r="J230"/>
  <c r="BK138"/>
  <c r="J223"/>
  <c r="BK286"/>
  <c r="BK188"/>
  <c r="BK172"/>
  <c r="J200"/>
  <c i="21" r="J229"/>
  <c r="BK172"/>
  <c r="BK136"/>
  <c r="J206"/>
  <c r="BK164"/>
  <c r="BK234"/>
  <c r="BK204"/>
  <c r="J170"/>
  <c r="BK230"/>
  <c r="J193"/>
  <c r="BK175"/>
  <c r="J250"/>
  <c r="J226"/>
  <c r="BK211"/>
  <c r="J187"/>
  <c r="BK140"/>
  <c r="BK225"/>
  <c r="J204"/>
  <c r="J157"/>
  <c r="J144"/>
  <c r="J231"/>
  <c r="BK208"/>
  <c r="J189"/>
  <c r="J165"/>
  <c r="BK149"/>
  <c r="J248"/>
  <c r="BK210"/>
  <c r="J177"/>
  <c r="BK142"/>
  <c i="22" r="BK176"/>
  <c r="BK177"/>
  <c r="BK182"/>
  <c r="BK187"/>
  <c r="BK184"/>
  <c r="J154"/>
  <c r="J177"/>
  <c r="J142"/>
  <c r="J164"/>
  <c r="BK170"/>
  <c r="J149"/>
  <c i="23" r="BK155"/>
  <c r="BK163"/>
  <c r="J153"/>
  <c r="J150"/>
  <c r="J137"/>
  <c r="BK133"/>
  <c r="J144"/>
  <c i="24" r="BK126"/>
  <c r="BK138"/>
  <c r="BK125"/>
  <c i="25" r="J272"/>
  <c r="BK239"/>
  <c r="BK223"/>
  <c r="J176"/>
  <c r="J158"/>
  <c r="J257"/>
  <c r="BK232"/>
  <c r="BK201"/>
  <c r="J164"/>
  <c r="J275"/>
  <c r="J262"/>
  <c r="BK221"/>
  <c r="BK199"/>
  <c r="BK183"/>
  <c r="J149"/>
  <c r="J261"/>
  <c r="BK245"/>
  <c r="J209"/>
  <c r="J185"/>
  <c r="BK157"/>
  <c r="BK273"/>
  <c r="BK222"/>
  <c r="BK193"/>
  <c r="J139"/>
  <c r="BK241"/>
  <c r="BK174"/>
  <c r="J142"/>
  <c r="J254"/>
  <c r="J223"/>
  <c r="BK202"/>
  <c r="J153"/>
  <c r="J241"/>
  <c r="BK194"/>
  <c r="J173"/>
  <c r="BK141"/>
  <c i="26" r="BK146"/>
  <c r="J147"/>
  <c r="J145"/>
  <c r="J138"/>
  <c r="BK160"/>
  <c r="J132"/>
  <c r="J139"/>
  <c r="BK166"/>
  <c r="J153"/>
  <c r="BK134"/>
  <c i="27" r="BK158"/>
  <c r="BK131"/>
  <c r="BK132"/>
  <c r="BK134"/>
  <c r="BK143"/>
  <c r="BK144"/>
  <c r="J132"/>
  <c i="28" r="J188"/>
  <c r="BK140"/>
  <c r="J180"/>
  <c r="J144"/>
  <c r="BK171"/>
  <c r="J185"/>
  <c r="J156"/>
  <c r="J187"/>
  <c r="J161"/>
  <c r="BK193"/>
  <c r="J165"/>
  <c r="BK197"/>
  <c r="BK158"/>
  <c r="J171"/>
  <c i="29" r="BK219"/>
  <c r="BK130"/>
  <c r="BK160"/>
  <c r="J215"/>
  <c r="J148"/>
  <c r="BK194"/>
  <c r="J128"/>
  <c r="BK144"/>
  <c r="BK188"/>
  <c r="BK142"/>
  <c r="J174"/>
  <c r="J223"/>
  <c i="30" r="J153"/>
  <c r="BK128"/>
  <c r="J144"/>
  <c r="BK148"/>
  <c r="J162"/>
  <c r="BK163"/>
  <c r="BK155"/>
  <c r="BK162"/>
  <c r="J139"/>
  <c i="31" r="J130"/>
  <c r="BK126"/>
  <c r="BK133"/>
  <c i="2" r="J949"/>
  <c r="J796"/>
  <c r="BK723"/>
  <c r="BK467"/>
  <c r="BK211"/>
  <c r="J1007"/>
  <c r="BK717"/>
  <c r="BK519"/>
  <c r="J439"/>
  <c r="J307"/>
  <c r="BK1002"/>
  <c r="BK788"/>
  <c r="J725"/>
  <c r="J595"/>
  <c r="J529"/>
  <c r="J484"/>
  <c r="J431"/>
  <c r="J182"/>
  <c r="J1008"/>
  <c r="J766"/>
  <c r="BK719"/>
  <c r="BK513"/>
  <c r="BK387"/>
  <c r="J356"/>
  <c r="J292"/>
  <c r="J162"/>
  <c r="BK893"/>
  <c r="BK721"/>
  <c r="BK509"/>
  <c r="BK395"/>
  <c r="J238"/>
  <c r="J907"/>
  <c r="J781"/>
  <c r="BK624"/>
  <c r="J497"/>
  <c r="BK443"/>
  <c r="J337"/>
  <c r="J180"/>
  <c r="BK824"/>
  <c r="BK764"/>
  <c r="BK596"/>
  <c r="BK486"/>
  <c r="BK310"/>
  <c r="J201"/>
  <c r="J1040"/>
  <c r="J1032"/>
  <c r="J1027"/>
  <c r="BK1021"/>
  <c r="BK1012"/>
  <c r="BK848"/>
  <c r="J770"/>
  <c r="BK584"/>
  <c r="J371"/>
  <c r="BK301"/>
  <c i="3" r="BK976"/>
  <c r="J937"/>
  <c r="J216"/>
  <c r="BK971"/>
  <c r="J900"/>
  <c r="BK224"/>
  <c r="BK861"/>
  <c r="J224"/>
  <c r="J974"/>
  <c r="BK880"/>
  <c r="J140"/>
  <c r="J955"/>
  <c r="BK190"/>
  <c r="BK806"/>
  <c r="J252"/>
  <c r="BK935"/>
  <c r="BK781"/>
  <c r="BK183"/>
  <c r="BK141"/>
  <c r="J183"/>
  <c i="4" r="J132"/>
  <c r="J127"/>
  <c i="5" r="BK126"/>
  <c i="6" r="J282"/>
  <c r="J250"/>
  <c r="J213"/>
  <c r="J169"/>
  <c r="J142"/>
  <c r="J281"/>
  <c r="BK255"/>
  <c r="J242"/>
  <c r="BK218"/>
  <c r="J200"/>
  <c r="BK164"/>
  <c r="BK135"/>
  <c r="J275"/>
  <c r="BK242"/>
  <c r="BK205"/>
  <c r="BK175"/>
  <c r="J140"/>
  <c r="BK268"/>
  <c r="BK247"/>
  <c r="BK228"/>
  <c r="BK209"/>
  <c r="BK188"/>
  <c r="J174"/>
  <c r="BK148"/>
  <c r="BK269"/>
  <c r="J252"/>
  <c r="J224"/>
  <c r="J198"/>
  <c r="BK169"/>
  <c r="J150"/>
  <c r="J245"/>
  <c r="BK217"/>
  <c r="J190"/>
  <c r="J166"/>
  <c i="7" r="BK166"/>
  <c r="BK154"/>
  <c r="J139"/>
  <c r="BK133"/>
  <c r="J154"/>
  <c r="J170"/>
  <c r="J160"/>
  <c r="J141"/>
  <c r="J165"/>
  <c r="J143"/>
  <c i="8" r="BK202"/>
  <c r="BK182"/>
  <c r="J155"/>
  <c r="BK136"/>
  <c r="J186"/>
  <c r="BK142"/>
  <c r="J209"/>
  <c r="BK185"/>
  <c r="BK152"/>
  <c r="BK198"/>
  <c r="BK174"/>
  <c r="J150"/>
  <c r="BK189"/>
  <c r="BK150"/>
  <c r="J212"/>
  <c r="BK183"/>
  <c r="J146"/>
  <c r="J179"/>
  <c r="BK141"/>
  <c i="9" r="BK152"/>
  <c r="J140"/>
  <c r="BK138"/>
  <c r="J171"/>
  <c r="J170"/>
  <c r="J152"/>
  <c r="J133"/>
  <c r="BK160"/>
  <c r="BK169"/>
  <c r="BK149"/>
  <c r="BK171"/>
  <c r="BK143"/>
  <c r="J167"/>
  <c r="J143"/>
  <c i="10" r="BK261"/>
  <c r="BK235"/>
  <c r="J187"/>
  <c r="BK241"/>
  <c r="J195"/>
  <c r="J174"/>
  <c r="BK213"/>
  <c r="J189"/>
  <c r="BK168"/>
  <c r="J233"/>
  <c r="BK225"/>
  <c r="J203"/>
  <c r="BK172"/>
  <c r="J168"/>
  <c r="BK233"/>
  <c r="BK187"/>
  <c r="J250"/>
  <c r="BK177"/>
  <c i="11" r="J134"/>
  <c r="BK134"/>
  <c r="J127"/>
  <c i="12" r="J220"/>
  <c r="BK189"/>
  <c r="J153"/>
  <c r="J134"/>
  <c r="J255"/>
  <c r="BK229"/>
  <c r="BK196"/>
  <c r="J168"/>
  <c r="BK135"/>
  <c r="BK251"/>
  <c r="J228"/>
  <c r="J179"/>
  <c r="BK151"/>
  <c r="BK265"/>
  <c r="BK234"/>
  <c r="BK220"/>
  <c r="J197"/>
  <c r="J160"/>
  <c r="J136"/>
  <c r="BK249"/>
  <c r="BK210"/>
  <c r="BK192"/>
  <c r="J166"/>
  <c r="J273"/>
  <c r="J249"/>
  <c r="BK215"/>
  <c r="BK147"/>
  <c r="J268"/>
  <c r="J235"/>
  <c r="BK203"/>
  <c r="BK160"/>
  <c r="BK246"/>
  <c r="BK205"/>
  <c r="BK165"/>
  <c r="BK143"/>
  <c i="13" r="BK191"/>
  <c r="J141"/>
  <c r="J233"/>
  <c r="BK222"/>
  <c r="BK201"/>
  <c r="J168"/>
  <c r="BK139"/>
  <c r="J207"/>
  <c r="BK181"/>
  <c r="BK155"/>
  <c r="BK235"/>
  <c r="BK184"/>
  <c r="BK234"/>
  <c r="BK199"/>
  <c r="J176"/>
  <c r="BK159"/>
  <c r="J234"/>
  <c r="J196"/>
  <c r="J158"/>
  <c r="J135"/>
  <c r="J191"/>
  <c r="J161"/>
  <c r="BK140"/>
  <c r="BK204"/>
  <c r="BK152"/>
  <c i="14" r="J161"/>
  <c r="BK139"/>
  <c r="BK164"/>
  <c r="BK146"/>
  <c r="BK167"/>
  <c r="J140"/>
  <c r="BK161"/>
  <c r="J160"/>
  <c r="J143"/>
  <c r="J177"/>
  <c r="J149"/>
  <c r="BK176"/>
  <c r="J137"/>
  <c i="15" r="J985"/>
  <c r="BK792"/>
  <c r="J614"/>
  <c r="BK430"/>
  <c r="BK223"/>
  <c r="J734"/>
  <c r="J588"/>
  <c r="BK467"/>
  <c r="BK322"/>
  <c r="J243"/>
  <c r="BK966"/>
  <c r="BK755"/>
  <c r="BK596"/>
  <c r="BK418"/>
  <c r="BK212"/>
  <c r="BK813"/>
  <c r="BK630"/>
  <c r="J408"/>
  <c r="J280"/>
  <c r="BK1060"/>
  <c r="BK881"/>
  <c r="J696"/>
  <c r="BK588"/>
  <c r="J440"/>
  <c r="BK284"/>
  <c r="J199"/>
  <c r="BK981"/>
  <c r="J707"/>
  <c r="BK582"/>
  <c r="BK459"/>
  <c r="J264"/>
  <c r="J177"/>
  <c r="J924"/>
  <c r="BK722"/>
  <c r="BK624"/>
  <c r="J455"/>
  <c r="J195"/>
  <c r="J1106"/>
  <c r="J1094"/>
  <c r="J1085"/>
  <c r="J1072"/>
  <c r="J881"/>
  <c r="J651"/>
  <c r="J558"/>
  <c i="16" r="J169"/>
  <c r="J134"/>
  <c r="BK151"/>
  <c r="J151"/>
  <c r="BK168"/>
  <c r="J145"/>
  <c r="J139"/>
  <c r="J153"/>
  <c r="BK132"/>
  <c i="17" r="J133"/>
  <c r="BK131"/>
  <c r="J127"/>
  <c i="18" r="BK312"/>
  <c r="J215"/>
  <c r="BK325"/>
  <c r="BK217"/>
  <c r="J325"/>
  <c r="J250"/>
  <c r="BK161"/>
  <c r="J335"/>
  <c r="BK268"/>
  <c r="BK199"/>
  <c r="J319"/>
  <c r="J229"/>
  <c r="J337"/>
  <c r="J228"/>
  <c r="J208"/>
  <c r="J312"/>
  <c r="J171"/>
  <c r="J295"/>
  <c r="BK144"/>
  <c i="19" r="J235"/>
  <c r="J198"/>
  <c r="J237"/>
  <c r="J167"/>
  <c r="BK234"/>
  <c r="J187"/>
  <c r="BK256"/>
  <c r="BK204"/>
  <c r="J262"/>
  <c r="BK175"/>
  <c r="J190"/>
  <c r="J252"/>
  <c r="BK187"/>
  <c r="J249"/>
  <c r="BK167"/>
  <c i="20" r="BK236"/>
  <c r="BK153"/>
  <c r="J239"/>
  <c r="BK165"/>
  <c r="BK239"/>
  <c r="BK159"/>
  <c r="BK238"/>
  <c r="J284"/>
  <c r="J166"/>
  <c r="BK207"/>
  <c r="BK267"/>
  <c i="21" r="BK248"/>
  <c r="BK218"/>
  <c r="BK180"/>
  <c r="BK153"/>
  <c r="J235"/>
  <c r="J214"/>
  <c r="J184"/>
  <c r="BK250"/>
  <c r="J216"/>
  <c r="J173"/>
  <c r="J136"/>
  <c r="BK209"/>
  <c r="BK186"/>
  <c r="J143"/>
  <c r="J201"/>
  <c r="BK166"/>
  <c r="BK243"/>
  <c r="BK228"/>
  <c r="BK206"/>
  <c r="J152"/>
  <c r="BK242"/>
  <c r="BK203"/>
  <c r="BK176"/>
  <c r="J156"/>
  <c r="J249"/>
  <c r="BK214"/>
  <c r="BK184"/>
  <c r="BK161"/>
  <c r="BK133"/>
  <c i="22" r="BK174"/>
  <c r="BK186"/>
  <c r="J187"/>
  <c r="J184"/>
  <c r="J169"/>
  <c r="J176"/>
  <c r="J152"/>
  <c r="J171"/>
  <c r="BK141"/>
  <c r="J165"/>
  <c r="J146"/>
  <c i="23" r="BK147"/>
  <c r="J158"/>
  <c r="BK164"/>
  <c r="BK141"/>
  <c r="J143"/>
  <c r="J133"/>
  <c i="24" r="J141"/>
  <c r="J135"/>
  <c r="BK135"/>
  <c r="J129"/>
  <c i="25" r="J251"/>
  <c r="BK211"/>
  <c r="BK190"/>
  <c r="J161"/>
  <c r="J134"/>
  <c r="BK234"/>
  <c r="BK210"/>
  <c r="J150"/>
  <c r="J271"/>
  <c r="BK230"/>
  <c r="BK213"/>
  <c r="J187"/>
  <c r="BK152"/>
  <c r="J259"/>
  <c r="BK236"/>
  <c r="BK200"/>
  <c r="J165"/>
  <c r="BK268"/>
  <c r="J233"/>
  <c r="BK195"/>
  <c r="BK149"/>
  <c r="BK205"/>
  <c r="BK162"/>
  <c r="J267"/>
  <c r="J224"/>
  <c r="BK209"/>
  <c r="J180"/>
  <c r="J147"/>
  <c r="J135"/>
  <c r="BK181"/>
  <c r="BK148"/>
  <c i="26" r="J152"/>
  <c r="J164"/>
  <c r="J128"/>
  <c r="BK129"/>
  <c r="BK145"/>
  <c r="BK158"/>
  <c r="J168"/>
  <c r="J135"/>
  <c i="27" r="J156"/>
  <c r="BK133"/>
  <c r="BK136"/>
  <c r="BK153"/>
  <c r="BK127"/>
  <c r="BK148"/>
  <c r="J142"/>
  <c r="BK155"/>
  <c i="28" r="BK195"/>
  <c r="BK165"/>
  <c r="BK194"/>
  <c r="BK162"/>
  <c r="J197"/>
  <c r="J162"/>
  <c r="BK144"/>
  <c r="BK178"/>
  <c r="J138"/>
  <c r="J173"/>
  <c r="J139"/>
  <c r="BK173"/>
  <c r="BK136"/>
  <c r="BK172"/>
  <c r="BK145"/>
  <c r="BK181"/>
  <c i="29" r="J225"/>
  <c r="BK146"/>
  <c r="J186"/>
  <c r="BK156"/>
  <c r="J184"/>
  <c r="J219"/>
  <c r="BK184"/>
  <c r="BK205"/>
  <c r="J134"/>
  <c r="J192"/>
  <c r="J126"/>
  <c r="J172"/>
  <c r="J211"/>
  <c r="BK134"/>
  <c i="30" r="BK146"/>
  <c r="BK160"/>
  <c r="J138"/>
  <c r="J147"/>
  <c r="J141"/>
  <c r="BK154"/>
  <c i="2" r="BK1007"/>
  <c r="J774"/>
  <c r="BK589"/>
  <c r="J509"/>
  <c r="BK203"/>
  <c r="BK949"/>
  <c r="BK732"/>
  <c r="J680"/>
  <c r="J515"/>
  <c r="J374"/>
  <c r="J209"/>
  <c r="BK1008"/>
  <c r="BK796"/>
  <c r="BK724"/>
  <c r="J650"/>
  <c r="J481"/>
  <c r="BK439"/>
  <c r="J370"/>
  <c r="BK172"/>
  <c r="J848"/>
  <c r="BK808"/>
  <c r="BK720"/>
  <c r="BK531"/>
  <c r="BK470"/>
  <c r="J368"/>
  <c r="J225"/>
  <c r="BK152"/>
  <c r="J788"/>
  <c r="BK691"/>
  <c r="BK529"/>
  <c r="BK481"/>
  <c r="J298"/>
  <c r="BK162"/>
  <c r="J826"/>
  <c r="J727"/>
  <c r="J527"/>
  <c r="J470"/>
  <c r="BK335"/>
  <c r="BK156"/>
  <c r="BK833"/>
  <c r="J758"/>
  <c r="BK488"/>
  <c r="BK370"/>
  <c r="BK236"/>
  <c r="BK1035"/>
  <c r="BK1024"/>
  <c r="BK1018"/>
  <c r="BK934"/>
  <c r="BK779"/>
  <c r="J720"/>
  <c r="J486"/>
  <c r="BK349"/>
  <c r="J211"/>
  <c i="3" r="BK973"/>
  <c r="J917"/>
  <c r="BK217"/>
  <c r="BK984"/>
  <c r="J933"/>
  <c r="BK791"/>
  <c r="J217"/>
  <c r="BK963"/>
  <c r="J781"/>
  <c r="J141"/>
  <c r="BK917"/>
  <c r="BK165"/>
  <c r="J973"/>
  <c r="BK475"/>
  <c r="BK808"/>
  <c r="BK452"/>
  <c r="BK171"/>
  <c r="BK810"/>
  <c r="BK346"/>
  <c r="J139"/>
  <c r="BK188"/>
  <c i="4" r="BK132"/>
  <c r="BK127"/>
  <c i="5" r="J125"/>
  <c i="6" r="J291"/>
  <c r="BK243"/>
  <c r="J219"/>
  <c r="J170"/>
  <c r="BK143"/>
  <c r="BK270"/>
  <c r="BK253"/>
  <c r="BK239"/>
  <c r="J203"/>
  <c r="BK165"/>
  <c r="BK140"/>
  <c r="BK277"/>
  <c r="J255"/>
  <c r="BK214"/>
  <c r="BK186"/>
  <c r="BK163"/>
  <c r="J279"/>
  <c r="BK261"/>
  <c r="J236"/>
  <c r="J214"/>
  <c r="J192"/>
  <c r="BK166"/>
  <c r="J145"/>
  <c r="BK281"/>
  <c r="J263"/>
  <c r="BK191"/>
  <c r="BK159"/>
  <c r="J136"/>
  <c r="J278"/>
  <c r="J256"/>
  <c r="J230"/>
  <c r="BK200"/>
  <c r="J187"/>
  <c r="BK158"/>
  <c r="J149"/>
  <c r="BK252"/>
  <c r="J211"/>
  <c r="J175"/>
  <c r="BK145"/>
  <c i="7" r="J157"/>
  <c r="BK162"/>
  <c r="J137"/>
  <c r="BK167"/>
  <c r="J145"/>
  <c r="BK155"/>
  <c r="J136"/>
  <c r="J149"/>
  <c r="BK142"/>
  <c r="BK161"/>
  <c i="8" r="J214"/>
  <c r="J188"/>
  <c r="BK163"/>
  <c r="BK140"/>
  <c r="J177"/>
  <c r="BK216"/>
  <c r="J195"/>
  <c r="BK159"/>
  <c r="J139"/>
  <c r="J183"/>
  <c r="BK143"/>
  <c r="BK175"/>
  <c r="J140"/>
  <c r="J174"/>
  <c r="J210"/>
  <c r="BK188"/>
  <c r="J167"/>
  <c i="9" r="BK134"/>
  <c r="BK135"/>
  <c r="BK165"/>
  <c r="J142"/>
  <c r="BK179"/>
  <c r="J160"/>
  <c r="BK177"/>
  <c r="BK145"/>
  <c r="J157"/>
  <c i="10" r="BK267"/>
  <c r="BK220"/>
  <c r="J164"/>
  <c r="BK254"/>
  <c r="BK227"/>
  <c r="BK193"/>
  <c r="BK178"/>
  <c r="J244"/>
  <c r="BK210"/>
  <c r="BK180"/>
  <c r="BK255"/>
  <c r="J193"/>
  <c r="J267"/>
  <c r="J185"/>
  <c r="BK164"/>
  <c r="BK203"/>
  <c r="BK173"/>
  <c r="BK242"/>
  <c r="J191"/>
  <c i="11" r="J125"/>
  <c r="BK128"/>
  <c r="BK126"/>
  <c i="12" r="J236"/>
  <c r="J207"/>
  <c r="J161"/>
  <c r="J135"/>
  <c r="BK259"/>
  <c r="BK236"/>
  <c r="BK197"/>
  <c r="BK180"/>
  <c r="BK148"/>
  <c r="J278"/>
  <c r="J240"/>
  <c r="J216"/>
  <c r="BK178"/>
  <c r="J138"/>
  <c r="J277"/>
  <c r="BK241"/>
  <c r="J200"/>
  <c r="BK149"/>
  <c r="BK275"/>
  <c r="J230"/>
  <c r="BK206"/>
  <c r="J181"/>
  <c r="J163"/>
  <c r="J280"/>
  <c r="J256"/>
  <c r="BK228"/>
  <c r="J177"/>
  <c r="J141"/>
  <c r="BK262"/>
  <c r="J231"/>
  <c r="J213"/>
  <c r="J175"/>
  <c r="BK150"/>
  <c r="J224"/>
  <c r="BK200"/>
  <c r="BK168"/>
  <c i="13" r="BK224"/>
  <c r="BK166"/>
  <c r="J235"/>
  <c r="J227"/>
  <c r="BK205"/>
  <c r="BK178"/>
  <c r="BK147"/>
  <c r="BK211"/>
  <c r="J178"/>
  <c r="J147"/>
  <c r="J217"/>
  <c r="J185"/>
  <c r="J138"/>
  <c r="J206"/>
  <c r="BK173"/>
  <c r="J146"/>
  <c r="BK233"/>
  <c r="J181"/>
  <c r="J136"/>
  <c r="J200"/>
  <c r="J155"/>
  <c r="J224"/>
  <c r="J198"/>
  <c r="BK154"/>
  <c i="14" r="BK178"/>
  <c r="J135"/>
  <c r="J165"/>
  <c r="BK147"/>
  <c r="J169"/>
  <c r="J148"/>
  <c r="BK177"/>
  <c r="BK158"/>
  <c r="J178"/>
  <c r="J171"/>
  <c r="BK133"/>
  <c r="BK165"/>
  <c r="J128"/>
  <c r="J162"/>
  <c r="BK141"/>
  <c i="15" r="J989"/>
  <c r="BK838"/>
  <c r="J576"/>
  <c r="J434"/>
  <c r="BK340"/>
  <c r="BK870"/>
  <c r="BK686"/>
  <c r="BK572"/>
  <c r="J449"/>
  <c r="BK276"/>
  <c r="J1060"/>
  <c r="J803"/>
  <c r="BK514"/>
  <c r="BK408"/>
  <c r="J294"/>
  <c r="J876"/>
  <c r="J712"/>
  <c r="J563"/>
  <c r="BK449"/>
  <c r="BK312"/>
  <c r="J1008"/>
  <c r="J817"/>
  <c r="BK508"/>
  <c r="BK391"/>
  <c r="J230"/>
  <c r="BK162"/>
  <c r="BK803"/>
  <c r="BK608"/>
  <c r="J519"/>
  <c r="BK374"/>
  <c r="J235"/>
  <c r="BK1008"/>
  <c r="J844"/>
  <c r="BK654"/>
  <c r="BK554"/>
  <c r="BK444"/>
  <c r="BK345"/>
  <c r="BK1112"/>
  <c r="J1102"/>
  <c r="BK1088"/>
  <c r="BK1079"/>
  <c r="J1069"/>
  <c r="J829"/>
  <c r="BK642"/>
  <c r="BK195"/>
  <c i="16" r="J159"/>
  <c r="BK169"/>
  <c r="BK160"/>
  <c r="BK133"/>
  <c r="BK134"/>
  <c r="BK137"/>
  <c r="BK161"/>
  <c r="BK143"/>
  <c i="17" r="J126"/>
  <c r="J124"/>
  <c r="J128"/>
  <c i="18" r="BK321"/>
  <c r="BK243"/>
  <c r="J161"/>
  <c r="BK287"/>
  <c r="J169"/>
  <c r="BK319"/>
  <c r="BK255"/>
  <c r="J206"/>
  <c r="BK340"/>
  <c r="BK266"/>
  <c r="BK183"/>
  <c r="BK335"/>
  <c r="BK298"/>
  <c r="BK148"/>
  <c r="J314"/>
  <c r="BK219"/>
  <c r="BK344"/>
  <c r="J272"/>
  <c r="BK206"/>
  <c r="J165"/>
  <c r="BK307"/>
  <c r="J204"/>
  <c i="19" r="J239"/>
  <c r="J142"/>
  <c r="BK199"/>
  <c r="BK134"/>
  <c r="J225"/>
  <c r="J152"/>
  <c r="J175"/>
  <c r="BK196"/>
  <c r="J165"/>
  <c r="BK198"/>
  <c r="BK259"/>
  <c r="J180"/>
  <c r="BK221"/>
  <c r="BK142"/>
  <c i="20" r="BK259"/>
  <c r="J275"/>
  <c r="J192"/>
  <c r="J246"/>
  <c r="BK178"/>
  <c r="BK240"/>
  <c r="BK292"/>
  <c r="J178"/>
  <c r="J233"/>
  <c r="BK128"/>
  <c i="21" r="BK241"/>
  <c r="J223"/>
  <c r="BK181"/>
  <c r="J163"/>
  <c r="J133"/>
  <c r="J213"/>
  <c r="BK162"/>
  <c r="BK245"/>
  <c r="BK219"/>
  <c r="J186"/>
  <c r="BK160"/>
  <c r="J218"/>
  <c r="BK165"/>
  <c r="BK247"/>
  <c r="J220"/>
  <c r="J194"/>
  <c r="J137"/>
  <c r="BK223"/>
  <c r="J178"/>
  <c r="J140"/>
  <c r="BK240"/>
  <c r="BK205"/>
  <c r="J180"/>
  <c r="BK170"/>
  <c r="BK148"/>
  <c r="J247"/>
  <c r="BK188"/>
  <c r="J160"/>
  <c i="22" r="J141"/>
  <c r="BK154"/>
  <c r="J158"/>
  <c r="J190"/>
  <c r="BK183"/>
  <c r="BK144"/>
  <c r="J173"/>
  <c r="BK146"/>
  <c r="BK161"/>
  <c r="J186"/>
  <c r="BK157"/>
  <c i="23" r="J160"/>
  <c r="BK153"/>
  <c r="J154"/>
  <c r="BK144"/>
  <c r="BK162"/>
  <c r="J141"/>
  <c r="BK137"/>
  <c i="24" r="BK127"/>
  <c r="BK140"/>
  <c r="J139"/>
  <c i="25" r="J270"/>
  <c r="J247"/>
  <c r="BK231"/>
  <c r="J194"/>
  <c r="BK165"/>
  <c r="J136"/>
  <c r="BK238"/>
  <c r="J218"/>
  <c r="J184"/>
  <c r="BK156"/>
  <c r="J274"/>
  <c r="J239"/>
  <c r="J215"/>
  <c r="J192"/>
  <c r="BK158"/>
  <c r="BK269"/>
  <c r="BK250"/>
  <c r="BK226"/>
  <c r="BK191"/>
  <c r="J155"/>
  <c r="J265"/>
  <c r="J238"/>
  <c r="BK204"/>
  <c r="J152"/>
  <c r="J253"/>
  <c r="J190"/>
  <c r="BK147"/>
  <c r="BK259"/>
  <c r="BK235"/>
  <c r="BK217"/>
  <c r="J168"/>
  <c r="J138"/>
  <c r="BK176"/>
  <c r="BK153"/>
  <c i="26" r="BK153"/>
  <c r="BK128"/>
  <c r="J165"/>
  <c r="BK165"/>
  <c r="BK133"/>
  <c r="J155"/>
  <c r="BK159"/>
  <c r="J131"/>
  <c r="J156"/>
  <c r="J146"/>
  <c i="27" r="J127"/>
  <c r="BK149"/>
  <c r="J131"/>
  <c r="J129"/>
  <c r="BK145"/>
  <c r="J158"/>
  <c r="J128"/>
  <c r="BK130"/>
  <c r="J135"/>
  <c i="28" r="BK167"/>
  <c r="J195"/>
  <c r="J175"/>
  <c r="J134"/>
  <c r="J172"/>
  <c r="BK152"/>
  <c r="BK187"/>
  <c r="BK160"/>
  <c r="BK184"/>
  <c r="BK163"/>
  <c r="J135"/>
  <c r="J141"/>
  <c r="BK188"/>
  <c r="J148"/>
  <c r="J163"/>
  <c i="29" r="J136"/>
  <c r="BK164"/>
  <c r="BK136"/>
  <c r="J180"/>
  <c r="BK203"/>
  <c r="BK150"/>
  <c r="J176"/>
  <c r="BK225"/>
  <c r="BK166"/>
  <c r="BK201"/>
  <c r="BK152"/>
  <c r="J203"/>
  <c r="J142"/>
  <c i="30" r="J140"/>
  <c r="J155"/>
  <c r="BK156"/>
  <c r="BK129"/>
  <c r="BK131"/>
  <c r="J159"/>
  <c r="J132"/>
  <c r="BK138"/>
  <c i="31" r="J126"/>
  <c r="J125"/>
  <c r="J133"/>
  <c r="BK127"/>
  <c i="2" r="BK841"/>
  <c r="BK783"/>
  <c r="BK757"/>
  <c r="BK648"/>
  <c r="J531"/>
  <c r="BK222"/>
  <c r="BK992"/>
  <c r="J730"/>
  <c r="J678"/>
  <c r="J500"/>
  <c r="BK330"/>
  <c i="1" r="AS95"/>
  <c i="2" r="J387"/>
  <c r="J260"/>
  <c r="BK987"/>
  <c r="BK828"/>
  <c r="BK722"/>
  <c r="J523"/>
  <c r="BK431"/>
  <c r="BK353"/>
  <c r="J310"/>
  <c r="BK201"/>
  <c r="J997"/>
  <c r="BK729"/>
  <c r="J513"/>
  <c r="J443"/>
  <c r="J203"/>
  <c r="BK150"/>
  <c r="J232"/>
  <c r="BK1040"/>
  <c r="J1028"/>
  <c r="J1022"/>
  <c r="J1006"/>
  <c r="J828"/>
  <c r="BK731"/>
  <c r="BK511"/>
  <c r="BK374"/>
  <c r="J172"/>
  <c i="3" r="J971"/>
  <c r="J475"/>
  <c r="J190"/>
  <c r="J965"/>
  <c r="J889"/>
  <c r="J160"/>
  <c r="BK943"/>
  <c r="J187"/>
  <c r="J977"/>
  <c r="J912"/>
  <c r="J137"/>
  <c r="BK923"/>
  <c r="J135"/>
  <c r="J238"/>
  <c r="J941"/>
  <c r="J437"/>
  <c r="J165"/>
  <c r="J883"/>
  <c r="BK137"/>
  <c i="4" r="BK129"/>
  <c r="J125"/>
  <c i="5" r="BK123"/>
  <c i="6" r="BK274"/>
  <c r="J247"/>
  <c r="BK201"/>
  <c r="BK160"/>
  <c r="J135"/>
  <c r="J260"/>
  <c r="J240"/>
  <c r="J212"/>
  <c r="J191"/>
  <c r="BK146"/>
  <c r="J289"/>
  <c r="J272"/>
  <c r="BK245"/>
  <c r="BK220"/>
  <c r="BK198"/>
  <c r="BK174"/>
  <c r="J134"/>
  <c r="BK263"/>
  <c r="BK244"/>
  <c r="J222"/>
  <c r="BK199"/>
  <c r="J176"/>
  <c r="J159"/>
  <c r="BK289"/>
  <c r="BK278"/>
  <c r="BK251"/>
  <c r="J239"/>
  <c r="BK226"/>
  <c r="J216"/>
  <c r="BK197"/>
  <c r="BK168"/>
  <c r="BK153"/>
  <c r="BK286"/>
  <c r="J262"/>
  <c r="J244"/>
  <c r="BK219"/>
  <c r="BK190"/>
  <c r="J160"/>
  <c r="J153"/>
  <c r="J138"/>
  <c r="J225"/>
  <c r="J205"/>
  <c r="J168"/>
  <c r="J148"/>
  <c i="7" r="J167"/>
  <c r="BK134"/>
  <c r="J140"/>
  <c r="BK141"/>
  <c r="J153"/>
  <c r="BK152"/>
  <c r="J133"/>
  <c r="BK143"/>
  <c r="J159"/>
  <c r="J148"/>
  <c r="BK136"/>
  <c i="8" r="BK208"/>
  <c r="BK191"/>
  <c r="BK168"/>
  <c r="BK154"/>
  <c r="J204"/>
  <c r="J149"/>
  <c r="BK211"/>
  <c r="BK193"/>
  <c r="BK146"/>
  <c r="BK196"/>
  <c r="BK177"/>
  <c r="BK160"/>
  <c r="J187"/>
  <c r="BK149"/>
  <c r="BK205"/>
  <c r="J170"/>
  <c r="J217"/>
  <c r="J175"/>
  <c r="J136"/>
  <c i="9" r="J179"/>
  <c r="J145"/>
  <c r="BK167"/>
  <c r="BK146"/>
  <c r="J164"/>
  <c r="BK144"/>
  <c r="J144"/>
  <c r="J161"/>
  <c r="BK174"/>
  <c r="J141"/>
  <c i="10" r="J239"/>
  <c r="J212"/>
  <c r="J162"/>
  <c r="BK252"/>
  <c r="J234"/>
  <c r="J192"/>
  <c r="BK266"/>
  <c r="BK240"/>
  <c r="BK192"/>
  <c r="J176"/>
  <c r="J220"/>
  <c r="BK186"/>
  <c r="J263"/>
  <c r="J241"/>
  <c r="J183"/>
  <c r="BK231"/>
  <c r="J186"/>
  <c r="BK260"/>
  <c r="J199"/>
  <c r="BK170"/>
  <c i="11" r="J133"/>
  <c r="J132"/>
  <c i="12" r="BK243"/>
  <c r="J214"/>
  <c r="J186"/>
  <c r="BK142"/>
  <c r="BK268"/>
  <c r="J241"/>
  <c r="J205"/>
  <c r="J188"/>
  <c r="J169"/>
  <c r="J143"/>
  <c r="BK263"/>
  <c r="BK218"/>
  <c r="BK184"/>
  <c r="BK139"/>
  <c r="J281"/>
  <c r="BK264"/>
  <c r="J227"/>
  <c r="J212"/>
  <c r="J193"/>
  <c r="J147"/>
  <c r="J271"/>
  <c r="J245"/>
  <c r="BK212"/>
  <c r="J191"/>
  <c r="J159"/>
  <c r="BK278"/>
  <c r="J269"/>
  <c r="J237"/>
  <c r="BK183"/>
  <c r="J140"/>
  <c r="J254"/>
  <c r="BK232"/>
  <c r="J165"/>
  <c r="J137"/>
  <c r="J218"/>
  <c r="J182"/>
  <c r="J152"/>
  <c i="13" r="BK196"/>
  <c r="BK163"/>
  <c r="BK136"/>
  <c r="J228"/>
  <c r="J211"/>
  <c r="J179"/>
  <c r="BK149"/>
  <c r="BK215"/>
  <c r="J184"/>
  <c r="J162"/>
  <c r="J236"/>
  <c r="J208"/>
  <c r="BK151"/>
  <c r="BK214"/>
  <c r="J177"/>
  <c r="J163"/>
  <c r="J133"/>
  <c r="J204"/>
  <c r="J180"/>
  <c r="J145"/>
  <c r="BK216"/>
  <c r="BK175"/>
  <c r="BK143"/>
  <c r="J212"/>
  <c r="BK186"/>
  <c r="J143"/>
  <c i="14" r="J153"/>
  <c r="BK175"/>
  <c r="BK153"/>
  <c r="BK140"/>
  <c r="BK162"/>
  <c r="J134"/>
  <c r="BK171"/>
  <c r="J132"/>
  <c r="BK154"/>
  <c r="BK142"/>
  <c r="BK166"/>
  <c r="J131"/>
  <c r="BK170"/>
  <c r="BK150"/>
  <c i="15" r="BK924"/>
  <c r="BK817"/>
  <c r="J618"/>
  <c r="BK455"/>
  <c r="J301"/>
  <c r="J835"/>
  <c r="BK678"/>
  <c r="J514"/>
  <c r="BK329"/>
  <c r="J219"/>
  <c r="BK1022"/>
  <c r="J771"/>
  <c r="BK599"/>
  <c r="BK480"/>
  <c r="BK174"/>
  <c r="BK823"/>
  <c r="BK662"/>
  <c r="J550"/>
  <c r="BK386"/>
  <c r="J255"/>
  <c r="J1040"/>
  <c r="J841"/>
  <c r="BK707"/>
  <c r="BK627"/>
  <c r="J480"/>
  <c r="BK269"/>
  <c r="J165"/>
  <c r="BK876"/>
  <c r="J702"/>
  <c r="BK550"/>
  <c r="J424"/>
  <c r="J247"/>
  <c r="BK992"/>
  <c r="BK771"/>
  <c r="BK576"/>
  <c r="BK424"/>
  <c r="J717"/>
  <c r="BK593"/>
  <c r="BK177"/>
  <c i="16" r="J142"/>
  <c r="J152"/>
  <c r="BK149"/>
  <c r="BK157"/>
  <c r="BK155"/>
  <c r="J155"/>
  <c r="BK138"/>
  <c r="BK139"/>
  <c i="17" r="BK132"/>
  <c r="BK127"/>
  <c i="18" r="BK292"/>
  <c r="BK221"/>
  <c r="J177"/>
  <c r="BK250"/>
  <c r="J173"/>
  <c r="J309"/>
  <c r="J236"/>
  <c r="BK159"/>
  <c r="J298"/>
  <c r="BK241"/>
  <c r="BK152"/>
  <c r="BK322"/>
  <c r="J223"/>
  <c r="BK304"/>
  <c r="J221"/>
  <c r="BK156"/>
  <c r="J304"/>
  <c r="BK234"/>
  <c r="J327"/>
  <c r="J237"/>
  <c r="J142"/>
  <c i="19" r="J221"/>
  <c r="BK244"/>
  <c r="J196"/>
  <c r="BK254"/>
  <c r="BK209"/>
  <c r="J258"/>
  <c r="BK227"/>
  <c r="BK136"/>
  <c r="J192"/>
  <c r="J154"/>
  <c r="BK161"/>
  <c r="J228"/>
  <c r="J168"/>
  <c r="BK235"/>
  <c i="20" r="J289"/>
  <c r="J286"/>
  <c r="BK232"/>
  <c r="J144"/>
  <c r="J218"/>
  <c r="BK266"/>
  <c r="BK150"/>
  <c r="J240"/>
  <c r="J266"/>
  <c r="J156"/>
  <c i="21" r="J232"/>
  <c r="BK191"/>
  <c r="BK146"/>
  <c r="BK231"/>
  <c r="J210"/>
  <c r="J171"/>
  <c r="BK249"/>
  <c r="J208"/>
  <c r="J176"/>
  <c r="BK253"/>
  <c r="BK196"/>
  <c r="BK179"/>
  <c r="J138"/>
  <c r="BK237"/>
  <c r="J215"/>
  <c r="J198"/>
  <c r="J182"/>
  <c r="J245"/>
  <c r="J230"/>
  <c r="J190"/>
  <c r="BK154"/>
  <c r="BK134"/>
  <c r="BK235"/>
  <c r="BK201"/>
  <c r="BK173"/>
  <c r="BK157"/>
  <c r="BK252"/>
  <c r="J191"/>
  <c r="BK159"/>
  <c i="22" r="BK190"/>
  <c r="J170"/>
  <c r="J183"/>
  <c r="BK149"/>
  <c r="BK181"/>
  <c r="J179"/>
  <c r="J191"/>
  <c r="BK165"/>
  <c r="J181"/>
  <c r="J150"/>
  <c r="BK167"/>
  <c i="23" r="BK157"/>
  <c r="J164"/>
  <c r="BK161"/>
  <c r="BK160"/>
  <c r="BK158"/>
  <c r="BK150"/>
  <c r="BK139"/>
  <c i="24" r="J137"/>
  <c r="BK128"/>
  <c r="J134"/>
  <c i="25" r="J266"/>
  <c r="J246"/>
  <c r="BK225"/>
  <c r="J191"/>
  <c r="BK164"/>
  <c r="J264"/>
  <c r="J228"/>
  <c r="J205"/>
  <c r="J170"/>
  <c r="BK134"/>
  <c r="BK266"/>
  <c r="BK228"/>
  <c r="J197"/>
  <c r="BK182"/>
  <c r="BK144"/>
  <c r="BK253"/>
  <c r="J232"/>
  <c r="J201"/>
  <c r="BK275"/>
  <c r="BK257"/>
  <c r="J217"/>
  <c r="BK155"/>
  <c r="BK261"/>
  <c r="J186"/>
  <c r="BK154"/>
  <c r="BK271"/>
  <c r="BK247"/>
  <c r="J222"/>
  <c r="BK187"/>
  <c r="BK166"/>
  <c r="J141"/>
  <c r="J199"/>
  <c r="BK175"/>
  <c r="BK136"/>
  <c i="26" r="J142"/>
  <c r="BK144"/>
  <c r="J143"/>
  <c r="BK162"/>
  <c r="J150"/>
  <c r="J166"/>
  <c r="J137"/>
  <c r="BK147"/>
  <c r="BK148"/>
  <c i="27" r="BK159"/>
  <c r="J150"/>
  <c r="J155"/>
  <c r="J152"/>
  <c r="J126"/>
  <c r="BK137"/>
  <c r="J134"/>
  <c i="28" r="BK174"/>
  <c r="BK141"/>
  <c r="BK192"/>
  <c r="J157"/>
  <c r="BK168"/>
  <c r="BK137"/>
  <c r="BK177"/>
  <c r="J136"/>
  <c r="J169"/>
  <c r="BK191"/>
  <c r="J155"/>
  <c r="BK176"/>
  <c r="J193"/>
  <c r="J149"/>
  <c i="29" r="BK196"/>
  <c r="J209"/>
  <c r="BK154"/>
  <c r="BK190"/>
  <c r="BK126"/>
  <c r="BK192"/>
  <c r="J201"/>
  <c r="J221"/>
  <c r="BK172"/>
  <c r="BK213"/>
  <c r="J144"/>
  <c r="BK174"/>
  <c i="30" r="BK137"/>
  <c r="J150"/>
  <c r="BK145"/>
  <c r="J148"/>
  <c r="BK149"/>
  <c r="BK142"/>
  <c r="J161"/>
  <c r="BK153"/>
  <c r="J131"/>
  <c i="31" r="J123"/>
  <c r="BK130"/>
  <c r="J128"/>
  <c r="BK123"/>
  <c i="2" r="J893"/>
  <c r="BK776"/>
  <c r="J691"/>
  <c r="J558"/>
  <c r="BK214"/>
  <c r="J156"/>
  <c r="BK760"/>
  <c r="J715"/>
  <c r="BK523"/>
  <c r="BK484"/>
  <c r="BK357"/>
  <c r="J1013"/>
  <c r="J934"/>
  <c r="BK771"/>
  <c r="J719"/>
  <c r="BK678"/>
  <c r="BK560"/>
  <c r="BK500"/>
  <c r="J465"/>
  <c r="J301"/>
  <c r="BK1010"/>
  <c r="J841"/>
  <c r="BK758"/>
  <c r="BK622"/>
  <c r="BK478"/>
  <c r="BK373"/>
  <c r="BK342"/>
  <c r="BK234"/>
  <c r="J843"/>
  <c r="BK725"/>
  <c r="J588"/>
  <c r="J488"/>
  <c r="BK307"/>
  <c r="J166"/>
  <c r="BK793"/>
  <c r="BK756"/>
  <c r="BK558"/>
  <c r="J489"/>
  <c r="BK385"/>
  <c r="BK195"/>
  <c r="J1012"/>
  <c r="BK798"/>
  <c r="BK726"/>
  <c r="J492"/>
  <c r="J395"/>
  <c r="BK339"/>
  <c r="BK197"/>
  <c r="BK1038"/>
  <c r="J1030"/>
  <c r="J1024"/>
  <c r="J1019"/>
  <c r="J1002"/>
  <c r="J798"/>
  <c r="BK728"/>
  <c r="J596"/>
  <c r="BK474"/>
  <c r="J339"/>
  <c i="3" r="BK983"/>
  <c r="BK959"/>
  <c r="BK388"/>
  <c r="BK979"/>
  <c r="BK914"/>
  <c r="J452"/>
  <c r="J983"/>
  <c r="J810"/>
  <c r="BK148"/>
  <c r="J959"/>
  <c r="J186"/>
  <c r="J976"/>
  <c r="BK238"/>
  <c r="J942"/>
  <c r="J346"/>
  <c r="BK942"/>
  <c r="BK400"/>
  <c r="BK177"/>
  <c r="J935"/>
  <c r="J808"/>
  <c i="4" r="BK128"/>
  <c r="BK123"/>
  <c i="5" r="J124"/>
  <c i="6" r="J286"/>
  <c r="BK267"/>
  <c r="BK235"/>
  <c r="J172"/>
  <c r="J283"/>
  <c r="BK249"/>
  <c r="BK233"/>
  <c r="BK213"/>
  <c r="J193"/>
  <c r="J155"/>
  <c r="BK291"/>
  <c r="J274"/>
  <c r="J261"/>
  <c r="J235"/>
  <c r="BK193"/>
  <c r="J167"/>
  <c r="BK149"/>
  <c r="J276"/>
  <c r="BK258"/>
  <c r="J233"/>
  <c r="BK207"/>
  <c r="BK182"/>
  <c r="J162"/>
  <c r="BK285"/>
  <c r="BK272"/>
  <c r="BK248"/>
  <c r="J229"/>
  <c r="J217"/>
  <c r="BK202"/>
  <c r="J163"/>
  <c r="J143"/>
  <c r="J284"/>
  <c r="BK257"/>
  <c r="BK232"/>
  <c r="BK215"/>
  <c r="BK189"/>
  <c r="BK156"/>
  <c r="J146"/>
  <c r="BK229"/>
  <c r="J207"/>
  <c r="BK176"/>
  <c r="BK152"/>
  <c i="7" r="BK171"/>
  <c r="J155"/>
  <c r="BK145"/>
  <c r="J152"/>
  <c r="BK159"/>
  <c r="BK140"/>
  <c r="J142"/>
  <c r="J150"/>
  <c r="J138"/>
  <c r="J134"/>
  <c r="J163"/>
  <c r="BK146"/>
  <c i="8" r="BK212"/>
  <c r="J199"/>
  <c r="J166"/>
  <c r="J151"/>
  <c r="J205"/>
  <c r="BK153"/>
  <c r="BK203"/>
  <c r="J161"/>
  <c r="J215"/>
  <c r="BK179"/>
  <c r="J154"/>
  <c r="BK204"/>
  <c r="J173"/>
  <c r="J218"/>
  <c r="BK176"/>
  <c r="BK207"/>
  <c r="J185"/>
  <c r="J168"/>
  <c i="9" r="J135"/>
  <c r="BK170"/>
  <c r="J169"/>
  <c r="BK147"/>
  <c r="J178"/>
  <c r="J150"/>
  <c r="BK140"/>
  <c r="J165"/>
  <c r="BK133"/>
  <c r="BK155"/>
  <c r="BK130"/>
  <c i="10" r="J248"/>
  <c r="J213"/>
  <c r="BK263"/>
  <c r="BK238"/>
  <c r="BK212"/>
  <c r="BK268"/>
  <c r="BK250"/>
  <c r="BK207"/>
  <c r="J178"/>
  <c r="J260"/>
  <c r="BK205"/>
  <c r="BK171"/>
  <c r="J242"/>
  <c r="J238"/>
  <c r="BK195"/>
  <c r="J253"/>
  <c r="J221"/>
  <c r="J196"/>
  <c r="J266"/>
  <c r="BK201"/>
  <c r="J166"/>
  <c i="11" r="J124"/>
  <c r="BK125"/>
  <c i="12" r="BK242"/>
  <c r="J202"/>
  <c r="J174"/>
  <c r="J132"/>
  <c r="J252"/>
  <c r="BK182"/>
  <c r="BK162"/>
  <c r="BK280"/>
  <c r="J243"/>
  <c r="J192"/>
  <c r="BK159"/>
  <c r="BK279"/>
  <c r="BK239"/>
  <c r="J208"/>
  <c r="J180"/>
  <c r="J144"/>
  <c r="BK237"/>
  <c r="J204"/>
  <c r="BK171"/>
  <c r="BK154"/>
  <c r="J274"/>
  <c r="BK252"/>
  <c r="J199"/>
  <c r="J151"/>
  <c r="J133"/>
  <c r="J246"/>
  <c r="BK214"/>
  <c r="BK170"/>
  <c r="BK144"/>
  <c r="BK219"/>
  <c r="J194"/>
  <c r="BK146"/>
  <c i="13" r="J183"/>
  <c r="BK146"/>
  <c r="BK232"/>
  <c r="J216"/>
  <c r="J199"/>
  <c r="BK164"/>
  <c r="J226"/>
  <c r="BK206"/>
  <c r="BK179"/>
  <c r="BK148"/>
  <c r="BK227"/>
  <c r="BK193"/>
  <c r="BK161"/>
  <c r="J223"/>
  <c r="BK192"/>
  <c r="BK171"/>
  <c r="BK153"/>
  <c r="BK223"/>
  <c r="BK198"/>
  <c r="J148"/>
  <c r="J132"/>
  <c r="BK195"/>
  <c r="BK169"/>
  <c r="J139"/>
  <c r="BK207"/>
  <c r="BK183"/>
  <c r="J149"/>
  <c i="14" r="J154"/>
  <c r="BK132"/>
  <c r="BK155"/>
  <c r="J176"/>
  <c r="J145"/>
  <c r="J174"/>
  <c r="BK135"/>
  <c r="J158"/>
  <c r="J164"/>
  <c r="BK174"/>
  <c r="J139"/>
  <c r="J167"/>
  <c r="J155"/>
  <c r="J136"/>
  <c i="15" r="J896"/>
  <c r="J633"/>
  <c r="BK525"/>
  <c r="BK415"/>
  <c r="J187"/>
  <c r="J755"/>
  <c r="J596"/>
  <c r="J444"/>
  <c r="BK280"/>
  <c r="BK187"/>
  <c r="J870"/>
  <c r="J639"/>
  <c r="BK434"/>
  <c r="BK243"/>
  <c r="J952"/>
  <c r="BK739"/>
  <c r="J627"/>
  <c r="BK471"/>
  <c r="BK355"/>
  <c r="BK199"/>
  <c r="J838"/>
  <c r="J662"/>
  <c r="BK568"/>
  <c r="BK421"/>
  <c r="BK255"/>
  <c r="BK1040"/>
  <c r="BK734"/>
  <c r="BK558"/>
  <c r="BK493"/>
  <c r="J312"/>
  <c r="BK191"/>
  <c r="J910"/>
  <c r="BK702"/>
  <c r="BK563"/>
  <c r="BK440"/>
  <c r="BK362"/>
  <c r="BK180"/>
  <c r="BK1102"/>
  <c r="J1091"/>
  <c r="J1076"/>
  <c r="J856"/>
  <c r="J739"/>
  <c r="J630"/>
  <c r="J306"/>
  <c i="16" r="BK164"/>
  <c r="J140"/>
  <c r="J156"/>
  <c r="J168"/>
  <c r="J165"/>
  <c r="J143"/>
  <c r="BK145"/>
  <c r="BK150"/>
  <c r="BK136"/>
  <c i="17" r="BK125"/>
  <c r="BK123"/>
  <c r="BK126"/>
  <c i="18" r="BK309"/>
  <c r="BK239"/>
  <c r="J159"/>
  <c r="J282"/>
  <c r="J180"/>
  <c r="BK337"/>
  <c r="J301"/>
  <c r="J217"/>
  <c r="BK151"/>
  <c r="J287"/>
  <c r="BK180"/>
  <c r="BK333"/>
  <c r="J266"/>
  <c r="J344"/>
  <c r="BK278"/>
  <c i="19" r="J182"/>
  <c r="BK222"/>
  <c r="BK146"/>
  <c r="J222"/>
  <c r="J171"/>
  <c r="BK216"/>
  <c r="BK252"/>
  <c r="J216"/>
  <c r="J163"/>
  <c r="J234"/>
  <c r="BK174"/>
  <c r="J215"/>
  <c i="20" r="J292"/>
  <c r="BK213"/>
  <c r="BK284"/>
  <c r="BK237"/>
  <c r="J153"/>
  <c r="J237"/>
  <c r="J207"/>
  <c r="J287"/>
  <c r="J172"/>
  <c r="J274"/>
  <c r="J138"/>
  <c r="J188"/>
  <c r="BK144"/>
  <c i="21" r="BK226"/>
  <c r="BK187"/>
  <c r="J166"/>
  <c r="J134"/>
  <c r="BK202"/>
  <c r="J159"/>
  <c r="BK233"/>
  <c r="J211"/>
  <c r="J183"/>
  <c r="BK138"/>
  <c r="J203"/>
  <c r="BK182"/>
  <c r="J149"/>
  <c r="J242"/>
  <c r="BK213"/>
  <c r="J199"/>
  <c r="BK169"/>
  <c r="J241"/>
  <c r="BK212"/>
  <c r="BK163"/>
  <c r="BK143"/>
  <c r="J228"/>
  <c r="J197"/>
  <c r="BK171"/>
  <c r="BK152"/>
  <c r="J243"/>
  <c r="J202"/>
  <c r="J181"/>
  <c r="J153"/>
  <c i="22" r="J182"/>
  <c r="BK164"/>
  <c r="BK150"/>
  <c r="J144"/>
  <c r="BK156"/>
  <c r="BK151"/>
  <c r="J180"/>
  <c r="J161"/>
  <c r="BK188"/>
  <c r="J151"/>
  <c r="BK171"/>
  <c r="BK160"/>
  <c r="J140"/>
  <c i="23" r="J156"/>
  <c r="J139"/>
  <c r="BK156"/>
  <c r="J145"/>
  <c r="J135"/>
  <c r="BK154"/>
  <c r="BK149"/>
  <c i="24" r="J140"/>
  <c r="J126"/>
  <c r="BK133"/>
  <c r="J125"/>
  <c r="J132"/>
  <c i="25" r="J236"/>
  <c r="J221"/>
  <c r="BK178"/>
  <c r="BK150"/>
  <c r="BK237"/>
  <c r="J213"/>
  <c r="J181"/>
  <c r="J154"/>
  <c r="BK272"/>
  <c r="BK258"/>
  <c r="BK219"/>
  <c r="BK196"/>
  <c r="J169"/>
  <c r="BK263"/>
  <c r="BK249"/>
  <c r="J225"/>
  <c r="BK197"/>
  <c r="J145"/>
  <c r="J249"/>
  <c r="BK214"/>
  <c r="J166"/>
  <c r="J242"/>
  <c r="J177"/>
  <c r="J240"/>
  <c r="BK220"/>
  <c r="BK185"/>
  <c r="BK160"/>
  <c r="BK140"/>
  <c r="J207"/>
  <c r="J183"/>
  <c r="BK145"/>
  <c i="26" r="BK155"/>
  <c r="BK131"/>
  <c r="BK167"/>
  <c r="J140"/>
  <c r="J134"/>
  <c r="BK156"/>
  <c r="BK130"/>
  <c r="J133"/>
  <c r="J160"/>
  <c r="J151"/>
  <c i="27" r="J148"/>
  <c r="J147"/>
  <c r="BK126"/>
  <c r="J149"/>
  <c r="BK150"/>
  <c r="BK138"/>
  <c r="BK156"/>
  <c i="28" r="J137"/>
  <c r="J170"/>
  <c r="BK133"/>
  <c r="J164"/>
  <c r="BK135"/>
  <c r="BK151"/>
  <c r="J181"/>
  <c r="J140"/>
  <c r="J177"/>
  <c r="BK138"/>
  <c r="J159"/>
  <c r="BK189"/>
  <c r="J158"/>
  <c i="29" r="BK198"/>
  <c r="BK221"/>
  <c r="BK158"/>
  <c r="BK227"/>
  <c r="BK138"/>
  <c r="BK178"/>
  <c r="J207"/>
  <c r="J152"/>
  <c r="BK215"/>
  <c r="J168"/>
  <c r="J227"/>
  <c r="BK170"/>
  <c r="BK209"/>
  <c r="J160"/>
  <c i="30" r="BK159"/>
  <c r="J156"/>
  <c r="J163"/>
  <c r="BK141"/>
  <c r="BK144"/>
  <c r="BK161"/>
  <c r="BK147"/>
  <c r="J130"/>
  <c r="BK134"/>
  <c i="31" r="BK125"/>
  <c r="BK124"/>
  <c i="2" r="J1015"/>
  <c r="BK822"/>
  <c r="J728"/>
  <c r="J562"/>
  <c r="J357"/>
  <c r="J148"/>
  <c r="J757"/>
  <c r="J622"/>
  <c r="J511"/>
  <c r="BK435"/>
  <c r="BK199"/>
  <c r="BK1004"/>
  <c r="J791"/>
  <c r="J756"/>
  <c r="BK692"/>
  <c r="BK588"/>
  <c r="J525"/>
  <c r="BK476"/>
  <c r="BK292"/>
  <c i="1" r="AS112"/>
  <c i="2" r="BK337"/>
  <c r="BK188"/>
  <c r="J822"/>
  <c r="J724"/>
  <c r="BK515"/>
  <c r="BK472"/>
  <c r="BK225"/>
  <c r="BK843"/>
  <c r="J771"/>
  <c r="J679"/>
  <c r="BK504"/>
  <c r="J373"/>
  <c r="J214"/>
  <c r="BK1006"/>
  <c r="BK774"/>
  <c r="J589"/>
  <c r="J478"/>
  <c r="BK318"/>
  <c r="BK1042"/>
  <c r="BK1032"/>
  <c r="J1025"/>
  <c r="BK1019"/>
  <c r="BK921"/>
  <c r="J726"/>
  <c r="BK492"/>
  <c r="BK368"/>
  <c r="J150"/>
  <c i="3" r="BK965"/>
  <c r="BK825"/>
  <c r="BK187"/>
  <c r="BK937"/>
  <c r="J786"/>
  <c r="J171"/>
  <c r="J962"/>
  <c r="BK437"/>
  <c r="J143"/>
  <c r="BK941"/>
  <c r="BK315"/>
  <c r="J966"/>
  <c r="J219"/>
  <c r="J880"/>
  <c r="J388"/>
  <c r="BK143"/>
  <c r="BK805"/>
  <c r="BK252"/>
  <c r="BK163"/>
  <c r="J842"/>
  <c i="4" r="BK131"/>
  <c r="J131"/>
  <c i="5" r="BK124"/>
  <c i="6" r="J277"/>
  <c r="J180"/>
  <c r="BK161"/>
  <c r="J137"/>
  <c r="J267"/>
  <c r="BK250"/>
  <c r="J228"/>
  <c r="BK196"/>
  <c r="J147"/>
  <c r="J293"/>
  <c r="BK265"/>
  <c r="BK237"/>
  <c r="J209"/>
  <c r="J182"/>
  <c r="J164"/>
  <c r="J285"/>
  <c r="BK254"/>
  <c r="BK224"/>
  <c r="BK204"/>
  <c r="BK187"/>
  <c r="J161"/>
  <c r="BK295"/>
  <c r="BK282"/>
  <c r="J258"/>
  <c r="J243"/>
  <c r="BK236"/>
  <c r="BK225"/>
  <c r="J220"/>
  <c r="BK208"/>
  <c r="BK180"/>
  <c r="BK177"/>
  <c r="BK154"/>
  <c r="J292"/>
  <c r="J259"/>
  <c r="J248"/>
  <c r="J226"/>
  <c r="J199"/>
  <c r="J183"/>
  <c r="J152"/>
  <c r="J253"/>
  <c r="J223"/>
  <c r="J188"/>
  <c r="J165"/>
  <c r="J139"/>
  <c i="7" r="BK147"/>
  <c r="BK148"/>
  <c r="BK163"/>
  <c r="BK160"/>
  <c r="BK131"/>
  <c r="J146"/>
  <c r="BK158"/>
  <c r="BK169"/>
  <c r="J166"/>
  <c r="BK138"/>
  <c i="8" r="J207"/>
  <c r="J165"/>
  <c r="BK145"/>
  <c r="J184"/>
  <c r="J144"/>
  <c r="J196"/>
  <c r="BK155"/>
  <c r="J194"/>
  <c r="BK169"/>
  <c r="BK161"/>
  <c r="BK139"/>
  <c r="J160"/>
  <c r="J216"/>
  <c r="BK186"/>
  <c r="J145"/>
  <c r="BK192"/>
  <c r="J203"/>
  <c r="J200"/>
  <c r="BK194"/>
  <c r="J192"/>
  <c r="J191"/>
  <c r="BK187"/>
  <c r="BK184"/>
  <c r="BK180"/>
  <c r="J176"/>
  <c r="BK173"/>
  <c r="BK172"/>
  <c r="BK166"/>
  <c r="BK165"/>
  <c r="J162"/>
  <c r="J159"/>
  <c r="J153"/>
  <c r="BK151"/>
  <c r="J148"/>
  <c r="J142"/>
  <c i="9" r="J174"/>
  <c r="BK168"/>
  <c r="BK161"/>
  <c r="J159"/>
  <c r="J155"/>
  <c r="BK154"/>
  <c r="J153"/>
  <c r="BK151"/>
  <c r="J147"/>
  <c r="BK141"/>
  <c r="J138"/>
  <c r="BK136"/>
  <c r="BK164"/>
  <c r="J154"/>
  <c r="BK142"/>
  <c r="BK139"/>
  <c r="J132"/>
  <c r="BK175"/>
  <c r="J156"/>
  <c r="J136"/>
  <c r="BK172"/>
  <c r="J139"/>
  <c r="BK159"/>
  <c r="J172"/>
  <c r="J146"/>
  <c r="J173"/>
  <c r="J151"/>
  <c r="BK137"/>
  <c i="10" r="BK244"/>
  <c r="BK208"/>
  <c r="J264"/>
  <c r="BK246"/>
  <c r="BK221"/>
  <c r="BK196"/>
  <c r="BK183"/>
  <c r="BK265"/>
  <c r="J246"/>
  <c r="BK217"/>
  <c r="J215"/>
  <c r="J247"/>
  <c r="BK215"/>
  <c r="J182"/>
  <c r="J255"/>
  <c r="J205"/>
  <c r="J172"/>
  <c i="11" r="BK133"/>
  <c r="BK131"/>
  <c i="12" r="J265"/>
  <c r="BK230"/>
  <c r="J206"/>
  <c r="J170"/>
  <c r="BK140"/>
  <c r="J263"/>
  <c r="BK245"/>
  <c r="BK221"/>
  <c r="BK187"/>
  <c r="BK172"/>
  <c r="J146"/>
  <c r="J248"/>
  <c r="BK194"/>
  <c r="J172"/>
  <c r="BK133"/>
  <c r="BK267"/>
  <c r="BK248"/>
  <c r="BK202"/>
  <c r="J162"/>
  <c r="BK134"/>
  <c r="BK257"/>
  <c r="J221"/>
  <c r="J201"/>
  <c r="BK179"/>
  <c r="J158"/>
  <c r="J276"/>
  <c r="BK260"/>
  <c r="J234"/>
  <c r="BK188"/>
  <c r="J145"/>
  <c r="J279"/>
  <c r="J251"/>
  <c r="BK222"/>
  <c r="J210"/>
  <c r="BK163"/>
  <c r="BK240"/>
  <c r="BK195"/>
  <c r="J156"/>
  <c i="13" r="J197"/>
  <c r="J171"/>
  <c r="BK144"/>
  <c r="J229"/>
  <c r="J213"/>
  <c r="J194"/>
  <c r="BK167"/>
  <c r="BK228"/>
  <c r="J214"/>
  <c r="BK187"/>
  <c r="J173"/>
  <c r="J134"/>
  <c r="BK212"/>
  <c r="BK182"/>
  <c r="BK218"/>
  <c r="J189"/>
  <c r="BK168"/>
  <c r="BK142"/>
  <c r="BK220"/>
  <c r="BK177"/>
  <c r="J142"/>
  <c r="J232"/>
  <c r="BK189"/>
  <c r="J154"/>
  <c r="BK209"/>
  <c r="BK176"/>
  <c r="J140"/>
  <c i="14" r="BK148"/>
  <c r="J157"/>
  <c r="J138"/>
  <c r="BK144"/>
  <c r="J175"/>
  <c r="BK137"/>
  <c r="BK156"/>
  <c r="BK151"/>
  <c r="BK173"/>
  <c r="BK130"/>
  <c r="BK160"/>
  <c i="15" r="J998"/>
  <c r="BK699"/>
  <c r="BK611"/>
  <c r="J459"/>
  <c r="J276"/>
  <c r="BK829"/>
  <c r="J611"/>
  <c r="J486"/>
  <c r="J415"/>
  <c r="BK203"/>
  <c r="BK989"/>
  <c r="BK651"/>
  <c r="J554"/>
  <c r="J395"/>
  <c r="BK1019"/>
  <c r="BK648"/>
  <c r="J536"/>
  <c r="J437"/>
  <c r="J284"/>
  <c r="J1022"/>
  <c r="BK826"/>
  <c r="J686"/>
  <c r="J582"/>
  <c r="J329"/>
  <c r="J174"/>
  <c r="J992"/>
  <c r="BK727"/>
  <c r="J568"/>
  <c r="J498"/>
  <c r="BK260"/>
  <c r="BK985"/>
  <c r="BK657"/>
  <c r="J502"/>
  <c r="J430"/>
  <c r="BK294"/>
  <c r="BK1106"/>
  <c r="BK1091"/>
  <c r="BK1076"/>
  <c r="J1064"/>
  <c r="J792"/>
  <c r="BK618"/>
  <c r="BK247"/>
  <c i="16" r="J147"/>
  <c r="J132"/>
  <c r="J144"/>
  <c r="BK135"/>
  <c r="BK152"/>
  <c r="BK165"/>
  <c r="J164"/>
  <c r="J166"/>
  <c i="17" r="J132"/>
  <c r="J129"/>
  <c r="J125"/>
  <c i="18" r="J274"/>
  <c r="BK189"/>
  <c r="J329"/>
  <c r="BK248"/>
  <c r="BK165"/>
  <c r="BK279"/>
  <c r="BK228"/>
  <c r="BK138"/>
  <c r="J243"/>
  <c r="J163"/>
  <c r="BK329"/>
  <c r="BK282"/>
  <c r="BK171"/>
  <c r="BK295"/>
  <c r="J213"/>
  <c r="BK324"/>
  <c r="J248"/>
  <c r="BK173"/>
  <c r="J261"/>
  <c i="19" r="BK262"/>
  <c r="BK168"/>
  <c r="J209"/>
  <c r="BK237"/>
  <c r="BK190"/>
  <c r="J242"/>
  <c r="BK163"/>
  <c r="BK225"/>
  <c r="BK232"/>
  <c r="BK171"/>
  <c r="BK215"/>
  <c r="BK152"/>
  <c r="J146"/>
  <c i="20" r="BK156"/>
  <c r="J252"/>
  <c r="J159"/>
  <c r="BK233"/>
  <c r="BK223"/>
  <c i="21" r="J252"/>
  <c r="J200"/>
  <c r="J174"/>
  <c r="BK141"/>
  <c r="BK222"/>
  <c r="BK167"/>
  <c r="J142"/>
  <c r="J192"/>
  <c r="BK155"/>
  <c r="J227"/>
  <c r="J185"/>
  <c r="J151"/>
  <c r="BK229"/>
  <c r="J212"/>
  <c r="BK193"/>
  <c r="BK151"/>
  <c r="BK236"/>
  <c r="BK207"/>
  <c r="BK183"/>
  <c r="BK145"/>
  <c r="J253"/>
  <c r="BK217"/>
  <c r="BK194"/>
  <c r="J162"/>
  <c r="J145"/>
  <c r="J221"/>
  <c r="BK197"/>
  <c r="J164"/>
  <c r="BK135"/>
  <c i="22" r="J156"/>
  <c r="BK166"/>
  <c r="J159"/>
  <c r="BK192"/>
  <c r="BK153"/>
  <c r="J167"/>
  <c r="J166"/>
  <c r="J139"/>
  <c r="J157"/>
  <c r="J175"/>
  <c r="J153"/>
  <c i="23" r="J162"/>
  <c r="J151"/>
  <c r="J161"/>
  <c r="J149"/>
  <c r="BK142"/>
  <c r="J155"/>
  <c r="BK151"/>
  <c i="24" r="BK131"/>
  <c r="J138"/>
  <c r="J127"/>
  <c r="BK132"/>
  <c i="25" r="J273"/>
  <c r="J248"/>
  <c r="J219"/>
  <c r="J188"/>
  <c r="J159"/>
  <c r="BK251"/>
  <c r="BK227"/>
  <c r="J200"/>
  <c r="J157"/>
  <c r="BK255"/>
  <c r="J202"/>
  <c r="BK173"/>
  <c r="J140"/>
  <c r="J258"/>
  <c r="BK207"/>
  <c r="J172"/>
  <c r="BK274"/>
  <c r="J256"/>
  <c r="J230"/>
  <c r="BK198"/>
  <c r="BK135"/>
  <c r="J193"/>
  <c r="J160"/>
  <c r="J137"/>
  <c r="J237"/>
  <c r="BK203"/>
  <c r="J175"/>
  <c r="BK137"/>
  <c r="BK186"/>
  <c r="BK171"/>
  <c i="26" r="BK161"/>
  <c r="BK138"/>
  <c r="BK164"/>
  <c r="J148"/>
  <c r="J159"/>
  <c r="J129"/>
  <c r="BK143"/>
  <c r="BK139"/>
  <c r="BK137"/>
  <c r="J157"/>
  <c r="J149"/>
  <c i="27" r="J145"/>
  <c r="J130"/>
  <c r="BK139"/>
  <c r="BK141"/>
  <c r="BK157"/>
  <c r="BK135"/>
  <c r="J151"/>
  <c r="J153"/>
  <c r="BK128"/>
  <c i="28" r="BK196"/>
  <c r="BK149"/>
  <c r="J176"/>
  <c r="J152"/>
  <c r="J183"/>
  <c r="BK159"/>
  <c r="J184"/>
  <c r="BK155"/>
  <c r="J174"/>
  <c r="J160"/>
  <c r="J182"/>
  <c r="J142"/>
  <c r="J189"/>
  <c r="BK146"/>
  <c r="BK180"/>
  <c i="29" r="J217"/>
  <c r="BK223"/>
  <c r="BK168"/>
  <c r="J146"/>
  <c r="J205"/>
  <c r="J130"/>
  <c r="J164"/>
  <c r="BK186"/>
  <c r="BK140"/>
  <c r="J178"/>
  <c r="BK211"/>
  <c r="BK128"/>
  <c r="J198"/>
  <c i="30" r="BK164"/>
  <c r="BK133"/>
  <c r="J151"/>
  <c r="J149"/>
  <c r="BK136"/>
  <c r="J136"/>
  <c r="J146"/>
  <c r="BK140"/>
  <c r="J128"/>
  <c r="J145"/>
  <c i="31" r="J129"/>
  <c r="BK128"/>
  <c r="J127"/>
  <c i="2" r="J1010"/>
  <c r="BK781"/>
  <c r="J729"/>
  <c r="J584"/>
  <c r="BK465"/>
  <c r="J197"/>
  <c r="J890"/>
  <c r="J690"/>
  <c r="BK517"/>
  <c r="BK380"/>
  <c r="J318"/>
  <c r="BK1009"/>
  <c r="BK890"/>
  <c r="J786"/>
  <c r="BK730"/>
  <c r="BK690"/>
  <c r="BK533"/>
  <c r="BK489"/>
  <c r="J380"/>
  <c r="BK209"/>
  <c r="BK1013"/>
  <c r="BK845"/>
  <c r="J762"/>
  <c r="J624"/>
  <c r="J472"/>
  <c r="J353"/>
  <c r="J178"/>
  <c r="J895"/>
  <c r="J779"/>
  <c r="J648"/>
  <c r="BK525"/>
  <c r="BK371"/>
  <c r="BK166"/>
  <c r="BK895"/>
  <c r="J783"/>
  <c r="BK680"/>
  <c r="BK507"/>
  <c r="J474"/>
  <c r="BK260"/>
  <c r="BK146"/>
  <c r="J812"/>
  <c r="BK762"/>
  <c r="BK566"/>
  <c r="BK441"/>
  <c r="BK352"/>
  <c r="BK180"/>
  <c r="J1038"/>
  <c r="BK1028"/>
  <c r="BK1022"/>
  <c r="J1016"/>
  <c r="BK826"/>
  <c r="J717"/>
  <c r="BK595"/>
  <c r="J437"/>
  <c r="J234"/>
  <c i="3" r="BK974"/>
  <c r="BK912"/>
  <c r="J278"/>
  <c r="BK139"/>
  <c r="J943"/>
  <c r="BK625"/>
  <c r="BK216"/>
  <c r="BK933"/>
  <c r="BK295"/>
  <c r="J984"/>
  <c r="BK900"/>
  <c r="BK146"/>
  <c r="J968"/>
  <c r="J163"/>
  <c r="J725"/>
  <c r="BK219"/>
  <c r="J861"/>
  <c r="BK377"/>
  <c r="J914"/>
  <c r="BK278"/>
  <c i="4" r="BK130"/>
  <c r="J123"/>
  <c i="5" r="BK125"/>
  <c r="J123"/>
  <c i="6" r="BK256"/>
  <c r="BK222"/>
  <c r="J181"/>
  <c r="BK167"/>
  <c r="BK139"/>
  <c r="BK284"/>
  <c r="BK262"/>
  <c r="BK246"/>
  <c r="J227"/>
  <c r="J204"/>
  <c r="BK170"/>
  <c r="BK137"/>
  <c r="BK279"/>
  <c r="J273"/>
  <c r="BK259"/>
  <c r="J231"/>
  <c r="J201"/>
  <c r="BK181"/>
  <c r="BK151"/>
  <c r="BK273"/>
  <c r="BK260"/>
  <c r="J237"/>
  <c r="BK216"/>
  <c r="BK194"/>
  <c r="J178"/>
  <c r="J158"/>
  <c r="J287"/>
  <c r="BK276"/>
  <c r="J257"/>
  <c r="BK240"/>
  <c r="J232"/>
  <c r="BK223"/>
  <c r="BK211"/>
  <c r="BK195"/>
  <c r="J189"/>
  <c r="J265"/>
  <c r="J238"/>
  <c r="J206"/>
  <c r="J195"/>
  <c r="BK185"/>
  <c r="BK155"/>
  <c r="J141"/>
  <c r="BK238"/>
  <c r="J196"/>
  <c r="BK172"/>
  <c r="J156"/>
  <c r="BK138"/>
  <c i="7" r="J162"/>
  <c r="J169"/>
  <c r="J132"/>
  <c r="BK170"/>
  <c r="BK150"/>
  <c r="J147"/>
  <c r="BK137"/>
  <c r="BK165"/>
  <c r="BK132"/>
  <c r="J158"/>
  <c r="J131"/>
  <c i="8" r="BK200"/>
  <c r="BK215"/>
  <c r="J189"/>
  <c r="BK218"/>
  <c r="BK201"/>
  <c r="J178"/>
  <c r="J156"/>
  <c r="J201"/>
  <c r="J180"/>
  <c r="BK156"/>
  <c r="J137"/>
  <c r="BK162"/>
  <c r="BK137"/>
  <c r="BK195"/>
  <c r="J163"/>
  <c r="J211"/>
  <c r="BK170"/>
  <c r="BK209"/>
  <c i="9" r="BK173"/>
  <c r="J177"/>
  <c r="J162"/>
  <c r="J134"/>
  <c r="BK156"/>
  <c r="BK162"/>
  <c r="BK178"/>
  <c r="BK157"/>
  <c r="J175"/>
  <c r="BK153"/>
  <c i="10" r="J265"/>
  <c r="J222"/>
  <c r="BK191"/>
  <c r="BK258"/>
  <c r="BK236"/>
  <c r="J217"/>
  <c r="BK174"/>
  <c r="BK248"/>
  <c r="BK234"/>
  <c r="BK194"/>
  <c r="BK162"/>
  <c r="J194"/>
  <c r="J173"/>
  <c r="BK253"/>
  <c r="J240"/>
  <c r="BK219"/>
  <c r="J252"/>
  <c r="J210"/>
  <c r="J177"/>
  <c r="J231"/>
  <c r="BK176"/>
  <c i="11" r="J128"/>
  <c r="BK130"/>
  <c r="BK127"/>
  <c i="12" r="BK254"/>
  <c r="BK213"/>
  <c r="J184"/>
  <c r="J272"/>
  <c r="BK261"/>
  <c r="J239"/>
  <c r="BK209"/>
  <c r="BK190"/>
  <c r="BK166"/>
  <c r="J267"/>
  <c r="J232"/>
  <c r="J185"/>
  <c r="BK153"/>
  <c r="BK132"/>
  <c r="J257"/>
  <c r="BK224"/>
  <c r="BK204"/>
  <c r="BK174"/>
  <c r="BK138"/>
  <c r="J261"/>
  <c r="BK231"/>
  <c r="BK208"/>
  <c r="J196"/>
  <c r="BK169"/>
  <c r="BK281"/>
  <c r="BK272"/>
  <c r="J250"/>
  <c r="BK207"/>
  <c r="J149"/>
  <c r="BK274"/>
  <c r="BK238"/>
  <c r="J215"/>
  <c r="BK186"/>
  <c r="J157"/>
  <c r="BK225"/>
  <c r="BK185"/>
  <c r="BK157"/>
  <c i="13" r="J203"/>
  <c r="J164"/>
  <c r="BK236"/>
  <c r="BK226"/>
  <c r="J192"/>
  <c r="J157"/>
  <c r="J220"/>
  <c r="BK200"/>
  <c r="J169"/>
  <c r="BK145"/>
  <c r="J219"/>
  <c r="J190"/>
  <c r="BK230"/>
  <c r="BK210"/>
  <c r="BK180"/>
  <c r="BK162"/>
  <c r="BK137"/>
  <c r="BK208"/>
  <c r="J175"/>
  <c r="J137"/>
  <c r="J193"/>
  <c r="J172"/>
  <c r="BK219"/>
  <c r="BK203"/>
  <c r="BK156"/>
  <c r="BK135"/>
  <c i="14" r="BK149"/>
  <c r="J166"/>
  <c r="BK152"/>
  <c r="J168"/>
  <c r="BK126"/>
  <c r="J170"/>
  <c r="BK128"/>
  <c r="J146"/>
  <c r="J130"/>
  <c r="BK143"/>
  <c r="J127"/>
  <c r="J151"/>
  <c i="15" r="BK844"/>
  <c r="J624"/>
  <c r="J471"/>
  <c r="BK367"/>
  <c r="BK219"/>
  <c r="J699"/>
  <c r="BK545"/>
  <c r="BK437"/>
  <c r="BK264"/>
  <c r="BK168"/>
  <c r="J820"/>
  <c r="J493"/>
  <c r="J334"/>
  <c r="J1014"/>
  <c r="J722"/>
  <c r="J572"/>
  <c r="J508"/>
  <c r="J367"/>
  <c r="J223"/>
  <c r="J938"/>
  <c r="BK717"/>
  <c r="BK639"/>
  <c r="J490"/>
  <c r="J355"/>
  <c r="BK207"/>
  <c r="J864"/>
  <c r="BK621"/>
  <c r="J541"/>
  <c r="J269"/>
  <c r="J1019"/>
  <c r="BK835"/>
  <c r="J636"/>
  <c r="BK476"/>
  <c r="J340"/>
  <c r="BK1109"/>
  <c r="BK1094"/>
  <c r="J1079"/>
  <c r="BK1064"/>
  <c r="BK782"/>
  <c r="J605"/>
  <c r="J184"/>
  <c i="16" r="BK154"/>
  <c r="J133"/>
  <c r="BK146"/>
  <c r="J136"/>
  <c r="J146"/>
  <c r="BK140"/>
  <c r="J137"/>
  <c r="BK159"/>
  <c i="17" r="J130"/>
  <c r="BK129"/>
  <c i="18" r="J331"/>
  <c r="J268"/>
  <c r="J188"/>
  <c r="BK229"/>
  <c r="J320"/>
  <c r="J239"/>
  <c r="BK169"/>
  <c r="BK342"/>
  <c r="J279"/>
  <c r="BK204"/>
  <c r="BK142"/>
  <c r="BK280"/>
  <c r="BK158"/>
  <c r="J322"/>
  <c r="J255"/>
  <c r="J333"/>
  <c r="BK274"/>
  <c r="J194"/>
  <c r="J151"/>
  <c r="BK257"/>
  <c i="19" r="J244"/>
  <c r="J224"/>
  <c r="J256"/>
  <c r="BK180"/>
  <c r="BK242"/>
  <c r="BK182"/>
  <c r="BK219"/>
  <c r="BK231"/>
  <c r="J161"/>
  <c r="J204"/>
  <c r="J138"/>
  <c r="BK203"/>
  <c r="BK165"/>
  <c r="J199"/>
  <c i="20" r="BK192"/>
  <c r="BK274"/>
  <c r="J183"/>
  <c r="BK289"/>
  <c r="J235"/>
  <c r="J236"/>
  <c r="J150"/>
  <c i="21" r="J237"/>
  <c r="J209"/>
  <c r="J167"/>
  <c r="BK139"/>
  <c r="BK227"/>
  <c r="J195"/>
  <c r="J154"/>
  <c r="BK232"/>
  <c r="J188"/>
  <c r="J169"/>
  <c r="J219"/>
  <c r="BK192"/>
  <c r="J135"/>
  <c r="J225"/>
  <c r="BK200"/>
  <c r="BK158"/>
  <c r="BK239"/>
  <c r="J222"/>
  <c r="J158"/>
  <c r="BK137"/>
  <c r="BK216"/>
  <c r="BK178"/>
  <c r="J155"/>
  <c r="J132"/>
  <c r="J236"/>
  <c r="BK198"/>
  <c r="J175"/>
  <c r="BK150"/>
  <c i="22" r="BK191"/>
  <c r="BK140"/>
  <c r="BK159"/>
  <c r="J160"/>
  <c r="BK169"/>
  <c i="23" r="J157"/>
  <c r="BK135"/>
  <c i="24" r="J133"/>
  <c r="J128"/>
  <c r="J131"/>
  <c r="BK134"/>
  <c i="25" r="BK254"/>
  <c r="BK233"/>
  <c r="J203"/>
  <c r="BK172"/>
  <c r="J146"/>
  <c r="BK242"/>
  <c r="BK212"/>
  <c r="BK177"/>
  <c r="BK143"/>
  <c r="J269"/>
  <c r="BK248"/>
  <c r="BK218"/>
  <c r="J195"/>
  <c r="BK168"/>
  <c r="BK138"/>
  <c r="BK246"/>
  <c r="BK215"/>
  <c r="BK188"/>
  <c r="J162"/>
  <c r="J250"/>
  <c r="BK206"/>
  <c r="BK169"/>
  <c r="J268"/>
  <c r="BK192"/>
  <c r="J171"/>
  <c r="BK265"/>
  <c r="J234"/>
  <c r="J212"/>
  <c r="J182"/>
  <c r="J144"/>
  <c r="J211"/>
  <c r="BK179"/>
  <c r="BK159"/>
  <c i="26" r="J162"/>
  <c r="BK132"/>
  <c r="J130"/>
  <c r="BK154"/>
  <c r="BK135"/>
  <c r="J144"/>
  <c r="J167"/>
  <c r="J154"/>
  <c i="27" r="J133"/>
  <c r="J143"/>
  <c r="J137"/>
  <c r="BK147"/>
  <c r="BK151"/>
  <c r="J159"/>
  <c r="J144"/>
  <c r="BK152"/>
  <c r="BK140"/>
  <c i="28" r="J192"/>
  <c r="J145"/>
  <c r="J178"/>
  <c r="J151"/>
  <c r="BK185"/>
  <c r="BK157"/>
  <c r="BK134"/>
  <c r="BK169"/>
  <c r="J190"/>
  <c r="BK148"/>
  <c r="BK190"/>
  <c r="J167"/>
  <c r="BK132"/>
  <c r="BK156"/>
  <c r="BK183"/>
  <c r="BK142"/>
  <c i="29" r="BK162"/>
  <c r="J170"/>
  <c r="BK132"/>
  <c r="J154"/>
  <c r="BK207"/>
  <c r="J138"/>
  <c r="J158"/>
  <c r="J196"/>
  <c r="J162"/>
  <c r="J190"/>
  <c r="J156"/>
  <c r="J166"/>
  <c i="30" r="BK158"/>
  <c r="J164"/>
  <c r="BK132"/>
  <c r="J142"/>
  <c r="BK150"/>
  <c r="BK151"/>
  <c r="J133"/>
  <c r="J154"/>
  <c i="31" r="J131"/>
  <c r="BK131"/>
  <c r="BK129"/>
  <c i="2" l="1" r="BK143"/>
  <c r="J143"/>
  <c r="J100"/>
  <c r="BK213"/>
  <c r="J213"/>
  <c r="J102"/>
  <c r="BK348"/>
  <c r="J348"/>
  <c r="J104"/>
  <c r="BK469"/>
  <c r="J469"/>
  <c r="J106"/>
  <c r="BK494"/>
  <c r="J494"/>
  <c r="J110"/>
  <c r="BK516"/>
  <c r="J516"/>
  <c r="J111"/>
  <c r="BK522"/>
  <c r="J522"/>
  <c r="J112"/>
  <c r="P532"/>
  <c r="P827"/>
  <c r="T1031"/>
  <c i="3" r="R399"/>
  <c r="P954"/>
  <c r="P970"/>
  <c i="6" r="BK133"/>
  <c r="J133"/>
  <c r="J100"/>
  <c r="BK210"/>
  <c r="J210"/>
  <c r="J104"/>
  <c r="P280"/>
  <c r="BK294"/>
  <c r="J294"/>
  <c r="J109"/>
  <c i="7" r="BK130"/>
  <c r="J130"/>
  <c r="J101"/>
  <c r="BK135"/>
  <c r="J135"/>
  <c r="J102"/>
  <c r="BK164"/>
  <c r="J164"/>
  <c r="J104"/>
  <c i="8" r="BK135"/>
  <c r="J135"/>
  <c r="J100"/>
  <c r="BK147"/>
  <c r="J147"/>
  <c r="J102"/>
  <c r="BK158"/>
  <c r="J158"/>
  <c r="J104"/>
  <c r="BK171"/>
  <c r="J171"/>
  <c r="J106"/>
  <c r="BK190"/>
  <c r="J190"/>
  <c r="J108"/>
  <c r="P213"/>
  <c i="9" r="P129"/>
  <c r="BK158"/>
  <c r="J158"/>
  <c r="J102"/>
  <c r="P166"/>
  <c i="10" r="T169"/>
  <c r="T160"/>
  <c r="P181"/>
  <c r="BK190"/>
  <c r="J190"/>
  <c r="J111"/>
  <c r="P206"/>
  <c r="P197"/>
  <c r="BK218"/>
  <c r="J218"/>
  <c r="J121"/>
  <c r="BK237"/>
  <c r="J237"/>
  <c r="J128"/>
  <c r="R251"/>
  <c r="BK262"/>
  <c r="J262"/>
  <c r="J136"/>
  <c i="11" r="P129"/>
  <c i="12" r="BK155"/>
  <c r="J155"/>
  <c r="J100"/>
  <c r="P167"/>
  <c r="T198"/>
  <c r="R233"/>
  <c r="P258"/>
  <c i="13" r="R129"/>
  <c r="P170"/>
  <c r="R225"/>
  <c i="14" r="T125"/>
  <c i="15" r="P206"/>
  <c r="T234"/>
  <c r="T259"/>
  <c r="T344"/>
  <c r="R429"/>
  <c r="P497"/>
  <c r="BK562"/>
  <c r="J562"/>
  <c r="J119"/>
  <c r="BK592"/>
  <c r="J592"/>
  <c r="J121"/>
  <c r="BK617"/>
  <c r="J617"/>
  <c r="J122"/>
  <c r="R848"/>
  <c r="R1084"/>
  <c r="T1105"/>
  <c i="16" r="T131"/>
  <c r="T148"/>
  <c r="P163"/>
  <c i="17" r="T122"/>
  <c r="T121"/>
  <c i="18" r="T137"/>
  <c r="R162"/>
  <c r="P205"/>
  <c r="T242"/>
  <c r="P281"/>
  <c r="T336"/>
  <c i="19" r="T133"/>
  <c r="P158"/>
  <c r="R191"/>
  <c r="R214"/>
  <c r="R238"/>
  <c i="20" r="P199"/>
  <c i="21" r="T168"/>
  <c r="T238"/>
  <c r="R246"/>
  <c i="22" r="T138"/>
  <c r="T137"/>
  <c r="R148"/>
  <c r="P163"/>
  <c r="P162"/>
  <c r="P172"/>
  <c r="P185"/>
  <c i="23" r="BK140"/>
  <c r="J140"/>
  <c r="J104"/>
  <c r="R152"/>
  <c i="24" r="BK124"/>
  <c r="J124"/>
  <c r="J99"/>
  <c r="R136"/>
  <c i="25" r="R133"/>
  <c r="R167"/>
  <c r="P208"/>
  <c r="P229"/>
  <c r="BK252"/>
  <c r="J252"/>
  <c r="J109"/>
  <c i="26" r="P127"/>
  <c r="BK136"/>
  <c r="J136"/>
  <c r="J101"/>
  <c r="BK163"/>
  <c r="J163"/>
  <c r="J103"/>
  <c i="27" r="P146"/>
  <c i="28" r="R143"/>
  <c r="R150"/>
  <c r="R166"/>
  <c i="2" r="BK194"/>
  <c r="J194"/>
  <c r="J101"/>
  <c r="BK355"/>
  <c r="J355"/>
  <c r="J105"/>
  <c r="P480"/>
  <c r="BK565"/>
  <c r="R759"/>
  <c r="BK1003"/>
  <c r="J1003"/>
  <c r="J117"/>
  <c r="BK1039"/>
  <c r="J1039"/>
  <c r="J119"/>
  <c i="3" r="BK134"/>
  <c r="J134"/>
  <c r="J100"/>
  <c r="R145"/>
  <c r="R223"/>
  <c r="P916"/>
  <c r="T961"/>
  <c r="BK978"/>
  <c r="J978"/>
  <c r="J110"/>
  <c i="4" r="P122"/>
  <c r="P121"/>
  <c i="1" r="AU98"/>
  <c i="5" r="T122"/>
  <c r="T121"/>
  <c i="6" r="BK157"/>
  <c r="J157"/>
  <c r="J101"/>
  <c r="BK179"/>
  <c r="J179"/>
  <c r="J102"/>
  <c r="R184"/>
  <c r="R266"/>
  <c r="P294"/>
  <c i="7" r="T135"/>
  <c r="P168"/>
  <c i="8" r="R135"/>
  <c r="R147"/>
  <c r="R158"/>
  <c r="T171"/>
  <c r="T190"/>
  <c r="BK206"/>
  <c r="J206"/>
  <c r="J110"/>
  <c i="9" r="T129"/>
  <c r="R158"/>
  <c r="T166"/>
  <c i="10" r="R169"/>
  <c r="R160"/>
  <c r="R181"/>
  <c r="T190"/>
  <c r="BK206"/>
  <c r="J206"/>
  <c r="J117"/>
  <c r="P218"/>
  <c r="BK232"/>
  <c r="J232"/>
  <c r="J127"/>
  <c r="BK245"/>
  <c r="J245"/>
  <c r="J130"/>
  <c r="R259"/>
  <c r="R256"/>
  <c i="11" r="BK123"/>
  <c i="12" r="P131"/>
  <c r="T173"/>
  <c r="T223"/>
  <c r="P247"/>
  <c r="T266"/>
  <c i="13" r="T160"/>
  <c r="T202"/>
  <c r="T231"/>
  <c i="14" r="P125"/>
  <c i="15" r="T206"/>
  <c r="R234"/>
  <c r="P259"/>
  <c r="BK344"/>
  <c r="J344"/>
  <c r="J106"/>
  <c r="BK429"/>
  <c r="BK466"/>
  <c r="BK465"/>
  <c r="J465"/>
  <c r="J111"/>
  <c r="BK475"/>
  <c r="J475"/>
  <c r="J113"/>
  <c r="T485"/>
  <c r="T484"/>
  <c r="R549"/>
  <c r="R562"/>
  <c r="P592"/>
  <c r="P617"/>
  <c r="T848"/>
  <c r="T1084"/>
  <c r="T1083"/>
  <c i="16" r="T141"/>
  <c r="P158"/>
  <c r="P167"/>
  <c i="18" r="P137"/>
  <c r="P162"/>
  <c r="BK205"/>
  <c r="J205"/>
  <c r="J106"/>
  <c r="BK242"/>
  <c r="J242"/>
  <c r="J108"/>
  <c r="R256"/>
  <c r="BK326"/>
  <c r="J326"/>
  <c r="J111"/>
  <c r="R336"/>
  <c i="19" r="BK137"/>
  <c r="J137"/>
  <c r="J101"/>
  <c r="R158"/>
  <c r="P191"/>
  <c r="R220"/>
  <c r="T253"/>
  <c i="20" r="P127"/>
  <c r="BK283"/>
  <c r="J283"/>
  <c r="J102"/>
  <c i="21" r="BK168"/>
  <c r="J168"/>
  <c r="J102"/>
  <c r="R238"/>
  <c r="T246"/>
  <c i="22" r="R138"/>
  <c r="R137"/>
  <c r="T155"/>
  <c r="R168"/>
  <c r="T178"/>
  <c r="T189"/>
  <c i="23" r="T148"/>
  <c r="T159"/>
  <c i="24" r="R130"/>
  <c i="25" r="P151"/>
  <c r="BK167"/>
  <c r="J167"/>
  <c r="J102"/>
  <c r="R208"/>
  <c r="T229"/>
  <c r="T252"/>
  <c i="26" r="R127"/>
  <c r="T136"/>
  <c r="P163"/>
  <c i="27" r="P125"/>
  <c r="P124"/>
  <c r="P123"/>
  <c i="1" r="AU122"/>
  <c i="28" r="BK131"/>
  <c r="J131"/>
  <c r="J100"/>
  <c r="P147"/>
  <c r="BK166"/>
  <c r="J166"/>
  <c r="J106"/>
  <c i="29" r="BK125"/>
  <c r="J125"/>
  <c r="J100"/>
  <c r="T200"/>
  <c i="30" r="T127"/>
  <c r="T152"/>
  <c i="2" r="R213"/>
  <c r="R348"/>
  <c r="T480"/>
  <c r="R494"/>
  <c r="P516"/>
  <c r="P522"/>
  <c r="T532"/>
  <c r="T827"/>
  <c r="R1031"/>
  <c i="3" r="BK399"/>
  <c r="R954"/>
  <c r="BK970"/>
  <c r="BK969"/>
  <c r="J969"/>
  <c r="J108"/>
  <c i="4" r="T122"/>
  <c r="T121"/>
  <c i="6" r="T133"/>
  <c r="R210"/>
  <c r="R280"/>
  <c r="T290"/>
  <c i="7" r="R135"/>
  <c r="P164"/>
  <c i="8" r="P138"/>
  <c r="P164"/>
  <c r="P181"/>
  <c r="P190"/>
  <c r="R206"/>
  <c i="9" r="BK163"/>
  <c r="J163"/>
  <c r="J103"/>
  <c r="P176"/>
  <c i="10" r="BK169"/>
  <c r="J169"/>
  <c r="J105"/>
  <c r="BK181"/>
  <c r="J181"/>
  <c r="J108"/>
  <c r="P190"/>
  <c r="P211"/>
  <c r="T218"/>
  <c r="P237"/>
  <c r="R245"/>
  <c r="R262"/>
  <c i="11" r="BK129"/>
  <c r="J129"/>
  <c r="J100"/>
  <c i="12" r="T131"/>
  <c r="BK173"/>
  <c r="J173"/>
  <c r="J102"/>
  <c r="P223"/>
  <c r="T233"/>
  <c r="BK266"/>
  <c r="J266"/>
  <c r="J108"/>
  <c i="13" r="BK160"/>
  <c r="J160"/>
  <c r="J101"/>
  <c r="BK202"/>
  <c r="J202"/>
  <c r="J103"/>
  <c r="P231"/>
  <c i="14" r="BK163"/>
  <c r="J163"/>
  <c r="J101"/>
  <c i="15" r="T161"/>
  <c r="R268"/>
  <c r="P394"/>
  <c r="T429"/>
  <c r="R466"/>
  <c r="T475"/>
  <c r="P485"/>
  <c r="P484"/>
  <c r="T549"/>
  <c r="BK661"/>
  <c r="T988"/>
  <c r="P1084"/>
  <c i="16" r="P131"/>
  <c r="P148"/>
  <c r="BK163"/>
  <c r="J163"/>
  <c r="J105"/>
  <c i="18" r="BK150"/>
  <c r="J150"/>
  <c r="J101"/>
  <c r="BK182"/>
  <c r="J182"/>
  <c r="J105"/>
  <c r="BK222"/>
  <c r="J222"/>
  <c r="J107"/>
  <c r="BK256"/>
  <c r="J256"/>
  <c r="J109"/>
  <c r="T326"/>
  <c r="BK341"/>
  <c r="J341"/>
  <c r="J113"/>
  <c i="19" r="T137"/>
  <c r="R166"/>
  <c r="BK214"/>
  <c r="J214"/>
  <c r="J106"/>
  <c r="BK238"/>
  <c r="J238"/>
  <c r="J108"/>
  <c i="20" r="T199"/>
  <c i="21" r="P131"/>
  <c r="BK147"/>
  <c r="J147"/>
  <c r="J101"/>
  <c r="BK224"/>
  <c r="J224"/>
  <c r="J103"/>
  <c r="T251"/>
  <c i="22" r="BK138"/>
  <c r="J138"/>
  <c r="J101"/>
  <c r="T148"/>
  <c r="T147"/>
  <c r="BK168"/>
  <c r="J168"/>
  <c r="J109"/>
  <c r="T172"/>
  <c r="T185"/>
  <c i="23" r="T140"/>
  <c r="T131"/>
  <c r="T130"/>
  <c r="T152"/>
  <c i="24" r="T124"/>
  <c r="P136"/>
  <c i="25" r="R151"/>
  <c r="T167"/>
  <c r="T208"/>
  <c r="R229"/>
  <c r="P252"/>
  <c i="26" r="T127"/>
  <c r="P136"/>
  <c r="R163"/>
  <c i="27" r="BK146"/>
  <c r="J146"/>
  <c r="J101"/>
  <c i="28" r="R131"/>
  <c r="R147"/>
  <c r="T166"/>
  <c i="29" r="BK200"/>
  <c r="J200"/>
  <c r="J101"/>
  <c i="30" r="R127"/>
  <c r="P157"/>
  <c i="2" r="T213"/>
  <c r="T348"/>
  <c r="R480"/>
  <c r="T565"/>
  <c r="P759"/>
  <c r="R1003"/>
  <c r="T1039"/>
  <c i="3" r="R134"/>
  <c r="BK145"/>
  <c r="J145"/>
  <c r="J101"/>
  <c r="P223"/>
  <c r="T916"/>
  <c r="R961"/>
  <c r="P978"/>
  <c i="6" r="R133"/>
  <c r="T210"/>
  <c r="T280"/>
  <c r="T294"/>
  <c i="7" r="P130"/>
  <c r="BK151"/>
  <c r="J151"/>
  <c r="J103"/>
  <c r="T164"/>
  <c i="8" r="BK138"/>
  <c r="J138"/>
  <c r="J101"/>
  <c r="BK164"/>
  <c r="J164"/>
  <c r="J105"/>
  <c r="R171"/>
  <c r="R190"/>
  <c r="BK213"/>
  <c r="J213"/>
  <c r="J111"/>
  <c i="9" r="P148"/>
  <c r="BK166"/>
  <c r="J166"/>
  <c r="J104"/>
  <c i="10" r="R175"/>
  <c r="R184"/>
  <c r="BK211"/>
  <c r="J211"/>
  <c r="J118"/>
  <c r="P232"/>
  <c r="P223"/>
  <c r="P245"/>
  <c r="T262"/>
  <c i="11" r="T123"/>
  <c i="12" r="R155"/>
  <c r="BK167"/>
  <c r="J167"/>
  <c r="J101"/>
  <c r="P198"/>
  <c r="BK247"/>
  <c r="J247"/>
  <c r="J106"/>
  <c r="BK258"/>
  <c r="J258"/>
  <c r="J107"/>
  <c i="13" r="BK129"/>
  <c r="J129"/>
  <c r="J100"/>
  <c r="R170"/>
  <c r="P225"/>
  <c i="14" r="T163"/>
  <c i="15" r="P161"/>
  <c r="T268"/>
  <c r="R394"/>
  <c r="P429"/>
  <c r="P466"/>
  <c r="R475"/>
  <c r="BK485"/>
  <c r="J485"/>
  <c r="J115"/>
  <c r="BK549"/>
  <c r="J549"/>
  <c r="J118"/>
  <c r="T562"/>
  <c r="R592"/>
  <c r="R617"/>
  <c r="P848"/>
  <c i="16" r="R141"/>
  <c r="T158"/>
  <c r="R167"/>
  <c i="17" r="R122"/>
  <c r="R121"/>
  <c i="18" r="R137"/>
  <c r="T162"/>
  <c r="R205"/>
  <c r="P242"/>
  <c r="T281"/>
  <c r="P341"/>
  <c i="19" r="P133"/>
  <c r="T158"/>
  <c r="T191"/>
  <c r="T214"/>
  <c r="T238"/>
  <c i="20" r="BK199"/>
  <c r="J199"/>
  <c r="J101"/>
  <c i="21" r="R131"/>
  <c r="P147"/>
  <c r="T224"/>
  <c r="P246"/>
  <c i="22" r="BK155"/>
  <c r="J155"/>
  <c r="J106"/>
  <c r="R163"/>
  <c r="R162"/>
  <c r="BK178"/>
  <c r="J178"/>
  <c r="J111"/>
  <c r="R185"/>
  <c i="23" r="BK148"/>
  <c r="J148"/>
  <c r="J106"/>
  <c r="BK159"/>
  <c r="J159"/>
  <c r="J108"/>
  <c i="24" r="BK130"/>
  <c r="J130"/>
  <c r="J100"/>
  <c i="25" r="T151"/>
  <c r="P167"/>
  <c r="BK208"/>
  <c r="J208"/>
  <c r="J104"/>
  <c r="BK229"/>
  <c r="J229"/>
  <c r="J106"/>
  <c r="R252"/>
  <c i="26" r="P141"/>
  <c i="27" r="T125"/>
  <c i="28" r="T143"/>
  <c r="T150"/>
  <c r="BK154"/>
  <c r="BK153"/>
  <c r="J153"/>
  <c r="J104"/>
  <c r="R186"/>
  <c i="29" r="P200"/>
  <c i="30" r="R143"/>
  <c r="T157"/>
  <c i="2" r="P143"/>
  <c r="R194"/>
  <c r="R355"/>
  <c r="P469"/>
  <c r="P565"/>
  <c r="T759"/>
  <c r="P1003"/>
  <c r="R1039"/>
  <c i="3" r="T134"/>
  <c r="P145"/>
  <c r="T223"/>
  <c r="BK916"/>
  <c r="J916"/>
  <c r="J104"/>
  <c r="T954"/>
  <c r="R970"/>
  <c i="4" r="R122"/>
  <c r="R121"/>
  <c i="5" r="P122"/>
  <c r="P121"/>
  <c i="1" r="AU99"/>
  <c i="6" r="T157"/>
  <c r="T179"/>
  <c r="T184"/>
  <c r="BK266"/>
  <c r="J266"/>
  <c r="J105"/>
  <c r="BK290"/>
  <c r="J290"/>
  <c r="J108"/>
  <c i="7" r="R130"/>
  <c r="R151"/>
  <c r="T168"/>
  <c i="8" r="T135"/>
  <c r="P147"/>
  <c r="P158"/>
  <c r="R181"/>
  <c r="P197"/>
  <c r="T206"/>
  <c i="9" r="R129"/>
  <c r="P158"/>
  <c r="T163"/>
  <c r="R176"/>
  <c i="10" r="BK175"/>
  <c r="J175"/>
  <c r="J106"/>
  <c r="T181"/>
  <c r="R190"/>
  <c r="R211"/>
  <c r="R218"/>
  <c r="R232"/>
  <c r="BK251"/>
  <c r="J251"/>
  <c r="J132"/>
  <c r="P262"/>
  <c i="11" r="T129"/>
  <c i="12" r="P155"/>
  <c r="R167"/>
  <c r="BK198"/>
  <c r="J198"/>
  <c r="J103"/>
  <c r="P233"/>
  <c r="R266"/>
  <c i="13" r="P129"/>
  <c r="BK170"/>
  <c r="J170"/>
  <c r="J102"/>
  <c r="BK225"/>
  <c r="J225"/>
  <c r="J104"/>
  <c i="14" r="R125"/>
  <c i="15" r="R161"/>
  <c r="P268"/>
  <c r="BK394"/>
  <c r="J394"/>
  <c r="J107"/>
  <c r="T448"/>
  <c r="T497"/>
  <c r="T496"/>
  <c r="R661"/>
  <c r="R660"/>
  <c r="R988"/>
  <c r="R1105"/>
  <c i="16" r="R131"/>
  <c r="R148"/>
  <c r="R163"/>
  <c i="18" r="BK137"/>
  <c r="T150"/>
  <c r="P182"/>
  <c r="T222"/>
  <c r="R281"/>
  <c r="P336"/>
  <c i="19" r="R133"/>
  <c r="P166"/>
  <c r="T220"/>
  <c r="P253"/>
  <c i="20" r="T127"/>
  <c r="T126"/>
  <c r="T125"/>
  <c r="T283"/>
  <c i="21" r="BK131"/>
  <c r="J131"/>
  <c r="J100"/>
  <c r="T147"/>
  <c r="P224"/>
  <c r="BK246"/>
  <c r="J246"/>
  <c r="J106"/>
  <c i="22" r="P155"/>
  <c r="T168"/>
  <c r="R178"/>
  <c r="BK189"/>
  <c r="J189"/>
  <c r="J113"/>
  <c i="23" r="R140"/>
  <c r="R131"/>
  <c r="R130"/>
  <c r="P152"/>
  <c i="24" r="BK136"/>
  <c r="J136"/>
  <c r="J101"/>
  <c i="25" r="T133"/>
  <c r="P163"/>
  <c r="P189"/>
  <c r="R216"/>
  <c r="BK244"/>
  <c r="J244"/>
  <c r="J108"/>
  <c r="BK260"/>
  <c r="J260"/>
  <c r="J110"/>
  <c i="26" r="BK141"/>
  <c r="J141"/>
  <c r="J102"/>
  <c i="27" r="R146"/>
  <c i="28" r="T131"/>
  <c r="T147"/>
  <c r="R154"/>
  <c r="R153"/>
  <c r="P186"/>
  <c i="29" r="R200"/>
  <c i="30" r="P143"/>
  <c r="BK157"/>
  <c r="J157"/>
  <c r="J103"/>
  <c i="2" r="R143"/>
  <c r="P194"/>
  <c r="T355"/>
  <c r="T469"/>
  <c r="T494"/>
  <c r="T516"/>
  <c r="T522"/>
  <c r="BK532"/>
  <c r="J532"/>
  <c r="J113"/>
  <c r="BK827"/>
  <c r="J827"/>
  <c r="J116"/>
  <c r="BK1031"/>
  <c r="J1031"/>
  <c r="J118"/>
  <c i="3" r="T399"/>
  <c r="BK961"/>
  <c r="J961"/>
  <c r="J106"/>
  <c r="T970"/>
  <c i="5" r="R122"/>
  <c r="R121"/>
  <c i="6" r="P157"/>
  <c r="R179"/>
  <c r="P184"/>
  <c r="T266"/>
  <c r="R290"/>
  <c i="7" r="P135"/>
  <c r="R164"/>
  <c i="8" r="R138"/>
  <c r="T164"/>
  <c r="BK181"/>
  <c r="J181"/>
  <c r="J107"/>
  <c r="BK197"/>
  <c r="J197"/>
  <c r="J109"/>
  <c r="P206"/>
  <c i="9" r="BK148"/>
  <c r="J148"/>
  <c r="J101"/>
  <c r="T158"/>
  <c r="R166"/>
  <c i="10" r="T175"/>
  <c r="BK184"/>
  <c r="J184"/>
  <c r="J109"/>
  <c r="T211"/>
  <c r="T232"/>
  <c r="T223"/>
  <c r="T245"/>
  <c r="P259"/>
  <c r="P256"/>
  <c i="11" r="P123"/>
  <c r="P122"/>
  <c i="1" r="AU105"/>
  <c i="12" r="BK131"/>
  <c r="J131"/>
  <c r="J99"/>
  <c r="R173"/>
  <c r="R223"/>
  <c r="R247"/>
  <c r="T258"/>
  <c i="13" r="T129"/>
  <c r="T170"/>
  <c r="R231"/>
  <c i="14" r="BK125"/>
  <c r="J125"/>
  <c r="J100"/>
  <c i="15" r="BK206"/>
  <c r="J206"/>
  <c r="J102"/>
  <c r="BK234"/>
  <c r="J234"/>
  <c r="J103"/>
  <c r="BK259"/>
  <c r="J259"/>
  <c r="J104"/>
  <c r="R344"/>
  <c r="R448"/>
  <c r="R497"/>
  <c r="R496"/>
  <c r="T661"/>
  <c r="T660"/>
  <c r="BK988"/>
  <c r="J988"/>
  <c r="J128"/>
  <c r="BK1105"/>
  <c r="J1105"/>
  <c r="J136"/>
  <c i="16" r="P141"/>
  <c r="R158"/>
  <c r="T167"/>
  <c i="18" r="R150"/>
  <c r="T182"/>
  <c r="P222"/>
  <c r="T256"/>
  <c r="P326"/>
  <c r="T341"/>
  <c i="19" r="BK133"/>
  <c r="J133"/>
  <c r="J100"/>
  <c r="BK158"/>
  <c r="J158"/>
  <c r="J103"/>
  <c r="BK191"/>
  <c r="J191"/>
  <c r="J105"/>
  <c r="P220"/>
  <c r="BK253"/>
  <c r="J253"/>
  <c r="J109"/>
  <c i="20" r="R199"/>
  <c i="21" r="T131"/>
  <c r="T130"/>
  <c r="T129"/>
  <c r="R147"/>
  <c r="R224"/>
  <c r="BK251"/>
  <c r="J251"/>
  <c r="J107"/>
  <c i="22" r="BK148"/>
  <c r="BK147"/>
  <c r="J147"/>
  <c r="J104"/>
  <c r="BK163"/>
  <c r="J163"/>
  <c r="J108"/>
  <c r="P168"/>
  <c r="P178"/>
  <c r="R189"/>
  <c i="23" r="P148"/>
  <c r="R159"/>
  <c i="24" r="P124"/>
  <c r="T130"/>
  <c i="25" r="BK151"/>
  <c r="J151"/>
  <c r="J100"/>
  <c r="R163"/>
  <c r="BK189"/>
  <c r="J189"/>
  <c r="J103"/>
  <c r="T216"/>
  <c r="R244"/>
  <c r="T260"/>
  <c i="26" r="R141"/>
  <c i="27" r="BK125"/>
  <c r="J125"/>
  <c r="J100"/>
  <c i="28" r="P131"/>
  <c r="BK147"/>
  <c r="J147"/>
  <c r="J102"/>
  <c r="P166"/>
  <c i="29" r="T125"/>
  <c r="T124"/>
  <c r="T123"/>
  <c i="30" r="BK127"/>
  <c r="T143"/>
  <c r="P152"/>
  <c i="2" r="T143"/>
  <c r="T142"/>
  <c r="T194"/>
  <c r="P355"/>
  <c r="R469"/>
  <c r="R565"/>
  <c r="BK759"/>
  <c r="J759"/>
  <c r="J115"/>
  <c r="T1003"/>
  <c r="P1039"/>
  <c i="3" r="P399"/>
  <c r="BK954"/>
  <c r="J954"/>
  <c r="J105"/>
  <c r="T978"/>
  <c i="4" r="BK122"/>
  <c r="J122"/>
  <c r="J99"/>
  <c i="5" r="BK122"/>
  <c r="J122"/>
  <c r="J99"/>
  <c i="6" r="P133"/>
  <c r="P210"/>
  <c r="BK280"/>
  <c r="J280"/>
  <c r="J106"/>
  <c r="R294"/>
  <c i="7" r="T151"/>
  <c r="R168"/>
  <c i="8" r="P135"/>
  <c r="T147"/>
  <c r="T158"/>
  <c r="T157"/>
  <c r="P171"/>
  <c r="R197"/>
  <c r="R213"/>
  <c i="9" r="T148"/>
  <c r="P163"/>
  <c r="BK176"/>
  <c r="J176"/>
  <c r="J105"/>
  <c i="10" r="P175"/>
  <c r="T184"/>
  <c r="R206"/>
  <c r="R197"/>
  <c r="T237"/>
  <c r="T251"/>
  <c r="T259"/>
  <c r="T256"/>
  <c i="11" r="R123"/>
  <c i="12" r="T155"/>
  <c r="T167"/>
  <c r="R198"/>
  <c r="BK233"/>
  <c r="J233"/>
  <c r="J105"/>
  <c r="P266"/>
  <c i="13" r="P160"/>
  <c r="P202"/>
  <c r="BK231"/>
  <c r="J231"/>
  <c r="J105"/>
  <c i="14" r="P163"/>
  <c i="15" r="BK161"/>
  <c r="J161"/>
  <c r="J101"/>
  <c r="BK268"/>
  <c r="J268"/>
  <c r="J105"/>
  <c r="T394"/>
  <c r="P448"/>
  <c r="T466"/>
  <c r="T465"/>
  <c r="P475"/>
  <c r="R485"/>
  <c r="R484"/>
  <c r="P549"/>
  <c r="P562"/>
  <c r="T592"/>
  <c r="T617"/>
  <c r="BK848"/>
  <c r="J848"/>
  <c r="J125"/>
  <c r="BK1084"/>
  <c i="16" r="BK141"/>
  <c r="J141"/>
  <c r="J102"/>
  <c r="BK158"/>
  <c r="J158"/>
  <c r="J104"/>
  <c r="BK167"/>
  <c r="J167"/>
  <c r="J106"/>
  <c i="17" r="BK122"/>
  <c r="BK121"/>
  <c r="J121"/>
  <c r="J98"/>
  <c i="18" r="BK162"/>
  <c r="J162"/>
  <c r="J102"/>
  <c r="T205"/>
  <c r="R242"/>
  <c r="BK281"/>
  <c r="J281"/>
  <c r="J110"/>
  <c r="BK336"/>
  <c r="J336"/>
  <c r="J112"/>
  <c i="19" r="P137"/>
  <c r="T166"/>
  <c r="BK220"/>
  <c r="J220"/>
  <c r="J107"/>
  <c r="R253"/>
  <c i="20" r="R127"/>
  <c r="R126"/>
  <c r="R125"/>
  <c r="R283"/>
  <c i="21" r="R168"/>
  <c r="P238"/>
  <c r="R251"/>
  <c i="22" r="P148"/>
  <c r="P147"/>
  <c r="T163"/>
  <c r="T162"/>
  <c r="R172"/>
  <c r="P189"/>
  <c i="23" r="R148"/>
  <c r="P159"/>
  <c i="24" r="T136"/>
  <c i="25" r="P133"/>
  <c r="T163"/>
  <c r="R189"/>
  <c r="BK216"/>
  <c r="J216"/>
  <c r="J105"/>
  <c r="P244"/>
  <c r="R260"/>
  <c i="26" r="BK127"/>
  <c r="BK126"/>
  <c r="BK125"/>
  <c r="J125"/>
  <c r="R136"/>
  <c r="T163"/>
  <c i="27" r="R125"/>
  <c r="R124"/>
  <c r="R123"/>
  <c i="28" r="P143"/>
  <c r="P150"/>
  <c r="P154"/>
  <c r="P153"/>
  <c r="T186"/>
  <c i="29" r="R125"/>
  <c r="R124"/>
  <c r="R123"/>
  <c i="30" r="BK143"/>
  <c r="J143"/>
  <c r="J101"/>
  <c r="R152"/>
  <c i="2" r="P213"/>
  <c r="P348"/>
  <c r="BK480"/>
  <c r="J480"/>
  <c r="J107"/>
  <c r="P494"/>
  <c r="R516"/>
  <c r="R522"/>
  <c r="R532"/>
  <c r="R827"/>
  <c r="P1031"/>
  <c i="3" r="P134"/>
  <c r="T145"/>
  <c r="BK223"/>
  <c r="J223"/>
  <c r="J102"/>
  <c r="R916"/>
  <c r="P961"/>
  <c r="R978"/>
  <c i="6" r="R157"/>
  <c r="P179"/>
  <c r="BK184"/>
  <c r="J184"/>
  <c r="J103"/>
  <c r="P266"/>
  <c r="P290"/>
  <c i="7" r="T130"/>
  <c r="T128"/>
  <c r="T127"/>
  <c r="P151"/>
  <c r="BK168"/>
  <c r="J168"/>
  <c r="J105"/>
  <c i="8" r="T138"/>
  <c r="R164"/>
  <c r="T181"/>
  <c r="T197"/>
  <c r="T213"/>
  <c i="9" r="BK129"/>
  <c r="J129"/>
  <c r="J100"/>
  <c r="R148"/>
  <c r="R163"/>
  <c r="T176"/>
  <c i="10" r="P169"/>
  <c r="P160"/>
  <c r="P159"/>
  <c r="P158"/>
  <c i="1" r="AU104"/>
  <c i="10" r="P184"/>
  <c r="T206"/>
  <c r="T197"/>
  <c r="R237"/>
  <c r="P251"/>
  <c r="BK259"/>
  <c r="J259"/>
  <c r="J135"/>
  <c i="11" r="R129"/>
  <c i="12" r="R131"/>
  <c r="R130"/>
  <c r="P173"/>
  <c r="BK223"/>
  <c r="J223"/>
  <c r="J104"/>
  <c r="T247"/>
  <c r="R258"/>
  <c i="13" r="R160"/>
  <c r="R202"/>
  <c r="T225"/>
  <c i="14" r="R163"/>
  <c i="15" r="R206"/>
  <c r="P234"/>
  <c r="R259"/>
  <c r="P344"/>
  <c r="BK448"/>
  <c r="J448"/>
  <c r="J110"/>
  <c r="BK497"/>
  <c r="J497"/>
  <c r="J117"/>
  <c r="P661"/>
  <c r="P660"/>
  <c r="P988"/>
  <c r="P1105"/>
  <c i="16" r="BK131"/>
  <c r="BK129"/>
  <c r="J129"/>
  <c r="J99"/>
  <c r="BK148"/>
  <c r="J148"/>
  <c r="J103"/>
  <c r="T163"/>
  <c i="17" r="P122"/>
  <c r="P121"/>
  <c i="1" r="AU111"/>
  <c i="18" r="P150"/>
  <c r="R182"/>
  <c r="R222"/>
  <c r="P256"/>
  <c r="R326"/>
  <c r="R341"/>
  <c i="19" r="R137"/>
  <c r="BK166"/>
  <c r="J166"/>
  <c r="J104"/>
  <c r="P214"/>
  <c r="P238"/>
  <c i="20" r="BK127"/>
  <c r="J127"/>
  <c r="J100"/>
  <c r="P283"/>
  <c i="21" r="P168"/>
  <c r="BK238"/>
  <c r="J238"/>
  <c r="J104"/>
  <c r="P251"/>
  <c i="22" r="P138"/>
  <c r="P137"/>
  <c r="P136"/>
  <c r="P135"/>
  <c i="1" r="AU117"/>
  <c i="22" r="R155"/>
  <c r="BK172"/>
  <c r="J172"/>
  <c r="J110"/>
  <c r="BK185"/>
  <c r="J185"/>
  <c r="J112"/>
  <c i="23" r="P140"/>
  <c r="P131"/>
  <c r="P130"/>
  <c i="1" r="AU118"/>
  <c i="23" r="BK152"/>
  <c r="J152"/>
  <c r="J107"/>
  <c i="24" r="R124"/>
  <c r="R123"/>
  <c r="P130"/>
  <c i="25" r="BK133"/>
  <c r="BK132"/>
  <c r="J132"/>
  <c r="J98"/>
  <c r="BK163"/>
  <c r="J163"/>
  <c r="J101"/>
  <c r="T189"/>
  <c r="P216"/>
  <c r="T244"/>
  <c r="P260"/>
  <c i="26" r="T141"/>
  <c i="27" r="T146"/>
  <c i="28" r="BK143"/>
  <c r="J143"/>
  <c r="J101"/>
  <c r="BK150"/>
  <c r="J150"/>
  <c r="J103"/>
  <c r="T154"/>
  <c r="T153"/>
  <c r="BK186"/>
  <c r="J186"/>
  <c r="J107"/>
  <c i="29" r="P125"/>
  <c r="P124"/>
  <c r="P123"/>
  <c i="1" r="AU124"/>
  <c i="30" r="P127"/>
  <c r="P126"/>
  <c r="P125"/>
  <c i="1" r="AU125"/>
  <c i="30" r="BK152"/>
  <c r="J152"/>
  <c r="J102"/>
  <c r="R157"/>
  <c i="31" r="BK122"/>
  <c r="J122"/>
  <c r="J99"/>
  <c r="P122"/>
  <c r="P121"/>
  <c i="1" r="AU126"/>
  <c i="31" r="R122"/>
  <c r="R121"/>
  <c r="T122"/>
  <c r="T121"/>
  <c i="2" r="BK341"/>
  <c r="J341"/>
  <c r="J103"/>
  <c i="15" r="BK1075"/>
  <c r="J1075"/>
  <c r="J129"/>
  <c i="18" r="BK179"/>
  <c r="J179"/>
  <c r="J103"/>
  <c i="2" r="BK491"/>
  <c r="J491"/>
  <c r="J108"/>
  <c i="10" r="BK249"/>
  <c r="J249"/>
  <c r="J131"/>
  <c i="22" r="BK143"/>
  <c r="J143"/>
  <c r="J102"/>
  <c i="23" r="BK138"/>
  <c r="J138"/>
  <c r="J103"/>
  <c i="10" r="BK226"/>
  <c r="J226"/>
  <c r="J124"/>
  <c i="15" r="BK1101"/>
  <c r="J1101"/>
  <c r="J135"/>
  <c i="22" r="BK145"/>
  <c r="J145"/>
  <c r="J103"/>
  <c i="10" r="BK165"/>
  <c r="J165"/>
  <c r="J103"/>
  <c r="BK167"/>
  <c r="J167"/>
  <c r="J104"/>
  <c r="BK202"/>
  <c r="J202"/>
  <c r="J115"/>
  <c r="BK224"/>
  <c r="J224"/>
  <c r="J123"/>
  <c r="BK230"/>
  <c r="J230"/>
  <c r="J126"/>
  <c i="15" r="BK980"/>
  <c r="J980"/>
  <c r="J126"/>
  <c r="BK984"/>
  <c r="J984"/>
  <c r="J127"/>
  <c r="BK1078"/>
  <c r="J1078"/>
  <c r="J131"/>
  <c i="23" r="BK134"/>
  <c r="J134"/>
  <c r="J101"/>
  <c i="10" r="BK163"/>
  <c r="J163"/>
  <c r="J102"/>
  <c r="BK198"/>
  <c r="J198"/>
  <c r="J113"/>
  <c r="BK204"/>
  <c r="J204"/>
  <c r="J116"/>
  <c r="BK228"/>
  <c r="J228"/>
  <c r="J125"/>
  <c r="BK243"/>
  <c r="J243"/>
  <c r="J129"/>
  <c r="BK257"/>
  <c r="J257"/>
  <c r="J134"/>
  <c i="15" r="BK1097"/>
  <c r="J1097"/>
  <c r="J134"/>
  <c i="10" r="BK161"/>
  <c r="J161"/>
  <c r="J101"/>
  <c r="BK200"/>
  <c r="J200"/>
  <c r="J114"/>
  <c r="BK214"/>
  <c r="J214"/>
  <c r="J119"/>
  <c r="BK216"/>
  <c r="J216"/>
  <c r="J120"/>
  <c i="20" r="BK291"/>
  <c r="J291"/>
  <c r="J103"/>
  <c i="21" r="BK244"/>
  <c r="J244"/>
  <c r="J105"/>
  <c i="3" r="BK967"/>
  <c r="J967"/>
  <c r="J107"/>
  <c i="6" r="BK288"/>
  <c r="J288"/>
  <c r="J107"/>
  <c i="10" r="BK179"/>
  <c r="J179"/>
  <c r="J107"/>
  <c i="23" r="BK136"/>
  <c r="J136"/>
  <c r="J102"/>
  <c i="10" r="BK188"/>
  <c r="J188"/>
  <c r="J110"/>
  <c i="23" r="BK132"/>
  <c r="J132"/>
  <c r="J100"/>
  <c r="BK146"/>
  <c r="J146"/>
  <c r="J105"/>
  <c i="31" r="J91"/>
  <c r="BE127"/>
  <c r="BE128"/>
  <c r="BE130"/>
  <c r="F94"/>
  <c r="BE129"/>
  <c r="E85"/>
  <c r="J93"/>
  <c r="BE131"/>
  <c r="BE125"/>
  <c r="BE123"/>
  <c r="BE124"/>
  <c r="BE132"/>
  <c r="F93"/>
  <c i="30" r="J127"/>
  <c r="J100"/>
  <c i="31" r="BE126"/>
  <c r="BE133"/>
  <c i="30" r="F94"/>
  <c r="BE133"/>
  <c r="BE136"/>
  <c r="BE141"/>
  <c r="BE150"/>
  <c r="F93"/>
  <c r="E113"/>
  <c r="J119"/>
  <c r="BE138"/>
  <c r="BE145"/>
  <c r="BE149"/>
  <c r="BE151"/>
  <c r="BE130"/>
  <c r="BE142"/>
  <c i="29" r="BK124"/>
  <c r="J124"/>
  <c r="J99"/>
  <c i="30" r="J94"/>
  <c r="BE128"/>
  <c r="BE135"/>
  <c r="BE137"/>
  <c r="BE139"/>
  <c r="BE160"/>
  <c r="J121"/>
  <c r="BE134"/>
  <c r="BE154"/>
  <c r="BE164"/>
  <c r="BE129"/>
  <c r="BE131"/>
  <c r="BE140"/>
  <c r="BE146"/>
  <c r="BE158"/>
  <c r="BE132"/>
  <c r="BE144"/>
  <c r="BE148"/>
  <c r="BE153"/>
  <c r="BE156"/>
  <c r="BE147"/>
  <c r="BE155"/>
  <c r="BE159"/>
  <c r="BE161"/>
  <c r="BE162"/>
  <c r="BE163"/>
  <c i="29" r="J91"/>
  <c r="E111"/>
  <c r="J120"/>
  <c r="BE132"/>
  <c r="BE144"/>
  <c r="BE176"/>
  <c r="BE207"/>
  <c r="BE215"/>
  <c r="BE227"/>
  <c r="F93"/>
  <c r="BE126"/>
  <c r="BE134"/>
  <c r="BE138"/>
  <c r="BE162"/>
  <c r="BE184"/>
  <c r="BE186"/>
  <c r="BE219"/>
  <c i="28" r="J154"/>
  <c r="J105"/>
  <c i="29" r="BE136"/>
  <c r="BE140"/>
  <c r="BE152"/>
  <c r="BE190"/>
  <c r="BE203"/>
  <c r="F94"/>
  <c r="BE130"/>
  <c r="BE150"/>
  <c r="BE160"/>
  <c r="BE180"/>
  <c r="BE196"/>
  <c r="BE217"/>
  <c r="BE146"/>
  <c r="BE148"/>
  <c r="BE154"/>
  <c r="BE156"/>
  <c r="BE158"/>
  <c r="BE188"/>
  <c r="BE221"/>
  <c r="BE223"/>
  <c i="28" r="BK130"/>
  <c r="J130"/>
  <c r="J99"/>
  <c i="29" r="BE174"/>
  <c r="BE192"/>
  <c r="BE194"/>
  <c r="BE211"/>
  <c r="BE225"/>
  <c r="J93"/>
  <c r="BE198"/>
  <c r="BE201"/>
  <c r="BE213"/>
  <c r="BE128"/>
  <c r="BE142"/>
  <c r="BE164"/>
  <c r="BE166"/>
  <c r="BE168"/>
  <c r="BE170"/>
  <c r="BE172"/>
  <c r="BE178"/>
  <c r="BE182"/>
  <c r="BE205"/>
  <c r="BE209"/>
  <c i="28" r="J94"/>
  <c r="BE132"/>
  <c r="BE155"/>
  <c r="BE156"/>
  <c r="BE161"/>
  <c r="BE167"/>
  <c r="BE172"/>
  <c r="BE184"/>
  <c r="BE185"/>
  <c r="BE196"/>
  <c r="BE197"/>
  <c r="BE136"/>
  <c r="BE137"/>
  <c r="BE140"/>
  <c r="BE141"/>
  <c r="BE183"/>
  <c r="BE134"/>
  <c r="BE146"/>
  <c r="BE157"/>
  <c r="BE163"/>
  <c r="BE171"/>
  <c r="BE187"/>
  <c r="J91"/>
  <c r="J125"/>
  <c r="BE133"/>
  <c r="BE164"/>
  <c r="BE165"/>
  <c r="BE176"/>
  <c r="BE177"/>
  <c r="BE179"/>
  <c r="BE182"/>
  <c r="F126"/>
  <c r="BE142"/>
  <c r="BE144"/>
  <c r="BE145"/>
  <c r="BE152"/>
  <c r="BE162"/>
  <c r="BE173"/>
  <c r="BE190"/>
  <c r="BE195"/>
  <c r="F93"/>
  <c r="BE149"/>
  <c r="BE151"/>
  <c r="BE170"/>
  <c r="BE174"/>
  <c r="BE175"/>
  <c r="BE181"/>
  <c r="BE188"/>
  <c r="BE189"/>
  <c r="BE191"/>
  <c r="BE192"/>
  <c r="BE194"/>
  <c i="27" r="BK124"/>
  <c r="BK123"/>
  <c r="J123"/>
  <c r="J98"/>
  <c i="28" r="E85"/>
  <c r="BE135"/>
  <c r="BE139"/>
  <c r="BE148"/>
  <c r="BE158"/>
  <c r="BE159"/>
  <c r="BE160"/>
  <c r="BE193"/>
  <c r="BE138"/>
  <c r="BE168"/>
  <c r="BE169"/>
  <c r="BE178"/>
  <c r="BE180"/>
  <c i="27" r="F94"/>
  <c r="J119"/>
  <c r="BE141"/>
  <c r="BE145"/>
  <c r="BE147"/>
  <c r="BE148"/>
  <c r="BE149"/>
  <c r="BE154"/>
  <c r="J91"/>
  <c r="BE132"/>
  <c r="BE157"/>
  <c i="26" r="J98"/>
  <c i="27" r="F119"/>
  <c r="BE142"/>
  <c r="BE155"/>
  <c r="BE156"/>
  <c r="E85"/>
  <c r="J94"/>
  <c r="BE131"/>
  <c r="BE133"/>
  <c r="BE138"/>
  <c r="BE144"/>
  <c i="26" r="J127"/>
  <c r="J100"/>
  <c i="27" r="BE127"/>
  <c r="BE139"/>
  <c r="BE140"/>
  <c r="BE143"/>
  <c r="BE151"/>
  <c r="BE152"/>
  <c r="BE158"/>
  <c r="BE130"/>
  <c r="BE135"/>
  <c r="BE159"/>
  <c i="26" r="J126"/>
  <c r="J99"/>
  <c i="27" r="BE126"/>
  <c r="BE129"/>
  <c r="BE137"/>
  <c r="BE128"/>
  <c r="BE134"/>
  <c r="BE136"/>
  <c r="BE150"/>
  <c r="BE153"/>
  <c i="26" r="E85"/>
  <c r="F94"/>
  <c r="BE128"/>
  <c r="BE129"/>
  <c r="BE131"/>
  <c r="BE144"/>
  <c r="BE155"/>
  <c r="BE159"/>
  <c r="J94"/>
  <c r="BE132"/>
  <c r="BE151"/>
  <c r="BE157"/>
  <c r="BE147"/>
  <c r="BE148"/>
  <c r="BE149"/>
  <c r="BE153"/>
  <c r="BE162"/>
  <c r="BE164"/>
  <c r="J91"/>
  <c r="BE137"/>
  <c r="BE139"/>
  <c r="BE140"/>
  <c r="BE143"/>
  <c r="BE146"/>
  <c r="J93"/>
  <c r="BE135"/>
  <c r="BE152"/>
  <c r="BE158"/>
  <c i="25" r="J133"/>
  <c r="J99"/>
  <c i="26" r="F93"/>
  <c r="BE130"/>
  <c r="BE138"/>
  <c r="BE168"/>
  <c r="BE133"/>
  <c r="BE134"/>
  <c r="BE142"/>
  <c r="BE145"/>
  <c r="BE154"/>
  <c r="BE156"/>
  <c r="BE160"/>
  <c r="BE161"/>
  <c r="BE166"/>
  <c r="BE167"/>
  <c r="BE150"/>
  <c r="BE165"/>
  <c i="25" r="F129"/>
  <c r="BE166"/>
  <c r="BE174"/>
  <c r="BE178"/>
  <c r="BE196"/>
  <c r="BE201"/>
  <c r="BE203"/>
  <c r="BE212"/>
  <c r="BE215"/>
  <c r="BE217"/>
  <c r="BE218"/>
  <c r="J93"/>
  <c r="BE149"/>
  <c r="BE155"/>
  <c r="BE156"/>
  <c r="BE173"/>
  <c r="BE191"/>
  <c r="BE197"/>
  <c r="BE199"/>
  <c r="BE219"/>
  <c r="BE230"/>
  <c r="BE231"/>
  <c r="BE232"/>
  <c r="J126"/>
  <c r="BE134"/>
  <c r="BE144"/>
  <c r="BE161"/>
  <c r="BE172"/>
  <c r="BE182"/>
  <c r="BE184"/>
  <c r="BE195"/>
  <c r="BE200"/>
  <c r="BE207"/>
  <c r="BE213"/>
  <c r="BE249"/>
  <c r="BE250"/>
  <c r="BE251"/>
  <c r="BE257"/>
  <c r="BE258"/>
  <c r="BE259"/>
  <c r="BE269"/>
  <c r="J129"/>
  <c r="BE145"/>
  <c r="BE148"/>
  <c r="BE153"/>
  <c r="BE157"/>
  <c r="BE164"/>
  <c r="BE180"/>
  <c r="BE183"/>
  <c r="BE188"/>
  <c r="BE211"/>
  <c r="BE241"/>
  <c r="BE242"/>
  <c r="BE272"/>
  <c r="E120"/>
  <c r="BE136"/>
  <c r="BE140"/>
  <c r="BE143"/>
  <c r="BE146"/>
  <c r="BE150"/>
  <c r="BE152"/>
  <c r="BE158"/>
  <c r="BE160"/>
  <c r="BE168"/>
  <c r="BE170"/>
  <c r="BE175"/>
  <c r="BE177"/>
  <c r="BE181"/>
  <c r="BE186"/>
  <c r="BE198"/>
  <c r="BE204"/>
  <c r="BE214"/>
  <c r="BE223"/>
  <c r="BE227"/>
  <c r="BE228"/>
  <c r="BE235"/>
  <c r="BE248"/>
  <c r="BE255"/>
  <c r="BE267"/>
  <c r="BE268"/>
  <c r="BE274"/>
  <c r="BE275"/>
  <c r="F93"/>
  <c r="BE141"/>
  <c r="BE159"/>
  <c r="BE171"/>
  <c r="BE176"/>
  <c r="BE179"/>
  <c r="BE190"/>
  <c r="BE193"/>
  <c r="BE206"/>
  <c r="BE220"/>
  <c r="BE233"/>
  <c r="BE238"/>
  <c r="BE246"/>
  <c r="BE247"/>
  <c r="BE254"/>
  <c r="BE264"/>
  <c r="BE265"/>
  <c r="BE270"/>
  <c r="BE273"/>
  <c r="BE135"/>
  <c r="BE137"/>
  <c r="BE139"/>
  <c r="BE147"/>
  <c r="BE162"/>
  <c r="BE165"/>
  <c r="BE187"/>
  <c r="BE192"/>
  <c r="BE194"/>
  <c r="BE202"/>
  <c r="BE221"/>
  <c r="BE222"/>
  <c r="BE225"/>
  <c r="BE226"/>
  <c r="BE236"/>
  <c r="BE239"/>
  <c r="BE261"/>
  <c r="BE262"/>
  <c r="BE266"/>
  <c r="BE138"/>
  <c r="BE142"/>
  <c r="BE154"/>
  <c r="BE169"/>
  <c r="BE185"/>
  <c r="BE205"/>
  <c r="BE209"/>
  <c r="BE210"/>
  <c r="BE224"/>
  <c r="BE234"/>
  <c r="BE237"/>
  <c r="BE240"/>
  <c r="BE245"/>
  <c r="BE253"/>
  <c r="BE256"/>
  <c r="BE263"/>
  <c r="BE271"/>
  <c i="24" r="F93"/>
  <c r="J117"/>
  <c r="BE125"/>
  <c r="BE126"/>
  <c r="BE129"/>
  <c r="BE135"/>
  <c r="J94"/>
  <c r="BE128"/>
  <c r="BE133"/>
  <c r="BE140"/>
  <c r="E85"/>
  <c r="BE139"/>
  <c r="BE127"/>
  <c r="BE131"/>
  <c r="BE132"/>
  <c r="J93"/>
  <c r="F120"/>
  <c r="BE137"/>
  <c r="BE141"/>
  <c r="BE134"/>
  <c r="BE138"/>
  <c i="23" r="J93"/>
  <c r="BE135"/>
  <c r="BE141"/>
  <c r="BE143"/>
  <c r="BE145"/>
  <c r="BE147"/>
  <c i="22" r="J148"/>
  <c r="J105"/>
  <c i="23" r="J94"/>
  <c r="BE137"/>
  <c r="BE139"/>
  <c r="BE151"/>
  <c i="22" r="BK162"/>
  <c r="J162"/>
  <c r="J107"/>
  <c i="23" r="F93"/>
  <c r="BE144"/>
  <c r="BE153"/>
  <c r="BE158"/>
  <c i="22" r="BK137"/>
  <c r="J137"/>
  <c r="J100"/>
  <c i="23" r="BE156"/>
  <c r="J91"/>
  <c r="E118"/>
  <c r="BE149"/>
  <c r="BE157"/>
  <c r="BE161"/>
  <c r="BE162"/>
  <c r="BE155"/>
  <c r="BE160"/>
  <c r="F94"/>
  <c r="BE142"/>
  <c r="BE150"/>
  <c r="BE164"/>
  <c r="BE133"/>
  <c r="BE154"/>
  <c r="BE163"/>
  <c i="21" r="BK130"/>
  <c r="J130"/>
  <c r="J99"/>
  <c i="22" r="E123"/>
  <c r="F132"/>
  <c r="BE139"/>
  <c r="BE151"/>
  <c r="BE181"/>
  <c r="BE182"/>
  <c r="BE183"/>
  <c r="BE192"/>
  <c r="F93"/>
  <c r="BE140"/>
  <c r="BE142"/>
  <c r="BE144"/>
  <c r="BE165"/>
  <c r="BE167"/>
  <c r="BE174"/>
  <c r="BE190"/>
  <c r="BE152"/>
  <c r="BE154"/>
  <c r="BE157"/>
  <c r="BE169"/>
  <c r="BE184"/>
  <c r="BE186"/>
  <c r="BE188"/>
  <c r="J93"/>
  <c r="BE141"/>
  <c r="BE159"/>
  <c r="BE160"/>
  <c r="BE161"/>
  <c r="BE166"/>
  <c r="BE171"/>
  <c r="BE175"/>
  <c r="BE177"/>
  <c r="BE191"/>
  <c r="J129"/>
  <c r="BE156"/>
  <c r="BE176"/>
  <c r="J94"/>
  <c r="BE164"/>
  <c r="BE170"/>
  <c r="BE173"/>
  <c r="BE179"/>
  <c r="BE180"/>
  <c r="BE146"/>
  <c r="BE149"/>
  <c r="BE150"/>
  <c r="BE153"/>
  <c r="BE158"/>
  <c r="BE187"/>
  <c i="21" r="F93"/>
  <c r="F126"/>
  <c r="BE139"/>
  <c r="BE144"/>
  <c r="BE166"/>
  <c r="BE167"/>
  <c r="BE169"/>
  <c r="BE182"/>
  <c r="BE187"/>
  <c r="BE193"/>
  <c r="BE194"/>
  <c r="BE200"/>
  <c r="BE203"/>
  <c r="BE208"/>
  <c r="BE219"/>
  <c r="BE226"/>
  <c r="BE228"/>
  <c r="BE230"/>
  <c r="BE253"/>
  <c r="BE140"/>
  <c r="BE141"/>
  <c r="BE143"/>
  <c r="BE192"/>
  <c r="BE206"/>
  <c r="BE209"/>
  <c r="BE212"/>
  <c r="BE222"/>
  <c r="J94"/>
  <c r="BE142"/>
  <c r="BE151"/>
  <c r="BE156"/>
  <c r="BE165"/>
  <c r="BE175"/>
  <c r="BE176"/>
  <c r="BE186"/>
  <c r="BE188"/>
  <c r="BE191"/>
  <c r="BE218"/>
  <c r="BE220"/>
  <c r="BE250"/>
  <c r="E85"/>
  <c r="BE135"/>
  <c r="BE145"/>
  <c r="BE146"/>
  <c r="BE148"/>
  <c r="BE154"/>
  <c r="BE157"/>
  <c r="BE163"/>
  <c r="BE171"/>
  <c r="BE177"/>
  <c r="BE180"/>
  <c r="BE184"/>
  <c r="BE195"/>
  <c r="BE204"/>
  <c r="BE210"/>
  <c r="BE221"/>
  <c r="BE231"/>
  <c r="BE240"/>
  <c r="BE133"/>
  <c r="BE153"/>
  <c r="BE160"/>
  <c r="BE161"/>
  <c r="BE162"/>
  <c r="BE172"/>
  <c r="BE183"/>
  <c r="BE190"/>
  <c r="BE197"/>
  <c r="BE211"/>
  <c r="BE225"/>
  <c r="BE232"/>
  <c r="BE236"/>
  <c r="BE237"/>
  <c r="BE245"/>
  <c r="J93"/>
  <c r="BE132"/>
  <c r="BE159"/>
  <c r="BE174"/>
  <c r="BE178"/>
  <c r="BE179"/>
  <c r="BE181"/>
  <c r="BE199"/>
  <c r="BE201"/>
  <c r="BE202"/>
  <c r="BE213"/>
  <c r="BE214"/>
  <c r="BE217"/>
  <c r="BE227"/>
  <c r="BE235"/>
  <c r="BE239"/>
  <c r="BE241"/>
  <c r="BE243"/>
  <c r="BE247"/>
  <c r="BE252"/>
  <c r="BE134"/>
  <c r="BE136"/>
  <c r="BE137"/>
  <c r="BE150"/>
  <c r="BE152"/>
  <c r="BE173"/>
  <c r="BE185"/>
  <c r="BE205"/>
  <c r="BE207"/>
  <c r="BE223"/>
  <c r="BE229"/>
  <c r="BE242"/>
  <c r="BE248"/>
  <c r="J91"/>
  <c r="BE138"/>
  <c r="BE149"/>
  <c r="BE155"/>
  <c r="BE158"/>
  <c r="BE164"/>
  <c r="BE170"/>
  <c r="BE189"/>
  <c r="BE196"/>
  <c r="BE198"/>
  <c r="BE215"/>
  <c r="BE216"/>
  <c r="BE233"/>
  <c r="BE234"/>
  <c r="BE249"/>
  <c i="20" r="J91"/>
  <c r="J122"/>
  <c r="BE165"/>
  <c r="BE166"/>
  <c r="BE172"/>
  <c r="F94"/>
  <c r="BE144"/>
  <c r="BE178"/>
  <c r="BE183"/>
  <c r="BE213"/>
  <c r="BE238"/>
  <c r="BE239"/>
  <c r="BE240"/>
  <c r="BE246"/>
  <c r="J121"/>
  <c r="BE156"/>
  <c r="BE159"/>
  <c r="BE218"/>
  <c r="BE223"/>
  <c r="BE230"/>
  <c r="BE232"/>
  <c r="BE286"/>
  <c r="BE287"/>
  <c i="19" r="BK157"/>
  <c r="J157"/>
  <c r="J102"/>
  <c i="20" r="BE188"/>
  <c r="BE192"/>
  <c r="BE235"/>
  <c r="BE236"/>
  <c r="BE267"/>
  <c r="BE284"/>
  <c r="E85"/>
  <c r="F93"/>
  <c r="BE128"/>
  <c r="BE150"/>
  <c r="BE153"/>
  <c r="BE233"/>
  <c r="BE252"/>
  <c r="BE259"/>
  <c r="BE266"/>
  <c r="BE138"/>
  <c r="BE200"/>
  <c r="BE207"/>
  <c r="BE274"/>
  <c r="BE275"/>
  <c r="BE237"/>
  <c r="BE289"/>
  <c r="BE292"/>
  <c i="18" r="BK181"/>
  <c r="J181"/>
  <c r="J104"/>
  <c i="19" r="J125"/>
  <c r="BE175"/>
  <c r="BE192"/>
  <c r="BE196"/>
  <c r="BE204"/>
  <c r="BE213"/>
  <c r="BE222"/>
  <c r="BE224"/>
  <c r="BE232"/>
  <c r="BE239"/>
  <c r="BE256"/>
  <c r="BE134"/>
  <c r="BE138"/>
  <c r="BE163"/>
  <c r="BE198"/>
  <c r="BE225"/>
  <c r="E119"/>
  <c r="BE159"/>
  <c r="BE219"/>
  <c r="BE221"/>
  <c r="BE227"/>
  <c r="BE237"/>
  <c r="BE242"/>
  <c r="BE244"/>
  <c r="BE254"/>
  <c r="BE258"/>
  <c r="F94"/>
  <c r="BE136"/>
  <c r="BE180"/>
  <c r="BE199"/>
  <c r="BE209"/>
  <c r="BE234"/>
  <c r="BE235"/>
  <c r="BE249"/>
  <c r="BE142"/>
  <c r="BE161"/>
  <c r="BE168"/>
  <c r="BE182"/>
  <c r="BE187"/>
  <c r="BE215"/>
  <c i="18" r="J137"/>
  <c r="J100"/>
  <c i="19" r="BE146"/>
  <c r="BE174"/>
  <c r="BE203"/>
  <c r="BE228"/>
  <c r="BE231"/>
  <c r="BE259"/>
  <c r="BE262"/>
  <c r="BE171"/>
  <c r="BE185"/>
  <c r="BE150"/>
  <c r="BE152"/>
  <c r="BE154"/>
  <c r="BE165"/>
  <c r="BE167"/>
  <c r="BE190"/>
  <c r="BE216"/>
  <c r="BE252"/>
  <c i="18" r="E123"/>
  <c r="F132"/>
  <c r="BE163"/>
  <c r="BE177"/>
  <c r="BE215"/>
  <c r="BE248"/>
  <c r="BE272"/>
  <c r="BE280"/>
  <c r="BE285"/>
  <c r="BE301"/>
  <c r="BE322"/>
  <c r="BE337"/>
  <c r="BE342"/>
  <c r="BE159"/>
  <c r="BE161"/>
  <c r="BE180"/>
  <c r="BE183"/>
  <c r="BE199"/>
  <c r="BE217"/>
  <c r="BE255"/>
  <c r="BE266"/>
  <c r="BE282"/>
  <c r="BE298"/>
  <c r="BE329"/>
  <c r="BE151"/>
  <c r="BE169"/>
  <c r="BE239"/>
  <c r="BE268"/>
  <c r="BE279"/>
  <c r="BE287"/>
  <c r="BE309"/>
  <c r="BE312"/>
  <c r="BE327"/>
  <c r="BE331"/>
  <c r="J91"/>
  <c r="BE188"/>
  <c r="BE206"/>
  <c r="BE213"/>
  <c r="BE234"/>
  <c r="BE236"/>
  <c r="BE243"/>
  <c r="BE261"/>
  <c r="BE274"/>
  <c r="BE278"/>
  <c r="BE307"/>
  <c r="BE324"/>
  <c r="BE340"/>
  <c r="BE344"/>
  <c r="BE144"/>
  <c r="BE148"/>
  <c r="BE173"/>
  <c r="BE189"/>
  <c r="BE208"/>
  <c r="BE221"/>
  <c r="BE228"/>
  <c r="BE229"/>
  <c r="BE237"/>
  <c r="BE319"/>
  <c r="BE320"/>
  <c r="BE321"/>
  <c r="BE325"/>
  <c i="17" r="J122"/>
  <c r="J99"/>
  <c i="18" r="BE152"/>
  <c r="BE171"/>
  <c r="BE194"/>
  <c r="BE219"/>
  <c r="BE241"/>
  <c r="BE257"/>
  <c r="BE335"/>
  <c r="BE138"/>
  <c r="BE142"/>
  <c r="BE158"/>
  <c r="BE204"/>
  <c r="BE223"/>
  <c r="BE262"/>
  <c r="BE292"/>
  <c r="BE295"/>
  <c r="BE156"/>
  <c r="BE165"/>
  <c r="BE250"/>
  <c r="BE304"/>
  <c r="BE314"/>
  <c r="BE333"/>
  <c i="17" r="BE124"/>
  <c r="BE125"/>
  <c i="16" r="J131"/>
  <c r="J101"/>
  <c i="17" r="J91"/>
  <c r="BE129"/>
  <c r="BE123"/>
  <c r="BE132"/>
  <c r="F94"/>
  <c r="BE133"/>
  <c r="E109"/>
  <c r="BE127"/>
  <c i="16" r="BK128"/>
  <c r="J128"/>
  <c r="J98"/>
  <c i="17" r="J117"/>
  <c r="BE126"/>
  <c r="BE128"/>
  <c r="F93"/>
  <c r="BE130"/>
  <c r="BE131"/>
  <c i="15" r="J466"/>
  <c r="J112"/>
  <c r="BK496"/>
  <c r="J496"/>
  <c r="J116"/>
  <c r="BK1077"/>
  <c r="J1077"/>
  <c r="J130"/>
  <c i="16" r="J122"/>
  <c r="BE132"/>
  <c r="BE137"/>
  <c r="BE142"/>
  <c r="BE146"/>
  <c r="BE155"/>
  <c r="BE164"/>
  <c i="15" r="J1084"/>
  <c r="J133"/>
  <c i="16" r="BE140"/>
  <c r="BE144"/>
  <c r="BE160"/>
  <c r="BE166"/>
  <c i="15" r="BK160"/>
  <c r="J160"/>
  <c r="J100"/>
  <c r="J661"/>
  <c r="J124"/>
  <c i="16" r="F94"/>
  <c r="F124"/>
  <c r="BE135"/>
  <c r="BE149"/>
  <c r="BE156"/>
  <c i="15" r="J429"/>
  <c r="J109"/>
  <c i="16" r="E85"/>
  <c r="J124"/>
  <c r="BE133"/>
  <c r="BE134"/>
  <c r="BE150"/>
  <c r="BE136"/>
  <c r="BE147"/>
  <c r="J94"/>
  <c r="BE143"/>
  <c r="BE145"/>
  <c r="BE138"/>
  <c r="BE139"/>
  <c r="BE153"/>
  <c r="BE154"/>
  <c r="BE159"/>
  <c r="BE161"/>
  <c r="BE162"/>
  <c r="BE165"/>
  <c r="BE169"/>
  <c r="BE151"/>
  <c r="BE152"/>
  <c r="BE157"/>
  <c r="BE168"/>
  <c i="15" r="J152"/>
  <c r="BE276"/>
  <c r="BE284"/>
  <c r="BE294"/>
  <c r="BE334"/>
  <c r="BE386"/>
  <c r="BE408"/>
  <c r="BE418"/>
  <c r="BE572"/>
  <c r="BE576"/>
  <c r="BE588"/>
  <c r="BE654"/>
  <c r="BE696"/>
  <c r="BE820"/>
  <c r="BE826"/>
  <c r="BE896"/>
  <c r="BE1069"/>
  <c r="BE1072"/>
  <c r="BE1076"/>
  <c r="BE1079"/>
  <c r="BE1085"/>
  <c r="BE1088"/>
  <c r="BE1091"/>
  <c r="BE1094"/>
  <c r="BE1098"/>
  <c r="BE1102"/>
  <c r="BE1106"/>
  <c r="BE1109"/>
  <c r="BE1112"/>
  <c r="J94"/>
  <c r="BE168"/>
  <c r="BE174"/>
  <c r="BE247"/>
  <c r="BE280"/>
  <c r="BE322"/>
  <c r="BE367"/>
  <c r="BE374"/>
  <c r="BE391"/>
  <c r="BE471"/>
  <c r="BE508"/>
  <c r="BE525"/>
  <c r="BE614"/>
  <c r="BE686"/>
  <c r="BE707"/>
  <c r="BE717"/>
  <c r="BE739"/>
  <c r="BE803"/>
  <c r="F94"/>
  <c r="F154"/>
  <c r="BE165"/>
  <c r="BE195"/>
  <c r="BE219"/>
  <c r="BE230"/>
  <c r="BE301"/>
  <c r="BE329"/>
  <c r="BE345"/>
  <c r="BE348"/>
  <c r="BE355"/>
  <c r="BE362"/>
  <c r="BE415"/>
  <c r="BE449"/>
  <c r="BE490"/>
  <c r="BE611"/>
  <c r="BE630"/>
  <c r="BE633"/>
  <c r="BE639"/>
  <c r="BE642"/>
  <c r="BE651"/>
  <c r="BE678"/>
  <c r="BE782"/>
  <c r="BE817"/>
  <c r="BE823"/>
  <c r="BE829"/>
  <c r="BE838"/>
  <c r="J154"/>
  <c r="BE180"/>
  <c r="BE187"/>
  <c r="BE191"/>
  <c r="BE223"/>
  <c r="BE312"/>
  <c r="BE340"/>
  <c r="BE430"/>
  <c r="BE434"/>
  <c r="BE455"/>
  <c r="BE459"/>
  <c r="BE476"/>
  <c r="BE486"/>
  <c r="BE493"/>
  <c r="BE514"/>
  <c r="BE519"/>
  <c r="BE532"/>
  <c r="BE541"/>
  <c r="BE545"/>
  <c r="BE558"/>
  <c r="BE599"/>
  <c r="BE657"/>
  <c r="BE734"/>
  <c r="BE755"/>
  <c r="BE792"/>
  <c r="BE844"/>
  <c r="BE864"/>
  <c r="BE910"/>
  <c r="BE924"/>
  <c r="BE952"/>
  <c r="BE966"/>
  <c r="BE981"/>
  <c r="BE985"/>
  <c r="BE989"/>
  <c r="BE992"/>
  <c r="BE1014"/>
  <c r="BE1019"/>
  <c i="14" r="BK124"/>
  <c r="J124"/>
  <c r="J99"/>
  <c i="15" r="E85"/>
  <c r="BE177"/>
  <c r="BE212"/>
  <c r="BE269"/>
  <c r="BE421"/>
  <c r="BE536"/>
  <c r="BE582"/>
  <c r="BE636"/>
  <c r="BE771"/>
  <c r="BE835"/>
  <c r="BE841"/>
  <c r="BE881"/>
  <c r="BE938"/>
  <c r="BE184"/>
  <c r="BE203"/>
  <c r="BE207"/>
  <c r="BE260"/>
  <c r="BE264"/>
  <c r="BE306"/>
  <c r="BE437"/>
  <c r="BE618"/>
  <c r="BE621"/>
  <c r="BE627"/>
  <c r="BE699"/>
  <c r="BE727"/>
  <c r="BE849"/>
  <c r="BE876"/>
  <c r="BE998"/>
  <c r="BE1040"/>
  <c r="BE162"/>
  <c r="BE199"/>
  <c r="BE255"/>
  <c r="BE480"/>
  <c r="BE498"/>
  <c r="BE502"/>
  <c r="BE550"/>
  <c r="BE554"/>
  <c r="BE563"/>
  <c r="BE624"/>
  <c r="BE648"/>
  <c r="BE813"/>
  <c r="BE856"/>
  <c r="BE1060"/>
  <c r="BE1064"/>
  <c r="BE235"/>
  <c r="BE243"/>
  <c r="BE395"/>
  <c r="BE424"/>
  <c r="BE440"/>
  <c r="BE444"/>
  <c r="BE467"/>
  <c r="BE568"/>
  <c r="BE593"/>
  <c r="BE596"/>
  <c r="BE605"/>
  <c r="BE608"/>
  <c r="BE645"/>
  <c r="BE662"/>
  <c r="BE702"/>
  <c r="BE712"/>
  <c r="BE722"/>
  <c r="BE870"/>
  <c r="BE1008"/>
  <c r="BE1022"/>
  <c i="14" r="F94"/>
  <c r="F119"/>
  <c r="BE126"/>
  <c r="BE128"/>
  <c r="BE130"/>
  <c r="BE143"/>
  <c r="BE147"/>
  <c r="BE157"/>
  <c r="J94"/>
  <c r="BE134"/>
  <c r="BE145"/>
  <c r="BE146"/>
  <c r="BE151"/>
  <c r="BE154"/>
  <c r="BE171"/>
  <c r="BE172"/>
  <c i="13" r="BK128"/>
  <c r="J128"/>
  <c r="J99"/>
  <c i="14" r="BE137"/>
  <c r="BE140"/>
  <c r="BE141"/>
  <c r="BE152"/>
  <c r="BE158"/>
  <c r="BE159"/>
  <c r="BE160"/>
  <c r="BE161"/>
  <c r="BE167"/>
  <c r="BE168"/>
  <c r="BE173"/>
  <c r="BE175"/>
  <c r="J119"/>
  <c r="BE135"/>
  <c r="BE138"/>
  <c r="BE139"/>
  <c r="BE148"/>
  <c r="BE153"/>
  <c r="BE155"/>
  <c r="J117"/>
  <c r="BE150"/>
  <c r="BE166"/>
  <c r="BE127"/>
  <c r="BE131"/>
  <c r="BE132"/>
  <c r="BE136"/>
  <c r="BE164"/>
  <c r="BE142"/>
  <c r="BE144"/>
  <c r="BE149"/>
  <c r="BE162"/>
  <c r="BE169"/>
  <c r="BE170"/>
  <c r="BE178"/>
  <c r="E85"/>
  <c r="BE129"/>
  <c r="BE133"/>
  <c r="BE156"/>
  <c r="BE165"/>
  <c r="BE174"/>
  <c r="BE176"/>
  <c r="BE177"/>
  <c i="13" r="F93"/>
  <c r="J121"/>
  <c r="BE131"/>
  <c r="BE137"/>
  <c r="BE138"/>
  <c r="BE179"/>
  <c r="BE184"/>
  <c r="BE189"/>
  <c r="BE192"/>
  <c r="BE194"/>
  <c r="BE196"/>
  <c r="BE206"/>
  <c r="BE220"/>
  <c r="F124"/>
  <c r="BE141"/>
  <c r="BE149"/>
  <c r="BE164"/>
  <c r="BE180"/>
  <c r="BE223"/>
  <c r="BE227"/>
  <c r="BE228"/>
  <c r="BE230"/>
  <c r="BE233"/>
  <c r="BE133"/>
  <c r="BE140"/>
  <c r="BE143"/>
  <c r="BE173"/>
  <c r="BE174"/>
  <c r="BE185"/>
  <c r="BE186"/>
  <c r="BE188"/>
  <c r="BE190"/>
  <c r="BE205"/>
  <c r="BE210"/>
  <c r="BE212"/>
  <c r="BE213"/>
  <c r="BE215"/>
  <c r="BE216"/>
  <c r="E115"/>
  <c r="J124"/>
  <c r="BE139"/>
  <c r="BE147"/>
  <c r="BE156"/>
  <c r="BE157"/>
  <c r="BE165"/>
  <c r="BE182"/>
  <c r="BE183"/>
  <c r="BE193"/>
  <c r="BE208"/>
  <c r="BE211"/>
  <c r="BE232"/>
  <c r="BE235"/>
  <c i="12" r="BK130"/>
  <c r="J130"/>
  <c i="13" r="BE130"/>
  <c r="BE132"/>
  <c r="BE135"/>
  <c r="BE136"/>
  <c r="BE144"/>
  <c r="BE145"/>
  <c r="BE146"/>
  <c r="BE155"/>
  <c r="BE163"/>
  <c r="BE167"/>
  <c r="BE168"/>
  <c r="BE169"/>
  <c r="BE187"/>
  <c r="BE191"/>
  <c r="BE195"/>
  <c r="BE198"/>
  <c r="BE199"/>
  <c r="BE201"/>
  <c r="BE226"/>
  <c r="BE234"/>
  <c r="BE236"/>
  <c r="J123"/>
  <c r="BE150"/>
  <c r="BE151"/>
  <c r="BE152"/>
  <c r="BE159"/>
  <c r="BE197"/>
  <c r="BE203"/>
  <c r="BE204"/>
  <c r="BE224"/>
  <c r="BE229"/>
  <c r="BE142"/>
  <c r="BE148"/>
  <c r="BE153"/>
  <c r="BE154"/>
  <c r="BE162"/>
  <c r="BE166"/>
  <c r="BE171"/>
  <c r="BE172"/>
  <c r="BE176"/>
  <c r="BE181"/>
  <c r="BE219"/>
  <c r="BE221"/>
  <c r="BE134"/>
  <c r="BE158"/>
  <c r="BE161"/>
  <c r="BE175"/>
  <c r="BE177"/>
  <c r="BE178"/>
  <c r="BE200"/>
  <c r="BE207"/>
  <c r="BE209"/>
  <c r="BE214"/>
  <c r="BE217"/>
  <c r="BE218"/>
  <c r="BE222"/>
  <c i="12" r="E118"/>
  <c r="J127"/>
  <c r="BE162"/>
  <c r="BE163"/>
  <c r="BE172"/>
  <c r="BE178"/>
  <c r="BE179"/>
  <c r="BE180"/>
  <c r="BE188"/>
  <c r="BE189"/>
  <c r="BE190"/>
  <c r="BE191"/>
  <c r="BE207"/>
  <c r="BE221"/>
  <c r="BE222"/>
  <c r="BE231"/>
  <c r="BE234"/>
  <c r="BE241"/>
  <c r="BE242"/>
  <c r="J93"/>
  <c r="F127"/>
  <c r="BE135"/>
  <c r="BE139"/>
  <c r="BE143"/>
  <c r="BE149"/>
  <c r="BE177"/>
  <c r="BE182"/>
  <c r="BE195"/>
  <c r="BE199"/>
  <c r="BE229"/>
  <c r="BE239"/>
  <c r="BE256"/>
  <c r="BE264"/>
  <c r="BE273"/>
  <c r="BE154"/>
  <c r="BE161"/>
  <c r="BE171"/>
  <c r="BE174"/>
  <c r="BE184"/>
  <c r="BE185"/>
  <c r="BE200"/>
  <c r="BE201"/>
  <c r="BE205"/>
  <c r="BE211"/>
  <c r="BE219"/>
  <c r="BE220"/>
  <c r="BE226"/>
  <c r="BE240"/>
  <c r="BE249"/>
  <c r="BE267"/>
  <c r="BE271"/>
  <c r="BE281"/>
  <c r="F93"/>
  <c r="BE141"/>
  <c r="BE147"/>
  <c r="BE150"/>
  <c r="BE152"/>
  <c r="BE153"/>
  <c r="BE187"/>
  <c r="BE194"/>
  <c r="BE215"/>
  <c r="BE217"/>
  <c r="BE227"/>
  <c r="BE236"/>
  <c r="BE248"/>
  <c r="BE250"/>
  <c r="BE268"/>
  <c r="BE269"/>
  <c r="BE270"/>
  <c r="BE280"/>
  <c r="J124"/>
  <c r="BE156"/>
  <c r="BE165"/>
  <c r="BE168"/>
  <c r="BE170"/>
  <c r="BE186"/>
  <c r="BE206"/>
  <c r="BE214"/>
  <c r="BE232"/>
  <c r="BE235"/>
  <c r="BE245"/>
  <c r="BE255"/>
  <c r="BE259"/>
  <c r="BE260"/>
  <c r="BE261"/>
  <c r="BE272"/>
  <c i="11" r="J123"/>
  <c r="J99"/>
  <c i="12" r="BE134"/>
  <c r="BE140"/>
  <c r="BE142"/>
  <c r="BE144"/>
  <c r="BE145"/>
  <c r="BE146"/>
  <c r="BE169"/>
  <c r="BE183"/>
  <c r="BE196"/>
  <c r="BE202"/>
  <c r="BE209"/>
  <c r="BE213"/>
  <c r="BE230"/>
  <c r="BE277"/>
  <c r="BE279"/>
  <c r="BE132"/>
  <c r="BE133"/>
  <c r="BE157"/>
  <c r="BE158"/>
  <c r="BE160"/>
  <c r="BE176"/>
  <c r="BE203"/>
  <c r="BE238"/>
  <c r="BE243"/>
  <c r="BE253"/>
  <c r="BE254"/>
  <c r="BE265"/>
  <c r="BE278"/>
  <c r="BE136"/>
  <c r="BE137"/>
  <c r="BE138"/>
  <c r="BE148"/>
  <c r="BE151"/>
  <c r="BE159"/>
  <c r="BE164"/>
  <c r="BE166"/>
  <c r="BE175"/>
  <c r="BE181"/>
  <c r="BE192"/>
  <c r="BE193"/>
  <c r="BE197"/>
  <c r="BE204"/>
  <c r="BE208"/>
  <c r="BE210"/>
  <c r="BE212"/>
  <c r="BE216"/>
  <c r="BE218"/>
  <c r="BE224"/>
  <c r="BE225"/>
  <c r="BE228"/>
  <c r="BE237"/>
  <c r="BE244"/>
  <c r="BE246"/>
  <c r="BE251"/>
  <c r="BE252"/>
  <c r="BE257"/>
  <c r="BE262"/>
  <c r="BE263"/>
  <c r="BE274"/>
  <c r="BE275"/>
  <c r="BE276"/>
  <c i="11" r="E110"/>
  <c r="J118"/>
  <c r="BE128"/>
  <c r="BE132"/>
  <c r="F119"/>
  <c r="BE134"/>
  <c r="BE124"/>
  <c r="BE131"/>
  <c r="BE133"/>
  <c r="J91"/>
  <c r="J94"/>
  <c r="F118"/>
  <c r="BE125"/>
  <c r="BE126"/>
  <c r="BE127"/>
  <c r="BE130"/>
  <c i="10" r="J93"/>
  <c r="E146"/>
  <c r="BE186"/>
  <c r="BE209"/>
  <c r="BE227"/>
  <c r="BE247"/>
  <c r="BE248"/>
  <c r="BE253"/>
  <c r="F93"/>
  <c r="F155"/>
  <c r="BE164"/>
  <c r="BE171"/>
  <c r="BE172"/>
  <c r="BE185"/>
  <c r="BE191"/>
  <c r="BE192"/>
  <c r="BE199"/>
  <c r="BE222"/>
  <c r="BE238"/>
  <c r="BE246"/>
  <c r="BE255"/>
  <c r="BE258"/>
  <c r="BE264"/>
  <c r="J94"/>
  <c r="BE162"/>
  <c r="BE174"/>
  <c r="BE176"/>
  <c r="BE177"/>
  <c r="BE178"/>
  <c r="BE180"/>
  <c r="BE213"/>
  <c r="BE217"/>
  <c r="BE221"/>
  <c r="J91"/>
  <c r="BE166"/>
  <c r="BE170"/>
  <c r="BE208"/>
  <c r="BE233"/>
  <c r="BE234"/>
  <c r="BE235"/>
  <c r="BE236"/>
  <c r="BE239"/>
  <c r="BE240"/>
  <c r="BE244"/>
  <c r="BE267"/>
  <c r="BE268"/>
  <c r="BE168"/>
  <c r="BE187"/>
  <c r="BE205"/>
  <c r="BE212"/>
  <c r="BE254"/>
  <c r="BE260"/>
  <c r="BE261"/>
  <c r="BE263"/>
  <c i="9" r="BK128"/>
  <c r="J128"/>
  <c r="J99"/>
  <c i="10" r="BE173"/>
  <c r="BE201"/>
  <c r="BE203"/>
  <c r="BE215"/>
  <c r="BE220"/>
  <c r="BE225"/>
  <c r="BE241"/>
  <c r="BE250"/>
  <c r="BE182"/>
  <c r="BE183"/>
  <c r="BE189"/>
  <c r="BE193"/>
  <c r="BE194"/>
  <c r="BE195"/>
  <c r="BE196"/>
  <c r="BE207"/>
  <c r="BE210"/>
  <c r="BE219"/>
  <c r="BE229"/>
  <c r="BE231"/>
  <c r="BE242"/>
  <c r="BE252"/>
  <c r="BE265"/>
  <c r="BE266"/>
  <c i="9" r="BE133"/>
  <c r="BE160"/>
  <c r="BE161"/>
  <c r="F93"/>
  <c r="J94"/>
  <c r="F124"/>
  <c r="BE149"/>
  <c r="BE152"/>
  <c r="BE153"/>
  <c r="BE154"/>
  <c r="BE159"/>
  <c r="BE174"/>
  <c i="8" r="BK157"/>
  <c r="J157"/>
  <c r="J103"/>
  <c i="9" r="J91"/>
  <c r="E115"/>
  <c r="BE134"/>
  <c r="BE138"/>
  <c r="BE146"/>
  <c r="BE155"/>
  <c r="BE157"/>
  <c r="BE165"/>
  <c r="BE175"/>
  <c r="BE135"/>
  <c r="BE137"/>
  <c r="BE141"/>
  <c r="BE145"/>
  <c r="BE151"/>
  <c r="BE167"/>
  <c r="BE173"/>
  <c r="J93"/>
  <c r="BE144"/>
  <c r="BE179"/>
  <c r="BE139"/>
  <c r="BE140"/>
  <c r="BE142"/>
  <c r="BE143"/>
  <c r="BE162"/>
  <c r="BE136"/>
  <c r="BE147"/>
  <c r="BE168"/>
  <c r="BE177"/>
  <c r="BE178"/>
  <c r="BE130"/>
  <c r="BE131"/>
  <c r="BE132"/>
  <c r="BE150"/>
  <c r="BE156"/>
  <c r="BE164"/>
  <c r="BE169"/>
  <c r="BE170"/>
  <c r="BE171"/>
  <c r="BE172"/>
  <c i="8" r="J94"/>
  <c r="J129"/>
  <c r="BE144"/>
  <c r="BE188"/>
  <c r="BE201"/>
  <c i="7" r="BK128"/>
  <c r="J128"/>
  <c r="J99"/>
  <c i="8" r="J91"/>
  <c r="BE142"/>
  <c r="BE156"/>
  <c r="BE160"/>
  <c r="BE161"/>
  <c r="BE162"/>
  <c r="BE163"/>
  <c r="BE165"/>
  <c r="BE173"/>
  <c r="BE194"/>
  <c r="BE199"/>
  <c r="BE202"/>
  <c r="BE203"/>
  <c r="BE204"/>
  <c r="BE209"/>
  <c r="F94"/>
  <c r="BE141"/>
  <c r="BE192"/>
  <c r="BE210"/>
  <c r="F129"/>
  <c r="BE145"/>
  <c r="BE168"/>
  <c r="BE169"/>
  <c r="BE170"/>
  <c r="BE177"/>
  <c r="BE178"/>
  <c r="BE179"/>
  <c r="BE180"/>
  <c r="BE182"/>
  <c r="BE183"/>
  <c r="BE185"/>
  <c r="BE195"/>
  <c r="BE205"/>
  <c r="BE211"/>
  <c r="BE214"/>
  <c r="BE215"/>
  <c r="BE216"/>
  <c r="BE217"/>
  <c r="BE136"/>
  <c r="BE148"/>
  <c r="BE153"/>
  <c r="BE155"/>
  <c r="BE166"/>
  <c r="BE207"/>
  <c r="BE208"/>
  <c r="BE212"/>
  <c r="BE218"/>
  <c r="E121"/>
  <c r="BE140"/>
  <c r="BE149"/>
  <c r="BE151"/>
  <c r="BE154"/>
  <c r="BE174"/>
  <c r="BE176"/>
  <c r="BE186"/>
  <c r="BE187"/>
  <c r="BE189"/>
  <c r="BE137"/>
  <c r="BE139"/>
  <c r="BE150"/>
  <c r="BE159"/>
  <c r="BE175"/>
  <c r="BE191"/>
  <c r="BE193"/>
  <c r="BE196"/>
  <c r="BE198"/>
  <c r="BE200"/>
  <c r="BE143"/>
  <c r="BE146"/>
  <c r="BE152"/>
  <c r="BE167"/>
  <c r="BE172"/>
  <c r="BE184"/>
  <c i="7" r="F93"/>
  <c r="BE140"/>
  <c r="BE152"/>
  <c r="BE153"/>
  <c r="BE159"/>
  <c r="J91"/>
  <c r="J123"/>
  <c r="BE137"/>
  <c r="BE139"/>
  <c r="BE145"/>
  <c r="BE146"/>
  <c r="BE147"/>
  <c r="BE150"/>
  <c r="BE157"/>
  <c r="BE162"/>
  <c r="BE166"/>
  <c r="E85"/>
  <c r="J94"/>
  <c r="BE133"/>
  <c r="BE155"/>
  <c r="BE163"/>
  <c r="BE165"/>
  <c r="BE167"/>
  <c i="6" r="BK132"/>
  <c r="BK131"/>
  <c r="J131"/>
  <c r="J98"/>
  <c i="7" r="F124"/>
  <c r="BE148"/>
  <c r="BE156"/>
  <c r="BE134"/>
  <c r="BE131"/>
  <c r="BE138"/>
  <c r="BE149"/>
  <c r="BE154"/>
  <c r="BE158"/>
  <c r="BE161"/>
  <c r="BE141"/>
  <c r="BE143"/>
  <c r="BE144"/>
  <c r="BE160"/>
  <c r="BE171"/>
  <c r="BE132"/>
  <c r="BE136"/>
  <c r="BE142"/>
  <c r="BE169"/>
  <c r="BE170"/>
  <c i="6" r="F93"/>
  <c r="BE137"/>
  <c r="BE141"/>
  <c r="BE161"/>
  <c r="BE163"/>
  <c r="BE177"/>
  <c r="BE178"/>
  <c r="BE187"/>
  <c r="BE202"/>
  <c r="BE203"/>
  <c r="BE204"/>
  <c r="BE206"/>
  <c r="BE209"/>
  <c r="BE212"/>
  <c r="BE226"/>
  <c r="BE227"/>
  <c r="BE228"/>
  <c r="BE243"/>
  <c i="5" r="BK121"/>
  <c r="J121"/>
  <c r="J98"/>
  <c i="6" r="J93"/>
  <c r="J128"/>
  <c r="BE162"/>
  <c r="BE174"/>
  <c r="BE186"/>
  <c r="BE205"/>
  <c r="BE221"/>
  <c r="BE225"/>
  <c r="BE229"/>
  <c r="BE233"/>
  <c r="BE242"/>
  <c r="BE247"/>
  <c r="BE255"/>
  <c r="BE263"/>
  <c r="BE264"/>
  <c r="BE270"/>
  <c r="BE275"/>
  <c r="BE285"/>
  <c r="J91"/>
  <c r="BE135"/>
  <c r="BE138"/>
  <c r="BE139"/>
  <c r="BE140"/>
  <c r="BE145"/>
  <c r="BE149"/>
  <c r="BE150"/>
  <c r="BE164"/>
  <c r="BE167"/>
  <c r="BE185"/>
  <c r="BE188"/>
  <c r="BE190"/>
  <c r="BE193"/>
  <c r="BE200"/>
  <c r="BE213"/>
  <c r="BE214"/>
  <c r="BE231"/>
  <c r="BE238"/>
  <c r="BE245"/>
  <c r="BE259"/>
  <c r="BE265"/>
  <c r="BE274"/>
  <c r="BE277"/>
  <c r="BE284"/>
  <c r="BE287"/>
  <c r="BE291"/>
  <c r="BE293"/>
  <c r="F128"/>
  <c r="BE142"/>
  <c r="BE143"/>
  <c r="BE144"/>
  <c r="BE148"/>
  <c r="BE151"/>
  <c r="BE152"/>
  <c r="BE153"/>
  <c r="BE154"/>
  <c r="BE155"/>
  <c r="BE156"/>
  <c r="BE160"/>
  <c r="BE171"/>
  <c r="BE172"/>
  <c r="BE175"/>
  <c r="BE181"/>
  <c r="BE191"/>
  <c r="BE201"/>
  <c r="BE218"/>
  <c r="BE219"/>
  <c r="BE220"/>
  <c r="BE230"/>
  <c r="BE234"/>
  <c r="BE235"/>
  <c r="BE246"/>
  <c r="BE256"/>
  <c r="BE257"/>
  <c r="BE267"/>
  <c r="BE281"/>
  <c r="BE282"/>
  <c r="E85"/>
  <c r="BE146"/>
  <c r="BE147"/>
  <c r="BE158"/>
  <c r="BE159"/>
  <c r="BE169"/>
  <c r="BE170"/>
  <c r="BE173"/>
  <c r="BE180"/>
  <c r="BE192"/>
  <c r="BE194"/>
  <c r="BE195"/>
  <c r="BE196"/>
  <c r="BE207"/>
  <c r="BE208"/>
  <c r="BE211"/>
  <c r="BE239"/>
  <c r="BE240"/>
  <c r="BE244"/>
  <c r="BE249"/>
  <c r="BE250"/>
  <c r="BE251"/>
  <c r="BE252"/>
  <c r="BE253"/>
  <c r="BE254"/>
  <c r="BE268"/>
  <c r="BE269"/>
  <c r="BE271"/>
  <c r="BE276"/>
  <c r="BE278"/>
  <c r="BE286"/>
  <c r="BE289"/>
  <c r="BE296"/>
  <c r="BE134"/>
  <c r="BE136"/>
  <c r="BE168"/>
  <c r="BE197"/>
  <c r="BE198"/>
  <c r="BE199"/>
  <c r="BE216"/>
  <c r="BE217"/>
  <c r="BE222"/>
  <c r="BE223"/>
  <c r="BE224"/>
  <c r="BE232"/>
  <c r="BE236"/>
  <c r="BE237"/>
  <c r="BE241"/>
  <c r="BE248"/>
  <c r="BE279"/>
  <c r="BE292"/>
  <c r="BE165"/>
  <c r="BE166"/>
  <c r="BE176"/>
  <c r="BE182"/>
  <c r="BE183"/>
  <c r="BE189"/>
  <c r="BE215"/>
  <c r="BE258"/>
  <c r="BE260"/>
  <c r="BE261"/>
  <c r="BE262"/>
  <c r="BE272"/>
  <c r="BE273"/>
  <c r="BE283"/>
  <c r="BE295"/>
  <c i="4" r="BK121"/>
  <c r="J121"/>
  <c r="J98"/>
  <c i="5" r="F118"/>
  <c r="J115"/>
  <c r="F93"/>
  <c r="E109"/>
  <c r="J118"/>
  <c r="BE124"/>
  <c r="BE125"/>
  <c r="BE126"/>
  <c r="J93"/>
  <c r="BE123"/>
  <c i="4" r="J115"/>
  <c r="BE129"/>
  <c i="3" r="J399"/>
  <c r="J103"/>
  <c i="4" r="J118"/>
  <c r="BE132"/>
  <c r="E109"/>
  <c r="BE125"/>
  <c r="J93"/>
  <c r="BE128"/>
  <c i="3" r="J970"/>
  <c r="J109"/>
  <c i="4" r="F94"/>
  <c r="F117"/>
  <c r="BE123"/>
  <c r="BE131"/>
  <c r="BE130"/>
  <c r="BE127"/>
  <c i="3" r="E85"/>
  <c r="F93"/>
  <c r="J128"/>
  <c r="BE139"/>
  <c r="BE141"/>
  <c r="BE146"/>
  <c r="BE160"/>
  <c r="BE171"/>
  <c r="BE224"/>
  <c r="BE346"/>
  <c r="BE377"/>
  <c r="BE388"/>
  <c r="BE810"/>
  <c r="BE923"/>
  <c r="BE937"/>
  <c r="BE941"/>
  <c r="BE210"/>
  <c r="BE900"/>
  <c r="BE914"/>
  <c r="BE933"/>
  <c i="2" r="BK142"/>
  <c r="J142"/>
  <c r="J99"/>
  <c i="3" r="J94"/>
  <c r="F129"/>
  <c r="BE140"/>
  <c r="BE148"/>
  <c r="BE190"/>
  <c r="BE217"/>
  <c r="BE842"/>
  <c r="BE889"/>
  <c r="BE935"/>
  <c r="BE177"/>
  <c r="BE186"/>
  <c r="BE216"/>
  <c r="BE452"/>
  <c r="BE791"/>
  <c r="BE805"/>
  <c r="BE808"/>
  <c r="BE825"/>
  <c r="BE942"/>
  <c r="BE943"/>
  <c r="BE959"/>
  <c r="BE965"/>
  <c r="BE971"/>
  <c r="BE974"/>
  <c i="2" r="J565"/>
  <c r="J114"/>
  <c i="3" r="BE143"/>
  <c r="BE187"/>
  <c r="BE219"/>
  <c r="BE278"/>
  <c r="BE625"/>
  <c r="BE781"/>
  <c r="BE962"/>
  <c r="BE966"/>
  <c r="BE973"/>
  <c r="BE137"/>
  <c r="BE252"/>
  <c r="BE475"/>
  <c r="BE786"/>
  <c r="BE912"/>
  <c r="BE917"/>
  <c r="BE976"/>
  <c r="BE979"/>
  <c r="J91"/>
  <c r="BE188"/>
  <c r="BE295"/>
  <c r="BE315"/>
  <c r="BE400"/>
  <c r="BE725"/>
  <c r="BE861"/>
  <c r="BE883"/>
  <c r="BE963"/>
  <c r="BE983"/>
  <c r="BE985"/>
  <c r="BE135"/>
  <c r="BE154"/>
  <c r="BE163"/>
  <c r="BE165"/>
  <c r="BE183"/>
  <c r="BE238"/>
  <c r="BE437"/>
  <c r="BE806"/>
  <c r="BE880"/>
  <c r="BE955"/>
  <c r="BE968"/>
  <c r="BE977"/>
  <c r="BE984"/>
  <c i="2" r="E129"/>
  <c r="BE172"/>
  <c r="BE180"/>
  <c r="BE195"/>
  <c r="BE470"/>
  <c r="BE488"/>
  <c r="BE504"/>
  <c r="BE523"/>
  <c r="BE525"/>
  <c r="BE527"/>
  <c r="BE529"/>
  <c r="BE564"/>
  <c r="BE589"/>
  <c r="BE624"/>
  <c r="BE691"/>
  <c r="BE724"/>
  <c r="BE758"/>
  <c r="BE843"/>
  <c r="BE992"/>
  <c r="BE1016"/>
  <c r="BE1018"/>
  <c r="BE1019"/>
  <c r="BE1021"/>
  <c r="BE1022"/>
  <c r="BE1024"/>
  <c r="BE1025"/>
  <c r="BE1027"/>
  <c r="BE1028"/>
  <c r="BE1030"/>
  <c r="BE1032"/>
  <c r="BE1035"/>
  <c r="BE1038"/>
  <c r="BE1040"/>
  <c r="BE1042"/>
  <c r="J91"/>
  <c r="BE152"/>
  <c r="BE335"/>
  <c r="BE437"/>
  <c r="BE443"/>
  <c r="BE485"/>
  <c r="BE513"/>
  <c r="BE531"/>
  <c r="BE558"/>
  <c r="BE729"/>
  <c r="BE756"/>
  <c r="BE766"/>
  <c r="BE770"/>
  <c r="BE771"/>
  <c r="BE845"/>
  <c r="BE890"/>
  <c r="BE148"/>
  <c r="BE203"/>
  <c r="BE225"/>
  <c r="BE234"/>
  <c r="BE292"/>
  <c r="BE374"/>
  <c r="BE484"/>
  <c r="BE511"/>
  <c r="BE566"/>
  <c r="BE588"/>
  <c r="BE678"/>
  <c r="BE690"/>
  <c r="BE693"/>
  <c r="BE720"/>
  <c r="BE723"/>
  <c r="BE730"/>
  <c r="BE779"/>
  <c r="BE786"/>
  <c r="BE822"/>
  <c r="BE893"/>
  <c r="BE949"/>
  <c r="BE144"/>
  <c r="BE156"/>
  <c r="BE162"/>
  <c r="BE166"/>
  <c r="BE178"/>
  <c r="BE199"/>
  <c r="BE211"/>
  <c r="BE214"/>
  <c r="BE222"/>
  <c r="BE232"/>
  <c r="BE318"/>
  <c r="BE337"/>
  <c r="BE342"/>
  <c r="BE349"/>
  <c r="BE352"/>
  <c r="BE357"/>
  <c r="BE368"/>
  <c r="BE379"/>
  <c r="BE380"/>
  <c r="BE435"/>
  <c r="BE465"/>
  <c r="BE495"/>
  <c r="BE500"/>
  <c r="BE562"/>
  <c r="BE584"/>
  <c r="BE679"/>
  <c r="BE692"/>
  <c r="BE757"/>
  <c r="BE760"/>
  <c r="BE768"/>
  <c r="BE783"/>
  <c r="BE1006"/>
  <c r="BE146"/>
  <c r="BE209"/>
  <c r="BE298"/>
  <c r="BE301"/>
  <c r="BE339"/>
  <c r="BE353"/>
  <c r="BE356"/>
  <c r="BE391"/>
  <c r="BE433"/>
  <c r="BE489"/>
  <c r="BE492"/>
  <c r="BE515"/>
  <c r="BE519"/>
  <c r="BE595"/>
  <c r="BE650"/>
  <c r="BE680"/>
  <c r="BE715"/>
  <c r="BE717"/>
  <c r="BE726"/>
  <c r="BE727"/>
  <c r="BE731"/>
  <c r="BE796"/>
  <c r="BE934"/>
  <c r="BE997"/>
  <c r="BE1002"/>
  <c r="BE1004"/>
  <c r="F138"/>
  <c r="BE150"/>
  <c r="BE188"/>
  <c r="BE201"/>
  <c r="BE307"/>
  <c r="BE330"/>
  <c r="BE441"/>
  <c r="BE486"/>
  <c r="BE507"/>
  <c r="BE622"/>
  <c r="BE722"/>
  <c r="BE728"/>
  <c r="BE762"/>
  <c r="BE781"/>
  <c r="BE824"/>
  <c r="BE826"/>
  <c r="BE907"/>
  <c r="BE1012"/>
  <c r="BE1015"/>
  <c r="BE197"/>
  <c r="BE238"/>
  <c r="BE371"/>
  <c r="BE387"/>
  <c r="BE395"/>
  <c r="BE467"/>
  <c r="BE472"/>
  <c r="BE474"/>
  <c r="BE476"/>
  <c r="BE478"/>
  <c r="BE509"/>
  <c r="BE521"/>
  <c r="BE533"/>
  <c r="BE560"/>
  <c r="BE585"/>
  <c r="BE648"/>
  <c r="BE721"/>
  <c r="BE774"/>
  <c r="BE776"/>
  <c r="BE788"/>
  <c r="BE791"/>
  <c r="BE793"/>
  <c r="BE798"/>
  <c r="BE808"/>
  <c r="BE812"/>
  <c r="BE828"/>
  <c r="BE833"/>
  <c r="BE839"/>
  <c r="BE841"/>
  <c r="BE895"/>
  <c r="BE921"/>
  <c r="BE1007"/>
  <c r="BE1008"/>
  <c r="BE1009"/>
  <c r="BE1010"/>
  <c r="BE1013"/>
  <c r="BE182"/>
  <c r="BE236"/>
  <c r="BE260"/>
  <c r="BE310"/>
  <c r="BE323"/>
  <c r="BE370"/>
  <c r="BE373"/>
  <c r="BE385"/>
  <c r="BE431"/>
  <c r="BE439"/>
  <c r="BE481"/>
  <c r="BE497"/>
  <c r="BE517"/>
  <c r="BE596"/>
  <c r="BE719"/>
  <c r="BE725"/>
  <c r="BE732"/>
  <c r="BE764"/>
  <c r="BE810"/>
  <c r="BE848"/>
  <c r="BE967"/>
  <c r="BE987"/>
  <c r="F37"/>
  <c i="1" r="BB96"/>
  <c i="6" r="J36"/>
  <c i="1" r="AW100"/>
  <c i="8" r="F38"/>
  <c i="1" r="BC102"/>
  <c i="10" r="F39"/>
  <c i="1" r="BD104"/>
  <c i="13" r="F36"/>
  <c i="1" r="BA107"/>
  <c i="14" r="F36"/>
  <c i="1" r="BA108"/>
  <c i="15" r="F38"/>
  <c i="1" r="BC109"/>
  <c i="21" r="J36"/>
  <c i="1" r="AW116"/>
  <c i="23" r="J36"/>
  <c i="1" r="AW118"/>
  <c i="24" r="F36"/>
  <c i="1" r="BA119"/>
  <c i="25" r="F39"/>
  <c i="1" r="BD120"/>
  <c i="28" r="F37"/>
  <c i="1" r="BB123"/>
  <c i="30" r="F39"/>
  <c i="1" r="BD125"/>
  <c i="3" r="J36"/>
  <c i="1" r="AW97"/>
  <c i="4" r="J36"/>
  <c i="1" r="AW98"/>
  <c i="4" r="F36"/>
  <c i="1" r="BA98"/>
  <c i="4" r="F39"/>
  <c i="1" r="BD98"/>
  <c i="4" r="F38"/>
  <c i="1" r="BC98"/>
  <c i="4" r="F37"/>
  <c i="1" r="BB98"/>
  <c i="5" r="F38"/>
  <c i="1" r="BC99"/>
  <c i="5" r="F37"/>
  <c i="1" r="BB99"/>
  <c i="5" r="J36"/>
  <c i="1" r="AW99"/>
  <c i="5" r="F36"/>
  <c i="1" r="BA99"/>
  <c i="5" r="F39"/>
  <c i="1" r="BD99"/>
  <c i="6" r="F36"/>
  <c i="1" r="BA100"/>
  <c i="9" r="F37"/>
  <c i="1" r="BB103"/>
  <c i="10" r="J36"/>
  <c i="1" r="AW104"/>
  <c i="12" r="F39"/>
  <c i="1" r="BD106"/>
  <c i="14" r="F37"/>
  <c i="1" r="BB108"/>
  <c i="16" r="J36"/>
  <c i="1" r="AW110"/>
  <c i="17" r="F37"/>
  <c i="1" r="BB111"/>
  <c i="17" r="J36"/>
  <c i="1" r="AW111"/>
  <c i="18" r="J36"/>
  <c i="1" r="AW113"/>
  <c i="19" r="F36"/>
  <c i="1" r="BA114"/>
  <c i="19" r="F39"/>
  <c i="1" r="BD114"/>
  <c i="19" r="J36"/>
  <c i="1" r="AW114"/>
  <c i="20" r="J36"/>
  <c i="1" r="AW115"/>
  <c i="20" r="F39"/>
  <c i="1" r="BD115"/>
  <c i="22" r="F36"/>
  <c i="1" r="BA117"/>
  <c i="22" r="F39"/>
  <c i="1" r="BD117"/>
  <c i="25" r="J36"/>
  <c i="1" r="AW120"/>
  <c i="29" r="J36"/>
  <c i="1" r="AW124"/>
  <c i="31" r="J36"/>
  <c i="1" r="AW126"/>
  <c i="26" r="J32"/>
  <c i="2" r="J36"/>
  <c i="1" r="AW96"/>
  <c i="6" r="F38"/>
  <c i="1" r="BC100"/>
  <c i="9" r="F36"/>
  <c i="1" r="BA103"/>
  <c i="10" r="F38"/>
  <c i="1" r="BC104"/>
  <c i="13" r="F37"/>
  <c i="1" r="BB107"/>
  <c i="14" r="F39"/>
  <c i="1" r="BD108"/>
  <c i="15" r="J36"/>
  <c i="1" r="AW109"/>
  <c i="22" r="F37"/>
  <c i="1" r="BB117"/>
  <c i="23" r="F36"/>
  <c i="1" r="BA118"/>
  <c i="24" r="F39"/>
  <c i="1" r="BD119"/>
  <c i="26" r="F36"/>
  <c i="1" r="BA121"/>
  <c i="27" r="F39"/>
  <c i="1" r="BD122"/>
  <c i="27" r="F36"/>
  <c i="1" r="BA122"/>
  <c i="28" r="F36"/>
  <c i="1" r="BA123"/>
  <c i="30" r="F38"/>
  <c i="1" r="BC125"/>
  <c i="31" r="F37"/>
  <c i="1" r="BB126"/>
  <c i="2" r="F36"/>
  <c i="1" r="BA96"/>
  <c i="6" r="F37"/>
  <c i="1" r="BB100"/>
  <c i="8" r="F39"/>
  <c i="1" r="BD102"/>
  <c i="11" r="F36"/>
  <c i="1" r="BA105"/>
  <c i="12" r="F36"/>
  <c i="1" r="BA106"/>
  <c i="15" r="F37"/>
  <c i="1" r="BB109"/>
  <c i="22" r="J36"/>
  <c i="1" r="AW117"/>
  <c i="23" r="F37"/>
  <c i="1" r="BB118"/>
  <c i="24" r="F38"/>
  <c i="1" r="BC119"/>
  <c i="26" r="F38"/>
  <c i="1" r="BC121"/>
  <c i="26" r="J36"/>
  <c i="1" r="AW121"/>
  <c i="27" r="F38"/>
  <c i="1" r="BC122"/>
  <c i="27" r="F37"/>
  <c i="1" r="BB122"/>
  <c i="28" r="F38"/>
  <c i="1" r="BC123"/>
  <c i="29" r="F37"/>
  <c i="1" r="BB124"/>
  <c r="AS94"/>
  <c i="3" r="F37"/>
  <c i="1" r="BB97"/>
  <c i="3" r="F39"/>
  <c i="1" r="BD97"/>
  <c i="7" r="F39"/>
  <c i="1" r="BD101"/>
  <c i="8" r="F37"/>
  <c i="1" r="BB102"/>
  <c i="10" r="F36"/>
  <c i="1" r="BA104"/>
  <c i="12" r="F38"/>
  <c i="1" r="BC106"/>
  <c i="13" r="J36"/>
  <c i="1" r="AW107"/>
  <c i="15" r="F36"/>
  <c i="1" r="BA109"/>
  <c i="21" r="F38"/>
  <c i="1" r="BC116"/>
  <c i="24" r="F37"/>
  <c i="1" r="BB119"/>
  <c i="25" r="F37"/>
  <c i="1" r="BB120"/>
  <c i="28" r="F39"/>
  <c i="1" r="BD123"/>
  <c i="29" r="F36"/>
  <c i="1" r="BA124"/>
  <c i="30" r="F37"/>
  <c i="1" r="BB125"/>
  <c i="2" r="F38"/>
  <c i="1" r="BC96"/>
  <c i="7" r="F38"/>
  <c i="1" r="BC101"/>
  <c i="7" r="F37"/>
  <c i="1" r="BB101"/>
  <c i="7" r="J36"/>
  <c i="1" r="AW101"/>
  <c i="8" r="F36"/>
  <c i="1" r="BA102"/>
  <c i="9" r="F39"/>
  <c i="1" r="BD103"/>
  <c i="10" r="F37"/>
  <c i="1" r="BB104"/>
  <c i="13" r="F38"/>
  <c i="1" r="BC107"/>
  <c i="14" r="F38"/>
  <c i="1" r="BC108"/>
  <c i="16" r="F38"/>
  <c i="1" r="BC110"/>
  <c i="16" r="F37"/>
  <c i="1" r="BB110"/>
  <c i="17" r="F36"/>
  <c i="1" r="BA111"/>
  <c i="18" r="F37"/>
  <c i="1" r="BB113"/>
  <c i="18" r="F38"/>
  <c i="1" r="BC113"/>
  <c i="19" r="F38"/>
  <c i="1" r="BC114"/>
  <c i="20" r="F37"/>
  <c i="1" r="BB115"/>
  <c i="21" r="F39"/>
  <c i="1" r="BD116"/>
  <c i="22" r="F38"/>
  <c i="1" r="BC117"/>
  <c i="24" r="J36"/>
  <c i="1" r="AW119"/>
  <c i="25" r="J32"/>
  <c i="26" r="F37"/>
  <c i="1" r="BB121"/>
  <c i="26" r="F39"/>
  <c i="1" r="BD121"/>
  <c i="27" r="J36"/>
  <c i="1" r="AW122"/>
  <c i="28" r="J36"/>
  <c i="1" r="AW123"/>
  <c i="30" r="F36"/>
  <c i="1" r="BA125"/>
  <c i="31" r="F39"/>
  <c i="1" r="BD126"/>
  <c i="2" r="F39"/>
  <c i="1" r="BD96"/>
  <c i="6" r="F39"/>
  <c i="1" r="BD100"/>
  <c i="9" r="J36"/>
  <c i="1" r="AW103"/>
  <c i="11" r="F38"/>
  <c i="1" r="BC105"/>
  <c i="11" r="F39"/>
  <c i="1" r="BD105"/>
  <c i="12" r="J36"/>
  <c i="1" r="AW106"/>
  <c i="13" r="F39"/>
  <c i="1" r="BD107"/>
  <c i="16" r="F39"/>
  <c i="1" r="BD110"/>
  <c i="16" r="F36"/>
  <c i="1" r="BA110"/>
  <c i="17" r="F39"/>
  <c i="1" r="BD111"/>
  <c i="17" r="F38"/>
  <c i="1" r="BC111"/>
  <c i="18" r="F36"/>
  <c i="1" r="BA113"/>
  <c i="17" r="J32"/>
  <c i="1" r="AG111"/>
  <c i="18" r="F39"/>
  <c i="1" r="BD113"/>
  <c i="19" r="F37"/>
  <c i="1" r="BB114"/>
  <c i="20" r="F36"/>
  <c i="1" r="BA115"/>
  <c i="20" r="F38"/>
  <c i="1" r="BC115"/>
  <c i="21" r="F36"/>
  <c i="1" r="BA116"/>
  <c i="23" r="F39"/>
  <c i="1" r="BD118"/>
  <c i="25" r="F36"/>
  <c i="1" r="BA120"/>
  <c i="29" r="F38"/>
  <c i="1" r="BC124"/>
  <c i="31" r="F36"/>
  <c i="1" r="BA126"/>
  <c i="31" r="F38"/>
  <c i="1" r="BC126"/>
  <c i="3" r="F36"/>
  <c i="1" r="BA97"/>
  <c i="3" r="F38"/>
  <c i="1" r="BC97"/>
  <c i="7" r="F36"/>
  <c i="1" r="BA101"/>
  <c i="8" r="J36"/>
  <c i="1" r="AW102"/>
  <c i="9" r="F38"/>
  <c i="1" r="BC103"/>
  <c i="11" r="J36"/>
  <c i="1" r="AW105"/>
  <c i="11" r="F37"/>
  <c i="1" r="BB105"/>
  <c i="12" r="F37"/>
  <c i="1" r="BB106"/>
  <c i="12" r="J32"/>
  <c i="14" r="J36"/>
  <c i="1" r="AW108"/>
  <c i="15" r="F39"/>
  <c i="1" r="BD109"/>
  <c i="21" r="F37"/>
  <c i="1" r="BB116"/>
  <c i="23" r="F38"/>
  <c i="1" r="BC118"/>
  <c i="25" r="F38"/>
  <c i="1" r="BC120"/>
  <c i="29" r="F39"/>
  <c i="1" r="BD124"/>
  <c i="30" r="J36"/>
  <c i="1" r="AW125"/>
  <c i="10" l="1" r="T159"/>
  <c r="T158"/>
  <c i="15" r="BK1083"/>
  <c r="J1083"/>
  <c r="J132"/>
  <c i="2" r="R142"/>
  <c i="25" r="T132"/>
  <c i="19" r="R132"/>
  <c i="18" r="BK136"/>
  <c r="J136"/>
  <c r="J99"/>
  <c i="13" r="P128"/>
  <c r="P127"/>
  <c i="1" r="AU107"/>
  <c i="9" r="R128"/>
  <c r="R127"/>
  <c i="8" r="T134"/>
  <c r="T133"/>
  <c i="3" r="R969"/>
  <c i="2" r="P142"/>
  <c i="16" r="P129"/>
  <c r="P128"/>
  <c i="1" r="AU110"/>
  <c i="11" r="BK122"/>
  <c r="J122"/>
  <c i="15" r="P496"/>
  <c i="18" r="R181"/>
  <c i="15" r="T591"/>
  <c i="11" r="R122"/>
  <c i="2" r="R493"/>
  <c i="28" r="T130"/>
  <c r="T129"/>
  <c i="8" r="P157"/>
  <c r="P134"/>
  <c r="P133"/>
  <c i="1" r="AU102"/>
  <c i="27" r="T124"/>
  <c r="T123"/>
  <c i="6" r="R132"/>
  <c r="R131"/>
  <c i="30" r="R126"/>
  <c r="R125"/>
  <c i="15" r="T160"/>
  <c i="8" r="R157"/>
  <c i="26" r="P126"/>
  <c r="P125"/>
  <c i="1" r="AU121"/>
  <c i="19" r="P157"/>
  <c i="28" r="P130"/>
  <c r="P129"/>
  <c i="1" r="AU123"/>
  <c i="2" r="P493"/>
  <c i="15" r="R591"/>
  <c i="2" r="T493"/>
  <c r="T141"/>
  <c i="21" r="P130"/>
  <c r="P129"/>
  <c i="1" r="AU116"/>
  <c i="12" r="T130"/>
  <c i="25" r="R132"/>
  <c i="22" r="R147"/>
  <c r="R136"/>
  <c r="R135"/>
  <c i="16" r="T129"/>
  <c r="T128"/>
  <c i="6" r="P132"/>
  <c r="P131"/>
  <c i="1" r="AU100"/>
  <c i="24" r="P123"/>
  <c i="1" r="AU119"/>
  <c i="13" r="T128"/>
  <c r="T127"/>
  <c i="16" r="R129"/>
  <c r="R128"/>
  <c i="15" r="R160"/>
  <c i="19" r="T157"/>
  <c i="18" r="R136"/>
  <c r="R135"/>
  <c i="15" r="P160"/>
  <c i="11" r="T122"/>
  <c i="15" r="BK660"/>
  <c r="J660"/>
  <c r="J123"/>
  <c i="26" r="R126"/>
  <c r="R125"/>
  <c i="9" r="T128"/>
  <c r="T127"/>
  <c i="3" r="T133"/>
  <c i="14" r="R124"/>
  <c r="R123"/>
  <c i="10" r="R223"/>
  <c r="R159"/>
  <c r="R158"/>
  <c i="21" r="R130"/>
  <c r="R129"/>
  <c i="15" r="P465"/>
  <c i="7" r="P128"/>
  <c r="P127"/>
  <c i="1" r="AU101"/>
  <c i="28" r="R130"/>
  <c r="R129"/>
  <c i="26" r="T126"/>
  <c r="T125"/>
  <c i="15" r="P1083"/>
  <c r="T428"/>
  <c i="19" r="R157"/>
  <c i="18" r="P136"/>
  <c i="14" r="P124"/>
  <c r="P123"/>
  <c i="1" r="AU108"/>
  <c i="8" r="R134"/>
  <c r="R133"/>
  <c i="22" r="T136"/>
  <c r="T135"/>
  <c i="15" r="R1083"/>
  <c r="R428"/>
  <c i="3" r="P133"/>
  <c i="30" r="BK126"/>
  <c r="BK125"/>
  <c r="J125"/>
  <c i="24" r="T123"/>
  <c i="6" r="T132"/>
  <c r="T131"/>
  <c i="20" r="P126"/>
  <c r="P125"/>
  <c i="1" r="AU115"/>
  <c i="15" r="P591"/>
  <c i="12" r="P130"/>
  <c i="1" r="AU106"/>
  <c i="14" r="T124"/>
  <c r="T123"/>
  <c i="9" r="P128"/>
  <c r="P127"/>
  <c i="1" r="AU103"/>
  <c i="3" r="P969"/>
  <c i="18" r="P181"/>
  <c i="19" r="P132"/>
  <c r="P131"/>
  <c i="1" r="AU114"/>
  <c i="15" r="P428"/>
  <c r="R465"/>
  <c r="BK428"/>
  <c r="J428"/>
  <c r="J108"/>
  <c i="2" r="BK493"/>
  <c r="J493"/>
  <c r="J109"/>
  <c i="3" r="R133"/>
  <c r="R132"/>
  <c i="25" r="P132"/>
  <c i="1" r="AU120"/>
  <c i="18" r="T181"/>
  <c i="3" r="T969"/>
  <c i="7" r="R128"/>
  <c r="R127"/>
  <c i="3" r="BK133"/>
  <c r="BK132"/>
  <c r="J132"/>
  <c r="J98"/>
  <c i="30" r="T126"/>
  <c r="T125"/>
  <c i="19" r="T132"/>
  <c i="18" r="T136"/>
  <c r="T135"/>
  <c i="13" r="R128"/>
  <c r="R127"/>
  <c i="1" r="AG121"/>
  <c i="20" r="BK126"/>
  <c r="J126"/>
  <c r="J99"/>
  <c i="10" r="BK160"/>
  <c r="J160"/>
  <c r="J100"/>
  <c r="BK256"/>
  <c r="J256"/>
  <c r="J133"/>
  <c r="BK197"/>
  <c r="J197"/>
  <c r="J112"/>
  <c i="15" r="BK484"/>
  <c r="J484"/>
  <c r="J114"/>
  <c i="24" r="BK123"/>
  <c r="J123"/>
  <c r="J98"/>
  <c i="10" r="BK223"/>
  <c r="J223"/>
  <c r="J122"/>
  <c i="19" r="BK132"/>
  <c r="J132"/>
  <c r="J99"/>
  <c i="23" r="BK131"/>
  <c r="J131"/>
  <c r="J99"/>
  <c i="15" r="BK591"/>
  <c r="J591"/>
  <c r="J120"/>
  <c i="31" r="BK121"/>
  <c r="J121"/>
  <c r="J98"/>
  <c i="29" r="BK123"/>
  <c r="J123"/>
  <c r="J98"/>
  <c i="28" r="BK129"/>
  <c r="J129"/>
  <c i="27" r="J124"/>
  <c r="J99"/>
  <c i="1" r="AG120"/>
  <c i="22" r="BK136"/>
  <c r="BK135"/>
  <c r="J135"/>
  <c i="21" r="BK129"/>
  <c r="J129"/>
  <c r="J98"/>
  <c i="19" r="BK131"/>
  <c r="J131"/>
  <c r="J98"/>
  <c i="18" r="BK135"/>
  <c r="J135"/>
  <c r="J98"/>
  <c i="15" r="BK159"/>
  <c r="J159"/>
  <c r="J99"/>
  <c i="14" r="BK123"/>
  <c r="J123"/>
  <c r="J98"/>
  <c i="13" r="BK127"/>
  <c r="J127"/>
  <c i="1" r="AG106"/>
  <c i="12" r="J98"/>
  <c i="9" r="BK127"/>
  <c r="J127"/>
  <c r="J98"/>
  <c i="8" r="BK134"/>
  <c r="BK133"/>
  <c r="J133"/>
  <c r="J98"/>
  <c i="7" r="BK127"/>
  <c r="J127"/>
  <c r="J98"/>
  <c i="6" r="J132"/>
  <c r="J99"/>
  <c i="2" r="BK141"/>
  <c r="J141"/>
  <c r="J98"/>
  <c i="4" r="J35"/>
  <c i="1" r="AV98"/>
  <c r="AT98"/>
  <c i="6" r="J32"/>
  <c i="1" r="AG100"/>
  <c i="7" r="F35"/>
  <c i="1" r="AZ101"/>
  <c i="8" r="J35"/>
  <c i="1" r="AV102"/>
  <c r="AT102"/>
  <c i="9" r="J35"/>
  <c i="1" r="AV103"/>
  <c r="AT103"/>
  <c i="11" r="F35"/>
  <c i="1" r="AZ105"/>
  <c i="12" r="J35"/>
  <c i="1" r="AV106"/>
  <c r="AT106"/>
  <c r="AN106"/>
  <c i="15" r="F35"/>
  <c i="1" r="AZ109"/>
  <c i="4" r="F35"/>
  <c i="1" r="AZ98"/>
  <c i="6" r="J35"/>
  <c i="1" r="AV100"/>
  <c r="AT100"/>
  <c i="10" r="F35"/>
  <c i="1" r="AZ104"/>
  <c i="13" r="F35"/>
  <c i="1" r="AZ107"/>
  <c i="16" r="F35"/>
  <c i="1" r="AZ110"/>
  <c i="18" r="J35"/>
  <c i="1" r="AV113"/>
  <c r="AT113"/>
  <c i="23" r="J35"/>
  <c i="1" r="AV118"/>
  <c r="AT118"/>
  <c i="26" r="J35"/>
  <c i="1" r="AV121"/>
  <c r="AT121"/>
  <c r="AN121"/>
  <c i="28" r="F35"/>
  <c i="1" r="AZ123"/>
  <c i="30" r="J35"/>
  <c i="1" r="AV125"/>
  <c r="AT125"/>
  <c r="BA112"/>
  <c r="AW112"/>
  <c i="11" r="J32"/>
  <c i="1" r="AG105"/>
  <c i="2" r="F35"/>
  <c i="1" r="AZ96"/>
  <c r="BB95"/>
  <c r="AX95"/>
  <c i="20" r="F35"/>
  <c i="1" r="AZ115"/>
  <c i="22" r="F35"/>
  <c i="1" r="AZ117"/>
  <c i="24" r="J35"/>
  <c i="1" r="AV119"/>
  <c r="AT119"/>
  <c i="26" r="F35"/>
  <c i="1" r="AZ121"/>
  <c i="27" r="J32"/>
  <c i="1" r="AG122"/>
  <c i="28" r="J35"/>
  <c i="1" r="AV123"/>
  <c r="AT123"/>
  <c i="30" r="F35"/>
  <c i="1" r="AZ125"/>
  <c r="BB112"/>
  <c r="AX112"/>
  <c i="4" r="J32"/>
  <c i="1" r="AG98"/>
  <c i="5" r="J35"/>
  <c i="1" r="AV99"/>
  <c r="AT99"/>
  <c i="6" r="F35"/>
  <c i="1" r="AZ100"/>
  <c i="10" r="J35"/>
  <c i="1" r="AV104"/>
  <c r="AT104"/>
  <c i="13" r="J35"/>
  <c i="1" r="AV107"/>
  <c r="AT107"/>
  <c i="16" r="J35"/>
  <c i="1" r="AV110"/>
  <c r="AT110"/>
  <c i="18" r="F35"/>
  <c i="1" r="AZ113"/>
  <c i="22" r="J32"/>
  <c i="1" r="AG117"/>
  <c i="23" r="F35"/>
  <c i="1" r="AZ118"/>
  <c i="25" r="J35"/>
  <c i="1" r="AV120"/>
  <c r="AT120"/>
  <c r="AN120"/>
  <c r="BD112"/>
  <c i="3" r="J35"/>
  <c i="1" r="AV97"/>
  <c r="AT97"/>
  <c i="14" r="F35"/>
  <c i="1" r="AZ108"/>
  <c i="16" r="J32"/>
  <c i="1" r="AG110"/>
  <c i="17" r="F35"/>
  <c i="1" r="AZ111"/>
  <c r="BD95"/>
  <c i="19" r="J35"/>
  <c i="1" r="AV114"/>
  <c r="AT114"/>
  <c i="21" r="J35"/>
  <c i="1" r="AV116"/>
  <c r="AT116"/>
  <c i="27" r="J35"/>
  <c i="1" r="AV122"/>
  <c r="AT122"/>
  <c i="29" r="F35"/>
  <c i="1" r="AZ124"/>
  <c i="31" r="J35"/>
  <c i="1" r="AV126"/>
  <c r="AT126"/>
  <c i="5" r="F35"/>
  <c i="1" r="AZ99"/>
  <c i="5" r="J32"/>
  <c i="1" r="AG99"/>
  <c i="7" r="J35"/>
  <c i="1" r="AV101"/>
  <c r="AT101"/>
  <c i="8" r="F35"/>
  <c i="1" r="AZ102"/>
  <c i="9" r="F35"/>
  <c i="1" r="AZ103"/>
  <c i="11" r="J35"/>
  <c i="1" r="AV105"/>
  <c r="AT105"/>
  <c r="AN105"/>
  <c i="12" r="F35"/>
  <c i="1" r="AZ106"/>
  <c i="15" r="J35"/>
  <c i="1" r="AV109"/>
  <c r="AT109"/>
  <c i="30" r="J32"/>
  <c i="1" r="AG125"/>
  <c i="3" r="F35"/>
  <c i="1" r="AZ97"/>
  <c i="13" r="J32"/>
  <c i="1" r="AG107"/>
  <c i="14" r="J35"/>
  <c i="1" r="AV108"/>
  <c r="AT108"/>
  <c i="17" r="J35"/>
  <c i="1" r="AV111"/>
  <c r="AT111"/>
  <c r="AN111"/>
  <c r="BC95"/>
  <c i="19" r="F35"/>
  <c i="1" r="AZ114"/>
  <c i="21" r="F35"/>
  <c i="1" r="AZ116"/>
  <c i="27" r="F35"/>
  <c i="1" r="AZ122"/>
  <c i="28" r="J32"/>
  <c i="1" r="AG123"/>
  <c i="29" r="J35"/>
  <c i="1" r="AV124"/>
  <c r="AT124"/>
  <c r="BC112"/>
  <c r="AY112"/>
  <c i="2" r="J35"/>
  <c i="1" r="AV96"/>
  <c r="AT96"/>
  <c r="BA95"/>
  <c r="AW95"/>
  <c i="20" r="J35"/>
  <c i="1" r="AV115"/>
  <c r="AT115"/>
  <c i="22" r="J35"/>
  <c i="1" r="AV117"/>
  <c r="AT117"/>
  <c i="24" r="F35"/>
  <c i="1" r="AZ119"/>
  <c i="25" r="F35"/>
  <c i="1" r="AZ120"/>
  <c i="31" r="F35"/>
  <c i="1" r="AZ126"/>
  <c i="15" l="1" r="P159"/>
  <c r="P158"/>
  <c i="1" r="AU109"/>
  <c i="3" r="T132"/>
  <c i="15" r="R159"/>
  <c r="R158"/>
  <c i="18" r="P135"/>
  <c i="1" r="AU113"/>
  <c i="19" r="T131"/>
  <c i="15" r="T159"/>
  <c r="T158"/>
  <c i="3" r="P132"/>
  <c i="1" r="AU97"/>
  <c i="2" r="P141"/>
  <c i="1" r="AU96"/>
  <c i="19" r="R131"/>
  <c i="2" r="R141"/>
  <c i="23" r="BK130"/>
  <c r="J130"/>
  <c i="30" r="J98"/>
  <c i="20" r="BK125"/>
  <c r="J125"/>
  <c i="30" r="J126"/>
  <c r="J99"/>
  <c i="10" r="BK159"/>
  <c r="J159"/>
  <c r="J99"/>
  <c i="3" r="J133"/>
  <c r="J99"/>
  <c i="11" r="J98"/>
  <c i="30" r="J41"/>
  <c i="1" r="AN123"/>
  <c i="28" r="J98"/>
  <c i="1" r="AN122"/>
  <c i="28" r="J41"/>
  <c i="27" r="J41"/>
  <c i="26" r="J41"/>
  <c i="25" r="J41"/>
  <c i="1" r="AN117"/>
  <c i="22" r="J136"/>
  <c r="J99"/>
  <c r="J98"/>
  <c r="J41"/>
  <c i="1" r="AN110"/>
  <c i="17" r="J41"/>
  <c i="15" r="BK158"/>
  <c r="J158"/>
  <c r="J98"/>
  <c i="16" r="J41"/>
  <c i="1" r="AN107"/>
  <c i="13" r="J98"/>
  <c r="J41"/>
  <c i="12" r="J41"/>
  <c i="11" r="J41"/>
  <c i="8" r="J134"/>
  <c r="J99"/>
  <c i="1" r="AN100"/>
  <c r="AN99"/>
  <c i="6" r="J41"/>
  <c i="1" r="AN98"/>
  <c i="5" r="J41"/>
  <c i="4" r="J41"/>
  <c i="1" r="AN125"/>
  <c r="AU95"/>
  <c r="AU112"/>
  <c i="23" r="J32"/>
  <c i="1" r="AG118"/>
  <c i="29" r="J32"/>
  <c i="1" r="AG124"/>
  <c r="AN124"/>
  <c r="BC94"/>
  <c r="AY94"/>
  <c i="31" r="J32"/>
  <c i="1" r="AG126"/>
  <c i="3" r="J32"/>
  <c i="1" r="AG97"/>
  <c i="2" r="J32"/>
  <c i="1" r="AG96"/>
  <c i="9" r="J32"/>
  <c i="1" r="AG103"/>
  <c r="AN103"/>
  <c i="19" r="J32"/>
  <c i="1" r="AG114"/>
  <c r="AN114"/>
  <c r="BB94"/>
  <c r="AX94"/>
  <c i="24" r="J32"/>
  <c i="1" r="AG119"/>
  <c i="8" r="J32"/>
  <c i="1" r="AG102"/>
  <c r="AN102"/>
  <c r="AZ95"/>
  <c i="20" r="J32"/>
  <c i="1" r="AG115"/>
  <c r="AZ112"/>
  <c r="AV112"/>
  <c r="AT112"/>
  <c i="21" r="J32"/>
  <c i="1" r="AG116"/>
  <c r="AN116"/>
  <c i="7" r="J32"/>
  <c i="1" r="AG101"/>
  <c r="AN101"/>
  <c i="14" r="J32"/>
  <c i="1" r="AG108"/>
  <c r="AN108"/>
  <c r="BD94"/>
  <c r="W33"/>
  <c i="18" r="J32"/>
  <c i="1" r="AG113"/>
  <c r="BA94"/>
  <c r="W30"/>
  <c r="AY95"/>
  <c i="31" l="1" r="J41"/>
  <c i="24" r="J41"/>
  <c i="20" r="J41"/>
  <c i="3" r="J41"/>
  <c i="23" r="J41"/>
  <c i="20" r="J98"/>
  <c i="23" r="J98"/>
  <c i="10" r="BK158"/>
  <c r="J158"/>
  <c r="J98"/>
  <c i="29" r="J41"/>
  <c i="21" r="J41"/>
  <c i="19" r="J41"/>
  <c i="18" r="J41"/>
  <c i="1" r="AN113"/>
  <c i="14" r="J41"/>
  <c i="9" r="J41"/>
  <c i="8" r="J41"/>
  <c i="7" r="J41"/>
  <c i="2" r="J41"/>
  <c i="1" r="AN96"/>
  <c r="AN118"/>
  <c r="AN119"/>
  <c r="AU94"/>
  <c r="AN97"/>
  <c r="AN126"/>
  <c r="AN115"/>
  <c r="AV95"/>
  <c r="AT95"/>
  <c r="W31"/>
  <c r="AG112"/>
  <c r="AZ94"/>
  <c r="AV94"/>
  <c r="AK29"/>
  <c i="15" r="J32"/>
  <c i="1" r="AG109"/>
  <c r="AN109"/>
  <c r="W32"/>
  <c r="AW94"/>
  <c r="AK30"/>
  <c l="1" r="AN112"/>
  <c i="15" r="J41"/>
  <c i="10" r="J32"/>
  <c i="1" r="AG104"/>
  <c r="AN104"/>
  <c r="AT94"/>
  <c r="W29"/>
  <c i="10" l="1" r="J41"/>
  <c i="1" r="AG95"/>
  <c r="AG94"/>
  <c r="AK26"/>
  <c r="AK35"/>
  <c l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<sst xmlns="http://schemas.openxmlformats.org/spreadsheetml/2006/main">
  <si>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</si>
  <si>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</si>
  <si>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</si>
  <si>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</si>
  <si>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</si>
  <si>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{2f00a78f-f125-4bc0-a9fc-ecd182e86206}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</si>
  <si>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</si>
  <si>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</si>
  <si>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</si>
  <si>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</si>
  <si>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</si>
  <si>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</si>
  <si>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</si>
  <si>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</si>
  <si>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</si>
  <si>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</si>
  <si>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</si>
  <si>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 a heliport</t>
  </si>
  <si>
    <t>KSO:</t>
  </si>
  <si>
    <t>CC-CZ:</t>
  </si>
  <si>
    <t>Místo:</t>
  </si>
  <si>
    <t>České Budějovice</t>
  </si>
  <si>
    <t>Datum:</t>
  </si>
  <si>
    <t>19. 3. 2025</t>
  </si>
  <si>
    <t>Zadavatel:</t>
  </si>
  <si>
    <t>IČ:</t>
  </si>
  <si>
    <t>Nemocnice České Budějovice</t>
  </si>
  <si>
    <t>DIČ:</t>
  </si>
  <si>
    <t>Uchazeč:</t>
  </si>
  <si>
    <t>Vyplň údaj</t>
  </si>
  <si>
    <t>Projektant:</t>
  </si>
  <si>
    <t>AGP nova</t>
  </si>
  <si>
    <t>True</t>
  </si>
  <si>
    <t>Zpracovatel:</t>
  </si>
  <si>
    <t>QSB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</si>
  <si>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</si>
  <si>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</si>
  <si>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</si>
  <si>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</si>
  <si>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</si>
  <si>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</si>
  <si>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</si>
  <si>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</si>
  <si>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</si>
  <si>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</si>
  <si>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</si>
  <si>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</si>
  <si>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</si>
  <si>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</si>
  <si>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</si>
  <si>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</si>
  <si>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</si>
  <si>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</si>
  <si>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</si>
  <si>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</si>
  <si>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</si>
  <si>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</si>
  <si>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</si>
  <si>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</si>
  <si>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</si>
  <si>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</si>
  <si>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</si>
  <si>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</si>
  <si>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</si>
  <si>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</si>
  <si>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</si>
  <si>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</si>
  <si>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</si>
  <si>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</si>
  <si>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</si>
  <si>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</si>
  <si>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</si>
  <si>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</si>
  <si>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</si>
  <si>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</si>
  <si>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</si>
  <si>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</si>
  <si>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</si>
  <si>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</si>
  <si>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</si>
  <si>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24-015-1</t>
  </si>
  <si>
    <t>Parkovací dům</t>
  </si>
  <si>
    <t>STA</t>
  </si>
  <si>
    <t>1</t>
  </si>
  <si>
    <t>{db524bbd-47c5-4aeb-ac19-f85801b28bf5}</t>
  </si>
  <si>
    <t>2</t>
  </si>
  <si>
    <t>/</t>
  </si>
  <si>
    <t>D.1.1.1</t>
  </si>
  <si>
    <t>Architektonicko-stavební řešení</t>
  </si>
  <si>
    <t>Soupis</t>
  </si>
  <si>
    <t>{65328beb-8d7f-468b-abed-6c21d4a5fa8e}</t>
  </si>
  <si>
    <t>D.1.2.1</t>
  </si>
  <si>
    <t>Stavebně-konstrukční řešení</t>
  </si>
  <si>
    <t>{7c7c35d9-67a2-4d11-8730-aeb166f7bbb8}</t>
  </si>
  <si>
    <t>D.1.2.3</t>
  </si>
  <si>
    <t>Záchytný systém</t>
  </si>
  <si>
    <t>{55150979-caad-4ca3-9969-cab8e94b49eb}</t>
  </si>
  <si>
    <t>D.1.2.4</t>
  </si>
  <si>
    <t>Výtahy</t>
  </si>
  <si>
    <t>{d9f13af1-dbab-4d00-98a0-f3abcbe5884a}</t>
  </si>
  <si>
    <t>D.1.4.1</t>
  </si>
  <si>
    <t>Zdravotně-technické instalace</t>
  </si>
  <si>
    <t>{0715a69e-c268-4d27-8bfb-96b4e024979b}</t>
  </si>
  <si>
    <t>D.1.4.1b</t>
  </si>
  <si>
    <t>Drenáže</t>
  </si>
  <si>
    <t>{8108cc75-782b-47cf-974e-df8ebd28e731}</t>
  </si>
  <si>
    <t>D.1.4.2</t>
  </si>
  <si>
    <t>Vytápění</t>
  </si>
  <si>
    <t>{f30e5861-7cb0-421e-974b-5c10a237d876}</t>
  </si>
  <si>
    <t>D.1.4.2.1</t>
  </si>
  <si>
    <t>Teplovod</t>
  </si>
  <si>
    <t>{6d8d4181-698e-4265-a2f5-419a7f887f56}</t>
  </si>
  <si>
    <t>D.1.4.3</t>
  </si>
  <si>
    <t>Vzduchotechnika</t>
  </si>
  <si>
    <t>{429f7d09-1a22-499d-9583-ee1669bb4882}</t>
  </si>
  <si>
    <t>D.1.4.3.1</t>
  </si>
  <si>
    <t>VRF chlazení</t>
  </si>
  <si>
    <t>{2f740b7d-7c30-46ac-9ac6-bebad4536f4e}</t>
  </si>
  <si>
    <t>D.1.4.4.</t>
  </si>
  <si>
    <t>Silnoproud</t>
  </si>
  <si>
    <t>{a66b6760-f505-447c-804a-2a1340b098f7}</t>
  </si>
  <si>
    <t>D.1.4.5</t>
  </si>
  <si>
    <t>Slaboproud</t>
  </si>
  <si>
    <t>{97b276f0-acba-4e4e-b077-788d1d41e20b}</t>
  </si>
  <si>
    <t>D.1.4.5.1</t>
  </si>
  <si>
    <t>Elektrická požární signalizace</t>
  </si>
  <si>
    <t>{bbc2cb4d-2e07-4d85-8abf-3f247f42069f}</t>
  </si>
  <si>
    <t>D.2.</t>
  </si>
  <si>
    <t>Zpevněné plochy a komunikace</t>
  </si>
  <si>
    <t>{747c28cd-a364-4660-9383-65e1311e51d1}</t>
  </si>
  <si>
    <t>D.3</t>
  </si>
  <si>
    <t>Vnější kanalizace</t>
  </si>
  <si>
    <t>{03c931db-e64c-4e07-8829-4fc9f54eebb4}</t>
  </si>
  <si>
    <t>VRN</t>
  </si>
  <si>
    <t>Vedlejší rozpočtové náklady</t>
  </si>
  <si>
    <t>{171824c9-7fef-413d-a747-26d4de80f274}</t>
  </si>
  <si>
    <t>24-015-2</t>
  </si>
  <si>
    <t>Heliport</t>
  </si>
  <si>
    <t>{ba2f6021-2caf-4bfa-9a42-b33b1f80bc46}</t>
  </si>
  <si>
    <t>Architektonicko-stavební část</t>
  </si>
  <si>
    <t>{49c96886-25b6-4296-a487-e532c9a4f6ad}</t>
  </si>
  <si>
    <t>D.1.1.1b</t>
  </si>
  <si>
    <t>ARS- Můstek</t>
  </si>
  <si>
    <t>{58072a8f-5d1a-4430-a4c1-a35612ced5a4}</t>
  </si>
  <si>
    <t>{930f3f86-ba1a-489f-b8d1-b03908be24a5}</t>
  </si>
  <si>
    <t>{8441a9cf-b960-4323-984e-938dcf39f09f}</t>
  </si>
  <si>
    <t>{d5301128-6cd1-460e-b39c-cb94a99153d1}</t>
  </si>
  <si>
    <t>{41fe0c7b-44e1-40f7-9760-dd3221953a0f}</t>
  </si>
  <si>
    <t>{26ba037f-20c6-425a-ab6f-4beb7d6be05d}</t>
  </si>
  <si>
    <t>D.1.4.4</t>
  </si>
  <si>
    <t>{3615a2e9-27bd-416a-8b31-150810f45ae5}</t>
  </si>
  <si>
    <t>{f41fc04c-a6fb-40b0-b10a-11bf110471b8}</t>
  </si>
  <si>
    <t>{b7242687-6ee0-4ddd-a2c7-fd778031e9a5}</t>
  </si>
  <si>
    <t>D.1.4.6</t>
  </si>
  <si>
    <t>Měření a regulace</t>
  </si>
  <si>
    <t>{a87d7cee-5cca-4352-a13e-4bf5a439c0f3}</t>
  </si>
  <si>
    <t>D.5</t>
  </si>
  <si>
    <t>Technologie heliportu</t>
  </si>
  <si>
    <t>{5b1ab4a1-6300-4274-96f0-55a81041f90f}</t>
  </si>
  <si>
    <t>D.6</t>
  </si>
  <si>
    <t>Hašení</t>
  </si>
  <si>
    <t>{da803b93-da73-4cbf-ac6d-78649c4987ad}</t>
  </si>
  <si>
    <t>{af933ebe-07e5-4304-b770-b466f9839374}</t>
  </si>
  <si>
    <t>sokl450x450</t>
  </si>
  <si>
    <t>m</t>
  </si>
  <si>
    <t>315,25</t>
  </si>
  <si>
    <t>dlažba450x450</t>
  </si>
  <si>
    <t>m2</t>
  </si>
  <si>
    <t>419,84</t>
  </si>
  <si>
    <t>KRYCÍ LIST SOUPISU PRACÍ</t>
  </si>
  <si>
    <t>sokl300x300</t>
  </si>
  <si>
    <t>165,75</t>
  </si>
  <si>
    <t>sokl200x200</t>
  </si>
  <si>
    <t>116,51</t>
  </si>
  <si>
    <t>dlažba200x200</t>
  </si>
  <si>
    <t>53,85</t>
  </si>
  <si>
    <t>dlažba300x300</t>
  </si>
  <si>
    <t>152,43</t>
  </si>
  <si>
    <t>Objekt:</t>
  </si>
  <si>
    <t>ZD</t>
  </si>
  <si>
    <t>1474</t>
  </si>
  <si>
    <t>24-015-1 - Parkovací dům</t>
  </si>
  <si>
    <t>živice</t>
  </si>
  <si>
    <t>1118</t>
  </si>
  <si>
    <t>Soupis:</t>
  </si>
  <si>
    <t>ŠD</t>
  </si>
  <si>
    <t>666</t>
  </si>
  <si>
    <t>D.1.1.1 - Architektonicko-stavební řešení</t>
  </si>
  <si>
    <t>BET</t>
  </si>
  <si>
    <t>m3</t>
  </si>
  <si>
    <t>47,2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</si>
  <si>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</si>
  <si>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</si>
  <si>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</si>
  <si>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</si>
  <si>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</si>
  <si>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</si>
  <si>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</si>
  <si>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</si>
  <si>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</si>
  <si>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</si>
  <si>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</si>
  <si>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</si>
  <si>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</si>
  <si>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</si>
  <si>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</si>
  <si>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</si>
  <si>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</si>
  <si>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</si>
  <si>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</si>
  <si>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</si>
  <si>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</si>
  <si>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</si>
  <si>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</si>
  <si>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</si>
  <si>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</si>
  <si>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</si>
  <si>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</si>
  <si>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</si>
  <si>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</si>
  <si>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</si>
  <si>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</si>
  <si>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</si>
  <si>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</si>
  <si>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</si>
  <si>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</si>
  <si>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</si>
  <si>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</si>
  <si>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</si>
  <si>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</si>
  <si>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</si>
  <si>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</si>
  <si>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</si>
  <si>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</si>
  <si>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</si>
  <si>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113106571</t>
  </si>
  <si>
    <t>Rozebrání dlažeb vozovek ze zámkové dlažby s ložem z kameniva strojně pl přes 200 m2</t>
  </si>
  <si>
    <t>4</t>
  </si>
  <si>
    <t>-117747418</t>
  </si>
  <si>
    <t>VV</t>
  </si>
  <si>
    <t>113107221</t>
  </si>
  <si>
    <t>Odstranění podkladu z kameniva drceného tl do 100 mm strojně pl přes 200 m2</t>
  </si>
  <si>
    <t>662010925</t>
  </si>
  <si>
    <t>"ŠD" 666</t>
  </si>
  <si>
    <t>3</t>
  </si>
  <si>
    <t>113107243</t>
  </si>
  <si>
    <t>Odstranění podkladu živičného tl přes 100 do 150 mm strojně pl přes 200 m2</t>
  </si>
  <si>
    <t>1843503692</t>
  </si>
  <si>
    <t>121151123</t>
  </si>
  <si>
    <t>Sejmutí ornice plochy přes 500 m2 tl vrstvy do 200 mm strojně</t>
  </si>
  <si>
    <t>122446364</t>
  </si>
  <si>
    <t>859</t>
  </si>
  <si>
    <t>5</t>
  </si>
  <si>
    <t>131111322</t>
  </si>
  <si>
    <t>Vrtání jamek pro plotové sloupky D přes 100 do 200 mm ručně s mechanickým vrtákem</t>
  </si>
  <si>
    <t>-1740773083</t>
  </si>
  <si>
    <t>"ZV15" 0,7*33</t>
  </si>
  <si>
    <t>"ZV01" 0,7*200</t>
  </si>
  <si>
    <t>Součet</t>
  </si>
  <si>
    <t>6</t>
  </si>
  <si>
    <t>132254104</t>
  </si>
  <si>
    <t>Hloubení rýh zapažených š do 800 mm v hornině třídy těžitelnosti I skupiny 3 objem přes 100 m3 strojně</t>
  </si>
  <si>
    <t>1258211829</t>
  </si>
  <si>
    <t>"Ležatá splaškovou kanalizace" 80</t>
  </si>
  <si>
    <t>"Kanalizace přeložky" 72</t>
  </si>
  <si>
    <t>"Vodovodní přípojka" 18</t>
  </si>
  <si>
    <t>"Kanalizační přípojka" 36</t>
  </si>
  <si>
    <t>7</t>
  </si>
  <si>
    <t>139951123</t>
  </si>
  <si>
    <t>Bourání kcí v hloubených vykopávkách ze zdiva ze ŽB nebo předpjatého strojně</t>
  </si>
  <si>
    <t>-1156089326</t>
  </si>
  <si>
    <t>"betonová stěna z plotovek" 28,2</t>
  </si>
  <si>
    <t>"nízká bet. stěna" 19</t>
  </si>
  <si>
    <t>8</t>
  </si>
  <si>
    <t>151101102</t>
  </si>
  <si>
    <t>Zřízení příložného pažení a rozepření stěn rýh hl přes 2 do 4 m</t>
  </si>
  <si>
    <t>-1489140008</t>
  </si>
  <si>
    <t>"Ležatá splaškovou kanalizace" 50*2,0*2</t>
  </si>
  <si>
    <t>"Kanalizace přeložky" 30*3,0*2</t>
  </si>
  <si>
    <t>"Vodovodní přípojka" 15*1,5*2</t>
  </si>
  <si>
    <t>"Kanalizační přípojka" 15*3*2</t>
  </si>
  <si>
    <t>9</t>
  </si>
  <si>
    <t>151201112</t>
  </si>
  <si>
    <t>Odstranění zátažného pažení a rozepření stěn rýh hl přes 2 do 4 m</t>
  </si>
  <si>
    <t>-1433732723</t>
  </si>
  <si>
    <t>10</t>
  </si>
  <si>
    <t>151721111.R</t>
  </si>
  <si>
    <t>Výdřeva do ocelových zápor, hranol 130x130 mm - zřízení, odstranění</t>
  </si>
  <si>
    <t>-2038110601</t>
  </si>
  <si>
    <t>"ochranan parovodu" 1,5*1,5*2</t>
  </si>
  <si>
    <t>11</t>
  </si>
  <si>
    <t>153111114</t>
  </si>
  <si>
    <t>Příčné řezání ocelových zaberaněných štětovnic z terénu</t>
  </si>
  <si>
    <t>kus</t>
  </si>
  <si>
    <t>2028496319</t>
  </si>
  <si>
    <t>"ochrana parovodu - odřezání HEB" 3</t>
  </si>
  <si>
    <t>171251101</t>
  </si>
  <si>
    <t>Uložení sypaniny do násypů nezhutněných strojně</t>
  </si>
  <si>
    <t>216446962</t>
  </si>
  <si>
    <t>ZD*0,1</t>
  </si>
  <si>
    <t>živice*0,15</t>
  </si>
  <si>
    <t>ŠD*0,15</t>
  </si>
  <si>
    <t>13</t>
  </si>
  <si>
    <t>174151101</t>
  </si>
  <si>
    <t>Zásyp jam, šachet rýh nebo kolem objektů sypaninou se zhutněním</t>
  </si>
  <si>
    <t>-1881385090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</si>
  <si>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</si>
  <si>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</si>
  <si>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</si>
  <si>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</si>
  <si>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</si>
  <si>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14</t>
  </si>
  <si>
    <t>213221101</t>
  </si>
  <si>
    <t>Ochranná vrstva na základové spáře z betonu prostého bez zvláštních nároků na prostředí tl do 150 mm tř. C 12/15</t>
  </si>
  <si>
    <t>-3097563</t>
  </si>
  <si>
    <t>"věž" 0,05*246</t>
  </si>
  <si>
    <t>15</t>
  </si>
  <si>
    <t>213311151</t>
  </si>
  <si>
    <t>Polštáře zhutněné pod základy ze štěrkodrti netříděné</t>
  </si>
  <si>
    <t>1394476411</t>
  </si>
  <si>
    <t>"věž" 0,15*246</t>
  </si>
  <si>
    <t>16</t>
  </si>
  <si>
    <t>273321411</t>
  </si>
  <si>
    <t>Základové desky ze ŽB bez zvýšených nároků na prostředí tř. C 20/25</t>
  </si>
  <si>
    <t>474111125</t>
  </si>
  <si>
    <t>"věž" 0,1*246</t>
  </si>
  <si>
    <t>17</t>
  </si>
  <si>
    <t>273362021</t>
  </si>
  <si>
    <t>Výztuž základových desek svařovanými sítěmi Kari</t>
  </si>
  <si>
    <t>t</t>
  </si>
  <si>
    <t>-1472290072</t>
  </si>
  <si>
    <t>"věž" 246*8/1000</t>
  </si>
  <si>
    <t>18</t>
  </si>
  <si>
    <t>275313711</t>
  </si>
  <si>
    <t>Základové patky z betonu tř. C 20/25</t>
  </si>
  <si>
    <t>990294377</t>
  </si>
  <si>
    <t>"ochrana parovodu" 0,4*0,4*0,8*3</t>
  </si>
  <si>
    <t>"ZV15" PI*0,075*0,075*0,7*33*1,2</t>
  </si>
  <si>
    <t>"ZV01" PI*0,075*0,075*0,7*200*1,2</t>
  </si>
  <si>
    <t>3,843*1,15 'Přepočtené koeficientem množství</t>
  </si>
  <si>
    <t>19</t>
  </si>
  <si>
    <t>275351121</t>
  </si>
  <si>
    <t>Zřízení bednění základových patek</t>
  </si>
  <si>
    <t>1537587596</t>
  </si>
  <si>
    <t>"ochrana parovodu" 4*0,4*0,8*3</t>
  </si>
  <si>
    <t>20</t>
  </si>
  <si>
    <t>275351122</t>
  </si>
  <si>
    <t>Odstranění bednění základových patek</t>
  </si>
  <si>
    <t>-530060943</t>
  </si>
  <si>
    <t>Svislé a kompletní konstrukce</t>
  </si>
  <si>
    <t>311235121</t>
  </si>
  <si>
    <t>Zdivo jednovrstvé z cihel broušených do P10 na tenkovrstvou maltu tl 200 mm</t>
  </si>
  <si>
    <t>232182277</t>
  </si>
  <si>
    <t>hodnoty z VV stěn -Věž</t>
  </si>
  <si>
    <t>"1.NP"1,59</t>
  </si>
  <si>
    <t>"2.NP"1,49</t>
  </si>
  <si>
    <t>"3.NP"1,57</t>
  </si>
  <si>
    <t>"4.NP"1,71</t>
  </si>
  <si>
    <t>"5.NP" 6</t>
  </si>
  <si>
    <t>22</t>
  </si>
  <si>
    <t>311235131</t>
  </si>
  <si>
    <t>Zdivo jednovrstvé z cihel broušených do P10 na tenkovrstvou maltu tl 240 mm</t>
  </si>
  <si>
    <t>118793313</t>
  </si>
  <si>
    <t xml:space="preserve">hodnoty z VV stěn </t>
  </si>
  <si>
    <t>"4.NP plocha heliportu"4+16</t>
  </si>
  <si>
    <t>23</t>
  </si>
  <si>
    <t>311235211</t>
  </si>
  <si>
    <t>Zdivo jednovrstvé z cihel broušených do P10 na tenkovrstvou maltu tl 440 mm</t>
  </si>
  <si>
    <t>-1230497520</t>
  </si>
  <si>
    <t>hodnoty z VV stěn - Věž</t>
  </si>
  <si>
    <t>"1.NP"44+28+16+40+5+38</t>
  </si>
  <si>
    <t>"2.NP"34+34+17+35+5+37</t>
  </si>
  <si>
    <t>"3.NP"61+50+19+9+51+56</t>
  </si>
  <si>
    <t>"4.NP"4+4+30+82+49+18+8+47+76+4+1</t>
  </si>
  <si>
    <t>24</t>
  </si>
  <si>
    <t>311238933</t>
  </si>
  <si>
    <t>Založení zdiva z cihel děrovaných broušených na zakládací maltu tloušťky přes 175 do 200 mm</t>
  </si>
  <si>
    <t>-1863835267</t>
  </si>
  <si>
    <t>12,36/2,8</t>
  </si>
  <si>
    <t>25</t>
  </si>
  <si>
    <t>311238935</t>
  </si>
  <si>
    <t>Založení zdiva z cihel děrovaných broušených na zakládací maltu tloušťky přes 200 do 250 mm</t>
  </si>
  <si>
    <t>2070568276</t>
  </si>
  <si>
    <t>20/2,8</t>
  </si>
  <si>
    <t>26</t>
  </si>
  <si>
    <t>311238941</t>
  </si>
  <si>
    <t>Založení zdiva z cihel děrovaných broušených na zakládací maltu tloušťky přes 380 do 440 mm</t>
  </si>
  <si>
    <t>1173473883</t>
  </si>
  <si>
    <t>(1000-98)/2,8</t>
  </si>
  <si>
    <t>27</t>
  </si>
  <si>
    <t>317168011</t>
  </si>
  <si>
    <t>Překlad keramický plochý š 115 mm dl 1000 mm</t>
  </si>
  <si>
    <t>-1524566953</t>
  </si>
  <si>
    <t>1.NP</t>
  </si>
  <si>
    <t>4.NP plocha heliportu</t>
  </si>
  <si>
    <t>28</t>
  </si>
  <si>
    <t>317168012</t>
  </si>
  <si>
    <t>Překlad keramický plochý š 115 mm dl 1250 mm</t>
  </si>
  <si>
    <t>-283407491</t>
  </si>
  <si>
    <t>2.NP</t>
  </si>
  <si>
    <t>3.NP</t>
  </si>
  <si>
    <t>29</t>
  </si>
  <si>
    <t>317168013</t>
  </si>
  <si>
    <t>Překlad keramický plochý š 115 mm dl 1500 mm</t>
  </si>
  <si>
    <t>-1355652978</t>
  </si>
  <si>
    <t>30</t>
  </si>
  <si>
    <t>317168015</t>
  </si>
  <si>
    <t>Překlad keramický plochý š 115 mm dl 2000 mm</t>
  </si>
  <si>
    <t>-133974761</t>
  </si>
  <si>
    <t>31</t>
  </si>
  <si>
    <t>317168051</t>
  </si>
  <si>
    <t>Překlad keramický vysoký v 238 mm dl 1000 mm</t>
  </si>
  <si>
    <t>-1278190496</t>
  </si>
  <si>
    <t xml:space="preserve">hodnota z VV </t>
  </si>
  <si>
    <t>O1</t>
  </si>
  <si>
    <t>"1.NP"10*5</t>
  </si>
  <si>
    <t>"4.NP"5*5</t>
  </si>
  <si>
    <t>32</t>
  </si>
  <si>
    <t>317168054</t>
  </si>
  <si>
    <t>Překlad keramický vysoký v 238 mm dl 1750 mm</t>
  </si>
  <si>
    <t>211347030</t>
  </si>
  <si>
    <t>O4</t>
  </si>
  <si>
    <t>33</t>
  </si>
  <si>
    <t>317998114</t>
  </si>
  <si>
    <t>Tepelná izolace mezi překlady v 24 cm z EPS tl 90 mm</t>
  </si>
  <si>
    <t>348098082</t>
  </si>
  <si>
    <t>"1.NP"10*1</t>
  </si>
  <si>
    <t>"4.NP"5*1</t>
  </si>
  <si>
    <t>"4.NP"5*1,75</t>
  </si>
  <si>
    <t>34</t>
  </si>
  <si>
    <t>342244201</t>
  </si>
  <si>
    <t>Příčka z cihel broušených na tenkovrstvou maltu tloušťky 80 mm</t>
  </si>
  <si>
    <t>804753738</t>
  </si>
  <si>
    <t xml:space="preserve">hodnoty z VV stěn - Věž </t>
  </si>
  <si>
    <t>"1.NP"5+5+4+3+5+1+3+3+1</t>
  </si>
  <si>
    <t>"4.NP"10+5+1+2+1+2+1</t>
  </si>
  <si>
    <t>35</t>
  </si>
  <si>
    <t>342244211</t>
  </si>
  <si>
    <t>Příčka z cihel broušených na tenkovrstvou maltu tloušťky 115 mm</t>
  </si>
  <si>
    <t>-838756467</t>
  </si>
  <si>
    <t>"1.NP"6+5+11+6+9+8+1+5+10+2+6+9+2</t>
  </si>
  <si>
    <t>"2.NP"15+6+6+8+1+1</t>
  </si>
  <si>
    <t>"3.NP"10+7+14+16+16+22+8+1</t>
  </si>
  <si>
    <t>"4.NP"5+2+8+13+8+2</t>
  </si>
  <si>
    <t>36</t>
  </si>
  <si>
    <t>342244301</t>
  </si>
  <si>
    <t>Příčka zvukově izolační z cihel děrovaných na maltu M10 tloušťky 115 mm</t>
  </si>
  <si>
    <t>-1530369667</t>
  </si>
  <si>
    <t>"3.NP"24</t>
  </si>
  <si>
    <t>"4.NP"23+27+11+20+4+4+1</t>
  </si>
  <si>
    <t>37</t>
  </si>
  <si>
    <t>342291111</t>
  </si>
  <si>
    <t>Ukotvení příček montážní polyuretanovou pěnou tl příčky do 100 mm</t>
  </si>
  <si>
    <t>1941445250</t>
  </si>
  <si>
    <t>52/2,8</t>
  </si>
  <si>
    <t>38</t>
  </si>
  <si>
    <t>342291112</t>
  </si>
  <si>
    <t>Ukotvení příček montážní polyuretanovou pěnou tl příčky přes 100 mm</t>
  </si>
  <si>
    <t>-1816409916</t>
  </si>
  <si>
    <t>(114+257-8)/2,8</t>
  </si>
  <si>
    <t>39</t>
  </si>
  <si>
    <t>346244821</t>
  </si>
  <si>
    <t>Přizdívky izolační tl 140 mm z cihel dl 290 mm pevnosti P 10 až P 20 na MC 10</t>
  </si>
  <si>
    <t>1986568612</t>
  </si>
  <si>
    <t>"výtahová šachta - dojezd" 1*23,5</t>
  </si>
  <si>
    <t>Vodorovné konstrukce</t>
  </si>
  <si>
    <t>40</t>
  </si>
  <si>
    <t>451573111</t>
  </si>
  <si>
    <t>Lože pod potrubí otevřený výkop ze štěrkopísku</t>
  </si>
  <si>
    <t>464940937</t>
  </si>
  <si>
    <t>"Ležatá splaškovou kanalizace" 18</t>
  </si>
  <si>
    <t>"Kanalizace přeložky" 8</t>
  </si>
  <si>
    <t>"Vodovodní přípojka" 6</t>
  </si>
  <si>
    <t>"Kanalizační přípojka" 4</t>
  </si>
  <si>
    <t>Komunikace pozemní</t>
  </si>
  <si>
    <t>41</t>
  </si>
  <si>
    <t>564871111</t>
  </si>
  <si>
    <t>Podklad ze štěrkodrtě ŠD plochy přes 100 m2 tl 250 mm</t>
  </si>
  <si>
    <t>-1932498237</t>
  </si>
  <si>
    <t>"kóje" 180</t>
  </si>
  <si>
    <t>42</t>
  </si>
  <si>
    <t>596212365</t>
  </si>
  <si>
    <t>Kladení zámkové dlažby pozemních komunikací strojně tl do 100 mm pl přes 300 m2</t>
  </si>
  <si>
    <t>-1587138625</t>
  </si>
  <si>
    <t>43</t>
  </si>
  <si>
    <t>M</t>
  </si>
  <si>
    <t>59246094</t>
  </si>
  <si>
    <t>dlažba zámková vsakovací betonová tvaru I 200x165mm tl 100mm přírodní</t>
  </si>
  <si>
    <t>-606346357</t>
  </si>
  <si>
    <t>180*1,01 'Přepočtené koeficientem množství</t>
  </si>
  <si>
    <t>Úpravy povrchů, podlahy a osazování výplní</t>
  </si>
  <si>
    <t>44</t>
  </si>
  <si>
    <t>622131321</t>
  </si>
  <si>
    <t>Penetrační nátěr vnějších stěn nanášený strojně</t>
  </si>
  <si>
    <t>-20995357</t>
  </si>
  <si>
    <t>45</t>
  </si>
  <si>
    <t>622221131</t>
  </si>
  <si>
    <t>Montáž kontaktního zateplení vnějších stěn lepením a mechanickým kotvením desek z minerální vlny s kolmou orientací do zdiva a betonu tl přes 120 do 160 mm</t>
  </si>
  <si>
    <t>353057182</t>
  </si>
  <si>
    <t>Mezisoučet</t>
  </si>
  <si>
    <t>46</t>
  </si>
  <si>
    <t>63151533</t>
  </si>
  <si>
    <t>deska tepelně izolační minerální kontaktních fasád kolmé vlákno λ=0,040-0,041 tl 160mm</t>
  </si>
  <si>
    <t>1023554691</t>
  </si>
  <si>
    <t>922*1,05 'Přepočtené koeficientem množství</t>
  </si>
  <si>
    <t>47</t>
  </si>
  <si>
    <t>622252001</t>
  </si>
  <si>
    <t>Montáž profilů kontaktního zateplení připevněných mechanicky</t>
  </si>
  <si>
    <t>1025682395</t>
  </si>
  <si>
    <t>48</t>
  </si>
  <si>
    <t>59051653</t>
  </si>
  <si>
    <t>profil zakládací Al tl 0,7mm pro ETICS pro izolant tl 160mm</t>
  </si>
  <si>
    <t>1479228651</t>
  </si>
  <si>
    <t>63*1,05 'Přepočtené koeficientem množství</t>
  </si>
  <si>
    <t>49</t>
  </si>
  <si>
    <t>622531012</t>
  </si>
  <si>
    <t>Tenkovrstvá silikonová zatíraná omítka zrnitost 1,5 mm vnějších stěn</t>
  </si>
  <si>
    <t>-390504908</t>
  </si>
  <si>
    <t>50</t>
  </si>
  <si>
    <t>631311115</t>
  </si>
  <si>
    <t>Mazanina tl přes 50 do 80 mm z betonu prostého bez zvýšených nároků na prostředí tř. C 20/25</t>
  </si>
  <si>
    <t>-1523075803</t>
  </si>
  <si>
    <t>"1NP" 175*0,08</t>
  </si>
  <si>
    <t>"2-4NP" (718-4*13-219)*0,055</t>
  </si>
  <si>
    <t>"2-4NP" (802-718)*0,062</t>
  </si>
  <si>
    <t>51</t>
  </si>
  <si>
    <t>631319171</t>
  </si>
  <si>
    <t>Příplatek k mazanině tl přes 50 do 80 mm za stržení povrchu spodní vrstvy před vložením výztuže</t>
  </si>
  <si>
    <t>1700025449</t>
  </si>
  <si>
    <t>52</t>
  </si>
  <si>
    <t>631362021</t>
  </si>
  <si>
    <t>Výztuž mazanin svařovanými sítěmi Kari</t>
  </si>
  <si>
    <t>-1226267964</t>
  </si>
  <si>
    <t>"1NP" 175*8/1000</t>
  </si>
  <si>
    <t>"2-4NP" (718-4*13-219)*4,5/1000</t>
  </si>
  <si>
    <t>"2-4NP" (802-718)*4,5/1000</t>
  </si>
  <si>
    <t>53</t>
  </si>
  <si>
    <t>632450131</t>
  </si>
  <si>
    <t>Vyrovnávací cementový potěr tl přes 10 do 20 mm ze suchých směsí provedený v ploše</t>
  </si>
  <si>
    <t>2023400458</t>
  </si>
  <si>
    <t>"střecha nad 3NP" 8320</t>
  </si>
  <si>
    <t>54</t>
  </si>
  <si>
    <t>632481213</t>
  </si>
  <si>
    <t>Separační vrstva z PE fólie</t>
  </si>
  <si>
    <t>-941093080</t>
  </si>
  <si>
    <t>"1NP" 175</t>
  </si>
  <si>
    <t>"2-4NP" 802-13*4-219</t>
  </si>
  <si>
    <t>55</t>
  </si>
  <si>
    <t>634112113</t>
  </si>
  <si>
    <t>Obvodová dilatace podlahovým páskem z pěnového PE mezi stěnou a mazaninou nebo potěrem v 80 mm</t>
  </si>
  <si>
    <t>-1177146617</t>
  </si>
  <si>
    <t>"1NP" 181</t>
  </si>
  <si>
    <t>"2-4NP" 656-162</t>
  </si>
  <si>
    <t>56</t>
  </si>
  <si>
    <t>642942111</t>
  </si>
  <si>
    <t>Osazování zárubní nebo rámů dveřních kovových do 2,5 m2 na MC</t>
  </si>
  <si>
    <t>1622830729</t>
  </si>
  <si>
    <t>D103</t>
  </si>
  <si>
    <t>D104</t>
  </si>
  <si>
    <t>D105</t>
  </si>
  <si>
    <t>D106</t>
  </si>
  <si>
    <t>D107</t>
  </si>
  <si>
    <t>D108</t>
  </si>
  <si>
    <t>D110</t>
  </si>
  <si>
    <t>D303</t>
  </si>
  <si>
    <t>D401</t>
  </si>
  <si>
    <t>D402</t>
  </si>
  <si>
    <t>D403</t>
  </si>
  <si>
    <t>D404</t>
  </si>
  <si>
    <t>D405</t>
  </si>
  <si>
    <t>D406</t>
  </si>
  <si>
    <t>D407</t>
  </si>
  <si>
    <t>D408</t>
  </si>
  <si>
    <t>D410</t>
  </si>
  <si>
    <t>57</t>
  </si>
  <si>
    <t>55331481</t>
  </si>
  <si>
    <t>zárubeň jednokřídlá ocelová pro zdění tl stěny 75-100mm rozměru 700/1970, 2100mm</t>
  </si>
  <si>
    <t>-1765480179</t>
  </si>
  <si>
    <t>P</t>
  </si>
  <si>
    <t>Poznámka k položce:_x000d_
YH, YH s drážkou, YZP</t>
  </si>
  <si>
    <t>58</t>
  </si>
  <si>
    <t>55331486</t>
  </si>
  <si>
    <t>zárubeň jednokřídlá ocelová pro zdění tl stěny 110-150mm rozměru 700/1970, 2100mm</t>
  </si>
  <si>
    <t>-1774186576</t>
  </si>
  <si>
    <t>59</t>
  </si>
  <si>
    <t>55331487</t>
  </si>
  <si>
    <t>zárubeň jednokřídlá ocelová pro zdění tl stěny 110-150mm rozměru 800/1970, 2100mm</t>
  </si>
  <si>
    <t>1348611655</t>
  </si>
  <si>
    <t>60</t>
  </si>
  <si>
    <t>55331488</t>
  </si>
  <si>
    <t>zárubeň jednokřídlá ocelová pro zdění tl stěny 110-150mm rozměru 900/1970, 2100mm</t>
  </si>
  <si>
    <t>-379568309</t>
  </si>
  <si>
    <t>61</t>
  </si>
  <si>
    <t>55331489</t>
  </si>
  <si>
    <t>zárubeň jednokřídlá ocelová pro zdění tl stěny 110-150mm rozměru 1100/1970, 2100mm</t>
  </si>
  <si>
    <t>1882571377</t>
  </si>
  <si>
    <t>62</t>
  </si>
  <si>
    <t>5533148R</t>
  </si>
  <si>
    <t>zárubeň jednokřídlá ocelová pro zdění tl stěny 110-150mm rozměru 1000/1970, 2100mm</t>
  </si>
  <si>
    <t>1941923716</t>
  </si>
  <si>
    <t>63</t>
  </si>
  <si>
    <t>642945111</t>
  </si>
  <si>
    <t>Osazování protipožárních nebo protiplynových zárubní dveří jednokřídlových do 2,5 m2</t>
  </si>
  <si>
    <t>222664565</t>
  </si>
  <si>
    <t>POŽ101</t>
  </si>
  <si>
    <t>POŽ102</t>
  </si>
  <si>
    <t>POŽ109</t>
  </si>
  <si>
    <t>POŽ201</t>
  </si>
  <si>
    <t>POŽ202</t>
  </si>
  <si>
    <t>POŽ301</t>
  </si>
  <si>
    <t>POŽ302</t>
  </si>
  <si>
    <t>POŽ304</t>
  </si>
  <si>
    <t>POŽ305</t>
  </si>
  <si>
    <t>POŽ306</t>
  </si>
  <si>
    <t>64</t>
  </si>
  <si>
    <t>55331563</t>
  </si>
  <si>
    <t>zárubeň jednokřídlá ocelová pro zdění s protipožární úpravou tl stěny 110-150mm rozměru 900/1970, 2100mm</t>
  </si>
  <si>
    <t>1410660304</t>
  </si>
  <si>
    <t>Poznámka k položce:_x000d_
YZP s PP ochranou</t>
  </si>
  <si>
    <t>65</t>
  </si>
  <si>
    <t>55331564</t>
  </si>
  <si>
    <t>zárubeň jednokřídlá ocelová pro zdění s protipožární úpravou tl stěny 110-150mm rozměru 1100/1970, 2100mm</t>
  </si>
  <si>
    <t>-1645163394</t>
  </si>
  <si>
    <t>Ostatní konstrukce a práce, bourání</t>
  </si>
  <si>
    <t>66</t>
  </si>
  <si>
    <t>953312125</t>
  </si>
  <si>
    <t>Vložky do svislých dilatačních spár z extrudovaných polystyrénových desek tl. přes 40 do 50 mm</t>
  </si>
  <si>
    <t>254544310</t>
  </si>
  <si>
    <t>67</t>
  </si>
  <si>
    <t>953961114</t>
  </si>
  <si>
    <t>Kotva chemickým tmelem M 16 hl 125 mm do betonu, ŽB nebo kamene s vyvrtáním otvoru</t>
  </si>
  <si>
    <t>-390372018</t>
  </si>
  <si>
    <t>"ZV08" 6</t>
  </si>
  <si>
    <t>68</t>
  </si>
  <si>
    <t>953965134</t>
  </si>
  <si>
    <t>Kotevní šroub pro chemické kotvy M 16 dl 350 mm</t>
  </si>
  <si>
    <t>-1889274328</t>
  </si>
  <si>
    <t>69</t>
  </si>
  <si>
    <t>961055111</t>
  </si>
  <si>
    <t>Bourání základů ze ŽB</t>
  </si>
  <si>
    <t>1818542835</t>
  </si>
  <si>
    <t>"patky" 2,2*2,2*1,5*32</t>
  </si>
  <si>
    <t>70</t>
  </si>
  <si>
    <t>966072811</t>
  </si>
  <si>
    <t>Rozebrání rámového oplocení na ocelové sloupky v přes 1 do 2 m</t>
  </si>
  <si>
    <t>-867561753</t>
  </si>
  <si>
    <t>"3D ploct" 191,3*1,75</t>
  </si>
  <si>
    <t>997</t>
  </si>
  <si>
    <t>Doprava suti a vybouraných hmot</t>
  </si>
  <si>
    <t>71</t>
  </si>
  <si>
    <t>997006006</t>
  </si>
  <si>
    <t>Drcení stavebního odpadu ze zdiva z betonu prostého s dopravou do 100 m a naložením</t>
  </si>
  <si>
    <t>1080612697</t>
  </si>
  <si>
    <t>ZD*0,295+živice*0,316+BET*2,5</t>
  </si>
  <si>
    <t>72</t>
  </si>
  <si>
    <t>997013111</t>
  </si>
  <si>
    <t>Vnitrostaveništní doprava suti a vybouraných hmot pro budovy v do 6 m</t>
  </si>
  <si>
    <t>-1713669254</t>
  </si>
  <si>
    <t>73</t>
  </si>
  <si>
    <t>997013501</t>
  </si>
  <si>
    <t>Odvoz suti a vybouraných hmot na skládku nebo meziskládku do 1 km se složením</t>
  </si>
  <si>
    <t>-1510592670</t>
  </si>
  <si>
    <t>74</t>
  </si>
  <si>
    <t>997013509</t>
  </si>
  <si>
    <t>Příplatek k odvozu suti a vybouraných hmot na skládku ZKD 1 km přes 1 km</t>
  </si>
  <si>
    <t>1364758611</t>
  </si>
  <si>
    <t>1462,003*10 'Přepočtené koeficientem množství</t>
  </si>
  <si>
    <t>75</t>
  </si>
  <si>
    <t>997013602</t>
  </si>
  <si>
    <t>Poplatek za uložení na skládce (skládkovné) stavebního odpadu železobetonového kód odpadu 17 01 01</t>
  </si>
  <si>
    <t>425250338</t>
  </si>
  <si>
    <t>76</t>
  </si>
  <si>
    <t>997221571</t>
  </si>
  <si>
    <t>Vodorovná doprava vybouraných hmot do 1 km</t>
  </si>
  <si>
    <t>-2120687238</t>
  </si>
  <si>
    <t>ZD*0,295+živice*0,316+ŠD*0,17+BET*2,5</t>
  </si>
  <si>
    <t>998</t>
  </si>
  <si>
    <t>Přesun hmot</t>
  </si>
  <si>
    <t>77</t>
  </si>
  <si>
    <t>998014021</t>
  </si>
  <si>
    <t>Přesun hmot pro budovy vícepodlažní v do 18 m z betonových dílců s nezděným pláštěm</t>
  </si>
  <si>
    <t>-1631261395</t>
  </si>
  <si>
    <t>PSV</t>
  </si>
  <si>
    <t>Práce a dodávky PSV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</si>
  <si>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</si>
  <si>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</si>
  <si>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</si>
  <si>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</si>
  <si>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</si>
  <si>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-448098917</t>
  </si>
  <si>
    <t>"věž" 246</t>
  </si>
  <si>
    <t>79</t>
  </si>
  <si>
    <t>11163150</t>
  </si>
  <si>
    <t>lak penetrační asfaltový</t>
  </si>
  <si>
    <t>1720232779</t>
  </si>
  <si>
    <t>Poznámka k položce:_x000d_
Spotřeba 0,3-0,4kg/m2</t>
  </si>
  <si>
    <t>246*0,0003 'Přepočtené koeficientem množství</t>
  </si>
  <si>
    <t>80</t>
  </si>
  <si>
    <t>711112001</t>
  </si>
  <si>
    <t>Provedení izolace proti zemní vlhkosti svislé za studena nátěrem penetračním</t>
  </si>
  <si>
    <t>-1928504767</t>
  </si>
  <si>
    <t>"výtahová šachta - dojezd" 1,1*23,5</t>
  </si>
  <si>
    <t>"věž" 0,25*64</t>
  </si>
  <si>
    <t>81</t>
  </si>
  <si>
    <t>-1172367288</t>
  </si>
  <si>
    <t>41,85*0,00034 'Přepočtené koeficientem množství</t>
  </si>
  <si>
    <t>82</t>
  </si>
  <si>
    <t>711141559</t>
  </si>
  <si>
    <t>Provedení izolace proti zemní vlhkosti pásy přitavením vodorovné NAIP</t>
  </si>
  <si>
    <t>-337374173</t>
  </si>
  <si>
    <t>246*2</t>
  </si>
  <si>
    <t>83</t>
  </si>
  <si>
    <t>62856011</t>
  </si>
  <si>
    <t>pás asfaltový natavitelný modifikovaný SBS s vložkou z hliníkové fólie s textilií a spalitelnou PE fólií nebo jemnozrnným minerálním posypem na horním povrchu tl 4,0mm</t>
  </si>
  <si>
    <t>-919967651</t>
  </si>
  <si>
    <t>492*1,1655 'Přepočtené koeficientem množství</t>
  </si>
  <si>
    <t>84</t>
  </si>
  <si>
    <t>711142559</t>
  </si>
  <si>
    <t>Provedení izolace proti zemní vlhkosti pásy přitavením svislé NAIP</t>
  </si>
  <si>
    <t>1644875116</t>
  </si>
  <si>
    <t>41,85*2</t>
  </si>
  <si>
    <t>85</t>
  </si>
  <si>
    <t>884315605</t>
  </si>
  <si>
    <t>83,7*1,221 'Přepočtené koeficientem množství</t>
  </si>
  <si>
    <t>86</t>
  </si>
  <si>
    <t>998711103</t>
  </si>
  <si>
    <t>Přesun hmot tonážní pro izolace proti vodě, vlhkosti a plynům v objektech v přes 12 do 60 m</t>
  </si>
  <si>
    <t>-255254495</t>
  </si>
  <si>
    <t>712</t>
  </si>
  <si>
    <t>Povlakové krytiny</t>
  </si>
  <si>
    <t>87</t>
  </si>
  <si>
    <t>712361703</t>
  </si>
  <si>
    <t>Provedení povlakové krytiny střech do 10° fólií přilepenou v plné ploše</t>
  </si>
  <si>
    <t>-788074834</t>
  </si>
  <si>
    <t>88</t>
  </si>
  <si>
    <t>2832901X</t>
  </si>
  <si>
    <t>fólie hydroizolační střešní PVC modrá určená k lepení tl 2mm</t>
  </si>
  <si>
    <t>245038552</t>
  </si>
  <si>
    <t>8320*1,1655 'Přepočtené koeficientem množství</t>
  </si>
  <si>
    <t>89</t>
  </si>
  <si>
    <t>998712103</t>
  </si>
  <si>
    <t>Přesun hmot tonážní pro krytiny povlakové v objektech v přes 12 do 24 m</t>
  </si>
  <si>
    <t>-1354543901</t>
  </si>
  <si>
    <t>713</t>
  </si>
  <si>
    <t>Izolace tepelné</t>
  </si>
  <si>
    <t>90</t>
  </si>
  <si>
    <t>713121111</t>
  </si>
  <si>
    <t>Montáž izolace tepelné podlah volně kladenými rohožemi, pásy, dílci, deskami 1 vrstva</t>
  </si>
  <si>
    <t>1326392023</t>
  </si>
  <si>
    <t>91</t>
  </si>
  <si>
    <t>28375041</t>
  </si>
  <si>
    <t>deska EPS 200 pro konstrukce s velmi vysokým zatížením λ=0,034 tl 150mm</t>
  </si>
  <si>
    <t>-1878210000</t>
  </si>
  <si>
    <t>175*1,05 'Přepočtené koeficientem množství</t>
  </si>
  <si>
    <t>92</t>
  </si>
  <si>
    <t>1872501365</t>
  </si>
  <si>
    <t>93</t>
  </si>
  <si>
    <t>28376554</t>
  </si>
  <si>
    <t>deska polystyrénová pro snížení kročejového hluku (max. zatížení 4 kN/m2) tl 40mm</t>
  </si>
  <si>
    <t>-308208157</t>
  </si>
  <si>
    <t>531*1,05 'Přepočtené koeficientem množství</t>
  </si>
  <si>
    <t>94</t>
  </si>
  <si>
    <t>998713103</t>
  </si>
  <si>
    <t>Přesun hmot tonážní pro izolace tepelné v objektech v přes 12 do 24 m</t>
  </si>
  <si>
    <t>-2063970134</t>
  </si>
  <si>
    <t>764</t>
  </si>
  <si>
    <t>Konstrukce klempířské</t>
  </si>
  <si>
    <t>95</t>
  </si>
  <si>
    <t>764216603</t>
  </si>
  <si>
    <t>Oplechování rovných parapetů mechanicky kotvené z Pz s povrchovou úpravou rš 250 mm</t>
  </si>
  <si>
    <t>-689343326</t>
  </si>
  <si>
    <t>Poznámka k položce:_x000d_
poplastovaný plech rš 260 mm</t>
  </si>
  <si>
    <t>O2</t>
  </si>
  <si>
    <t>5,25</t>
  </si>
  <si>
    <t>O3</t>
  </si>
  <si>
    <t>3,5</t>
  </si>
  <si>
    <t>2,5</t>
  </si>
  <si>
    <t>7,5</t>
  </si>
  <si>
    <t>96</t>
  </si>
  <si>
    <t>KL-01</t>
  </si>
  <si>
    <t>Oplechování, lišta z trapézu na svislou stěnu, RŠ 600 mm vč. kotvení a utěsnění TPT</t>
  </si>
  <si>
    <t>-1457076755</t>
  </si>
  <si>
    <t xml:space="preserve">Poznámka k položce:_x000d_
Specifikace dle -  Výkres č. 29 - Zastřešení příjezdu sanitek</t>
  </si>
  <si>
    <t>97</t>
  </si>
  <si>
    <t>KL-02</t>
  </si>
  <si>
    <t>Okapní žlab Ø100 mm, poplastovaný plech tl.0,6 mm</t>
  </si>
  <si>
    <t>684397346</t>
  </si>
  <si>
    <t>98</t>
  </si>
  <si>
    <t>KL-03</t>
  </si>
  <si>
    <t>Okapní svod Ø100 mm, poplastovaný plech tl.0,6 mm</t>
  </si>
  <si>
    <t>1399184985</t>
  </si>
  <si>
    <t>99</t>
  </si>
  <si>
    <t>998764103</t>
  </si>
  <si>
    <t>Přesun hmot tonážní pro konstrukce klempířské v objektech v přes 12 do 24 m</t>
  </si>
  <si>
    <t>-729400151</t>
  </si>
  <si>
    <t>766</t>
  </si>
  <si>
    <t>Konstrukce truhlářské</t>
  </si>
  <si>
    <t>100</t>
  </si>
  <si>
    <t>766622131</t>
  </si>
  <si>
    <t>Montáž plastových oken plochy přes 1 m2 otevíravých v do 1,5 m s rámem do zdiva</t>
  </si>
  <si>
    <t>1114254738</t>
  </si>
  <si>
    <t>6,3</t>
  </si>
  <si>
    <t>4,2</t>
  </si>
  <si>
    <t>101</t>
  </si>
  <si>
    <t>61140052</t>
  </si>
  <si>
    <t>okno plastové otevíravé/sklopné trojsklo přes plochu 1m2 do v 1,5m</t>
  </si>
  <si>
    <t>895948927</t>
  </si>
  <si>
    <t>102</t>
  </si>
  <si>
    <t>766622132</t>
  </si>
  <si>
    <t>Montáž plastových oken plochy přes 1 m2 otevíravých v do 2,5 m s rámem do zdiva</t>
  </si>
  <si>
    <t>2093043769</t>
  </si>
  <si>
    <t>12,375</t>
  </si>
  <si>
    <t>103</t>
  </si>
  <si>
    <t>61140054</t>
  </si>
  <si>
    <t>okno plastové otevíravé/sklopné trojsklo přes plochu 1m2 v 1,5-2,5m</t>
  </si>
  <si>
    <t>311033359</t>
  </si>
  <si>
    <t>104</t>
  </si>
  <si>
    <t>766622216</t>
  </si>
  <si>
    <t>Montáž plastových oken plochy do 1 m2 otevíravých s rámem do zdiva</t>
  </si>
  <si>
    <t>1938272296</t>
  </si>
  <si>
    <t>105</t>
  </si>
  <si>
    <t>61140050</t>
  </si>
  <si>
    <t>okno plastové otevíravé/sklopné trojsklo do plochy 1m2</t>
  </si>
  <si>
    <t>-868229460</t>
  </si>
  <si>
    <t>106</t>
  </si>
  <si>
    <t>766629639</t>
  </si>
  <si>
    <t>Montáž těsnění připojovací spáry parapetu těsnící fólií</t>
  </si>
  <si>
    <t>1190605551</t>
  </si>
  <si>
    <t>107</t>
  </si>
  <si>
    <t>59071095</t>
  </si>
  <si>
    <t>fólie okenní těsnící univerzální klimaticky aktivní omítatelná 90mm s perlinkou</t>
  </si>
  <si>
    <t>-1656091263</t>
  </si>
  <si>
    <t>53,5*1,1 'Přepočtené koeficientem množství</t>
  </si>
  <si>
    <t>108</t>
  </si>
  <si>
    <t>766629651</t>
  </si>
  <si>
    <t>Montáž těsnění připojovací spáry ostění nebo nadpraží těsnící fólií</t>
  </si>
  <si>
    <t>1078019975</t>
  </si>
  <si>
    <t>7,65</t>
  </si>
  <si>
    <t>5,9</t>
  </si>
  <si>
    <t>109</t>
  </si>
  <si>
    <t>28355025</t>
  </si>
  <si>
    <t>fólie těsnící š 90mm pro vnitřní parotěsnou připojovací spáru otvorových výplní při předsazené montáži</t>
  </si>
  <si>
    <t>792494897</t>
  </si>
  <si>
    <t>100,7*1,1 'Přepočtené koeficientem množství</t>
  </si>
  <si>
    <t>110</t>
  </si>
  <si>
    <t>766660001</t>
  </si>
  <si>
    <t>Montáž dveřních křídel otvíravých jednokřídlových š do 0,8 m do ocelové zárubně</t>
  </si>
  <si>
    <t>2111594972</t>
  </si>
  <si>
    <t>111</t>
  </si>
  <si>
    <t>61162085</t>
  </si>
  <si>
    <t>dveře jednokřídlé dřevotřískové povrch laminátový plné 700x1970-2100mm</t>
  </si>
  <si>
    <t>-514033228</t>
  </si>
  <si>
    <t>112</t>
  </si>
  <si>
    <t>61162086</t>
  </si>
  <si>
    <t>dveře jednokřídlé dřevotřískové povrch laminátový plné 800x1970-2100mm</t>
  </si>
  <si>
    <t>-1374159829</t>
  </si>
  <si>
    <t>113</t>
  </si>
  <si>
    <t>766660002</t>
  </si>
  <si>
    <t>Montáž dveřních křídel otvíravých jednokřídlových š přes 0,8 m do ocelové zárubně</t>
  </si>
  <si>
    <t>1306380988</t>
  </si>
  <si>
    <t>114</t>
  </si>
  <si>
    <t>61162087</t>
  </si>
  <si>
    <t>dveře jednokřídlé dřevotřískové povrch laminátový plné 900x1970-2100mm</t>
  </si>
  <si>
    <t>503690265</t>
  </si>
  <si>
    <t>115</t>
  </si>
  <si>
    <t>61162088</t>
  </si>
  <si>
    <t>dveře jednokřídlé dřevotřískové povrch laminátový plné 1000x1970-2100mm</t>
  </si>
  <si>
    <t>993429111</t>
  </si>
  <si>
    <t>116</t>
  </si>
  <si>
    <t>61162089</t>
  </si>
  <si>
    <t>dveře jednokřídlé dřevotřískové povrch laminátový plné 1100x1970-2100mm</t>
  </si>
  <si>
    <t>-570787161</t>
  </si>
  <si>
    <t>117</t>
  </si>
  <si>
    <t>766660022</t>
  </si>
  <si>
    <t>Montáž dveřních křídel otvíravých jednokřídlových š přes 0,8 m požárních do ocelové zárubně</t>
  </si>
  <si>
    <t>1471144539</t>
  </si>
  <si>
    <t>118</t>
  </si>
  <si>
    <t>61165314</t>
  </si>
  <si>
    <t>dveře jednokřídlé dřevotřískové protipožární EI (EW) 30 D3 povrch laminátový plné 900x1970-2100mm</t>
  </si>
  <si>
    <t>1436509456</t>
  </si>
  <si>
    <t>Poznámka k položce:_x000d_
kouřotěs</t>
  </si>
  <si>
    <t>119</t>
  </si>
  <si>
    <t>6116531R</t>
  </si>
  <si>
    <t>dveře jednokřídlé dřevotřískové protipožární EI (EW) 30 D3 povrch laminátový plné 1100x1970-2100mm</t>
  </si>
  <si>
    <t>778602559</t>
  </si>
  <si>
    <t>120</t>
  </si>
  <si>
    <t>766660717</t>
  </si>
  <si>
    <t>Montáž samozavírače na ocelovou zárubeň a dveřní křídlo</t>
  </si>
  <si>
    <t>1655295527</t>
  </si>
  <si>
    <t>121</t>
  </si>
  <si>
    <t>54917250</t>
  </si>
  <si>
    <t>samozavírač dveří hydraulický</t>
  </si>
  <si>
    <t>-2121487355</t>
  </si>
  <si>
    <t>122</t>
  </si>
  <si>
    <t>766660729</t>
  </si>
  <si>
    <t>Montáž dveřního interiérového kování - štítku s klikou</t>
  </si>
  <si>
    <t>-520998072</t>
  </si>
  <si>
    <t>123</t>
  </si>
  <si>
    <t>54914123</t>
  </si>
  <si>
    <t>dveřní kování interiérové rozetové klika/klika</t>
  </si>
  <si>
    <t>1748434274</t>
  </si>
  <si>
    <t>124</t>
  </si>
  <si>
    <t>54914124</t>
  </si>
  <si>
    <t>dveřní kování interiérové rozetové koule/klika</t>
  </si>
  <si>
    <t>1762169469</t>
  </si>
  <si>
    <t>125</t>
  </si>
  <si>
    <t>766660730</t>
  </si>
  <si>
    <t>Montáž dveřního interiérového kování - WC kliky se zámkem</t>
  </si>
  <si>
    <t>-2075671033</t>
  </si>
  <si>
    <t>126</t>
  </si>
  <si>
    <t>54914128</t>
  </si>
  <si>
    <t>dveřní kování interiérové rozetové spodní pro WC</t>
  </si>
  <si>
    <t>-543570440</t>
  </si>
  <si>
    <t>127</t>
  </si>
  <si>
    <t>766660733</t>
  </si>
  <si>
    <t>Montáž dveřního bezpečnostního kování - štítku s klikou</t>
  </si>
  <si>
    <t>-1186943535</t>
  </si>
  <si>
    <t>128</t>
  </si>
  <si>
    <t>54914129</t>
  </si>
  <si>
    <t>dveřní kování bezpečnostní RC2 klika/klika lakovaný nerez</t>
  </si>
  <si>
    <t>-536067781</t>
  </si>
  <si>
    <t>129</t>
  </si>
  <si>
    <t>54914147</t>
  </si>
  <si>
    <t>dveřní kování bezpečnostní RC2 klika/koule lakovaný nerez</t>
  </si>
  <si>
    <t>-1829695847</t>
  </si>
  <si>
    <t>130</t>
  </si>
  <si>
    <t>766660761</t>
  </si>
  <si>
    <t>Montáž dveřního bezpečnostního kování - zámku</t>
  </si>
  <si>
    <t>-1216966848</t>
  </si>
  <si>
    <t>131</t>
  </si>
  <si>
    <t>5492601R</t>
  </si>
  <si>
    <t>elektrozámek</t>
  </si>
  <si>
    <t>-523629693</t>
  </si>
  <si>
    <t>132</t>
  </si>
  <si>
    <t>RMAT0003</t>
  </si>
  <si>
    <t>čtečka, el.otvírač</t>
  </si>
  <si>
    <t>1235515956</t>
  </si>
  <si>
    <t>133</t>
  </si>
  <si>
    <t>766694126</t>
  </si>
  <si>
    <t>Montáž parapetních desek dřevěných nebo plastových š přes 30 cm</t>
  </si>
  <si>
    <t>685521924</t>
  </si>
  <si>
    <t>134</t>
  </si>
  <si>
    <t>61144405</t>
  </si>
  <si>
    <t>parapet plastový vnitřní š 500mm</t>
  </si>
  <si>
    <t>108225198</t>
  </si>
  <si>
    <t>135</t>
  </si>
  <si>
    <t>61144019</t>
  </si>
  <si>
    <t>koncovka k parapetu plastovému vnitřnímu 1 pár</t>
  </si>
  <si>
    <t>sada</t>
  </si>
  <si>
    <t>-1504514154</t>
  </si>
  <si>
    <t>136</t>
  </si>
  <si>
    <t>998766103</t>
  </si>
  <si>
    <t>Přesun hmot tonážní pro kce truhlářské v objektech v přes 12 do 24 m</t>
  </si>
  <si>
    <t>1427779635</t>
  </si>
  <si>
    <t>767</t>
  </si>
  <si>
    <t>Konstrukce zámečnické</t>
  </si>
  <si>
    <t>137</t>
  </si>
  <si>
    <t>ZV-01a</t>
  </si>
  <si>
    <t>Oplocení parkoviště- plotové panely 3D 1530x2500 mm, plotový sloupek Zn v. 1,5 m rozteč 2,5m, celk. 200 ks,vč. Příchytek, Povrchové úpravy a veškerého příslušenství, d+m</t>
  </si>
  <si>
    <t>-1759767453</t>
  </si>
  <si>
    <t xml:space="preserve">Poznámka k položce:_x000d_
Specifikace dle -  Výkres č. 44 - 1.NP - oploceni parkovište + koje pro kolostavy</t>
  </si>
  <si>
    <t>138</t>
  </si>
  <si>
    <t>ZV-01b</t>
  </si>
  <si>
    <t xml:space="preserve">Branka jednokřídlá otevíravá– výplň 3D panel, výška 1550 mm, šířka 1100 mm.vč.  Povrchové úpravy , kování a veškerého příslušenství, d+m</t>
  </si>
  <si>
    <t>kpl</t>
  </si>
  <si>
    <t>1955386293</t>
  </si>
  <si>
    <t>139</t>
  </si>
  <si>
    <t>ZV-01c</t>
  </si>
  <si>
    <t xml:space="preserve">Branka dvoukřídlá otevíravá– výplň 3D panel, výška 1550 mm, šířka 3000 mm.vč.  Povrchové úpravy , kování a veškerého příslušenství, d+m</t>
  </si>
  <si>
    <t>732752725</t>
  </si>
  <si>
    <t>140</t>
  </si>
  <si>
    <t>ZV-02/03</t>
  </si>
  <si>
    <t>Zábradelní svodidlo 2.NP,3.NP vč. madla, spojovacího materiálu, kotvení a příslušenství dle PD, d+m</t>
  </si>
  <si>
    <t>-1098478524</t>
  </si>
  <si>
    <t xml:space="preserve">Poznámka k položce:_x000d_
Specifikace dle -  Výkres č. 47 - 2.NP + 3.NP, zábradlí parkoviště se svodidlem</t>
  </si>
  <si>
    <t>141</t>
  </si>
  <si>
    <t>ZV-06a</t>
  </si>
  <si>
    <t>Vnitřní čistící zona obdélníková 1000x2300mm, d+m</t>
  </si>
  <si>
    <t>469767965</t>
  </si>
  <si>
    <t>Poznámka k položce:_x000d_
46</t>
  </si>
  <si>
    <t>142</t>
  </si>
  <si>
    <t>ZV-06b</t>
  </si>
  <si>
    <t>Venkovní čistící zona obdélníková 700x2300mm, d+m</t>
  </si>
  <si>
    <t>1123383483</t>
  </si>
  <si>
    <t>143</t>
  </si>
  <si>
    <t>ZV-08a</t>
  </si>
  <si>
    <t>Zastřešení příjezdu sanitek z pozinkované konstrukce ,vč. Kotvení,distančních profilů a veškerého příslušenství, d+m</t>
  </si>
  <si>
    <t>kg</t>
  </si>
  <si>
    <t>1077413322</t>
  </si>
  <si>
    <t>"ZV08" 649,64+7,07+577,54+39,82</t>
  </si>
  <si>
    <t>144</t>
  </si>
  <si>
    <t>ZV-08b</t>
  </si>
  <si>
    <t>Trapézový plech CB 50/260 barva tmavě šedá vč. kotvení a veškerého příslušenství, d+m</t>
  </si>
  <si>
    <t>-302019077</t>
  </si>
  <si>
    <t>145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</si>
  <si>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</si>
  <si>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</si>
  <si>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-280827926</t>
  </si>
  <si>
    <t>"ZV15" 2,03*75</t>
  </si>
  <si>
    <t>146</t>
  </si>
  <si>
    <t>ZV-15b</t>
  </si>
  <si>
    <t>Branka jednokřídlá otevíravá– výplň 3D panel, výška 2050 mm, šířka 1100 mm, vč.povrchová úprava,kování a veškerého příslušenství, d+m</t>
  </si>
  <si>
    <t>-936870645</t>
  </si>
  <si>
    <t>147</t>
  </si>
  <si>
    <t>ZV-16</t>
  </si>
  <si>
    <t>Zábradlí vnitřního schodiště ve věži - v. madlo 900 mm,vč. Kotvení, povrchové úpravy a veškerého příslušenství, d+m</t>
  </si>
  <si>
    <t>-984675367</t>
  </si>
  <si>
    <t xml:space="preserve">Poznámka k položce:_x000d_
Specifikace dle -  Výkres č. 45 - Zábradlí vnitřního schodiště ve věži</t>
  </si>
  <si>
    <t>148</t>
  </si>
  <si>
    <t>ZV-18</t>
  </si>
  <si>
    <t>Stojky, ocel.profil HEB160, dodávka, osazení, demontáž</t>
  </si>
  <si>
    <t>-259813556</t>
  </si>
  <si>
    <t xml:space="preserve">Poznámka k položce:_x000d_
Specifikace dle -  Výkres č. 49 - Ochrana parovodu</t>
  </si>
  <si>
    <t>309,3</t>
  </si>
  <si>
    <t>149</t>
  </si>
  <si>
    <t>ZV-19a</t>
  </si>
  <si>
    <t>Zábradlí hlavního schodiště -konstrukce (madlo, sloupky, spodní profil,výplň zábradlí ) - výška zábradlí 1100 mm,vč. Kotvení, povrchové úpravy a veškerého příslušenství, d+m</t>
  </si>
  <si>
    <t>229401413</t>
  </si>
  <si>
    <t>150</t>
  </si>
  <si>
    <t>767640221</t>
  </si>
  <si>
    <t>Montáž dveří ocelových nebo hliníkových vchodových dvoukřídlových bez nadsvětlíku</t>
  </si>
  <si>
    <t>1777175939</t>
  </si>
  <si>
    <t>D318</t>
  </si>
  <si>
    <t>151</t>
  </si>
  <si>
    <t>55341335</t>
  </si>
  <si>
    <t>dveře dvoukřídlé Al prosklené max rozměru otvoru 4,84m2 bezpečnostní třídy RC2</t>
  </si>
  <si>
    <t>-1263082713</t>
  </si>
  <si>
    <t>Poznámka k položce:_x000d_
rám/zárubeň, kování a zámek v ceně</t>
  </si>
  <si>
    <t>152</t>
  </si>
  <si>
    <t>767641112</t>
  </si>
  <si>
    <t>Montáž automatických dveří lineárních v do 2,2 m š přes 1,0 do 1,8 m</t>
  </si>
  <si>
    <t>817261457</t>
  </si>
  <si>
    <t>POS409</t>
  </si>
  <si>
    <t>153</t>
  </si>
  <si>
    <t>553291R</t>
  </si>
  <si>
    <t>dveře automatické vnitřní posuvné po stěně, plné s průhledem, 1 křídlé 1600x2100mm</t>
  </si>
  <si>
    <t>-1554355614</t>
  </si>
  <si>
    <t>Poznámka k položce:_x000d_
elektrozámek, čtečka</t>
  </si>
  <si>
    <t>154</t>
  </si>
  <si>
    <t>767642213</t>
  </si>
  <si>
    <t>Montáž automatických dveří teleskopických v do 3,0 m š přes 2,5 do 3,5 m</t>
  </si>
  <si>
    <t>-315264993</t>
  </si>
  <si>
    <t>D121</t>
  </si>
  <si>
    <t>D126</t>
  </si>
  <si>
    <t>D297</t>
  </si>
  <si>
    <t>D313</t>
  </si>
  <si>
    <t>155</t>
  </si>
  <si>
    <t>RMAT0001</t>
  </si>
  <si>
    <t>dveře automatické teleskopické požární EI30DP3-C-S200, prosklené, 3000x2765mm</t>
  </si>
  <si>
    <t>ks</t>
  </si>
  <si>
    <t>-517707309</t>
  </si>
  <si>
    <t xml:space="preserve">Poznámka k položce:_x000d_
čtečka, elektrozámek, pohon a ovládání_x000d_
</t>
  </si>
  <si>
    <t>156</t>
  </si>
  <si>
    <t>RMAT0002</t>
  </si>
  <si>
    <t>dveře automatické teleskopické nepožární, prosklené, 3000x2765 mm</t>
  </si>
  <si>
    <t>1794412048</t>
  </si>
  <si>
    <t>157</t>
  </si>
  <si>
    <t>1981622392</t>
  </si>
  <si>
    <t>D111</t>
  </si>
  <si>
    <t>D203</t>
  </si>
  <si>
    <t>D307</t>
  </si>
  <si>
    <t>D411</t>
  </si>
  <si>
    <t>158</t>
  </si>
  <si>
    <t>5532912R</t>
  </si>
  <si>
    <t>dveře automatické vnitřní teleskopické, rám Al profily, zasklení bezpečnostní, 3000x2765mm</t>
  </si>
  <si>
    <t>1951783729</t>
  </si>
  <si>
    <t>159</t>
  </si>
  <si>
    <t>55329122</t>
  </si>
  <si>
    <t>dveře automatické vnitřní teleskopické požární, rám Al profily, zasklení bezpečnostní, EI30DP3-C-S200, 3000x2765mm</t>
  </si>
  <si>
    <t>-194826231</t>
  </si>
  <si>
    <t>160</t>
  </si>
  <si>
    <t>998767103</t>
  </si>
  <si>
    <t>Přesun hmot tonážní pro zámečnické konstrukce v objektech v přes 12 do 24 m</t>
  </si>
  <si>
    <t>-1363114295</t>
  </si>
  <si>
    <t>771</t>
  </si>
  <si>
    <t>Podlahy z dlaždic</t>
  </si>
  <si>
    <t>161</t>
  </si>
  <si>
    <t>771111011</t>
  </si>
  <si>
    <t>Vysátí podkladu před pokládkou dlažby</t>
  </si>
  <si>
    <t>291405797</t>
  </si>
  <si>
    <t>dlažba450x450+sokl450x450*0,1</t>
  </si>
  <si>
    <t>dlažba300x300+sokl300x300*0,1</t>
  </si>
  <si>
    <t>dlažba200x200+sokl200x200*0,1</t>
  </si>
  <si>
    <t>162</t>
  </si>
  <si>
    <t>771121011</t>
  </si>
  <si>
    <t>Nátěr penetrační na podlahu</t>
  </si>
  <si>
    <t>599877099</t>
  </si>
  <si>
    <t>"schodiště" 1,9*(22+21+29)*(0,16+0,3)+(22+21+29)*(0,16+0,3)*0,1</t>
  </si>
  <si>
    <t>163</t>
  </si>
  <si>
    <t>771274123</t>
  </si>
  <si>
    <t>Montáž obkladů stupnic z dlaždic keramických reliéfních nebo z dekorů lepených cementovým flexibilním lepidlem š přes 250 do 300 mm</t>
  </si>
  <si>
    <t>-2007974087</t>
  </si>
  <si>
    <t>"schodiště" 1,9*(22+21+29)</t>
  </si>
  <si>
    <t>164</t>
  </si>
  <si>
    <t>59761095</t>
  </si>
  <si>
    <t>schodovka keramická mrazuvzdorná R9/A povrch reliéfní/matný tl do 10mm š přes 250 do 300mm dl přes 800 do 1200mm</t>
  </si>
  <si>
    <t>1818845420</t>
  </si>
  <si>
    <t>136,8*1,1 'Přepočtené koeficientem množství</t>
  </si>
  <si>
    <t>165</t>
  </si>
  <si>
    <t>771274242</t>
  </si>
  <si>
    <t>Montáž obkladů podstupnic z dlaždic keramických reliéfních nebo z dekorů lepených cementovým flexibilním lepidlem v přes 150 do 200 mm</t>
  </si>
  <si>
    <t>-1673841627</t>
  </si>
  <si>
    <t>166</t>
  </si>
  <si>
    <t>59761174</t>
  </si>
  <si>
    <t>dlažba keramická slinutá mrazuvzdorná R11/B povrch reliéfní/matný tl do 10mm přes 9 do 12ks/m2</t>
  </si>
  <si>
    <t>927416655</t>
  </si>
  <si>
    <t>"schodiště" 1,9*(22+21+29)*0,17</t>
  </si>
  <si>
    <t>23,256*1,2 'Přepočtené koeficientem množství</t>
  </si>
  <si>
    <t>167</t>
  </si>
  <si>
    <t>771474112</t>
  </si>
  <si>
    <t>Montáž soklů z dlaždic keramických rovných lepených cementovým flexibilním lepidlem v přes 65 do 90 mm</t>
  </si>
  <si>
    <t>1472004883</t>
  </si>
  <si>
    <t>"1.01" 20,62</t>
  </si>
  <si>
    <t>"1.01a" 10,38</t>
  </si>
  <si>
    <t>"1.12" 37,44</t>
  </si>
  <si>
    <t>"2.01" 18,39</t>
  </si>
  <si>
    <t>"2.04" 41,05</t>
  </si>
  <si>
    <t>"3.01" 17,91</t>
  </si>
  <si>
    <t>"3.08" 40,48</t>
  </si>
  <si>
    <t>"4.01" 30,65</t>
  </si>
  <si>
    <t>"4.12" 40,48</t>
  </si>
  <si>
    <t>"4.21" 57,85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</si>
  <si>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</si>
  <si>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</si>
  <si>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</si>
  <si>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</si>
  <si>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</si>
  <si>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</si>
  <si>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</si>
  <si>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</si>
  <si>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</si>
  <si>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</si>
  <si>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</si>
  <si>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"1.03" 10,37</t>
  </si>
  <si>
    <t>"1.04" 10,37</t>
  </si>
  <si>
    <t>"1.05" 7,79</t>
  </si>
  <si>
    <t>"1.06" 5,36</t>
  </si>
  <si>
    <t>"1.07" 9,99</t>
  </si>
  <si>
    <t>"1.08" 5,27</t>
  </si>
  <si>
    <t>"1.09" 5,38</t>
  </si>
  <si>
    <t>"1.10" 5,44</t>
  </si>
  <si>
    <t>"1.11" 10,12</t>
  </si>
  <si>
    <t>"4.02" 12,85</t>
  </si>
  <si>
    <t>"4.03" 6,23</t>
  </si>
  <si>
    <t>"4.04" 4,95</t>
  </si>
  <si>
    <t>"4.05" 5,66</t>
  </si>
  <si>
    <t>"4.06" 4,97</t>
  </si>
  <si>
    <t>"4.08" 7,57</t>
  </si>
  <si>
    <t>"4.09" 4,19</t>
  </si>
  <si>
    <t>168</t>
  </si>
  <si>
    <t>771474132</t>
  </si>
  <si>
    <t>Montáž soklů z dlaždic keramických schodišťových stupňovitých lepených cementovým flexibilním lepidlem v přes 65 do 90 mm</t>
  </si>
  <si>
    <t>-941649326</t>
  </si>
  <si>
    <t>"schodiště" (22+21+29)*(0,17+0,3)</t>
  </si>
  <si>
    <t>169</t>
  </si>
  <si>
    <t>59761184</t>
  </si>
  <si>
    <t>sokl keramický mrazuvzdorný povrch hladký/matný tl do 10mm výšky přes 65 do 90mm</t>
  </si>
  <si>
    <t>548102737</t>
  </si>
  <si>
    <t>33,84*1,1 'Přepočtené koeficientem množství</t>
  </si>
  <si>
    <t>170</t>
  </si>
  <si>
    <t>771574434</t>
  </si>
  <si>
    <t>Montáž podlah keramických reliéfních nebo z dekorů lepených cementovým flexibilním lepidlem přes 4 do 6 ks/m2</t>
  </si>
  <si>
    <t>-767154222</t>
  </si>
  <si>
    <t>"1.01" 24,49</t>
  </si>
  <si>
    <t>"1.01a" 5,86</t>
  </si>
  <si>
    <t>"1.12" 60,1</t>
  </si>
  <si>
    <t>"2.01" 17,56</t>
  </si>
  <si>
    <t>"2.04" 61,01</t>
  </si>
  <si>
    <t>"3.01" 17,13</t>
  </si>
  <si>
    <t>"3.08" 60,96</t>
  </si>
  <si>
    <t>"4.01" 32,75</t>
  </si>
  <si>
    <t>"4.12" 60,96</t>
  </si>
  <si>
    <t>"4.21" 79,02</t>
  </si>
  <si>
    <t>171</t>
  </si>
  <si>
    <t>59761101</t>
  </si>
  <si>
    <t>dlažba keramická slinutá mrazuvzdorná R9 povrch reliéfní/lapovaný tl do 10mm přes 4 do 6ks/m2</t>
  </si>
  <si>
    <t>-271405740</t>
  </si>
  <si>
    <t>sokl450x450/4,5</t>
  </si>
  <si>
    <t>489,896*1,2 'Přepočtené koeficientem množství</t>
  </si>
  <si>
    <t>172</t>
  </si>
  <si>
    <t>771574436</t>
  </si>
  <si>
    <t>Montáž podlah keramických reliéfních nebo z dekorů lepených cementovým flexibilním lepidlem přes 9 do 12 ks/m2</t>
  </si>
  <si>
    <t>1426557386</t>
  </si>
  <si>
    <t>"1.02" 13,14</t>
  </si>
  <si>
    <t>"2.02" 12,65</t>
  </si>
  <si>
    <t>"2.03" 48,45</t>
  </si>
  <si>
    <t>"3.02" 12,65</t>
  </si>
  <si>
    <t>"3.03" 10,67</t>
  </si>
  <si>
    <t>"3.04" 7,34</t>
  </si>
  <si>
    <t>"3.05" 7,08</t>
  </si>
  <si>
    <t>"3.06" 7,21</t>
  </si>
  <si>
    <t>"3.07" 13,93</t>
  </si>
  <si>
    <t>"4.07" 10,91</t>
  </si>
  <si>
    <t>"4.11" 8,4</t>
  </si>
  <si>
    <t>173</t>
  </si>
  <si>
    <t>59761151</t>
  </si>
  <si>
    <t>dlažba keramická slinutá mrazuvzdorná R9 povrch reliéfní/matný tl do 10mm přes 9 do 12ks/m2</t>
  </si>
  <si>
    <t>2085145247</t>
  </si>
  <si>
    <t>sokl300x300/6,6</t>
  </si>
  <si>
    <t>177,544*1,1 'Přepočtené koeficientem množství</t>
  </si>
  <si>
    <t>174</t>
  </si>
  <si>
    <t>771574439</t>
  </si>
  <si>
    <t>Montáž podlah keramických reliéfních nebo z dekorů lepených cementovým flexibilním lepidlem přes 22 do 25 ks/m2</t>
  </si>
  <si>
    <t>-944509658</t>
  </si>
  <si>
    <t>"1.03" 6,33</t>
  </si>
  <si>
    <t>"1.04" 5,86</t>
  </si>
  <si>
    <t>"1.05" 3,89</t>
  </si>
  <si>
    <t>"1.06" 1,38</t>
  </si>
  <si>
    <t>"1.07" 6,85</t>
  </si>
  <si>
    <t>"1.08" 1,38</t>
  </si>
  <si>
    <t>"1.09" 1,38</t>
  </si>
  <si>
    <t>"1.10" 1,38</t>
  </si>
  <si>
    <t>"1.11" 6,37</t>
  </si>
  <si>
    <t>"4.02" 8,16</t>
  </si>
  <si>
    <t>"4.03" 1,65</t>
  </si>
  <si>
    <t>"4.04" 1,25</t>
  </si>
  <si>
    <t>"4.05" 1,64</t>
  </si>
  <si>
    <t>"4.06" 1,25</t>
  </si>
  <si>
    <t>"4.08" 3,64</t>
  </si>
  <si>
    <t>"4.09" 1,44</t>
  </si>
  <si>
    <t>175</t>
  </si>
  <si>
    <t>59761143</t>
  </si>
  <si>
    <t>dlažba keramická slinutá mrazuvzdorná R10/B povrch reliéfní/matný tl do 10mm přes 22 do 25ks/m2</t>
  </si>
  <si>
    <t>80817691</t>
  </si>
  <si>
    <t>sokl200x200/10</t>
  </si>
  <si>
    <t>65,501*1,1 'Přepočtené koeficientem množství</t>
  </si>
  <si>
    <t>176</t>
  </si>
  <si>
    <t>771591112</t>
  </si>
  <si>
    <t>Izolace pod dlažbu nátěrem nebo stěrkou ve dvou vrstvách</t>
  </si>
  <si>
    <t>-875549845</t>
  </si>
  <si>
    <t>177</t>
  </si>
  <si>
    <t>771591115</t>
  </si>
  <si>
    <t>Podlahy spárování silikonem</t>
  </si>
  <si>
    <t>831642816</t>
  </si>
  <si>
    <t>178</t>
  </si>
  <si>
    <t>771591122</t>
  </si>
  <si>
    <t>Podlahy separační provazec do pružných spar průměru 6 mm</t>
  </si>
  <si>
    <t>980890949</t>
  </si>
  <si>
    <t>179</t>
  </si>
  <si>
    <t>998771103</t>
  </si>
  <si>
    <t>Přesun hmot tonážní pro podlahy z dlaždic v objektech v přes 12 do 24 m</t>
  </si>
  <si>
    <t>1151056216</t>
  </si>
  <si>
    <t>776</t>
  </si>
  <si>
    <t>Podlahy povlakové</t>
  </si>
  <si>
    <t>180</t>
  </si>
  <si>
    <t>776111112</t>
  </si>
  <si>
    <t>Broušení betonového podkladu povlakových podlah</t>
  </si>
  <si>
    <t>1452916270</t>
  </si>
  <si>
    <t>"věž" 69,2+13,9</t>
  </si>
  <si>
    <t>181</t>
  </si>
  <si>
    <t>776111311</t>
  </si>
  <si>
    <t>Vysátí podkladu povlakových podlah</t>
  </si>
  <si>
    <t>2134337506</t>
  </si>
  <si>
    <t>182</t>
  </si>
  <si>
    <t>776121112</t>
  </si>
  <si>
    <t>Vodou ředitelná penetrace savého podkladu povlakových podlah</t>
  </si>
  <si>
    <t>-750518539</t>
  </si>
  <si>
    <t>183</t>
  </si>
  <si>
    <t>776141112</t>
  </si>
  <si>
    <t>Stěrka podlahová nivelační pro vyrovnání podkladu povlakových podlah pevnosti 20 MPa tl přes 3 do 5 mm</t>
  </si>
  <si>
    <t>1000339857</t>
  </si>
  <si>
    <t>184</t>
  </si>
  <si>
    <t>776221121</t>
  </si>
  <si>
    <t>Lepení elektrostaticky vodivých pásů z PVC</t>
  </si>
  <si>
    <t>1163332292</t>
  </si>
  <si>
    <t>185</t>
  </si>
  <si>
    <t>28411142</t>
  </si>
  <si>
    <t>podlahovina vinylová homogenní protiskluzná se vsypem a výztuž. vrstvou, elektrostaticky vodivá, třída zátěže 34/43, hořlavost Bfl-s1 tl 2,00mm</t>
  </si>
  <si>
    <t>1902390306</t>
  </si>
  <si>
    <t>69,2*1,1 'Přepočtené koeficientem množství</t>
  </si>
  <si>
    <t>186</t>
  </si>
  <si>
    <t>776261111</t>
  </si>
  <si>
    <t>Lepení pásů z pryže standardním lepidlem</t>
  </si>
  <si>
    <t>-1774922804</t>
  </si>
  <si>
    <t>187</t>
  </si>
  <si>
    <t>27251120</t>
  </si>
  <si>
    <t>koberec dielektrický do 26kV š 1200mm tl 4,5mm</t>
  </si>
  <si>
    <t>1607567059</t>
  </si>
  <si>
    <t>13,9*1,1 'Přepočtené koeficientem množství</t>
  </si>
  <si>
    <t>188</t>
  </si>
  <si>
    <t>776411111</t>
  </si>
  <si>
    <t>Montáž obvodových soklíků výšky do 80 mm</t>
  </si>
  <si>
    <t>1645665643</t>
  </si>
  <si>
    <t>189</t>
  </si>
  <si>
    <t>28411007</t>
  </si>
  <si>
    <t>lišta soklová PVC 15x50mm</t>
  </si>
  <si>
    <t>-1434525080</t>
  </si>
  <si>
    <t>15,7*1,02 'Přepočtené koeficientem množství</t>
  </si>
  <si>
    <t>190</t>
  </si>
  <si>
    <t>776411211</t>
  </si>
  <si>
    <t>Montáž tahaných obvodových soklíků z PVC výšky do 80 mm</t>
  </si>
  <si>
    <t>2005870609</t>
  </si>
  <si>
    <t>191</t>
  </si>
  <si>
    <t>-668817539</t>
  </si>
  <si>
    <t>66*0,092 'Přepočtené koeficientem množství</t>
  </si>
  <si>
    <t>192</t>
  </si>
  <si>
    <t>776411213</t>
  </si>
  <si>
    <t>Montáž tahaných soklíků z PVC vnitřních rohů</t>
  </si>
  <si>
    <t>-1133786725</t>
  </si>
  <si>
    <t>193</t>
  </si>
  <si>
    <t>1221221423</t>
  </si>
  <si>
    <t>8*0,02875 'Přepočtené koeficientem množství</t>
  </si>
  <si>
    <t>194</t>
  </si>
  <si>
    <t>776421111</t>
  </si>
  <si>
    <t>Montáž obvodových lišt lepením</t>
  </si>
  <si>
    <t>967000336</t>
  </si>
  <si>
    <t>195</t>
  </si>
  <si>
    <t>28342163</t>
  </si>
  <si>
    <t>lišta podlahová PVC fabion</t>
  </si>
  <si>
    <t>1372972015</t>
  </si>
  <si>
    <t>66*1,02 'Přepočtené koeficientem množství</t>
  </si>
  <si>
    <t>196</t>
  </si>
  <si>
    <t>776421312</t>
  </si>
  <si>
    <t>Montáž přechodových šroubovaných lišt</t>
  </si>
  <si>
    <t>1416862051</t>
  </si>
  <si>
    <t>197</t>
  </si>
  <si>
    <t>55343125</t>
  </si>
  <si>
    <t>profil přechodový Al vrtaný 30mm leštěná mosaz</t>
  </si>
  <si>
    <t>1129261257</t>
  </si>
  <si>
    <t>4,5*1,02 'Přepočtené koeficientem množství</t>
  </si>
  <si>
    <t>198</t>
  </si>
  <si>
    <t>998776103</t>
  </si>
  <si>
    <t>Přesun hmot tonážní pro podlahy povlakové v objektech v přes 12 do 24 m</t>
  </si>
  <si>
    <t>1924526416</t>
  </si>
  <si>
    <t>777</t>
  </si>
  <si>
    <t>Podlahy lité</t>
  </si>
  <si>
    <t>199</t>
  </si>
  <si>
    <t>7775211R</t>
  </si>
  <si>
    <t>Podlahový polyuretanový systém pro parkovací stání</t>
  </si>
  <si>
    <t>-848432278</t>
  </si>
  <si>
    <t>Poznámka k položce:_x000d_
včetně vytažení na sokl</t>
  </si>
  <si>
    <t>"2-3NP" 15685</t>
  </si>
  <si>
    <t>200</t>
  </si>
  <si>
    <t>7775212R</t>
  </si>
  <si>
    <t>Podlahový polyuretanový systém pro rampy</t>
  </si>
  <si>
    <t>1123226058</t>
  </si>
  <si>
    <t>"2-3NP" 712</t>
  </si>
  <si>
    <t>201</t>
  </si>
  <si>
    <t>998777103</t>
  </si>
  <si>
    <t>Přesun hmot tonážní pro podlahy lité v objektech v přes 12 do 24 m</t>
  </si>
  <si>
    <t>1007792224</t>
  </si>
  <si>
    <t>784</t>
  </si>
  <si>
    <t>Dokončovací práce - malby a tapety</t>
  </si>
  <si>
    <t>202</t>
  </si>
  <si>
    <t>784111001</t>
  </si>
  <si>
    <t>Oprášení (ometení ) podkladu v místnostech v do 3,80 m</t>
  </si>
  <si>
    <t>-699749859</t>
  </si>
  <si>
    <t>"olejový nátěr" 2*368</t>
  </si>
  <si>
    <t>203</t>
  </si>
  <si>
    <t>78435106R</t>
  </si>
  <si>
    <t>Nátěry olejové v místnostech v do 3,80 m</t>
  </si>
  <si>
    <t>-745085613</t>
  </si>
  <si>
    <t>D.1.2.1 - Stavebně-konstrukční řešení</t>
  </si>
  <si>
    <t xml:space="preserve"> </t>
  </si>
  <si>
    <t xml:space="preserve">    783 - Dokončovací práce - nátěry</t>
  </si>
  <si>
    <t>162751113</t>
  </si>
  <si>
    <t>Vodorovné přemístění přes 5 000 do 6000 m výkopku/sypaniny z horniny třídy těžitelnosti I skupiny 1 až 3</t>
  </si>
  <si>
    <t>-1639746075</t>
  </si>
  <si>
    <t>1148*1,05*3,14*0,6*0,6*0,5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</si>
  <si>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</si>
  <si>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</si>
  <si>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</si>
  <si>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</si>
  <si>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</si>
  <si>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</si>
  <si>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</si>
  <si>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</si>
  <si>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</si>
  <si>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</si>
  <si>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</si>
  <si>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</si>
  <si>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1362,584*1,7 'Přepočtené koeficientem množství</t>
  </si>
  <si>
    <t>171251201</t>
  </si>
  <si>
    <t>Uložení sypaniny na skládky nebo meziskládky</t>
  </si>
  <si>
    <t>1758180739</t>
  </si>
  <si>
    <t>1148*1,05*3,14*0,6*0,6</t>
  </si>
  <si>
    <t>22611341R</t>
  </si>
  <si>
    <t>Vrty velkoprofilové svislé D přes 1050 do 1250 mm hl přes 5 m hornina II-IV</t>
  </si>
  <si>
    <t>1245063300</t>
  </si>
  <si>
    <t>1148*1,05</t>
  </si>
  <si>
    <t>231112113</t>
  </si>
  <si>
    <t>Zřízení pilot svislých D přes 650 do 1250 mm hl od 0 do 10 m bez vytažení pažnic z betonu železového</t>
  </si>
  <si>
    <t>1012292972</t>
  </si>
  <si>
    <t>hodnota z VV statika</t>
  </si>
  <si>
    <t xml:space="preserve">Piloty- D 1200 mm - lokálně zvážit </t>
  </si>
  <si>
    <t>"dl. 7m" 65*7</t>
  </si>
  <si>
    <t>"dl. 9m" 77*9</t>
  </si>
  <si>
    <t>58932937</t>
  </si>
  <si>
    <t>beton C 25/30 X0,XC1-4,XD1-2,XA1-2,XF1 kamenivo frakce 0/22</t>
  </si>
  <si>
    <t>1833827483</t>
  </si>
  <si>
    <t>"dl. 7m" 65*7*1,131</t>
  </si>
  <si>
    <t>"dl. 9m" 77*9*1,131</t>
  </si>
  <si>
    <t>231611114</t>
  </si>
  <si>
    <t>Výztuž pilot betonovaných do země ocel z betonářské oceli 10 505</t>
  </si>
  <si>
    <t>-2054045176</t>
  </si>
  <si>
    <t>"z VV statika"</t>
  </si>
  <si>
    <t>32,5</t>
  </si>
  <si>
    <t>239111113</t>
  </si>
  <si>
    <t>Odbourání vrchní části znehodnocené výplně pilot D piloty přes 650 do 1250 mm</t>
  </si>
  <si>
    <t>1411480223</t>
  </si>
  <si>
    <t>1148*0,05</t>
  </si>
  <si>
    <t>273321511</t>
  </si>
  <si>
    <t>Základové desky ze ŽB bez zvýšených nároků na prostředí tř. C 25/30</t>
  </si>
  <si>
    <t>-1990241180</t>
  </si>
  <si>
    <t>"D1 350 mm"11,1</t>
  </si>
  <si>
    <t>"D2 150 mm"30,4</t>
  </si>
  <si>
    <t>"D3 300 mm"12,4</t>
  </si>
  <si>
    <t>"D4 150 mm - dobetonávka"3,3</t>
  </si>
  <si>
    <t>273351121</t>
  </si>
  <si>
    <t>Zřízení bednění základových desek</t>
  </si>
  <si>
    <t>-1720119570</t>
  </si>
  <si>
    <t xml:space="preserve">hodnoty z DWG </t>
  </si>
  <si>
    <t>"D1 350 mm"22,8*0,35</t>
  </si>
  <si>
    <t>"D2 150 mm"78,42*0,15</t>
  </si>
  <si>
    <t>"D3 300 mm"26,32*0,3</t>
  </si>
  <si>
    <t>273351122</t>
  </si>
  <si>
    <t>Odstranění bednění základových desek</t>
  </si>
  <si>
    <t>1197763539</t>
  </si>
  <si>
    <t>273361321</t>
  </si>
  <si>
    <t>Výztuž základových desek betonářskou ocelí 11 375 (EZ)</t>
  </si>
  <si>
    <t>388028830</t>
  </si>
  <si>
    <t>5,1</t>
  </si>
  <si>
    <t>274123901</t>
  </si>
  <si>
    <t>Montáž ŽB základových pasů pro skelet hmotnosti do 1 t</t>
  </si>
  <si>
    <t>1144095937</t>
  </si>
  <si>
    <t>5953105X</t>
  </si>
  <si>
    <t>SENDVIČ 200mm NOSNÝ PANEL, 100mm IZOLANT, 60mm MONIÉRKA</t>
  </si>
  <si>
    <t>-504947952</t>
  </si>
  <si>
    <t>275322511</t>
  </si>
  <si>
    <t>Základové patky ze ŽB se zvýšenými nároky na prostředí tř. C 25/30</t>
  </si>
  <si>
    <t>-483221131</t>
  </si>
  <si>
    <t>"P1" 1</t>
  </si>
  <si>
    <t>275322611</t>
  </si>
  <si>
    <t>Základové patky ze ŽB se zvýšenými nároky na prostředí tř. C 30/37</t>
  </si>
  <si>
    <t>-615731192</t>
  </si>
  <si>
    <t>H1</t>
  </si>
  <si>
    <t>142,1</t>
  </si>
  <si>
    <t>H2</t>
  </si>
  <si>
    <t>10,6</t>
  </si>
  <si>
    <t>H7</t>
  </si>
  <si>
    <t>3,4</t>
  </si>
  <si>
    <t>H3</t>
  </si>
  <si>
    <t>18,6</t>
  </si>
  <si>
    <t>H4</t>
  </si>
  <si>
    <t>14,3</t>
  </si>
  <si>
    <t>H5</t>
  </si>
  <si>
    <t>2,7</t>
  </si>
  <si>
    <t>H6</t>
  </si>
  <si>
    <t>6,8</t>
  </si>
  <si>
    <t>H8</t>
  </si>
  <si>
    <t>2,0</t>
  </si>
  <si>
    <t>H9</t>
  </si>
  <si>
    <t>1,9</t>
  </si>
  <si>
    <t>-1539885305</t>
  </si>
  <si>
    <t>6,28*0,7*1,3*107+6,28*1*1,5*4+6,28*0,3*0,9*107+6,28*0,45*1*4</t>
  </si>
  <si>
    <t>1,1*4*1,3*11+1,3*4*1,5*11+0,4*4*0,9*11+0,6*4*1*11</t>
  </si>
  <si>
    <t>(1,5*2+1,9*2)*1,7*5+(0,6*2+1,1*2)*1,2*5</t>
  </si>
  <si>
    <t>1*4*0,5*2</t>
  </si>
  <si>
    <t>-1454433253</t>
  </si>
  <si>
    <t>27535211R</t>
  </si>
  <si>
    <t>Bednění základových patek - příplatek za kruhové bednění</t>
  </si>
  <si>
    <t>105216818</t>
  </si>
  <si>
    <t>275361821</t>
  </si>
  <si>
    <t>Výztuž základových patek betonářskou ocelí 10 505 (R)</t>
  </si>
  <si>
    <t>-196279254</t>
  </si>
  <si>
    <t>202,4*160/1000</t>
  </si>
  <si>
    <t>1*100/1000</t>
  </si>
  <si>
    <t>331123903</t>
  </si>
  <si>
    <t>Montáž ŽB sloupů do dutiny patky hmotnosti přes 3 do 5 t budova v do 18 m</t>
  </si>
  <si>
    <t>-2022053319</t>
  </si>
  <si>
    <t>Poznámka k položce:_x000d_
se zalitím dutiny a vyrovnání dna patky</t>
  </si>
  <si>
    <t>Kruhové</t>
  </si>
  <si>
    <t xml:space="preserve">"D600"109 </t>
  </si>
  <si>
    <t xml:space="preserve">"D900 "4 </t>
  </si>
  <si>
    <t>Čtvercové</t>
  </si>
  <si>
    <t xml:space="preserve">"400x400 "17 </t>
  </si>
  <si>
    <t>"600x600 " 12</t>
  </si>
  <si>
    <t>Obdélníkové</t>
  </si>
  <si>
    <t xml:space="preserve">"600x1100"2 </t>
  </si>
  <si>
    <t>59362001</t>
  </si>
  <si>
    <t>sloup ŽB včetně výztuže do 200kg/m3 objem prefabrikátu přes 1m3</t>
  </si>
  <si>
    <t>87275914</t>
  </si>
  <si>
    <t>Poznámka k položce:_x000d_
C35/45</t>
  </si>
  <si>
    <t>"D600-109 ks"154,9</t>
  </si>
  <si>
    <t>"D900 - 4 ks"13,4</t>
  </si>
  <si>
    <t>"400x400 - 17 ks"29,6</t>
  </si>
  <si>
    <t>"600x600 - 12 ks"34,1</t>
  </si>
  <si>
    <t>"600x1100 - 2 ks"17,7</t>
  </si>
  <si>
    <t>331123913</t>
  </si>
  <si>
    <t>Montáž ŽB sloupů přivařením k základu hmotnosti přes 3 do 5 t budova v do 18 m</t>
  </si>
  <si>
    <t>516629743</t>
  </si>
  <si>
    <t>Poznámka k položce:_x000d_
se zalitím spoje</t>
  </si>
  <si>
    <t>"D600"109</t>
  </si>
  <si>
    <t>"400x400" 17</t>
  </si>
  <si>
    <t>"600x600 "12</t>
  </si>
  <si>
    <t>"500x300 " 7</t>
  </si>
  <si>
    <t xml:space="preserve">"D600"108 </t>
  </si>
  <si>
    <t xml:space="preserve">"400x400 "12 </t>
  </si>
  <si>
    <t>"600x600 "7</t>
  </si>
  <si>
    <t xml:space="preserve">"500x300 "7 </t>
  </si>
  <si>
    <t>4.NP</t>
  </si>
  <si>
    <t>"400x400"5</t>
  </si>
  <si>
    <t>59362000</t>
  </si>
  <si>
    <t>sloup ŽB včetně výztuže do 200kg/m3 objem prefabrikátu do 1m3</t>
  </si>
  <si>
    <t>1081073966</t>
  </si>
  <si>
    <t xml:space="preserve">"500x300 - 7  ks"2,9</t>
  </si>
  <si>
    <t>"D600-108 ks"80,9</t>
  </si>
  <si>
    <t>"600x600 - 7 ks"6,7</t>
  </si>
  <si>
    <t xml:space="preserve">"500x300 - 7  ks"2,8</t>
  </si>
  <si>
    <t>"400x400 - 5 ks"(3,35*0,4*0,4)*5</t>
  </si>
  <si>
    <t>-560613698</t>
  </si>
  <si>
    <t xml:space="preserve">"600x1100 - 2  ks"17,7</t>
  </si>
  <si>
    <t>"D900 - 4 ks"6,8</t>
  </si>
  <si>
    <t>"400x400 - 12 ks"12,4</t>
  </si>
  <si>
    <t>341123914</t>
  </si>
  <si>
    <t>Montáž ŽB zavětrovacích stěn se svařovanými spoji hmotnosti přes 5 do 7 t budova v do 18 m</t>
  </si>
  <si>
    <t>-736890709</t>
  </si>
  <si>
    <t>"SZ SCHODIŠTĚ "2</t>
  </si>
  <si>
    <t xml:space="preserve">"S RAMPA "4 </t>
  </si>
  <si>
    <t xml:space="preserve">"J RAMPA " 4 </t>
  </si>
  <si>
    <t xml:space="preserve">"INST JÁDRO K1-CC "4 </t>
  </si>
  <si>
    <t>"VÝTAH JÁDRO V-M1 "6</t>
  </si>
  <si>
    <t xml:space="preserve">"S RAMPA -"4 </t>
  </si>
  <si>
    <t>"J RAMPA "4</t>
  </si>
  <si>
    <t>"INST JÁDRO K1-CC " 4</t>
  </si>
  <si>
    <t xml:space="preserve">"VÝTAH JÁDRO V-M1 "6 </t>
  </si>
  <si>
    <t>"VÝTAH JÁDRO V-M1 "7</t>
  </si>
  <si>
    <t>tl.200 mm</t>
  </si>
  <si>
    <t>"1.NP"10</t>
  </si>
  <si>
    <t>"4.NP"1</t>
  </si>
  <si>
    <t>59331001</t>
  </si>
  <si>
    <t>stěna nosná ŽB včetně výztuže do 170kg/m3 objem prefabrikátu přes 1m3</t>
  </si>
  <si>
    <t>1757324201</t>
  </si>
  <si>
    <t>Poznámka k položce:_x000d_
C30/37</t>
  </si>
  <si>
    <t>"SZ SCHODIŠTĚ -2ks"5,2</t>
  </si>
  <si>
    <t>"S RAMPA - 4 ks"62,8</t>
  </si>
  <si>
    <t>"J RAMPA - 4 ks"63,0</t>
  </si>
  <si>
    <t>"INST JÁDRO K1-CC - 4 ks "7,8</t>
  </si>
  <si>
    <t>"VÝTAH JÁDRO V-M1 - 6 ks"22,0</t>
  </si>
  <si>
    <t>"S RAMPA - 4 ks"47,4</t>
  </si>
  <si>
    <t>"J RAMPA - 4 ks"49,1</t>
  </si>
  <si>
    <t>"INST JÁDRO K1-CC - 4 ks "5,3</t>
  </si>
  <si>
    <t>"VÝTAH JÁDRO V-M1 - 6 ks"15,2</t>
  </si>
  <si>
    <t>"S RAMPA - 4 ks"45,9</t>
  </si>
  <si>
    <t>"J RAMPA - 4 ks"49,8</t>
  </si>
  <si>
    <t>"INST JÁDRO K1-CC - 4 ks "6,7</t>
  </si>
  <si>
    <t>"VÝTAH JÁDRO V-M1 - 7 ks"21,9</t>
  </si>
  <si>
    <t>"VÝTAH JÁDRO V-M1 - 7 ks"21,1</t>
  </si>
  <si>
    <t>"1.NP"10,92+9,45+10,17+14,11+23,62+10,92+7,17+19,75+1,55+1,55</t>
  </si>
  <si>
    <t>"4.NP"3,65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</si>
  <si>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</si>
  <si>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</si>
  <si>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</si>
  <si>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</si>
  <si>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125 </t>
  </si>
  <si>
    <t xml:space="preserve">"dobetonávka spár,výplň deltabeam nosníků a zbytkových ploch - beton C 25/30 -  hrubý odhad " 90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</si>
  <si>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</si>
  <si>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</si>
  <si>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</si>
  <si>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</si>
  <si>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</si>
  <si>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"kleštinová výztuž a dobetonávky"4,9</t>
  </si>
  <si>
    <t>"kleštinová výztuž a dobetonávky"0,15</t>
  </si>
  <si>
    <t>411121125</t>
  </si>
  <si>
    <t>Montáž prefabrikovaných ŽB stropů ze stropních panelů š 1200 mm dl přes 3800 do 7000 mm</t>
  </si>
  <si>
    <t>1878629978</t>
  </si>
  <si>
    <t>"SPIROLL 320"</t>
  </si>
  <si>
    <t>"SPIROLL 250"</t>
  </si>
  <si>
    <t>59346866</t>
  </si>
  <si>
    <t>panel stropní předpjatý š 1190mm v 320mm, počet lan 10 + 2</t>
  </si>
  <si>
    <t>-1426999022</t>
  </si>
  <si>
    <t>6,800*21</t>
  </si>
  <si>
    <t>6,800*19</t>
  </si>
  <si>
    <t>6,800*1</t>
  </si>
  <si>
    <t>59346863</t>
  </si>
  <si>
    <t>panel stropní předpjatý š 1190mm v 250mm, počet lan 10 + 2</t>
  </si>
  <si>
    <t>91998196</t>
  </si>
  <si>
    <t>4,300*4</t>
  </si>
  <si>
    <t>4,020*11</t>
  </si>
  <si>
    <t>4,23*5</t>
  </si>
  <si>
    <t>4,23*2</t>
  </si>
  <si>
    <t>4,02*13</t>
  </si>
  <si>
    <t>4,23*4</t>
  </si>
  <si>
    <t>4,23*1</t>
  </si>
  <si>
    <t>2,54*3</t>
  </si>
  <si>
    <t>2,54*1</t>
  </si>
  <si>
    <t>411121127</t>
  </si>
  <si>
    <t>Montáž prefabrikovaných ŽB stropů ze stropních panelů š 1200 mm dl přes 7000 mm</t>
  </si>
  <si>
    <t>299694935</t>
  </si>
  <si>
    <t>"4.NP"</t>
  </si>
  <si>
    <t>363688414</t>
  </si>
  <si>
    <t>12,690*46</t>
  </si>
  <si>
    <t>12,690*1</t>
  </si>
  <si>
    <t>7,840*38</t>
  </si>
  <si>
    <t>7,840*1</t>
  </si>
  <si>
    <t>8,140*15</t>
  </si>
  <si>
    <t>10,590*14</t>
  </si>
  <si>
    <t>10,590*1</t>
  </si>
  <si>
    <t>10,890*32</t>
  </si>
  <si>
    <t>10,890*1</t>
  </si>
  <si>
    <t>13,290*46</t>
  </si>
  <si>
    <t>13,290*1</t>
  </si>
  <si>
    <t>7,840*53</t>
  </si>
  <si>
    <t>12,690*53</t>
  </si>
  <si>
    <t>8,790*18</t>
  </si>
  <si>
    <t>8,740*14</t>
  </si>
  <si>
    <t>8,740*1</t>
  </si>
  <si>
    <t>14,340*17</t>
  </si>
  <si>
    <t>14,340*1</t>
  </si>
  <si>
    <t>14,230*14</t>
  </si>
  <si>
    <t>9,840*18</t>
  </si>
  <si>
    <t>13,270*20</t>
  </si>
  <si>
    <t>13,270*1</t>
  </si>
  <si>
    <t>9,800*14</t>
  </si>
  <si>
    <t>9,800*1</t>
  </si>
  <si>
    <t>8,680*10</t>
  </si>
  <si>
    <t>8,680*1</t>
  </si>
  <si>
    <t>8,070*63</t>
  </si>
  <si>
    <t>8,070*1</t>
  </si>
  <si>
    <t>12,520*63</t>
  </si>
  <si>
    <t>12,435*1</t>
  </si>
  <si>
    <t>12,110*1</t>
  </si>
  <si>
    <t>11,780*1</t>
  </si>
  <si>
    <t>11,460*1</t>
  </si>
  <si>
    <t>10,740*1</t>
  </si>
  <si>
    <t>9,550*1</t>
  </si>
  <si>
    <t>8,360*1</t>
  </si>
  <si>
    <t>13,15*53</t>
  </si>
  <si>
    <t>13,15*1</t>
  </si>
  <si>
    <t>13,2*19</t>
  </si>
  <si>
    <t>13,2*1</t>
  </si>
  <si>
    <t>14,2*31</t>
  </si>
  <si>
    <t>14,2*2</t>
  </si>
  <si>
    <t>13,2*20</t>
  </si>
  <si>
    <t>1826385406</t>
  </si>
  <si>
    <t>7,140*7</t>
  </si>
  <si>
    <t>7,140*1</t>
  </si>
  <si>
    <t>12,5*46</t>
  </si>
  <si>
    <t>12,5*1</t>
  </si>
  <si>
    <t>7,7*38</t>
  </si>
  <si>
    <t>7,7*1</t>
  </si>
  <si>
    <t>8*15</t>
  </si>
  <si>
    <t>10,75*38</t>
  </si>
  <si>
    <t>10,75*1</t>
  </si>
  <si>
    <t>10,45*15</t>
  </si>
  <si>
    <t>7,84*53</t>
  </si>
  <si>
    <t>7,84*1</t>
  </si>
  <si>
    <t>12,5*52</t>
  </si>
  <si>
    <t>12,5*2</t>
  </si>
  <si>
    <t>8,7*32</t>
  </si>
  <si>
    <t>8,7*1</t>
  </si>
  <si>
    <t>7,11*19</t>
  </si>
  <si>
    <t>7,11*1</t>
  </si>
  <si>
    <t>9,7*32</t>
  </si>
  <si>
    <t>9,7*1</t>
  </si>
  <si>
    <t>9,7*2</t>
  </si>
  <si>
    <t>8,61*10</t>
  </si>
  <si>
    <t>8,61*1</t>
  </si>
  <si>
    <t>7,9*63</t>
  </si>
  <si>
    <t>7,9*1</t>
  </si>
  <si>
    <t>12,3*56</t>
  </si>
  <si>
    <t>12,3*1</t>
  </si>
  <si>
    <t>12,225*1</t>
  </si>
  <si>
    <t>11,9*1</t>
  </si>
  <si>
    <t>11,57*1</t>
  </si>
  <si>
    <t>11,245*1</t>
  </si>
  <si>
    <t>10,485*1</t>
  </si>
  <si>
    <t>9,3*1</t>
  </si>
  <si>
    <t>8,1*1</t>
  </si>
  <si>
    <t>7,09*9</t>
  </si>
  <si>
    <t>7,09*1</t>
  </si>
  <si>
    <t>7,09*7</t>
  </si>
  <si>
    <t>411125004</t>
  </si>
  <si>
    <t>Montáž ŽB stropních panelů hmotnosti přes 5 do 7 t</t>
  </si>
  <si>
    <t>-93823035</t>
  </si>
  <si>
    <t>"výtah"1</t>
  </si>
  <si>
    <t>59343001</t>
  </si>
  <si>
    <t>stropní panel ŽB včetně výztuže do 150kg/m3 objem prefabrikátu přes 1m3</t>
  </si>
  <si>
    <t>-543553382</t>
  </si>
  <si>
    <t>5.NP</t>
  </si>
  <si>
    <t>"šachta"1,0</t>
  </si>
  <si>
    <t>413123921</t>
  </si>
  <si>
    <t>Montáž trámů, průvlaků, ztužidel se svařovanými spoji hmotnosti do 1,5 t budova v do 18 m</t>
  </si>
  <si>
    <t>989166596</t>
  </si>
  <si>
    <t>1NP</t>
  </si>
  <si>
    <t>2NP</t>
  </si>
  <si>
    <t>3NP</t>
  </si>
  <si>
    <t>4NP</t>
  </si>
  <si>
    <t>spřažený ocelobetonový delta-nosník dl. 5-8 m</t>
  </si>
  <si>
    <t>-2001467709</t>
  </si>
  <si>
    <t>1414282880</t>
  </si>
  <si>
    <t>"spojovací krček" 2</t>
  </si>
  <si>
    <t>59323000</t>
  </si>
  <si>
    <t>průvlak ŽB včetně výztuže do 200kg/m3 objem prefabrikátu do 1m3</t>
  </si>
  <si>
    <t>519839337</t>
  </si>
  <si>
    <t>413123922</t>
  </si>
  <si>
    <t>Montáž trámů, průvlaků, ztužidel se svařovanými spoji hmotnosti přes 1,5 do 3 t budova v do 18 m</t>
  </si>
  <si>
    <t>-1330040183</t>
  </si>
  <si>
    <t>"schodiště - 300x400 mm" 1</t>
  </si>
  <si>
    <t xml:space="preserve">"schodiště - 300x400 mm"1 </t>
  </si>
  <si>
    <t>"schodiště - 300x400 mm"1</t>
  </si>
  <si>
    <t>"schodiště - 300x580 mm"1</t>
  </si>
  <si>
    <t>143542908</t>
  </si>
  <si>
    <t>"schodiště - 300x400 mm, 1 ks " 0,7</t>
  </si>
  <si>
    <t>"osa 08 - 400x440 mm, 3 ks" 2,7</t>
  </si>
  <si>
    <t>"schodiště - 300x400 mm, 1 ks "0,7</t>
  </si>
  <si>
    <t>"schodiště - 300x580 mm, 1 ks "0,9</t>
  </si>
  <si>
    <t>413123923</t>
  </si>
  <si>
    <t>Montáž trámů, průvlaků, ztužidel se svařovanými spoji hmotnosti přes 3 do 5 t budova v do 18 m</t>
  </si>
  <si>
    <t>-1099389337</t>
  </si>
  <si>
    <t>"osa V - 400x600 mm,"2</t>
  </si>
  <si>
    <t>"osa 08,U,18,K1,CC - 400x530 mm"9</t>
  </si>
  <si>
    <t>"osa V - 400x630 mm" 2</t>
  </si>
  <si>
    <t>"osa 08,U,18,K1,CC - 400x530 mm"6</t>
  </si>
  <si>
    <t>"osa 08 - 400x440 mm"3</t>
  </si>
  <si>
    <t>"osa V - 400x460 mm" 11</t>
  </si>
  <si>
    <t>59323001</t>
  </si>
  <si>
    <t>průvlak ŽB včetně výztuže do 200kg/m3 objem prefabrikátu přes 1m3</t>
  </si>
  <si>
    <t>-1182905965</t>
  </si>
  <si>
    <t>"osa V - 400x600 mm, 2ks"3,8</t>
  </si>
  <si>
    <t>"osa 08,U,18,K1,CC - 400x530 mm, 9ks" 9,1</t>
  </si>
  <si>
    <t>"osa V - 400x600 mm, 2ks"4,2</t>
  </si>
  <si>
    <t>"osa V - 400x630 mm, 2ks"4,2</t>
  </si>
  <si>
    <t>"osa 08,U,18,K1,CC - 400x530 mm, 6ks" 6,1</t>
  </si>
  <si>
    <t>"osa V - 400x460 mm, 11ks"12,3</t>
  </si>
  <si>
    <t>41312392R</t>
  </si>
  <si>
    <t>Montáž trámů, průvlaků, ztužidel se svařovanými spoji hmotnosti přes 7 t budova v do 18 m</t>
  </si>
  <si>
    <t>-815941357</t>
  </si>
  <si>
    <t>"střecha parkoviště - 600x750mm " 137</t>
  </si>
  <si>
    <t>5932300X</t>
  </si>
  <si>
    <t>495843686</t>
  </si>
  <si>
    <t>Poznámka k položce:_x000d_
C40/50</t>
  </si>
  <si>
    <t>"střecha parkoviště - 600x750mm - 137 ks" 519,1</t>
  </si>
  <si>
    <t>435125002</t>
  </si>
  <si>
    <t>Montáž schodišťových ramen s nesvařovanými spoji hmotnosti přes 2 do 5 t</t>
  </si>
  <si>
    <t>-1796756781</t>
  </si>
  <si>
    <t>1.NP š.1840 mm</t>
  </si>
  <si>
    <t>"K1-CC " 2</t>
  </si>
  <si>
    <t>2.NP š.1840 mm</t>
  </si>
  <si>
    <t xml:space="preserve">"K1-CC "2 </t>
  </si>
  <si>
    <t>3.NP- š.1840 mm</t>
  </si>
  <si>
    <t xml:space="preserve">"K1-CC "3 </t>
  </si>
  <si>
    <t>4.NP š.1840 mm</t>
  </si>
  <si>
    <t>5937219X</t>
  </si>
  <si>
    <t>schodiště ŽB včetně výztuže do 150kg/m3 objem prefabrikátu přes 1m3</t>
  </si>
  <si>
    <t>-105487316</t>
  </si>
  <si>
    <t>"K1-CC - 2 ks "6,3</t>
  </si>
  <si>
    <t>"K1-CC - 2 ks "6,1</t>
  </si>
  <si>
    <t>"K1-CC - 3 ks " 7,1</t>
  </si>
  <si>
    <t>"K1-CC - 2 ks "4,6</t>
  </si>
  <si>
    <t>444171113</t>
  </si>
  <si>
    <t>Montáž krytiny ocelových střech z tvarovaných ocelových plechů šroubovaných budov v přes 12 do 24 m</t>
  </si>
  <si>
    <t>-1439700503</t>
  </si>
  <si>
    <t>"spojovací krček" 2*65,225</t>
  </si>
  <si>
    <t>1548413X</t>
  </si>
  <si>
    <t xml:space="preserve">plech trapézový 60/250 s povrchovou úpravou tl 0,8mm </t>
  </si>
  <si>
    <t>-738758379</t>
  </si>
  <si>
    <t>130,45*1,133 'Přepočtené koeficientem množství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</si>
  <si>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</si>
  <si>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</si>
  <si>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</si>
  <si>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</si>
  <si>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</si>
  <si>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</si>
  <si>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</si>
  <si>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</si>
  <si>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</si>
  <si>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</si>
  <si>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</si>
  <si>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631311125</t>
  </si>
  <si>
    <t>Mazanina tl přes 80 do 120 mm z betonu prostého bez zvýšených nároků na prostředí tř. C 20/25</t>
  </si>
  <si>
    <t>-667857529</t>
  </si>
  <si>
    <t xml:space="preserve">"spojovací krček - nabetonávka" 6,62 </t>
  </si>
  <si>
    <t>631319011</t>
  </si>
  <si>
    <t>Příplatek k mazanině tl přes 50 do 80 mm za přehlazení povrchu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</si>
  <si>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</si>
  <si>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</si>
  <si>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</si>
  <si>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</si>
  <si>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</si>
  <si>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</si>
  <si>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6,62</t>
  </si>
  <si>
    <t>-259518383</t>
  </si>
  <si>
    <t>631319173</t>
  </si>
  <si>
    <t>Příplatek k mazanině tl přes 80 do 120 mm za stržení povrchu spodní vrstvy před vložením výztuže</t>
  </si>
  <si>
    <t>-1599054073</t>
  </si>
  <si>
    <t>1783600416</t>
  </si>
  <si>
    <t>"množství v přebetonávce"48</t>
  </si>
  <si>
    <t>krček</t>
  </si>
  <si>
    <t>1,35*65,224/1000</t>
  </si>
  <si>
    <t>95394611R</t>
  </si>
  <si>
    <t xml:space="preserve">Výroba a montáž ocelových kcí </t>
  </si>
  <si>
    <t>-229657617</t>
  </si>
  <si>
    <t>"spojovací krček" 15,129</t>
  </si>
  <si>
    <t>"únikové schodiště" 3,938</t>
  </si>
  <si>
    <t>1301072X</t>
  </si>
  <si>
    <t>ocel profilová jakost S235 J2G3, S235 JO</t>
  </si>
  <si>
    <t>523251089</t>
  </si>
  <si>
    <t>Poznámka k položce:_x000d_
Hmotnost: 36,20 kg/m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</si>
  <si>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</si>
  <si>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</si>
  <si>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</si>
  <si>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</si>
  <si>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</si>
  <si>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</si>
  <si>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97,523*5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</si>
  <si>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</si>
  <si>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</si>
  <si>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</si>
  <si>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</si>
  <si>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</si>
  <si>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</si>
  <si>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1600704929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</si>
  <si>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</si>
  <si>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</si>
  <si>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</si>
  <si>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</si>
  <si>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</si>
  <si>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</si>
  <si>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</si>
  <si>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</si>
  <si>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</si>
  <si>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</si>
  <si>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</si>
  <si>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</si>
  <si>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</si>
  <si>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</si>
  <si>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</si>
  <si>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783</t>
  </si>
  <si>
    <t>Dokončovací práce - nátěry</t>
  </si>
  <si>
    <t>783301401</t>
  </si>
  <si>
    <t>Ometení zámečnických konstrukcí</t>
  </si>
  <si>
    <t>1899022620</t>
  </si>
  <si>
    <t>"spojovací krček" 440</t>
  </si>
  <si>
    <t>"únikové schodiště" 120</t>
  </si>
  <si>
    <t>783314201</t>
  </si>
  <si>
    <t>Základní antikorozní jednonásobný syntetický standardní nátěr zámečnických konstrukcí</t>
  </si>
  <si>
    <t>369737673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</si>
  <si>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</si>
  <si>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</si>
  <si>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</si>
  <si>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</si>
  <si>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</si>
  <si>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</si>
  <si>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D.1.2.3 -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</si>
  <si>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</si>
  <si>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</si>
  <si>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</si>
  <si>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</si>
  <si>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</si>
  <si>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</si>
  <si>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</si>
  <si>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</si>
  <si>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</si>
  <si>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</si>
  <si>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</si>
  <si>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</si>
  <si>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</si>
  <si>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</si>
  <si>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</si>
  <si>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</si>
  <si>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</si>
  <si>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</si>
  <si>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</si>
  <si>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</si>
  <si>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</si>
  <si>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</si>
  <si>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D.1.2.4 -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</si>
  <si>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</si>
  <si>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</si>
  <si>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</si>
  <si>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</si>
  <si>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2000 kg, počet os. 26, kabina 1500x2700x2300 mm dle specifikace PD</t>
  </si>
  <si>
    <t>E2</t>
  </si>
  <si>
    <t>D+M os. výtahu E2, počet stanic 4/ nástupišť 4, zdvih 11,385 m, PO šachetních dveří EW60 DP1, nosnost 2000 kg, počet os. 26, kabina 1500x2700x2300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</si>
  <si>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</si>
  <si>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</si>
  <si>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</si>
  <si>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</si>
  <si>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D.1.4.1 - Zdravotně-technické instalace</t>
  </si>
  <si>
    <t>ZTI - ZTI</t>
  </si>
  <si>
    <t xml:space="preserve">    721.1 - Vnější splaškové kanalizace</t>
  </si>
  <si>
    <t xml:space="preserve">    721.2 - Vnitřní splašková kanalizace</t>
  </si>
  <si>
    <t xml:space="preserve">    721.3 - Vnitřní dešťová kanalizace</t>
  </si>
  <si>
    <t xml:space="preserve">    722.1 - Vnitřní vodovod</t>
  </si>
  <si>
    <t xml:space="preserve">    725 - Zařizovací předměty (bližší informace určí investor)</t>
  </si>
  <si>
    <t xml:space="preserve">    722.2 - Požární vodovod</t>
  </si>
  <si>
    <t xml:space="preserve">    733 - Požární ucpávky a uzávěry</t>
  </si>
  <si>
    <t xml:space="preserve">    ON - Společné náklady</t>
  </si>
  <si>
    <t xml:space="preserve">    GEO - Průzkumné, geodetické a projektové práce</t>
  </si>
  <si>
    <t>ZTI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</si>
  <si>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</si>
  <si>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</si>
  <si>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</si>
  <si>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</si>
  <si>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</si>
  <si>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</si>
  <si>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</si>
  <si>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</si>
  <si>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</si>
  <si>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</si>
  <si>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</si>
  <si>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</si>
  <si>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</si>
  <si>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</si>
  <si>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</si>
  <si>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</si>
  <si>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</si>
  <si>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</si>
  <si>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</si>
  <si>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</si>
  <si>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</si>
  <si>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</si>
  <si>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</si>
  <si>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</si>
  <si>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</si>
  <si>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</si>
  <si>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</si>
  <si>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</si>
  <si>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</si>
  <si>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</si>
  <si>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877315220</t>
  </si>
  <si>
    <t>Montáž tvarovek z tvrdého PVC-systém KG nebo z polypropylenu-systém KG 2000 dvouosé DN 125</t>
  </si>
  <si>
    <t>28611914</t>
  </si>
  <si>
    <t>Odbočka kanalizační PPKGB 160/125 45°</t>
  </si>
  <si>
    <t>877315221</t>
  </si>
  <si>
    <t>Montáž tvarovek z tvrdého PVC-systém KG nebo z polypropylenu-systém KG 2000 dvouosé DN 160</t>
  </si>
  <si>
    <t>28611918</t>
  </si>
  <si>
    <t>Odbočka kanalizační PPKGB 200/125 45°</t>
  </si>
  <si>
    <t>28611918.1</t>
  </si>
  <si>
    <t>Odbočka kanalizační PPKGB 200/160 45°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</si>
  <si>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</si>
  <si>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</si>
  <si>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</si>
  <si>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</si>
  <si>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</si>
  <si>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</si>
  <si>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721174045</t>
  </si>
  <si>
    <t>Přesun hmot procentní pro vnitřní kanalizace v objektech v do 6 m</t>
  </si>
  <si>
    <t>%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</si>
  <si>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</si>
  <si>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</si>
  <si>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</si>
  <si>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</si>
  <si>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</si>
  <si>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</si>
  <si>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</si>
  <si>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</si>
  <si>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</si>
  <si>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</si>
  <si>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</si>
  <si>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</si>
  <si>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</si>
  <si>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</si>
  <si>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</si>
  <si>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</si>
  <si>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</si>
  <si>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</si>
  <si>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</si>
  <si>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50 odhlučněné</t>
  </si>
  <si>
    <t>721102012.1</t>
  </si>
  <si>
    <t xml:space="preserve">Potrubí kanalizační  pod stropem DN 75 odhlučněné</t>
  </si>
  <si>
    <t>721102013.3</t>
  </si>
  <si>
    <t xml:space="preserve">Potrubí kanalizační  pod stropem DN 110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</si>
  <si>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</si>
  <si>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</si>
  <si>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</si>
  <si>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</si>
  <si>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</si>
  <si>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</si>
  <si>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</si>
  <si>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</si>
  <si>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</si>
  <si>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</si>
  <si>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</si>
  <si>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</si>
  <si>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28612264</t>
  </si>
  <si>
    <t>HT přivzdušňovací hlavice - VH 110</t>
  </si>
  <si>
    <t>721290113</t>
  </si>
  <si>
    <t>Zkouška těsnosti kanalizace v objektech - podle ČSN 73 6760 - vodou, DN 250 nebo 300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</si>
  <si>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</si>
  <si>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</si>
  <si>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</si>
  <si>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</si>
  <si>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</si>
  <si>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</si>
  <si>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</si>
  <si>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</si>
  <si>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</si>
  <si>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</si>
  <si>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</si>
  <si>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</si>
  <si>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</si>
  <si>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PPR svar polyfuze PN 20 DN 16x2,2 (SV)</t>
  </si>
  <si>
    <t>722173403</t>
  </si>
  <si>
    <t>Potrubí vodovodní plastové PPR svar polyfuze PN 20 DN 20x2,3 (SV)</t>
  </si>
  <si>
    <t>722173404</t>
  </si>
  <si>
    <t xml:space="preserve">Vícevrstvé potrubí s výstuhou AL  do DN 25 mm</t>
  </si>
  <si>
    <t>722173405</t>
  </si>
  <si>
    <t xml:space="preserve">Vícevrstvé potrubí s výstuhou AL  do DN 32 mm</t>
  </si>
  <si>
    <t>722173406</t>
  </si>
  <si>
    <t xml:space="preserve">Vícevrstvé potrubí s výstuhou AL  do DN 40 mm</t>
  </si>
  <si>
    <t>722173407</t>
  </si>
  <si>
    <t xml:space="preserve">Vícevrstvé potrubí s výstuhou AL  do DN 50 mm</t>
  </si>
  <si>
    <t>722173408</t>
  </si>
  <si>
    <t>Potrubí vodovodní plastové PPR svar polyfuze PN 20 DN 16x2,2 (TV)</t>
  </si>
  <si>
    <t>722173409</t>
  </si>
  <si>
    <t>Potrubí vodovodní plastové PPR svar polyfuze PN 20 DN 20x2,8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</si>
  <si>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</si>
  <si>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</si>
  <si>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</si>
  <si>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</si>
  <si>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</si>
  <si>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</si>
  <si>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</si>
  <si>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</si>
  <si>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</si>
  <si>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</si>
  <si>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</si>
  <si>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</si>
  <si>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</si>
  <si>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</si>
  <si>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</si>
  <si>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</si>
  <si>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</si>
  <si>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</si>
  <si>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</si>
  <si>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</si>
  <si>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</si>
  <si>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</si>
  <si>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</si>
  <si>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</si>
  <si>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</si>
  <si>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</si>
  <si>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</si>
  <si>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</si>
  <si>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</si>
  <si>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</si>
  <si>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</si>
  <si>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</si>
  <si>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</si>
  <si>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</si>
  <si>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</si>
  <si>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</si>
  <si>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</si>
  <si>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</si>
  <si>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</si>
  <si>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</si>
  <si>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</si>
  <si>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</si>
  <si>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</si>
  <si>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</si>
  <si>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</si>
  <si>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</si>
  <si>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</si>
  <si>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</si>
  <si>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</si>
  <si>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</si>
  <si>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</si>
  <si>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</si>
  <si>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</si>
  <si>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</si>
  <si>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</si>
  <si>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</si>
  <si>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</si>
  <si>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</si>
  <si>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</si>
  <si>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</si>
  <si>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</si>
  <si>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</si>
  <si>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</si>
  <si>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</si>
  <si>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</si>
  <si>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</si>
  <si>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</si>
  <si>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</si>
  <si>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</si>
  <si>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204</t>
  </si>
  <si>
    <t>725111411</t>
  </si>
  <si>
    <t>Montáž umyvadla</t>
  </si>
  <si>
    <t>206</t>
  </si>
  <si>
    <t>725101835</t>
  </si>
  <si>
    <t>Umyvadlo keramické š. 60 cm s dírou na baterii</t>
  </si>
  <si>
    <t>208</t>
  </si>
  <si>
    <t>725869218</t>
  </si>
  <si>
    <t>Montáž sifonu umyvadlového včetně zátky</t>
  </si>
  <si>
    <t>210</t>
  </si>
  <si>
    <t>725869219</t>
  </si>
  <si>
    <t>Zápach uzávěr umyvadlová DN40 chrom</t>
  </si>
  <si>
    <t>212</t>
  </si>
  <si>
    <t>725811301</t>
  </si>
  <si>
    <t>Zátka CLICK-CLACK chrom</t>
  </si>
  <si>
    <t>214</t>
  </si>
  <si>
    <t>725111411.1</t>
  </si>
  <si>
    <t>Montáž umyvadla invalidního</t>
  </si>
  <si>
    <t>216</t>
  </si>
  <si>
    <t>725101835.1</t>
  </si>
  <si>
    <t>Umyvadlo keramické pro ZTP š.65 cm</t>
  </si>
  <si>
    <t>218</t>
  </si>
  <si>
    <t>220</t>
  </si>
  <si>
    <t>725869219.1</t>
  </si>
  <si>
    <t>Zápach uzávěr umyvadlová DN40 pro inv. WC, chrom</t>
  </si>
  <si>
    <t>222</t>
  </si>
  <si>
    <t>224</t>
  </si>
  <si>
    <t>725000211.1</t>
  </si>
  <si>
    <t>Montáž madla pro invalidní umyvadlo</t>
  </si>
  <si>
    <t>226</t>
  </si>
  <si>
    <t>725101230.1</t>
  </si>
  <si>
    <t>Madlo pevné k umyvadlu univerzální dl. 60 cm – kovové bílé</t>
  </si>
  <si>
    <t>228</t>
  </si>
  <si>
    <t>725000515</t>
  </si>
  <si>
    <t>Montáž výlevky</t>
  </si>
  <si>
    <t>230</t>
  </si>
  <si>
    <t>725102009</t>
  </si>
  <si>
    <t>Výlevka keramická stojící, odpad DN 110, s plastovou sklopnou mřížkou</t>
  </si>
  <si>
    <t>232</t>
  </si>
  <si>
    <t>725000514</t>
  </si>
  <si>
    <t>Montáž nádržky pro výlevku</t>
  </si>
  <si>
    <t>234</t>
  </si>
  <si>
    <t>725111241</t>
  </si>
  <si>
    <t>Splachovací nádržka vysokopoložená</t>
  </si>
  <si>
    <t>236</t>
  </si>
  <si>
    <t>238</t>
  </si>
  <si>
    <t>240</t>
  </si>
  <si>
    <t>725000311</t>
  </si>
  <si>
    <t>Montáž pisoárového záchodku + fotobuňky</t>
  </si>
  <si>
    <t>242</t>
  </si>
  <si>
    <t>725101710</t>
  </si>
  <si>
    <t>Pisoárový záchodek keramický automatický s radarovým senzorem (síťové napájení)</t>
  </si>
  <si>
    <t>244</t>
  </si>
  <si>
    <t>725000530.1</t>
  </si>
  <si>
    <t>Montáž ventilu rohového (k umyvadlu)</t>
  </si>
  <si>
    <t>246</t>
  </si>
  <si>
    <t>725333910</t>
  </si>
  <si>
    <t>Ventily rohové bez připojovací trubičky nebo flexi hadičky G 1/2"</t>
  </si>
  <si>
    <t>248</t>
  </si>
  <si>
    <t>725000810</t>
  </si>
  <si>
    <t>Montáž baterie umyvadlové stojánkové</t>
  </si>
  <si>
    <t>250</t>
  </si>
  <si>
    <t>725333311</t>
  </si>
  <si>
    <t>Baterie páková stojánková, délka raménka 240 mm D (SPB)</t>
  </si>
  <si>
    <t>252</t>
  </si>
  <si>
    <t>725000810.1</t>
  </si>
  <si>
    <t>Montáž baterie umyvadlové stojánkové INV</t>
  </si>
  <si>
    <t>254</t>
  </si>
  <si>
    <t>725333312</t>
  </si>
  <si>
    <t>Baterie páková stojánková, lékařská délka raménka 240 mm D+M (SPB-L)</t>
  </si>
  <si>
    <t>256</t>
  </si>
  <si>
    <t>725000810.2</t>
  </si>
  <si>
    <t>Montáž baterie dřezové nástěnné</t>
  </si>
  <si>
    <t>258</t>
  </si>
  <si>
    <t>725333314</t>
  </si>
  <si>
    <t>Baterie stěnová dřezová délka raménka 225 mm+kohout na připojení nádržky D+M (NPB-N)</t>
  </si>
  <si>
    <t>260</t>
  </si>
  <si>
    <t>998711108</t>
  </si>
  <si>
    <t>Přesun hmot procentní pro zařizovací předměty v objektech v do 6 m</t>
  </si>
  <si>
    <t>262</t>
  </si>
  <si>
    <t>713005010</t>
  </si>
  <si>
    <t xml:space="preserve">Izolace z pěnového polyetylenu  - 22/9</t>
  </si>
  <si>
    <t>264</t>
  </si>
  <si>
    <t>713005011</t>
  </si>
  <si>
    <t xml:space="preserve">Izolace z pěnového polyetylenu  - 22/13</t>
  </si>
  <si>
    <t>266</t>
  </si>
  <si>
    <t>726302060</t>
  </si>
  <si>
    <t>Momtáž návlekové izolace</t>
  </si>
  <si>
    <t>268</t>
  </si>
  <si>
    <t>713002010</t>
  </si>
  <si>
    <t>Izolační pouzdro s vatou D 28/20</t>
  </si>
  <si>
    <t>270</t>
  </si>
  <si>
    <t>713002011</t>
  </si>
  <si>
    <t>Izolační pouzdro s vatou D 35/20</t>
  </si>
  <si>
    <t>272</t>
  </si>
  <si>
    <t>713002012</t>
  </si>
  <si>
    <t>Izolační pouzdro s vatou D 42/20</t>
  </si>
  <si>
    <t>274</t>
  </si>
  <si>
    <t>713002013</t>
  </si>
  <si>
    <t>Izolační pouzdro s vatou D 54/20</t>
  </si>
  <si>
    <t>276</t>
  </si>
  <si>
    <t>713002014</t>
  </si>
  <si>
    <t>Izolační pouzdro s vatou D 65/20</t>
  </si>
  <si>
    <t>278</t>
  </si>
  <si>
    <t>713002015</t>
  </si>
  <si>
    <t>Izolační pouzdro s vatou D 28/30</t>
  </si>
  <si>
    <t>280</t>
  </si>
  <si>
    <t>713002016</t>
  </si>
  <si>
    <t>Izolační pouzdro s vatou D 35/30</t>
  </si>
  <si>
    <t>282</t>
  </si>
  <si>
    <t>713002017</t>
  </si>
  <si>
    <t>Izolační pouzdro s vatou D 42/30</t>
  </si>
  <si>
    <t>284</t>
  </si>
  <si>
    <t>726302061</t>
  </si>
  <si>
    <t>Montáž izolačního pozdra s vatou</t>
  </si>
  <si>
    <t>286</t>
  </si>
  <si>
    <t>998711102</t>
  </si>
  <si>
    <t>Přesun hmot procentní pro izolace tepelné v objektech v do 6 m</t>
  </si>
  <si>
    <t>288</t>
  </si>
  <si>
    <t>722.2</t>
  </si>
  <si>
    <t>Požární vodovod</t>
  </si>
  <si>
    <t>722130215</t>
  </si>
  <si>
    <t>Potrubí vodovodní ocelové závitové pozinkované svařované běžné DN 50</t>
  </si>
  <si>
    <t>290</t>
  </si>
  <si>
    <t>713002018</t>
  </si>
  <si>
    <t>Izolační pouzdro s vatou D 63/20</t>
  </si>
  <si>
    <t>292</t>
  </si>
  <si>
    <t>7253300010</t>
  </si>
  <si>
    <t>Zkouška těsnosti vodovodního potrubí závitového do DN 50</t>
  </si>
  <si>
    <t>294</t>
  </si>
  <si>
    <t>722254202</t>
  </si>
  <si>
    <t>Potrubní oddělovač G 2" PN 10 do 65°C vnější závit - BA 295</t>
  </si>
  <si>
    <t>296</t>
  </si>
  <si>
    <t>725309014.1</t>
  </si>
  <si>
    <t>Kohout kulový přímý G 2" PN 42 do 185°C vnitřní závit</t>
  </si>
  <si>
    <t>298</t>
  </si>
  <si>
    <t>725309015</t>
  </si>
  <si>
    <t>Kohout kulový přímý G 2" PN 42 do 185°C vnitřní závit s vypouštěním</t>
  </si>
  <si>
    <t>300</t>
  </si>
  <si>
    <t>998711104</t>
  </si>
  <si>
    <t>Přesun hmot procentní pro vnitřní vodovod v objektech v do 24 m</t>
  </si>
  <si>
    <t>302</t>
  </si>
  <si>
    <t>733</t>
  </si>
  <si>
    <t>Požární ucpávky a uzávěry</t>
  </si>
  <si>
    <t>733191116</t>
  </si>
  <si>
    <t>Protipožární utěsnění HILTI plastového potrubí DN 100 (manžeta) - Splašková Kanalizace</t>
  </si>
  <si>
    <t>304</t>
  </si>
  <si>
    <t>ON</t>
  </si>
  <si>
    <t>Společné náklady</t>
  </si>
  <si>
    <t>094002001</t>
  </si>
  <si>
    <t>Přepojování stávající vody a kanalizace</t>
  </si>
  <si>
    <t>hod</t>
  </si>
  <si>
    <t>306</t>
  </si>
  <si>
    <t>094003003</t>
  </si>
  <si>
    <t>Likvidace odpadu</t>
  </si>
  <si>
    <t>308</t>
  </si>
  <si>
    <t>091100202</t>
  </si>
  <si>
    <t>Napuštění a vypuštění systému</t>
  </si>
  <si>
    <t>312</t>
  </si>
  <si>
    <t>GEO</t>
  </si>
  <si>
    <t>Průzkumné, geodetické a projektové práce</t>
  </si>
  <si>
    <t>722009611</t>
  </si>
  <si>
    <t>Trasování kanalizace v součinnosti s kamerovým systémem – do 400 m</t>
  </si>
  <si>
    <t>320</t>
  </si>
  <si>
    <t>722009612</t>
  </si>
  <si>
    <t>Zpráva a záznam z revize kanalizace – videozáznam a tech. zpráva – do 400 m</t>
  </si>
  <si>
    <t>úsek</t>
  </si>
  <si>
    <t>322</t>
  </si>
  <si>
    <t>D.1.4.1b - Drenáže</t>
  </si>
  <si>
    <t>OST - Ostatní</t>
  </si>
  <si>
    <t xml:space="preserve">    721B - Vnější dešťová kanalizace</t>
  </si>
  <si>
    <t xml:space="preserve">    D01 - Vsakovací drenáže</t>
  </si>
  <si>
    <t xml:space="preserve">    D02 - Filtrace Tegra 1000 NG + filtr do dešťové šachty</t>
  </si>
  <si>
    <t xml:space="preserve">    D03 - Potrubí</t>
  </si>
  <si>
    <t xml:space="preserve">    ON - Ostatní náklady</t>
  </si>
  <si>
    <t>OST</t>
  </si>
  <si>
    <t>Ostatní</t>
  </si>
  <si>
    <t>721B</t>
  </si>
  <si>
    <t>Vnější dešťová kanalizace</t>
  </si>
  <si>
    <t>D01</t>
  </si>
  <si>
    <t>Vsakovací drenáže</t>
  </si>
  <si>
    <t>721450112</t>
  </si>
  <si>
    <t>Drenážní potrubí DN 150 SN8 celoperforovaná (TP) včetně spojek a tvarovek</t>
  </si>
  <si>
    <t>-1077567487</t>
  </si>
  <si>
    <t>721450113</t>
  </si>
  <si>
    <t>Drenážní potrubí DN 200 SN8 celoperforovaná (TP) včetně spojek a tvarovek</t>
  </si>
  <si>
    <t>174796979</t>
  </si>
  <si>
    <t>721330513</t>
  </si>
  <si>
    <t>Drenážní redukce 200/150SN8</t>
  </si>
  <si>
    <t>-828044680</t>
  </si>
  <si>
    <t>721207087.1</t>
  </si>
  <si>
    <t>Geotextilie 300g/m2</t>
  </si>
  <si>
    <t>1024441153</t>
  </si>
  <si>
    <t>D02</t>
  </si>
  <si>
    <t>Filtrace Tegra 1000 NG + filtr do dešťové šachty</t>
  </si>
  <si>
    <t>721207065.2</t>
  </si>
  <si>
    <t>TEGRA 1000 NG - DNO PP SLEPÉ *</t>
  </si>
  <si>
    <t>994121090</t>
  </si>
  <si>
    <t>721207066.1</t>
  </si>
  <si>
    <t>TEGRA 1000 NG  - ŠACHT. KORUG. ROURA SN4 1000/2400</t>
  </si>
  <si>
    <t>345040167</t>
  </si>
  <si>
    <t>721207067.1</t>
  </si>
  <si>
    <t>TEGRA 1000 NG - TĚSNĚNÍ K ŠACHTOVÉ ROUŘE</t>
  </si>
  <si>
    <t>-6352856</t>
  </si>
  <si>
    <t>721207068.1</t>
  </si>
  <si>
    <t>TEGRA 1000 NG - PŘECHODOVÝ KONUS 1000/600</t>
  </si>
  <si>
    <t>-1597434791</t>
  </si>
  <si>
    <t>721207069.1</t>
  </si>
  <si>
    <t>TEGRA 1000 NG - ŽEBŘÍK L=2,83</t>
  </si>
  <si>
    <t>-82780607</t>
  </si>
  <si>
    <t>721207310.1</t>
  </si>
  <si>
    <t>POKLOP LITINOVÝ 600/D400</t>
  </si>
  <si>
    <t>1653838275</t>
  </si>
  <si>
    <t>721207083.2</t>
  </si>
  <si>
    <t>TEGRA 600 - BETONOVÝ PRSTENEC</t>
  </si>
  <si>
    <t>1347136717</t>
  </si>
  <si>
    <t>721100906.1</t>
  </si>
  <si>
    <t>TĚSNĚNÍ PRO TELESKOP A BET. PRSTENEC</t>
  </si>
  <si>
    <t>1014750510</t>
  </si>
  <si>
    <t>721330415.1</t>
  </si>
  <si>
    <t>SPOJKA "IN SITU" 200</t>
  </si>
  <si>
    <t>1361703069</t>
  </si>
  <si>
    <t>721330416.1</t>
  </si>
  <si>
    <t>VRTÁK PRO SPOJKU IN SITU 200</t>
  </si>
  <si>
    <t>-543356790</t>
  </si>
  <si>
    <t>721330417.1</t>
  </si>
  <si>
    <t>Filtr 200 pro dešťovou šachtu AZURA</t>
  </si>
  <si>
    <t>615775221</t>
  </si>
  <si>
    <t>721207065.3</t>
  </si>
  <si>
    <t>Revizní šachta Wavin Tegra DN 425, šachtové dno přímé (DN šachty / DN trubního vedení) DN 160/160 h=2,700 m (MRŠs1)</t>
  </si>
  <si>
    <t>-2076517081</t>
  </si>
  <si>
    <t>721207066.2</t>
  </si>
  <si>
    <t>Revizní šachta Wavin Tegra DN 425, šachtové dno přímé (DN šachty / DN trubního vedení) DN 200/200 h=2,700 m (MRŠs2)</t>
  </si>
  <si>
    <t>715698514</t>
  </si>
  <si>
    <t>721207088.1</t>
  </si>
  <si>
    <t>Litinový poklop pro třídu zatížení ∅ 425 D400</t>
  </si>
  <si>
    <t>854629711</t>
  </si>
  <si>
    <t>723817025</t>
  </si>
  <si>
    <t>Osazení poklopů litinových a ocelových včetně rámů pro třídu zatížení D400</t>
  </si>
  <si>
    <t>-822144328</t>
  </si>
  <si>
    <t>D03</t>
  </si>
  <si>
    <t>Potrubí</t>
  </si>
  <si>
    <t>721104013.1</t>
  </si>
  <si>
    <t>-1194626287</t>
  </si>
  <si>
    <t>721104012</t>
  </si>
  <si>
    <t>-1630269584</t>
  </si>
  <si>
    <t>721105111.1</t>
  </si>
  <si>
    <t>Koleno kanalizační PPKGB 200x45°</t>
  </si>
  <si>
    <t>-1889894114</t>
  </si>
  <si>
    <t>721309133.1</t>
  </si>
  <si>
    <t>1318206024</t>
  </si>
  <si>
    <t>721105109</t>
  </si>
  <si>
    <t>Odbočka kanalizační PPKGB 200/200 45°</t>
  </si>
  <si>
    <t>1001868660</t>
  </si>
  <si>
    <t>721309135</t>
  </si>
  <si>
    <t>-2031112158</t>
  </si>
  <si>
    <t>721303109.1</t>
  </si>
  <si>
    <t>Lapač střešních vod "GAJGR" spodní odtok DN 160 – plast černý</t>
  </si>
  <si>
    <t>243850912</t>
  </si>
  <si>
    <t>721104111</t>
  </si>
  <si>
    <t>Čistící kanalizační tvarovka PP DN 125</t>
  </si>
  <si>
    <t>-1865888958</t>
  </si>
  <si>
    <t>721309111.1</t>
  </si>
  <si>
    <t>Zkouška těsnosti potrubí kanalizace vodou do DN 200 - vč. přípravy</t>
  </si>
  <si>
    <t>-407624190</t>
  </si>
  <si>
    <t>722009550.1</t>
  </si>
  <si>
    <t>-1741780550</t>
  </si>
  <si>
    <t>721309113</t>
  </si>
  <si>
    <t>Tlaková zkouška vzduchem potrubí DN 200 těsnícím vakem ucpávkovým</t>
  </si>
  <si>
    <t>-2004341565</t>
  </si>
  <si>
    <t>780100148.1</t>
  </si>
  <si>
    <t>-248452907</t>
  </si>
  <si>
    <t>Ostatní náklady</t>
  </si>
  <si>
    <t>094002001.1</t>
  </si>
  <si>
    <t>Nepředvídatelné náklady při přepojování stávající vody a kanalizace</t>
  </si>
  <si>
    <t>-1407811414</t>
  </si>
  <si>
    <t>094003003.1</t>
  </si>
  <si>
    <t>1845373585</t>
  </si>
  <si>
    <t>091100202.1</t>
  </si>
  <si>
    <t>933920259</t>
  </si>
  <si>
    <t>722009610</t>
  </si>
  <si>
    <t>Průzkumné, geodetické a projektové práce - Geodetické zaměření kanalizace - není předmětem této cenové kalkulace</t>
  </si>
  <si>
    <t>dny</t>
  </si>
  <si>
    <t>2063803850</t>
  </si>
  <si>
    <t>722009611.1</t>
  </si>
  <si>
    <t>475173251</t>
  </si>
  <si>
    <t>722009612.1</t>
  </si>
  <si>
    <t>862811306</t>
  </si>
  <si>
    <t>D.1.4.2 - Vytápění</t>
  </si>
  <si>
    <t>D1 - Vytápění</t>
  </si>
  <si>
    <t xml:space="preserve">    D3 - OSTATNÍ NÁKLADY</t>
  </si>
  <si>
    <t xml:space="preserve">    D4 - STROJOVNY</t>
  </si>
  <si>
    <t xml:space="preserve">    D7 - Desková otopná tělesa - standard s bočním připojením (vzhledem k přípojkám ze shora)</t>
  </si>
  <si>
    <t xml:space="preserve">    D8 - ARMATURY</t>
  </si>
  <si>
    <t xml:space="preserve">      D9 - PŘIPOJENÍ OTOPNÝCH TĚLES</t>
  </si>
  <si>
    <t xml:space="preserve">      D10 - PŘIPOJENÍ DVEŘNÍCH CLON</t>
  </si>
  <si>
    <t xml:space="preserve">      D11 - STROJOVNA VYTÁPĚNÍ – místnost 2-02</t>
  </si>
  <si>
    <t xml:space="preserve">    D12 - ROZVOD POTRUBÍ</t>
  </si>
  <si>
    <t xml:space="preserve">    D13 - IZOLACE TEPELNÉ</t>
  </si>
  <si>
    <t xml:space="preserve">    D14 - DOPLŇKOVÉ KONSTRUKCE A NÁTĚRY</t>
  </si>
  <si>
    <t xml:space="preserve">    D15 - ZPROVOZNĚNÍ A MONTÁŽ</t>
  </si>
  <si>
    <t xml:space="preserve">    D16 - STAVEBNÍ ÚPRAVY</t>
  </si>
  <si>
    <t>D3</t>
  </si>
  <si>
    <t>OSTATNÍ NÁKLADY</t>
  </si>
  <si>
    <t>Pol215</t>
  </si>
  <si>
    <t>ošetření potrubních prostupů dle PBŘ</t>
  </si>
  <si>
    <t>Pol218</t>
  </si>
  <si>
    <t>doprava, přesuny hmot</t>
  </si>
  <si>
    <t>D4</t>
  </si>
  <si>
    <t>STROJOVNY</t>
  </si>
  <si>
    <t>Pol220</t>
  </si>
  <si>
    <t>Zdvihový závitový ventil dvoucestný okruh dveřní clony DN 25, Kv = 10 m3/h, pohon AC 230 V, 3-bodový, 120 s</t>
  </si>
  <si>
    <t>Pol221</t>
  </si>
  <si>
    <t>Zdvihový závitový ventil dvoucestný okruh otopná tělesa DN 20, Kv = 6.3 m3/h, pohon AC 230 V, 3-bodový, 120 s</t>
  </si>
  <si>
    <t>Pol222</t>
  </si>
  <si>
    <t>Oběhové čerpadlo okruh dveřní clony 30/0,5-7 Q = 2,6 m3/h, Y = 45 J/kg, 230 V, max 120 W</t>
  </si>
  <si>
    <t>Pol223</t>
  </si>
  <si>
    <t>Oběhové čerpadlo okruh vytápění OT 25/1-8 Q = 1,8 m3/h, Y = 43 J/kg, 230 V, max 75 W</t>
  </si>
  <si>
    <t>Pol224</t>
  </si>
  <si>
    <t>Vyvažovací armatura DN25 závitová</t>
  </si>
  <si>
    <t>Pol225</t>
  </si>
  <si>
    <t>Vyvažovací armatura DN32 závitová</t>
  </si>
  <si>
    <t>Pol226</t>
  </si>
  <si>
    <t>Montáž strojovny vytápění</t>
  </si>
  <si>
    <t>Pol227</t>
  </si>
  <si>
    <t>Revize strojovny vytápění</t>
  </si>
  <si>
    <t>D7</t>
  </si>
  <si>
    <t>Desková otopná tělesa - standard s bočním připojením (vzhledem k přípojkám ze shora)</t>
  </si>
  <si>
    <t>Pol228</t>
  </si>
  <si>
    <t>21/600/500-KL</t>
  </si>
  <si>
    <t>Pol229</t>
  </si>
  <si>
    <t>21/600/600-KL</t>
  </si>
  <si>
    <t>Pol230</t>
  </si>
  <si>
    <t>21/600/700-KL</t>
  </si>
  <si>
    <t>Pol231</t>
  </si>
  <si>
    <t>22/600/500-KL</t>
  </si>
  <si>
    <t>Pol232</t>
  </si>
  <si>
    <t>22/600/600-KL</t>
  </si>
  <si>
    <t>Pol233</t>
  </si>
  <si>
    <t>22/600/800-KL</t>
  </si>
  <si>
    <t>Pol234</t>
  </si>
  <si>
    <t>22/600/1000-KL</t>
  </si>
  <si>
    <t>Pol235</t>
  </si>
  <si>
    <t>22/600/1600-KL</t>
  </si>
  <si>
    <t>Pol236</t>
  </si>
  <si>
    <t>22/600/2000-KL</t>
  </si>
  <si>
    <t>D8</t>
  </si>
  <si>
    <t>ARMATURY</t>
  </si>
  <si>
    <t>D9</t>
  </si>
  <si>
    <t>PŘIPOJENÍ OTOPNÝCH TĚLES</t>
  </si>
  <si>
    <t>Pol237</t>
  </si>
  <si>
    <t>Rohový radiátorový ventil, DN 15</t>
  </si>
  <si>
    <t>Pol238</t>
  </si>
  <si>
    <t>Rohové regulační šroubení, DN 15</t>
  </si>
  <si>
    <t>Pol239</t>
  </si>
  <si>
    <t>Svěrné šroubení vnější závit, ventil DN 15, trubka DN15</t>
  </si>
  <si>
    <t>Pol240</t>
  </si>
  <si>
    <t xml:space="preserve">Termostatická hlavice k ventilu  pro veřejné prostory s ochranou proti odcizení</t>
  </si>
  <si>
    <t>Pol241</t>
  </si>
  <si>
    <t>Růžice bílá pro potrubí dvojitá 15×1</t>
  </si>
  <si>
    <t>D10</t>
  </si>
  <si>
    <t>PŘIPOJENÍ DVEŘNÍCH CLON</t>
  </si>
  <si>
    <t>Pol242</t>
  </si>
  <si>
    <t>Flexi připojení (PK××) DN 25</t>
  </si>
  <si>
    <t>Pol243</t>
  </si>
  <si>
    <t xml:space="preserve">Vypouštěcí kulový kohout  (VK××) DN 15</t>
  </si>
  <si>
    <t>Pol244</t>
  </si>
  <si>
    <t>Automatický odvzdušňovací ventil (AO××)- DN 10</t>
  </si>
  <si>
    <t>Pol245</t>
  </si>
  <si>
    <t>Uzavírací kulový kohout (UK××) - DN 25</t>
  </si>
  <si>
    <t>Pol246</t>
  </si>
  <si>
    <t>Regulační šroubení (STK××)- DN 20</t>
  </si>
  <si>
    <t>Pol247</t>
  </si>
  <si>
    <t>Šroubení (ŠR××) - DN 25</t>
  </si>
  <si>
    <t>D11</t>
  </si>
  <si>
    <t>STROJOVNA VYTÁPĚNÍ – místnost 2-02</t>
  </si>
  <si>
    <t>Pol248</t>
  </si>
  <si>
    <t xml:space="preserve">Vypouštěcí kulový kohout  (VK××)  - DN 15</t>
  </si>
  <si>
    <t>Pol249</t>
  </si>
  <si>
    <t>Automatický odvzdušňovací ventil (AO××) - DN 10</t>
  </si>
  <si>
    <t>Pol250</t>
  </si>
  <si>
    <t>Uzavírací kulový kohout (UK××)- DN 32</t>
  </si>
  <si>
    <t>Pol251</t>
  </si>
  <si>
    <t>Uzavírací kulový kohout (UK××)- DN 40</t>
  </si>
  <si>
    <t>Pol252</t>
  </si>
  <si>
    <t>Zpětný ventil typ (ZV××) -DN 32</t>
  </si>
  <si>
    <t>Pol253</t>
  </si>
  <si>
    <t>Zpětný ventil typ (ZV××) - DN 40</t>
  </si>
  <si>
    <t>Pol254</t>
  </si>
  <si>
    <t>Filtr závitový (F××)- DN 32</t>
  </si>
  <si>
    <t>Pol255</t>
  </si>
  <si>
    <t>Filtr závitový (F××) - DN 40</t>
  </si>
  <si>
    <t>Pol256</t>
  </si>
  <si>
    <t>Teploměr BiTh bimetalový ručkový D 80 mm, 0 - 120 °C, délka čidla 45 mm + pouzdro do T kusu</t>
  </si>
  <si>
    <t>D12</t>
  </si>
  <si>
    <t>ROZVOD POTRUBÍ</t>
  </si>
  <si>
    <t>Pol257</t>
  </si>
  <si>
    <t>Ocelové potrubí:včetně tvarovek, přechodek, montáže a tlakových zkoušek -DN 15</t>
  </si>
  <si>
    <t>Pol258</t>
  </si>
  <si>
    <t>Ocelové potrubí:včetně tvarovek, přechodek, montáže a tlakových zkoušek - DN 20</t>
  </si>
  <si>
    <t>Pol259</t>
  </si>
  <si>
    <t>Ocelové potrubí:včetně tvarovek, přechodek, montáže a tlakových zkoušek - DN 25</t>
  </si>
  <si>
    <t>Pol260</t>
  </si>
  <si>
    <t>Ocelové potrubí:včetně tvarovek, přechodek, montáže a tlakových zkoušek - DN 32</t>
  </si>
  <si>
    <t>Pol261</t>
  </si>
  <si>
    <t>Ocelové potrubí:včetně tvarovek, přechodek, montáže a tlakových zkoušek - DN 40</t>
  </si>
  <si>
    <t>Pol262</t>
  </si>
  <si>
    <t>Ocelové potrubí:včetně tvarovek, přechodek, montáže a tlakových zkoušek - 57/2,9 mm</t>
  </si>
  <si>
    <t>Pol263</t>
  </si>
  <si>
    <t>Tlakové zkoušky potrubí z trubek závitových do DN 40</t>
  </si>
  <si>
    <t>Pol264</t>
  </si>
  <si>
    <t xml:space="preserve">Tlakové zkoušky  potrubí z trubek hladkých do 57/2,9 mm</t>
  </si>
  <si>
    <t>D13</t>
  </si>
  <si>
    <t>IZOLACE TEPELNÉ</t>
  </si>
  <si>
    <t>Pol265</t>
  </si>
  <si>
    <t>Izolace tepelná návlečnou pěnovou izolací,tloušťka izolace: 13 mm :pro potrubí ocel DN 15</t>
  </si>
  <si>
    <t>Pol266</t>
  </si>
  <si>
    <t>Izolace tepelná návlečnou pěnovou izolací, tloušťka izolace: 20 mm: pro potrubí ocel DN 20</t>
  </si>
  <si>
    <t>Pol267</t>
  </si>
  <si>
    <t>Izolace tepelná návlečnou pěnovou izolací,tloušťka izolace: 20 mm: pro potrubí ocel DN 25</t>
  </si>
  <si>
    <t>Pol268</t>
  </si>
  <si>
    <t>izolace tepelná minerální izolací s povrchovou úpravou pro potrubí ocel DN 32 – tl. 30 mm</t>
  </si>
  <si>
    <t>Pol269</t>
  </si>
  <si>
    <t>izolace tepelná minerální izolací s povrchovou úpravou pro potrubí ocel DN 40 - tl. 40 mm</t>
  </si>
  <si>
    <t>Pol270</t>
  </si>
  <si>
    <t>izolace tepelná minerální izolací s povrchovou úpravou pro potrubí ocel 57/2,9 mm – tl. 50 mm</t>
  </si>
  <si>
    <t>D14</t>
  </si>
  <si>
    <t>DOPLŇKOVÉ KONSTRUKCE A NÁTĚRY</t>
  </si>
  <si>
    <t>Pol271</t>
  </si>
  <si>
    <t>Kotvicí zařízení pro výše uvedené ocelové potrubí</t>
  </si>
  <si>
    <t>Pol272</t>
  </si>
  <si>
    <t>Nátěry doplňkových konstrukcí dvojnásobné + základní</t>
  </si>
  <si>
    <t>Pol273</t>
  </si>
  <si>
    <t>Nátěry kovových potrubí a armatur do DN 40 synt.na vzduchuschnoucí dvojnásobné základní - DN 15</t>
  </si>
  <si>
    <t>Pol274</t>
  </si>
  <si>
    <t>Nátěry kovových potrubí a armatur do DN 40 synt.na vzduchuschnoucí dvojnásobné základní- DN 20</t>
  </si>
  <si>
    <t>Pol275</t>
  </si>
  <si>
    <t>Nátěry kovových potrubí a armatur do DN 40 synt.na vzduchuschnoucí dvojnásobné základní - DN 25</t>
  </si>
  <si>
    <t>Pol276</t>
  </si>
  <si>
    <t>Nátěry kovových potrubí a armatur do DN 40 synt.na vzduchuschnoucí dvojnásobné základní - DN 32</t>
  </si>
  <si>
    <t>Pol277</t>
  </si>
  <si>
    <t>Nátěry kovových potrubí a armatur do DN 40 synt.na vzduchuschnoucí dvojnásobné základní- DN 40</t>
  </si>
  <si>
    <t>Pol278</t>
  </si>
  <si>
    <t>Nátěry kovových potrubí a armatur do DN 50 synt.na vzduchuschnoucí dvojnásobné základní57/2,9 mm</t>
  </si>
  <si>
    <t>D15</t>
  </si>
  <si>
    <t>ZPROVOZNĚNÍ A MONTÁŽ</t>
  </si>
  <si>
    <t>Pol279</t>
  </si>
  <si>
    <t>Proplach potrubí</t>
  </si>
  <si>
    <t>Pol280</t>
  </si>
  <si>
    <t>Napouštění otopné soustavy objektu</t>
  </si>
  <si>
    <t>Pol281</t>
  </si>
  <si>
    <t>Zkoušky dle ČSN 06 0310 včetně předání protokolů</t>
  </si>
  <si>
    <t>Pol282</t>
  </si>
  <si>
    <t xml:space="preserve">Topná zkouška  - 72 hod</t>
  </si>
  <si>
    <t>h</t>
  </si>
  <si>
    <t>Pol283</t>
  </si>
  <si>
    <t>Hydronické vyregulování</t>
  </si>
  <si>
    <t>Pol285</t>
  </si>
  <si>
    <t>Proškolení obsluhy</t>
  </si>
  <si>
    <t>D16</t>
  </si>
  <si>
    <t>STAVEBNÍ ÚPRAVY</t>
  </si>
  <si>
    <t>Pol287</t>
  </si>
  <si>
    <t>Zhotovení prostupů zdivem (dle dispozice – viz výkresová část)</t>
  </si>
  <si>
    <t>Pol288</t>
  </si>
  <si>
    <t>Drážky do stěn pro vedení potrubí</t>
  </si>
  <si>
    <t>Pol289</t>
  </si>
  <si>
    <t>Oprava povrchů po prostupech / drážkách</t>
  </si>
  <si>
    <t>Pol290</t>
  </si>
  <si>
    <t>Příprava pro umístění zařízení v technické místnosti</t>
  </si>
  <si>
    <t>Pol291</t>
  </si>
  <si>
    <t>Zajistit přístupnost pro montáž, údržbu a servis</t>
  </si>
  <si>
    <t>D.1.4.2.1 - Teplovod</t>
  </si>
  <si>
    <t>D1 - Teplovod</t>
  </si>
  <si>
    <t xml:space="preserve">    D4 - A1) Komponenty předizolovaného systému  Series II</t>
  </si>
  <si>
    <t xml:space="preserve">    D5 - A2) Klasická potrubní část</t>
  </si>
  <si>
    <t xml:space="preserve">    D6 - A3) Komunikační kabel</t>
  </si>
  <si>
    <t xml:space="preserve">    D7 - A4) Stavební objekty – šachty</t>
  </si>
  <si>
    <t xml:space="preserve">    D8 - A5) Zemní práce</t>
  </si>
  <si>
    <t xml:space="preserve">    D13 - A10) Ostatní</t>
  </si>
  <si>
    <t xml:space="preserve">A1) Komponenty předizolovaného systému  Series II</t>
  </si>
  <si>
    <t>Pol156</t>
  </si>
  <si>
    <t xml:space="preserve">trubka        60,3/140 mm     6 m        sign. vodič</t>
  </si>
  <si>
    <t>Pol157</t>
  </si>
  <si>
    <t xml:space="preserve">předizolovaný ohyb     90°  60,3/140 mm sign. vodič 1×1,5 m</t>
  </si>
  <si>
    <t>Pol158</t>
  </si>
  <si>
    <t xml:space="preserve">spojka 140 mm        + foam pack</t>
  </si>
  <si>
    <t>Pol159</t>
  </si>
  <si>
    <t xml:space="preserve">ukončení potrubí průchozí  60,3/140  mm</t>
  </si>
  <si>
    <t>Pol160</t>
  </si>
  <si>
    <t xml:space="preserve">příslušenství (upevňovací pásky, úchytky monit.  drátů, spojky monit. drátů) pro výše uvedené spoje</t>
  </si>
  <si>
    <t>Pol161</t>
  </si>
  <si>
    <t xml:space="preserve">polštářové desky pro uvedený rozsah distribuční  sítě</t>
  </si>
  <si>
    <t>Pol162</t>
  </si>
  <si>
    <t>doprava potrubního materiálu na stavbu</t>
  </si>
  <si>
    <t>Pol163</t>
  </si>
  <si>
    <t xml:space="preserve">montáž předizolovaného potrubního systému   60,3/160 vč. sign. vodičů</t>
  </si>
  <si>
    <t>Pol164</t>
  </si>
  <si>
    <t xml:space="preserve">předepnutí předizolovaného potrubí  DN 50 při teplotě 65 ° C</t>
  </si>
  <si>
    <t>Pol165</t>
  </si>
  <si>
    <t xml:space="preserve">tlakové zkoušky předizolovaného  potrubí  DN 50 (1,6 MPa) vč.  Protokolu</t>
  </si>
  <si>
    <t>Pol166</t>
  </si>
  <si>
    <t xml:space="preserve">předběžné pracovní proměření alarmu  předizolovaného potrubí</t>
  </si>
  <si>
    <t>Pol167</t>
  </si>
  <si>
    <t>výchozí proměření alarmu</t>
  </si>
  <si>
    <t>Pol168</t>
  </si>
  <si>
    <t xml:space="preserve">radiografická kontrola svarů  20 %</t>
  </si>
  <si>
    <t>Pol169</t>
  </si>
  <si>
    <t>proplach potrubí</t>
  </si>
  <si>
    <t>Pol170</t>
  </si>
  <si>
    <t xml:space="preserve">napouštění nového potrubního systému  upravenou vodou</t>
  </si>
  <si>
    <t>Pol171</t>
  </si>
  <si>
    <t xml:space="preserve">výstražná folie PVC  š = 330 mm zelená</t>
  </si>
  <si>
    <t>Pol172</t>
  </si>
  <si>
    <t xml:space="preserve">výstražná folie PVC  š = 330 mm oranžová</t>
  </si>
  <si>
    <t>Pol173</t>
  </si>
  <si>
    <t>geodetické zaměření trasy potrubí vč. polohy svarů</t>
  </si>
  <si>
    <t>D5</t>
  </si>
  <si>
    <t>A2) Klasická potrubní část</t>
  </si>
  <si>
    <t>Pol174</t>
  </si>
  <si>
    <t>ocelové potrubí 3/8“</t>
  </si>
  <si>
    <t>Pol175</t>
  </si>
  <si>
    <t>ocelové potrubí 60/2,7</t>
  </si>
  <si>
    <t>Pol176</t>
  </si>
  <si>
    <t xml:space="preserve">přivařovací - kulový kohout  DN 10(15) / PN 16</t>
  </si>
  <si>
    <t>Pol177</t>
  </si>
  <si>
    <t xml:space="preserve">přivařovací - kulový kohout  DN 50 / PN 16</t>
  </si>
  <si>
    <t>Pol178</t>
  </si>
  <si>
    <t>nátěry potrubí do DN 80 základní</t>
  </si>
  <si>
    <t>Pol179</t>
  </si>
  <si>
    <t xml:space="preserve">tepelné izolace tl. 50 mm DN 50  vč povrchové úpravy</t>
  </si>
  <si>
    <t>Pol181</t>
  </si>
  <si>
    <t xml:space="preserve">jmenovitý průtok 3,5 m3/h stavební délka 260 mm, tlak PN16, připojení závit G 1¼ B  včetně úpravy potrubní části návarků, jímek, čidel a kabelových tras</t>
  </si>
  <si>
    <t>Pol182</t>
  </si>
  <si>
    <t xml:space="preserve">závitový kulový kohout  (UK××)  - DN 10</t>
  </si>
  <si>
    <t>Pol183</t>
  </si>
  <si>
    <t>automatický odvzdušňovací ventil (AO××) - DN 10</t>
  </si>
  <si>
    <t>D6</t>
  </si>
  <si>
    <t>A3) Komunikační kabel</t>
  </si>
  <si>
    <t>Pol184</t>
  </si>
  <si>
    <t>instalace dvojice sdělovacích kabelu metalického pro zemní uložení 1x4x0,8 do ochranné trubky</t>
  </si>
  <si>
    <t>Pol185</t>
  </si>
  <si>
    <t>spotřeba kabelu metalického 1x4x0,8</t>
  </si>
  <si>
    <t>Pol186</t>
  </si>
  <si>
    <t>ochranná trubka ohebná plastová 90/75 mm včetně spojek</t>
  </si>
  <si>
    <t>Pol187</t>
  </si>
  <si>
    <t>zapojení a oživení systému</t>
  </si>
  <si>
    <t>A4) Stavební objekty – šachty</t>
  </si>
  <si>
    <t>Pol188</t>
  </si>
  <si>
    <t>montážní šachta 1000×800×1000 mm v objektu EGC včetně zapravení, opravy hydroizolací a doplnění podlahy</t>
  </si>
  <si>
    <t>Pol190</t>
  </si>
  <si>
    <t>zhotovení otvorů do základů staveb pro potrubí průměru 200 mm</t>
  </si>
  <si>
    <t>A5) Zemní práce</t>
  </si>
  <si>
    <t>Pol191</t>
  </si>
  <si>
    <t xml:space="preserve">sejmutí ornice tl. 20 cm, nakládání, vykládání  a přesun na meziskládku do 5 km</t>
  </si>
  <si>
    <t>Pol192</t>
  </si>
  <si>
    <t xml:space="preserve">naložení  a dovoz sejmuté ornice z meziskládky  a zpětné rozprostření</t>
  </si>
  <si>
    <t>Pol193</t>
  </si>
  <si>
    <t xml:space="preserve">výkop rýhy pro  potrubí, hornina  tř. 2 a 3</t>
  </si>
  <si>
    <t>Pol194</t>
  </si>
  <si>
    <t>příplatek za lepivost 30%</t>
  </si>
  <si>
    <t>Pol195</t>
  </si>
  <si>
    <t>vyrovnání dna výkopu</t>
  </si>
  <si>
    <t>Pol196</t>
  </si>
  <si>
    <t>separační vrstva geotextilie</t>
  </si>
  <si>
    <t>Pol197</t>
  </si>
  <si>
    <t xml:space="preserve">podsyp a zásyp potrubí pískem zrna max. prům.  4 mm</t>
  </si>
  <si>
    <t>Pol198</t>
  </si>
  <si>
    <t>zásyp výkopkem se zhutněním po 20 cm vrstvách</t>
  </si>
  <si>
    <t>Pol199</t>
  </si>
  <si>
    <t>urovnání terénu</t>
  </si>
  <si>
    <t>A10) Ostatní</t>
  </si>
  <si>
    <t>Pol201</t>
  </si>
  <si>
    <t xml:space="preserve">Ošetření křížení inženýrských sítí dle pokynů  jejich správců</t>
  </si>
  <si>
    <t>Pol204</t>
  </si>
  <si>
    <t>Geodetické zaměření trasy potrubí</t>
  </si>
  <si>
    <t>Pol205</t>
  </si>
  <si>
    <t xml:space="preserve">Provedení hutnících zkoušek,  předání protokolů o hutnících zkouškách</t>
  </si>
  <si>
    <t>D.1.4.3 - Vzduchotechnika</t>
  </si>
  <si>
    <t>VZT - VZT</t>
  </si>
  <si>
    <t xml:space="preserve">    zař. č. 01 - zař. č. 01</t>
  </si>
  <si>
    <t xml:space="preserve">      Radiální ventilátor - Radiální ventilátor</t>
  </si>
  <si>
    <t xml:space="preserve">      Pružná vložka - Pružná vložka</t>
  </si>
  <si>
    <t xml:space="preserve">      Tlumič hluku - Tlumič hluku</t>
  </si>
  <si>
    <t xml:space="preserve">      Zpětná klapka - Zpětná klapka</t>
  </si>
  <si>
    <t xml:space="preserve">      Požární klapka - Požární klapka</t>
  </si>
  <si>
    <t xml:space="preserve">      Talířový ventil - Talířový ventil</t>
  </si>
  <si>
    <t xml:space="preserve">      Výfukový kus - Výfukový kus</t>
  </si>
  <si>
    <t xml:space="preserve">      Ohebná hadice - Ohebná hadice</t>
  </si>
  <si>
    <t xml:space="preserve">      Čtyřhranné potrubí s - Čtyřhranné potrubí s</t>
  </si>
  <si>
    <t xml:space="preserve">      Vinuté potrubí SPIRO - Vinuté potrubí SPIRO</t>
  </si>
  <si>
    <t xml:space="preserve">    zař. č. 02 - zař. č. 02</t>
  </si>
  <si>
    <t xml:space="preserve">    zař. č. 03 - zař. č. 03</t>
  </si>
  <si>
    <t xml:space="preserve">    zař. č. 90 - zař. č. 90</t>
  </si>
  <si>
    <t xml:space="preserve">    D1 - VRN</t>
  </si>
  <si>
    <t>VZT</t>
  </si>
  <si>
    <t>zař. č. 01</t>
  </si>
  <si>
    <t>Radiální ventilátor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</si>
  <si>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</si>
  <si>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</si>
  <si>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Pružná vložka</t>
  </si>
  <si>
    <t>1A.012</t>
  </si>
  <si>
    <t>d250</t>
  </si>
  <si>
    <t>Tlumič hluku</t>
  </si>
  <si>
    <t>1A.152</t>
  </si>
  <si>
    <t>Tlumič hluku d 250, délka 900 kruhový</t>
  </si>
  <si>
    <t>Zpětná klapka</t>
  </si>
  <si>
    <t>1A.202</t>
  </si>
  <si>
    <t xml:space="preserve">Klapka d 250  pro kruhové potrubí a SPIRO, provedení „motýlová“</t>
  </si>
  <si>
    <t>Požární klapka</t>
  </si>
  <si>
    <t>1A.300.1</t>
  </si>
  <si>
    <t>Požární klapka 250x125 se servopohonem - napájecí napětí AC 230 V</t>
  </si>
  <si>
    <t>1A.301.1</t>
  </si>
  <si>
    <t xml:space="preserve">Požární klapka 250x125  se servopohonem - napájecí napětí AC 230 V</t>
  </si>
  <si>
    <t>1A.302.1</t>
  </si>
  <si>
    <t>1A.303.1</t>
  </si>
  <si>
    <t>Požární klapka d 125 se servopohonem - napájecí napětí AC 230 V</t>
  </si>
  <si>
    <t>1A.304.1</t>
  </si>
  <si>
    <t xml:space="preserve">Požární klapka 250x125  se servopohonem  - napájecí napětí AC 230 V</t>
  </si>
  <si>
    <t>Talířový ventil</t>
  </si>
  <si>
    <t>1A.401</t>
  </si>
  <si>
    <t>Talířový ventil d 125 odvodní, lakovaný; barva RAL dle požadavku architekta</t>
  </si>
  <si>
    <t>1A.412</t>
  </si>
  <si>
    <t>Talířový ventil d 125 odvodní, přefuk; barva RAL dle požadavku architekta</t>
  </si>
  <si>
    <t>1A.413</t>
  </si>
  <si>
    <t>Talířový ventil d 200 odvodní, přefuk; barva RAL dle požadavku architekta</t>
  </si>
  <si>
    <t>Výfukový kus</t>
  </si>
  <si>
    <t>1A.422</t>
  </si>
  <si>
    <t>d250 pozink; 45°</t>
  </si>
  <si>
    <t>Ohebná hadice</t>
  </si>
  <si>
    <t>1A.703</t>
  </si>
  <si>
    <t>Potrubí d 127 ohebná hadice s akusticky tlumícím účinkem</t>
  </si>
  <si>
    <t>1A.705</t>
  </si>
  <si>
    <t>Potrubí d 203 ohebná hadice s akusticky tlumícím účinkem</t>
  </si>
  <si>
    <t>Čtyřhranné potrubí s</t>
  </si>
  <si>
    <t>dle PD</t>
  </si>
  <si>
    <t>materiál pozinkovaný plech se stranami do 250 mm, tvarovky</t>
  </si>
  <si>
    <t>dle PD.1</t>
  </si>
  <si>
    <t>materiál pozinkovaný plech se stranami nad 250 mm</t>
  </si>
  <si>
    <t>dle PD.2</t>
  </si>
  <si>
    <t>materiál pozinkovaný plech se stranami nad 250 mm, tvarovky</t>
  </si>
  <si>
    <t>Vinuté potrubí SPIRO</t>
  </si>
  <si>
    <t>dle PD.3</t>
  </si>
  <si>
    <t>materiál pozinkovaný plech do průměru 140 mm</t>
  </si>
  <si>
    <t>dle PD.4</t>
  </si>
  <si>
    <t>materiál pozinkovaný plech do průměru 140 mm, tvarovky</t>
  </si>
  <si>
    <t>dle PD.5</t>
  </si>
  <si>
    <t>materiál pozinkovaný plech do průměru 200 mm</t>
  </si>
  <si>
    <t>dle PD.6</t>
  </si>
  <si>
    <t>materiál pozinkovaný plech do průměru 200 mm, tvarovky</t>
  </si>
  <si>
    <t>dle PD.7</t>
  </si>
  <si>
    <t>materiál pozinkovaný plech do průměru 280 mm</t>
  </si>
  <si>
    <t>dle PD.8</t>
  </si>
  <si>
    <t>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</si>
  <si>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</si>
  <si>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</si>
  <si>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</si>
  <si>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</si>
  <si>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d125</t>
  </si>
  <si>
    <t>2A.151</t>
  </si>
  <si>
    <t xml:space="preserve">Tlumič hlulku d 125, délka 900  kruhový</t>
  </si>
  <si>
    <t>2A.200</t>
  </si>
  <si>
    <t xml:space="preserve">Klapka d 125  pro kruhové potrubí a SPIRO, provedení „motýlová“</t>
  </si>
  <si>
    <t>2A.300.2</t>
  </si>
  <si>
    <t>Požární klapka d 100 se servopohonem - napájecí napětí 230 V</t>
  </si>
  <si>
    <t>2A.301.2</t>
  </si>
  <si>
    <t>2A.302.2</t>
  </si>
  <si>
    <t>2A.303.2</t>
  </si>
  <si>
    <t>2A.401</t>
  </si>
  <si>
    <t>2A.412</t>
  </si>
  <si>
    <t>2A.420</t>
  </si>
  <si>
    <t>d125 pozink; 45°</t>
  </si>
  <si>
    <t>2A.703</t>
  </si>
  <si>
    <t>dle PD.9</t>
  </si>
  <si>
    <t>materiál pozinkovaný plech do průměru 100 mm</t>
  </si>
  <si>
    <t>dle PD.10</t>
  </si>
  <si>
    <t>materiál pozinkovaný plech do průměru 100 mm, tvarovky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</si>
  <si>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</si>
  <si>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</si>
  <si>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</si>
  <si>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</si>
  <si>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</si>
  <si>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</si>
  <si>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</si>
  <si>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</si>
  <si>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</si>
  <si>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</si>
  <si>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</si>
  <si>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</si>
  <si>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</si>
  <si>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3A.401</t>
  </si>
  <si>
    <t>3A.410</t>
  </si>
  <si>
    <t>Talířový ventil d 80 odvodní, přefuk; barva RAL dle požadavku architekta</t>
  </si>
  <si>
    <t>3A.411</t>
  </si>
  <si>
    <t>Talířový ventil d 100 odvodní, přefuk; barva RAL dle požadavku architekta</t>
  </si>
  <si>
    <t>3A.412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</si>
  <si>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</si>
  <si>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</si>
  <si>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</si>
  <si>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</si>
  <si>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</si>
  <si>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</si>
  <si>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dle PD.11</t>
  </si>
  <si>
    <t>materiál pozinkovaný plech se stranami do 250 mm</t>
  </si>
  <si>
    <t>zař. č. 90</t>
  </si>
  <si>
    <t>90.430</t>
  </si>
  <si>
    <t>280x280 pozink; 45°</t>
  </si>
  <si>
    <t>Pol294</t>
  </si>
  <si>
    <t>Požární ucpávky</t>
  </si>
  <si>
    <t>Pol295</t>
  </si>
  <si>
    <t>Doprava, přesun hmot</t>
  </si>
  <si>
    <t>Pol296</t>
  </si>
  <si>
    <t>Komplexní zkoušky</t>
  </si>
  <si>
    <t>Pol297</t>
  </si>
  <si>
    <t>Dokumentace, zaškolení</t>
  </si>
  <si>
    <t>Pol298</t>
  </si>
  <si>
    <t>Protivibrační opatření</t>
  </si>
  <si>
    <t>Pol299</t>
  </si>
  <si>
    <t>Zaregulování zařízení VZT a kontrola zaregulování pověřenou osobou</t>
  </si>
  <si>
    <t>Poznámka k položce:_x000d_
Povrchovou úpravu a barevné provedení VZT elementů nutno konzultovat s projektem interiérů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</si>
  <si>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</si>
  <si>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</si>
  <si>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</si>
  <si>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</si>
  <si>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</si>
  <si>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</si>
  <si>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</si>
  <si>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</si>
  <si>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</si>
  <si>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</si>
  <si>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</si>
  <si>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</si>
  <si>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</si>
  <si>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</si>
  <si>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D2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</si>
  <si>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</si>
  <si>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</si>
  <si>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</si>
  <si>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</si>
  <si>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</si>
  <si>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</si>
  <si>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</si>
  <si>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</si>
  <si>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</si>
  <si>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</si>
  <si>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</si>
  <si>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D.1.4.4.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</si>
  <si>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</si>
  <si>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</si>
  <si>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</si>
  <si>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</si>
  <si>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</si>
  <si>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</si>
  <si>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</si>
  <si>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</si>
  <si>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</si>
  <si>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</si>
  <si>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</si>
  <si>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1.</t>
  </si>
  <si>
    <t>Kabel CXKE-R 2Jx1,5 mm2</t>
  </si>
  <si>
    <t>2.</t>
  </si>
  <si>
    <t>Kabel CXKE-R 3Ox1,5 mm2</t>
  </si>
  <si>
    <t>3.</t>
  </si>
  <si>
    <t>Kabel CXKE-R 3Jx1,5 mm2</t>
  </si>
  <si>
    <t>4.</t>
  </si>
  <si>
    <t>Kabel CXKE-R 3Jx2,5 mm2</t>
  </si>
  <si>
    <t>5.</t>
  </si>
  <si>
    <t>Kabel CXKE-R 5Jx1,5 mm2</t>
  </si>
  <si>
    <t>6.</t>
  </si>
  <si>
    <t>Kabel CXKE-R 5Jx2,5 mm2</t>
  </si>
  <si>
    <t>7.</t>
  </si>
  <si>
    <t>Kabel CXKE-R 7x1,5 mm2</t>
  </si>
  <si>
    <t>8.</t>
  </si>
  <si>
    <t>Kabel CXKE-R 5Jx10 mm2</t>
  </si>
  <si>
    <t>9.</t>
  </si>
  <si>
    <t>Kabel AYKY 3x240+120</t>
  </si>
  <si>
    <t>10.</t>
  </si>
  <si>
    <t>Kabel s funkční schopností při požáru E90min CXKH-V 3Jx1,5 mm2</t>
  </si>
  <si>
    <t>11.</t>
  </si>
  <si>
    <t>Kabel s funkční schopností při požáru E90min CXKH-V 3Jx2,5 mm2</t>
  </si>
  <si>
    <t>12.</t>
  </si>
  <si>
    <t>Kabel s funkční schopností při požáru E90min CXKH-V 5Jx1,5 mm2</t>
  </si>
  <si>
    <t>13.</t>
  </si>
  <si>
    <t>Kabel s funkční schopností při požáru E90min Prafladur+ 5Jx2,5 mm2</t>
  </si>
  <si>
    <t>14.</t>
  </si>
  <si>
    <t>Kabel s funkční schopností při požáru E90min CXKH-V 3Jx4 mm2</t>
  </si>
  <si>
    <t>15.</t>
  </si>
  <si>
    <t>Kabel s funkční schopností při požáru E90min-Prafladur+ 5x35 mm2</t>
  </si>
  <si>
    <t>16.</t>
  </si>
  <si>
    <t>Kabel JYTY 2x1,5</t>
  </si>
  <si>
    <t>17.</t>
  </si>
  <si>
    <t>Kabely JYSTY 4x2x0,8</t>
  </si>
  <si>
    <t>18.</t>
  </si>
  <si>
    <t>Vodič 1CH-R 50 mm2 žlzel</t>
  </si>
  <si>
    <t>19.</t>
  </si>
  <si>
    <t>Vodič CY 6 mm2 žlzel</t>
  </si>
  <si>
    <t>20.</t>
  </si>
  <si>
    <t>Vodič CY 10 mm2 žlzel</t>
  </si>
  <si>
    <t>21.</t>
  </si>
  <si>
    <t>Vodič CY 16 mm2 žlzel</t>
  </si>
  <si>
    <t>22.</t>
  </si>
  <si>
    <t>Podružný materiál</t>
  </si>
  <si>
    <t>23.</t>
  </si>
  <si>
    <t>PPV</t>
  </si>
  <si>
    <t>Specifikace materiálu – ukončení kabelů</t>
  </si>
  <si>
    <t>1..1</t>
  </si>
  <si>
    <t>Ukončení vodičů v rozvaděči – do 3x2,5</t>
  </si>
  <si>
    <t>2..1</t>
  </si>
  <si>
    <t>Ukončení vodičů v rozvaděči – do 3x6</t>
  </si>
  <si>
    <t>3..1</t>
  </si>
  <si>
    <t>Ukončení vodičů v rozvaděči – do 5x4</t>
  </si>
  <si>
    <t>4..1</t>
  </si>
  <si>
    <t>Ukončení vodičů v rozvaděči – do 5x6</t>
  </si>
  <si>
    <t>5..1</t>
  </si>
  <si>
    <t>Ukončení vodičů v rozvaděči – do 5x16</t>
  </si>
  <si>
    <t>6..1</t>
  </si>
  <si>
    <t>Ukončení vodičů v rozvaděči – do 5x35</t>
  </si>
  <si>
    <t>7..1</t>
  </si>
  <si>
    <t>Ukončení vodičů v rozvaděči – do 12x4</t>
  </si>
  <si>
    <t>8..1</t>
  </si>
  <si>
    <t>Ukončení vodičů v rozvaděči – do 4x120</t>
  </si>
  <si>
    <t>9..1</t>
  </si>
  <si>
    <t>Ukončení vodičů v rozvaděči – do 4x240</t>
  </si>
  <si>
    <t>10..1</t>
  </si>
  <si>
    <t>11..1</t>
  </si>
  <si>
    <t>Specifikace materiálu – rozvaděče</t>
  </si>
  <si>
    <t>1..2</t>
  </si>
  <si>
    <t>Rozvaděč RH 1 dle schéma</t>
  </si>
  <si>
    <t>2..2</t>
  </si>
  <si>
    <t>Rozvaděč RPO dle schéma</t>
  </si>
  <si>
    <t>3..2</t>
  </si>
  <si>
    <t xml:space="preserve">Úprava stávající hlavní rozvodny - Doplnění jištěného vývodu DO 3x 200 A nast. na 3x 100 A s napěťovou spouští 230 V AC do rozvaděče RH2 rozvodny "Prádelna". Doplnění jištěného vývodu MDO 3x 630 A nast na 3x 400A s napěťovou spouští 230 V AC do rozvaděče </t>
  </si>
  <si>
    <t>4..2</t>
  </si>
  <si>
    <t>5..2</t>
  </si>
  <si>
    <t>Specifikace materiálu – svítidla LED 4000K + NO</t>
  </si>
  <si>
    <t>1..3</t>
  </si>
  <si>
    <t>D1 - Vestavné interiérové svítidlo, LED downlight, rotačně symetrické rozložení světla, 1900lm, 18W, max. zápustná hl. 97 mm, bíle práškovaný stropní prstenec z plech. oceli, vyměnitelný světelný zdroj</t>
  </si>
  <si>
    <t>2..3</t>
  </si>
  <si>
    <t>B1- Vestavné LED svítidlo, 4200 lm, 36W, do stropních podhledů 600x600, PMMA difuzor, těleso z bíle lakovaného extr. Al profilu, vyměnitelný digitálně stmívatelný DALI předřadník</t>
  </si>
  <si>
    <t>3..3</t>
  </si>
  <si>
    <t>B1D- Vestavné LED svítidlo, 4200 lm, 36W, do stropních podhledů 600x600, PMMA difuzor, těleso z bíle lakovaného extr. Al profilu, vyměnitelný digitálně stmívatelný DALI předřadník</t>
  </si>
  <si>
    <t>4..3</t>
  </si>
  <si>
    <t>B1DP- Vestavné LED svítidlo, 4200 lm, 36W, přisazené, vč. kastlíku 600x600, PMMA difuzor, těleso z bíle lakovaného extr. Al profilu, vyměnitelný digitálně stmívatelný DALI předřadník</t>
  </si>
  <si>
    <t>5..3</t>
  </si>
  <si>
    <t>C1D- Vestavné LED svítidlo, 4200 lm, 36W, přisazené, vč. kastlíku 600x600, PMMA difuzor, těleso z bíle lakovaného extr. Al profilu, vyměnitelný digitálně stmívatelný DALI předřadník</t>
  </si>
  <si>
    <t>6..2</t>
  </si>
  <si>
    <t>P1 - LED světlo do vlhkých prostor IP66 , 6300 lm, 43 W, montáž na strop, mikroprizmatický kryt, těleso rám bíle lakovaný Al, vyměnitelný světelný zdroj a externí předřadník</t>
  </si>
  <si>
    <t>7..2</t>
  </si>
  <si>
    <t>9 - LED světlo do vlhkých prostor IP66 , 6300 lm, 43 W, zavěšené nebo na strop, mikroprizmatický kryt, těleso rám bíle lakovaný Al, vyměnitelný světelný zdroj a externí předřadník</t>
  </si>
  <si>
    <t>8..2</t>
  </si>
  <si>
    <t>N1 - nouzové únikové svítidlo; plastové interiérové s piktogramem, IP65, možnost napojení na CBS</t>
  </si>
  <si>
    <t>9..2</t>
  </si>
  <si>
    <t xml:space="preserve">N2 - nouzové únikové svítidlo;  plastové interiérové s podvěšeným piktogramem, IP65, možnost napojení na CBS</t>
  </si>
  <si>
    <t>10..2</t>
  </si>
  <si>
    <t>NH1 - nouzové únikové svítidlo; plastové interiérové s piktogramem, IP65, CBS - PBZ</t>
  </si>
  <si>
    <t>11..2</t>
  </si>
  <si>
    <t>NH2 - nouzové únikové svítidlo; plastové interiérové s piktogramem, IP65, CBS - PBZ</t>
  </si>
  <si>
    <t>12..1</t>
  </si>
  <si>
    <t xml:space="preserve">N3 - nouzové únikové svítidlo;  plastové extériérové piktogramem, IP65, možnost napojení na CBS</t>
  </si>
  <si>
    <t>13..1</t>
  </si>
  <si>
    <t>N4 - nouzové únikové svítidlo; IP65, možnost napojení na CBS</t>
  </si>
  <si>
    <t>14..1</t>
  </si>
  <si>
    <t>N5 - nouzové únikové svítidlo; IP65, možnost napojení na CBS</t>
  </si>
  <si>
    <t>15..1</t>
  </si>
  <si>
    <t>N6 - nouzové únikové svítidlo; IP65, možnost napojení na CBS</t>
  </si>
  <si>
    <t>16..1</t>
  </si>
  <si>
    <t>N7 - nouzové únikové svítidlo; IP65, možnost napojení na CBS</t>
  </si>
  <si>
    <t>17..1</t>
  </si>
  <si>
    <t>N8 - nouzové únikové svítidlo; IP65, možnost napojení na CBS</t>
  </si>
  <si>
    <t>18..1</t>
  </si>
  <si>
    <t>Liniové LED svítidlo dle specifikace nábytku 12W, 4000 K, 2000 mm</t>
  </si>
  <si>
    <t>21..1</t>
  </si>
  <si>
    <t>CBS včetně baterií; zprovoznění systému NO dle legislativy, zaškolení obsluhy</t>
  </si>
  <si>
    <t>22..1</t>
  </si>
  <si>
    <t xml:space="preserve">Pohybové čidlo řízení spínání osvětlení na ploše  parkoviště</t>
  </si>
  <si>
    <t>23..1</t>
  </si>
  <si>
    <t>Pohybové čidlo řízení spínání osvětlení podesty, chodby</t>
  </si>
  <si>
    <t>24.</t>
  </si>
  <si>
    <t xml:space="preserve">Systém řízení osvětlení, Tvorba vizualizace pro umístění svítidel Adresace  svítidel Programování svítidel, čidel a tlačítek Programování scén Oživení systému řízení osvětlení Nastavení dosahu sensorů (vymaskování zón) Doprava na místo a zpět (při tomto r</t>
  </si>
  <si>
    <t>25.</t>
  </si>
  <si>
    <t>Podružný materiál, recykl. poplatky</t>
  </si>
  <si>
    <t>26.</t>
  </si>
  <si>
    <t>Specifikace materiálu – žlaby, trubky, nosné konstrukce</t>
  </si>
  <si>
    <t>1..4</t>
  </si>
  <si>
    <t xml:space="preserve">Kabelový drátěný žlab 100/100  s dvojitým příčníkem, vč. příslušenství nosných prvků a tvarovek</t>
  </si>
  <si>
    <t>2..4</t>
  </si>
  <si>
    <t>Kabelový drátěný žlab 100/100 požární, s dvojitým příčníkem, vč. příslušenství nosných prvků a tvarovek</t>
  </si>
  <si>
    <t>3..4</t>
  </si>
  <si>
    <t>Kabelový rošt SONAP š=500mm vč. úchytného materiálu a příslušenství</t>
  </si>
  <si>
    <t>4..4</t>
  </si>
  <si>
    <t>Atyp. nosná konstrukce pro kabel. žlab na střechu</t>
  </si>
  <si>
    <t>5..4</t>
  </si>
  <si>
    <t>Atyp. nosná konstrukce pro kabel. žlab s požární odolností E90</t>
  </si>
  <si>
    <t>6..3</t>
  </si>
  <si>
    <t>Závitová tyč 0,5m pro kabelový žlab</t>
  </si>
  <si>
    <t>7..3</t>
  </si>
  <si>
    <t>Závitová tyč 0,5m pro kabelový žlab s požární odolností E90</t>
  </si>
  <si>
    <t>8..3</t>
  </si>
  <si>
    <t>Úchyt do betonu pro kabelový žlab</t>
  </si>
  <si>
    <t>9..3</t>
  </si>
  <si>
    <t>Úchyt do betonu pro kabelový žlab s požární odolností E90</t>
  </si>
  <si>
    <t>10..3</t>
  </si>
  <si>
    <t>Trubka pevná včetně příchytek Ø20</t>
  </si>
  <si>
    <t>11..3</t>
  </si>
  <si>
    <t>Trubka ohebná Ø20 bezhalogenová samozhášivá 750N</t>
  </si>
  <si>
    <t>12..2</t>
  </si>
  <si>
    <t>Příchytka pro 15 kabelů do podhledu</t>
  </si>
  <si>
    <t>13..2</t>
  </si>
  <si>
    <t>Příchytka pro 8 kabelů do podhledu</t>
  </si>
  <si>
    <t>14..2</t>
  </si>
  <si>
    <t>Příchytka pro 1 kabel do podhledu</t>
  </si>
  <si>
    <t>15..2</t>
  </si>
  <si>
    <t>Distanční příchytka 732/20 d=22-24 E90</t>
  </si>
  <si>
    <t>16..2</t>
  </si>
  <si>
    <t>Distanční příchytka 732/20 d=20-22 E90</t>
  </si>
  <si>
    <t>17..2</t>
  </si>
  <si>
    <t>Distanční příchytka 732/20 d=16,5-18 E90</t>
  </si>
  <si>
    <t>18..2</t>
  </si>
  <si>
    <t xml:space="preserve">Plast.rozv.krabice IP54 s průchodkou vč. svorek  85x85</t>
  </si>
  <si>
    <t>19..1</t>
  </si>
  <si>
    <t>Krabice přístrojová pod omítku</t>
  </si>
  <si>
    <t>20..1</t>
  </si>
  <si>
    <t>Svorka pro připojení kovových konstrukcí</t>
  </si>
  <si>
    <t>21..2</t>
  </si>
  <si>
    <t xml:space="preserve">Podružná ekvipotenciální přípojnice  kr. 200x150 p.om. včetně přípojnice PE a PA</t>
  </si>
  <si>
    <t>22..2</t>
  </si>
  <si>
    <t>Odlehčení tahu + požární krabice 2ks</t>
  </si>
  <si>
    <t>23..2</t>
  </si>
  <si>
    <t>Podružný materiál (svorky,…)</t>
  </si>
  <si>
    <t>24..1</t>
  </si>
  <si>
    <t>Specifikace materiálu – spínače, ovladače, zásuvky</t>
  </si>
  <si>
    <t>1..5</t>
  </si>
  <si>
    <t>Spínač jednopólový velkoplošný – 230V/10A, p. om., bílý, komplet, IP20</t>
  </si>
  <si>
    <t>2..5</t>
  </si>
  <si>
    <t xml:space="preserve">Přepínač  řazení 6 velkoplošný – 230V/10A, pod omítku, bílý, komplet, IP20</t>
  </si>
  <si>
    <t>3..5</t>
  </si>
  <si>
    <t>Přepínač řazení 6 velkoplošný – 230V/10A, na omítku, bílý, komplet, IP44</t>
  </si>
  <si>
    <t>4..5</t>
  </si>
  <si>
    <t xml:space="preserve">Přepínač  řazení 7 velkoplošný – 230V/10A, pod omítku, bílý, komplet, IP20</t>
  </si>
  <si>
    <t>5..5</t>
  </si>
  <si>
    <t>Tlačítkový ovladač 230V/10A, pod omítku, bílý, komplet, IP20</t>
  </si>
  <si>
    <t>6..4</t>
  </si>
  <si>
    <t>Tlačítko havarijního vypínání – centrál stop, total stop pod sklíčkem</t>
  </si>
  <si>
    <t>7..4</t>
  </si>
  <si>
    <t>Zásuvka jednonásobná 230V/16A, pod omítku, IP20 komplet (MDO,DO)</t>
  </si>
  <si>
    <t>8..4</t>
  </si>
  <si>
    <t>Drobný montážní materiál</t>
  </si>
  <si>
    <t>9..4</t>
  </si>
  <si>
    <t>Specifikace materiálu – hromosvod, uzemnění</t>
  </si>
  <si>
    <t>1..6</t>
  </si>
  <si>
    <t>Vodič FeZn d=10mm (vč. příslušenství)</t>
  </si>
  <si>
    <t>2..6</t>
  </si>
  <si>
    <t xml:space="preserve">Vodič AlMgSi=8mm (vč. podpěr  a příslušenství)</t>
  </si>
  <si>
    <t>3..6</t>
  </si>
  <si>
    <t>Uzemňovací pásovina FeZn30x4</t>
  </si>
  <si>
    <t>4..6</t>
  </si>
  <si>
    <t>Uzemňovací drát FeZn d=10 mm</t>
  </si>
  <si>
    <t>5..6</t>
  </si>
  <si>
    <t>Svorka SR02</t>
  </si>
  <si>
    <t>6..5</t>
  </si>
  <si>
    <t>Svorka SP1</t>
  </si>
  <si>
    <t>7..5</t>
  </si>
  <si>
    <t>Svorka spojovací SS</t>
  </si>
  <si>
    <t>8..5</t>
  </si>
  <si>
    <t>Svorka křížová SK</t>
  </si>
  <si>
    <t>9..5</t>
  </si>
  <si>
    <t>Svorka připojovací zkušební</t>
  </si>
  <si>
    <t>10..4</t>
  </si>
  <si>
    <t>Jímací tyč do 1,5m včetně podstavce a svorek</t>
  </si>
  <si>
    <t>11..4</t>
  </si>
  <si>
    <t>Označení svodu štítky</t>
  </si>
  <si>
    <t>12..3</t>
  </si>
  <si>
    <t>13..3</t>
  </si>
  <si>
    <t>Specifikace materiálu – ostatní</t>
  </si>
  <si>
    <t>1..7</t>
  </si>
  <si>
    <t>Protipožární ucpávky kabelových tras v místech přechodu do jiného PÚ</t>
  </si>
  <si>
    <t>2..7</t>
  </si>
  <si>
    <t>Výstražné štítky</t>
  </si>
  <si>
    <t>3..7</t>
  </si>
  <si>
    <t>Multikanál pro přeložení kabelů VN, včetně výkopu a přebetonování</t>
  </si>
  <si>
    <t>4..7</t>
  </si>
  <si>
    <t>Žlab kabelový s víkem do země, včetně ručního výkopu</t>
  </si>
  <si>
    <t>5..7</t>
  </si>
  <si>
    <t>Signální testovací panel ZIS kompatibilní s hlídačem izol.stavu vč.datového propojení a příslušenství</t>
  </si>
  <si>
    <t>6..6</t>
  </si>
  <si>
    <t>Jednofázový izol.transformátor s primárním napájením 400V 6,3kVA pro napájení zdravotnických zařízení. Osazení do rozvaděče RH.</t>
  </si>
  <si>
    <t>7..6</t>
  </si>
  <si>
    <t>Svodič přepětí B+C ochrana LPZ(přechod LPS-LPZ) (zařízení VZT, CHLAZENÍ, VO, NN), včetně krabice povrchové</t>
  </si>
  <si>
    <t>8..6</t>
  </si>
  <si>
    <t>Hlavní ekvipotenciální přípojnice HOP (přípojnicový systém)</t>
  </si>
  <si>
    <t>9..6</t>
  </si>
  <si>
    <t>10..5</t>
  </si>
  <si>
    <t>Specifikace materiálu – vyhřívání okapových svodů</t>
  </si>
  <si>
    <t>11..5</t>
  </si>
  <si>
    <t>jižní strana - vodorovný žlab 2.NP (68,44m) 7161 TO-2R-135-2710</t>
  </si>
  <si>
    <t>12..4</t>
  </si>
  <si>
    <t>jižní strana - vodorovný žlab 3.NP (68,44m) 7161 TO-2R-135-2711</t>
  </si>
  <si>
    <t>13..4</t>
  </si>
  <si>
    <t>jižní strana - vodorovný žlab 4.NP (68,44m) 7161 TO-2R-135-2712</t>
  </si>
  <si>
    <t>21..3</t>
  </si>
  <si>
    <t>Regulace 2356 ETO2-4550</t>
  </si>
  <si>
    <t>22..3</t>
  </si>
  <si>
    <t>Regulace 2352 ETOR-55/10 m</t>
  </si>
  <si>
    <t>23..3</t>
  </si>
  <si>
    <t>Regulace 2961 Treo H 961</t>
  </si>
  <si>
    <t>24..2</t>
  </si>
  <si>
    <t>Fixace společně (uvažován hranatý žlab) 1801 Distanční lišta</t>
  </si>
  <si>
    <t xml:space="preserve">Ostatní </t>
  </si>
  <si>
    <t>1..8</t>
  </si>
  <si>
    <t>Stavební přípomoci (sekání, vrtání)</t>
  </si>
  <si>
    <t>2..8</t>
  </si>
  <si>
    <t>Zapravení drážek</t>
  </si>
  <si>
    <t>3..8</t>
  </si>
  <si>
    <t>Lešení, práce v chodbách</t>
  </si>
  <si>
    <t>4..8</t>
  </si>
  <si>
    <t>Koordinace se stávajícími rozvody</t>
  </si>
  <si>
    <t>5..8</t>
  </si>
  <si>
    <t>Likvidace el.materiálů</t>
  </si>
  <si>
    <t>6..7</t>
  </si>
  <si>
    <t>Přípojka NN - výkop 30x80 vč.geodet. zaměř.</t>
  </si>
  <si>
    <t>7..7</t>
  </si>
  <si>
    <t>Koordinace umístění přístrojů v podhledech</t>
  </si>
  <si>
    <t>8..7</t>
  </si>
  <si>
    <t>Oznámení o zahájení prací dle vyhlášky č.73/2010 sb, stanovisko TIČR</t>
  </si>
  <si>
    <t>9..7</t>
  </si>
  <si>
    <t>Doplňující pospojování (PA-PE) dle skutečně intalovaných zařízení zdravotní technologie, zařizovacích předmětů a zařízení TZB</t>
  </si>
  <si>
    <t>10..6</t>
  </si>
  <si>
    <t>Koordinace s profesí VZT, SLP, zdravotní technologie, medi.plyny</t>
  </si>
  <si>
    <t>11..6</t>
  </si>
  <si>
    <t>Napojení zařízení VZT, ÚT, MAR, ZTI, SOZ, ZOTK kabel přívod na svorku zařízení</t>
  </si>
  <si>
    <t>13..5</t>
  </si>
  <si>
    <t xml:space="preserve">Vypracování RDS – Realizační dokumentace stavby,  tištěná paré a digitální verze v otevřené (dwg, doc, xls) a uzavřené (pdf) formě</t>
  </si>
  <si>
    <t>14..3</t>
  </si>
  <si>
    <t xml:space="preserve">Vypracování VDD – Výrobní a dílenská dokumentace dodavatele stavby,  tištěná paré a digitální verze v otevřené (dwg, doc, xls) a uzavřené (pdf) formě</t>
  </si>
  <si>
    <t>15..3</t>
  </si>
  <si>
    <t>Měření světelně-technických parametrů osvětlení + NO včetně protokolu</t>
  </si>
  <si>
    <t>16..3</t>
  </si>
  <si>
    <t>Výchozí revize kompletní elektroinstalace, vč. antistatických podlah</t>
  </si>
  <si>
    <t>D.1.4.5 - Slaboproud</t>
  </si>
  <si>
    <t>D1 - Elektroinstalace</t>
  </si>
  <si>
    <t xml:space="preserve">    D2 - Technologie strukturované kabeláže</t>
  </si>
  <si>
    <t xml:space="preserve">    D3 - Technologie kamerového systému</t>
  </si>
  <si>
    <t xml:space="preserve">    D4 - Technologie přístupového systému</t>
  </si>
  <si>
    <t xml:space="preserve">    D5 - Technologie parkovacího systému</t>
  </si>
  <si>
    <t xml:space="preserve">    D6 - Společné kabelové trasy</t>
  </si>
  <si>
    <t xml:space="preserve">    D7 - Hodinová zúčtovací sazba</t>
  </si>
  <si>
    <t>Elektroinstalace</t>
  </si>
  <si>
    <t>Technologie strukturované kabeláže</t>
  </si>
  <si>
    <t>Pol53</t>
  </si>
  <si>
    <t xml:space="preserve">19´´ datový rozvaděč  prosklené dveře 800x1000 42U</t>
  </si>
  <si>
    <t>Pol54</t>
  </si>
  <si>
    <t>Kolečka pod datový rozvaděč</t>
  </si>
  <si>
    <t>Pol55</t>
  </si>
  <si>
    <t>Napájecí panel 8x 230V 19´´ / 1U s přepěťovou ochranou</t>
  </si>
  <si>
    <t>Pol56</t>
  </si>
  <si>
    <t>Telefonní patchpanel 25 portů cat 3</t>
  </si>
  <si>
    <t>Pol57</t>
  </si>
  <si>
    <t>Datový patchpanel cat 6 UTP 24 portů</t>
  </si>
  <si>
    <t>Pol58</t>
  </si>
  <si>
    <t>Optická vana pro 24 vláken, vybavená včetně kazet, pigtailů a spojek</t>
  </si>
  <si>
    <t>Pol59</t>
  </si>
  <si>
    <t>Vyvazovací panel s kovovými oky</t>
  </si>
  <si>
    <t>Pol60</t>
  </si>
  <si>
    <t>Montážní sada M6</t>
  </si>
  <si>
    <t>Pol61</t>
  </si>
  <si>
    <t>Datová zásuvka 2x RJ45 k zapuštění, komplet, design dle silnoproudu</t>
  </si>
  <si>
    <t>Pol62</t>
  </si>
  <si>
    <t>Optický box pro 8 vláken, vybavený včetně kazet, pigtailů a spojek</t>
  </si>
  <si>
    <t>Pol63</t>
  </si>
  <si>
    <t>Datová zásuvka 2x RJ45 nad podhled k instalaci na povrch, včetně krabice a keystone 2x UTP cat 6 - příprava pro Wifi, kamery, E-moduly</t>
  </si>
  <si>
    <t>Pol64</t>
  </si>
  <si>
    <t xml:space="preserve">Univerzální rozvodná plastová skříň  ve vyšším krytí IP65, včetně zámku, pro umístění optického boxu, povrchové zásuvky a průmyslového switche</t>
  </si>
  <si>
    <t>Pol65</t>
  </si>
  <si>
    <t>Venkovní zásuvka 16A komplet pro povrchovou montáž</t>
  </si>
  <si>
    <t>Pol66</t>
  </si>
  <si>
    <t>Zavaření optických vláken</t>
  </si>
  <si>
    <t>Pol67</t>
  </si>
  <si>
    <t>Měření optických vláken, včetně měřícího protokolu</t>
  </si>
  <si>
    <t>Pol68</t>
  </si>
  <si>
    <t>Měření metalických portů, včetně měřícího protokolu</t>
  </si>
  <si>
    <t>Pol69</t>
  </si>
  <si>
    <t>Popis datových zásuvek, rozvaděčů</t>
  </si>
  <si>
    <t>Pol70</t>
  </si>
  <si>
    <t>Patchkabel 2m cat 6</t>
  </si>
  <si>
    <t>Pol71</t>
  </si>
  <si>
    <t>Patchkabel 3m cat 6</t>
  </si>
  <si>
    <t>Pol72</t>
  </si>
  <si>
    <t>Optický patchkabel SM LC-LC duplex 2m</t>
  </si>
  <si>
    <t>Pol73</t>
  </si>
  <si>
    <t>Kabel UTP cat 6, dle požárních norem</t>
  </si>
  <si>
    <t>Pol74</t>
  </si>
  <si>
    <t>Kabel UTP cat 6, venkovní</t>
  </si>
  <si>
    <t>Pol75</t>
  </si>
  <si>
    <t>Telefonní kabel 25 párů dle požárních norem</t>
  </si>
  <si>
    <t>Pol76</t>
  </si>
  <si>
    <t>Optický kabel SM 8 vláken LSOH včetně mikrotrubičky a spojek</t>
  </si>
  <si>
    <t>Pol77</t>
  </si>
  <si>
    <t>Trubka ohebná 25mm dle požárních norem</t>
  </si>
  <si>
    <t>Pol78</t>
  </si>
  <si>
    <t>Trubka pevná 25mm dle požárních norem, včetně uchycení</t>
  </si>
  <si>
    <t>Pol79</t>
  </si>
  <si>
    <t>Svazkové držáky, včetně uchycení</t>
  </si>
  <si>
    <t>Pol80</t>
  </si>
  <si>
    <t>Protipožární utěsnění včetně štítku</t>
  </si>
  <si>
    <t>Pol81</t>
  </si>
  <si>
    <t>Drobný materiál (relé,…)</t>
  </si>
  <si>
    <t>Pol82</t>
  </si>
  <si>
    <t>Technologie kamerového systému</t>
  </si>
  <si>
    <t>Pol83</t>
  </si>
  <si>
    <t>IP kamera 4MPx bullet, zoom objektiv 2,8-12 mm</t>
  </si>
  <si>
    <t>Pol84</t>
  </si>
  <si>
    <t>IP kamera 4MPx dome, zoom objektiv 2,8-12 mm</t>
  </si>
  <si>
    <t>Pol85</t>
  </si>
  <si>
    <t>Switch 16x SFP + 2x SFP Uplink</t>
  </si>
  <si>
    <t>Pol86</t>
  </si>
  <si>
    <t>Výkonný síťový NVR záznam, 32 kamer (bez HDD),</t>
  </si>
  <si>
    <t>Pol87</t>
  </si>
  <si>
    <t>HDD 6 TB pro kamerové systémy</t>
  </si>
  <si>
    <t>Pol88</t>
  </si>
  <si>
    <t>Průmyslový switch 10 portů Gigabit, (8x (Hi)PoE, 2x optika), 20Gbps, 110W, kov</t>
  </si>
  <si>
    <t>Pol89</t>
  </si>
  <si>
    <t>SFP modul 1000Base-LX, singlemode, 2xLC, 20km</t>
  </si>
  <si>
    <t>Pol90</t>
  </si>
  <si>
    <t>Pol91</t>
  </si>
  <si>
    <t>Technologie přístupového systému</t>
  </si>
  <si>
    <t>Pol92</t>
  </si>
  <si>
    <t>Analogový interkom 4x tlačítko kompatibilní se stávajícícm systémem</t>
  </si>
  <si>
    <t>Pol93</t>
  </si>
  <si>
    <t>Řídící jednotka přístupového systému se zběrnicí RS 485 a 1x LAN rozhraním, kompatibilní se stávajícím systémem</t>
  </si>
  <si>
    <t>Pol94</t>
  </si>
  <si>
    <t>Zálohovaný zdroj 12V/ 5A s prostorem pro akumulátor 17 Ah a pro řídící modul</t>
  </si>
  <si>
    <t>Pol95</t>
  </si>
  <si>
    <t>Baterie 12V /17 Ah</t>
  </si>
  <si>
    <t>Pol96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</si>
  <si>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</si>
  <si>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Pol97</t>
  </si>
  <si>
    <t xml:space="preserve">Box pro zapojení  modulů dveřních řídících jednotek</t>
  </si>
  <si>
    <t>Pol98</t>
  </si>
  <si>
    <t xml:space="preserve">Box pro zapojení  modulů dveřních řídících jednotek  do venkovního porstředí</t>
  </si>
  <si>
    <t>Pol99</t>
  </si>
  <si>
    <t>Čtečka karet vnitřní, kompatibilní se stávajícím systémem</t>
  </si>
  <si>
    <t>Pol100</t>
  </si>
  <si>
    <t>Čtečka karet venkovní, kompatibilní se stávajícím systémem</t>
  </si>
  <si>
    <t>Pol101</t>
  </si>
  <si>
    <t>Krabice AK80 pod čtečku</t>
  </si>
  <si>
    <t>Pol102</t>
  </si>
  <si>
    <t>Štítek na čtečku</t>
  </si>
  <si>
    <t>Pol103</t>
  </si>
  <si>
    <t>Napájecí adaptér 12V 1A</t>
  </si>
  <si>
    <t>Pol104</t>
  </si>
  <si>
    <t>Zálohovaný napájecí zdroj 12V 1A</t>
  </si>
  <si>
    <t>Pol105</t>
  </si>
  <si>
    <t>Zálohovaný napájecí zdroj 12V 1A do venkovního prostředí</t>
  </si>
  <si>
    <t>Pol106</t>
  </si>
  <si>
    <t>Baterie 12V 7Ah</t>
  </si>
  <si>
    <t>Pol107</t>
  </si>
  <si>
    <t>Odchodové tlačítko pro posuvné dveře, komplet</t>
  </si>
  <si>
    <t>Pol108</t>
  </si>
  <si>
    <t>Připojení zámků, posuvných dveří, výtahů</t>
  </si>
  <si>
    <t>Pol109</t>
  </si>
  <si>
    <t>Připojení řídící jednotky přístupového systému do LAN</t>
  </si>
  <si>
    <t>Pol110</t>
  </si>
  <si>
    <t>Elektrootvírač 12V nízkoodběrový</t>
  </si>
  <si>
    <t>Pol111</t>
  </si>
  <si>
    <t>Elektrootvírač 12V reverzní</t>
  </si>
  <si>
    <t>Pol112</t>
  </si>
  <si>
    <t>Elektrootvírač 24V reverzní</t>
  </si>
  <si>
    <t>Pol113</t>
  </si>
  <si>
    <t>Praflacom 2x2x0,8, nebo adekvátní náhrada pro přístupový systém</t>
  </si>
  <si>
    <t>Pol114</t>
  </si>
  <si>
    <t>Praflacom 5x2x0,5 , nebo adekvátní náhrada pro blokaci dveří</t>
  </si>
  <si>
    <t>Pol115</t>
  </si>
  <si>
    <t>Praflacom 1x2x0,5, nebo adekvátní náhrada napájení zámku</t>
  </si>
  <si>
    <t>Pol116</t>
  </si>
  <si>
    <t>Konfigurace bodu v systému</t>
  </si>
  <si>
    <t>Pol117</t>
  </si>
  <si>
    <t>Konfigurace interkomu dle požadavku provozovatele</t>
  </si>
  <si>
    <t>Pol118</t>
  </si>
  <si>
    <t>Trubka pevná 25mm, včetně uchycení dle požárních norem</t>
  </si>
  <si>
    <t>Pol119</t>
  </si>
  <si>
    <t>Stropní kabelové příchytky, včetně uchycení</t>
  </si>
  <si>
    <t>Pol120</t>
  </si>
  <si>
    <t>Pol121</t>
  </si>
  <si>
    <t>Pol122</t>
  </si>
  <si>
    <t>Technologie parkovacího systému</t>
  </si>
  <si>
    <t>Pol123</t>
  </si>
  <si>
    <t>Rozšíření základního softwarového jádra o možnost připojení dalšího 1 ks zařízení.</t>
  </si>
  <si>
    <t>Pol124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</si>
  <si>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</si>
  <si>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Pol125</t>
  </si>
  <si>
    <t>Polychromatický LCD displej o úhlopříčce 5,7" -7" . Displej je vybaven podsvitem. Včetně video nápovědy. Pro instalaci do terminálů a sloupků .</t>
  </si>
  <si>
    <t>Pol126</t>
  </si>
  <si>
    <t xml:space="preserve">Modul čtečky bezkontaktních parkovacích karet  pro dlouhodobé parkování. Pro instalaci do terminálů a sloupkŮ.</t>
  </si>
  <si>
    <t>Pol127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</si>
  <si>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</si>
  <si>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Pol128</t>
  </si>
  <si>
    <t>Indukční zemní smyčka z vinutých vodivých kabelů pro detekci přítomnosti nebo průjezdu vozidel.</t>
  </si>
  <si>
    <t>Pol129</t>
  </si>
  <si>
    <t>Umístění indukční smyčky pod povrch nebo zabudování do podkladu stávající či nové vozovky.</t>
  </si>
  <si>
    <t>Pol130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</si>
  <si>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</si>
  <si>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Pol131</t>
  </si>
  <si>
    <t>Hliníkové rameno obdélníkového profilu o standardní délce 3 m, včetně nálepek s reflexním potiskem.</t>
  </si>
  <si>
    <t>Pol132</t>
  </si>
  <si>
    <t>Kloubová mechanika pro závory do 5m délky, úhel ohybu 90°.</t>
  </si>
  <si>
    <t>Pol133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</si>
  <si>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</si>
  <si>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Pol134</t>
  </si>
  <si>
    <t>Nízký kovový sloupek pro upevnění semaforu, s instalací na vrchní plochu automatické silniční závory.</t>
  </si>
  <si>
    <t>Pol135</t>
  </si>
  <si>
    <t>Dvouřádkový displej vybavený symbolem parkoviště a 3 RGB zobrazovacími panely pro zobrazení třímístného počtu volných parkovacích míst.</t>
  </si>
  <si>
    <t>Pol136</t>
  </si>
  <si>
    <t>Zónová jednotka vybavená 1 dvoukanálovým detektorem vozidel. Obsahuje napájecí zdroj, řídící jednotku, plastový rozvaděč, montážní desku a detektor.</t>
  </si>
  <si>
    <t>Pol137</t>
  </si>
  <si>
    <t>Přemístění původního parkovacího systému do nové pozice, včetně zapojení a nakonfigurování</t>
  </si>
  <si>
    <t>Pol138</t>
  </si>
  <si>
    <t>Instakace, zapojení a konfigurace parkovacího systému</t>
  </si>
  <si>
    <t>Pol139</t>
  </si>
  <si>
    <t>Pol140</t>
  </si>
  <si>
    <t>Společné kabelové trasy</t>
  </si>
  <si>
    <t>Pol141</t>
  </si>
  <si>
    <t>Drátěný žlab 100x 50mm, 200x 100mm, 300x 100mm, včetně spojek, uchycení</t>
  </si>
  <si>
    <t>Pol142</t>
  </si>
  <si>
    <t>Kabelový žebřík do stoupacího vedení včetně kotvení, příchytek kabelů a dalšího příslušenství</t>
  </si>
  <si>
    <t>Pol143</t>
  </si>
  <si>
    <t>Drobný materiál (sádra, …)</t>
  </si>
  <si>
    <t>Pol144</t>
  </si>
  <si>
    <t>Pol145</t>
  </si>
  <si>
    <t>Hodinová zúčtovací sazba</t>
  </si>
  <si>
    <t>Pol146</t>
  </si>
  <si>
    <t>Finální odzkoušení všech systémů</t>
  </si>
  <si>
    <t>Pol147</t>
  </si>
  <si>
    <t>Kompletní dokladová část pro provoz systému</t>
  </si>
  <si>
    <t>Pol148</t>
  </si>
  <si>
    <t>Zaškolení obsluhy, předání návodů na obsluhu zařízení</t>
  </si>
  <si>
    <t>Pol149</t>
  </si>
  <si>
    <t>Koordinace kabelových tras</t>
  </si>
  <si>
    <t>Pol150</t>
  </si>
  <si>
    <t>Celkové režijní náklady ( služby, doprava... )</t>
  </si>
  <si>
    <t>D.1.4.5.1 - Elektrická požární signalizace</t>
  </si>
  <si>
    <t>D1 - SO-01.TZB: Technické zařízení budov</t>
  </si>
  <si>
    <t xml:space="preserve">    D2 - TZB_01.01-02: Elektrická požární signalizace</t>
  </si>
  <si>
    <t xml:space="preserve">    D3 - TZB_01.01-12: Další náklady</t>
  </si>
  <si>
    <t>SO-01.TZB: Technické zařízení budov</t>
  </si>
  <si>
    <t>TZB_01.01-02: Elektrická požární signalizace</t>
  </si>
  <si>
    <t>Pol1</t>
  </si>
  <si>
    <t>Akumulátor 12V DC/44Ah</t>
  </si>
  <si>
    <t>Pol2</t>
  </si>
  <si>
    <t xml:space="preserve">Modulární ústředna  je ve své základní verzi vybavena  řídící jednotkou a síťovým zdro- jem. Všechny funkce jsou zajišťovány pomocí přídavných karet, které se do ústředny vkládají na základě konkrétního požadavku.</t>
  </si>
  <si>
    <t>Pol3</t>
  </si>
  <si>
    <t>Karta pro připojení externích monitorovacích a ovládacích zařízení, rozhraní pro OPPO, 2 monitorované výstupy, 3 monitorované vstupy, 3 releové výstupy, pro modulární ústředny</t>
  </si>
  <si>
    <t>Pol4</t>
  </si>
  <si>
    <t>Karta redundantního propojení ústředen, 2x rozhraní RS-485, 2x rozhraní 10/100 Base TX a 4x optický SFP slot pro síťové propojení a pro připojení IP aplikací</t>
  </si>
  <si>
    <t>Pol5</t>
  </si>
  <si>
    <t>Karta dvou kruhových adresných linek, až 250 adres/kruh, až 3500m/kruh, pro modulární ústředny</t>
  </si>
  <si>
    <t>Pol6</t>
  </si>
  <si>
    <t>Výměnné popisné pole na ovládací panel - česky</t>
  </si>
  <si>
    <t>Pol7</t>
  </si>
  <si>
    <t>Externí plnohodnotný ovládací panel v plastovém krytu, redundantní sběrnice, bez výměnného popisného pole</t>
  </si>
  <si>
    <t>Pol8</t>
  </si>
  <si>
    <t>multisenzorový hlásič, integrovaný zkratový izolátor, autodetekce znečistění, IP44</t>
  </si>
  <si>
    <t>Pol9</t>
  </si>
  <si>
    <t>hlásičová patice základní provedení</t>
  </si>
  <si>
    <t>Pol10</t>
  </si>
  <si>
    <t>tlačítkový hlásič typu A, červený, IP24 (vnitřní), integrovaný zkratový izolátor, se základnou pro povrchovou montáž</t>
  </si>
  <si>
    <t>Pol11</t>
  </si>
  <si>
    <t>tlačítkový hlásič typu A, červený, IP24 (vnitřní), integrovaný zkratový izolátor, se základnou pro povrchovou montáž s vyšším krytím IP67</t>
  </si>
  <si>
    <t>Pol12</t>
  </si>
  <si>
    <t>EN54-3 siréna červená s paticí do IP65</t>
  </si>
  <si>
    <t>Pol13</t>
  </si>
  <si>
    <t>vstupně/výstupní modul, 2 reléové bistabilní výstupy 230V/2A/60W s programovatelnou funkcí fail-safe, 4 monitorované vstupy pro připojení bezpotenciálových kontaktů, integrovaný zkratový izolátor</t>
  </si>
  <si>
    <t>Pol14</t>
  </si>
  <si>
    <t>výstupní reléový modul, 4 reléové bistabilní výstupy 230V/2A/60W s programovatelnou funkcí fail-safe, integrovaný zkratový izolátor</t>
  </si>
  <si>
    <t>Pol15</t>
  </si>
  <si>
    <t>Vstupně - výstupní modul pro ovládání monitorovaných zařízení, která jsou napájena z externího zdroje (sirény, apod.)</t>
  </si>
  <si>
    <t>Pol16</t>
  </si>
  <si>
    <t>paralelní optický indikátor, červený</t>
  </si>
  <si>
    <t>Pol17</t>
  </si>
  <si>
    <t>krabice pro paralelní optický indikátor</t>
  </si>
  <si>
    <t>Pol18</t>
  </si>
  <si>
    <t>odblokovávací tlačítko</t>
  </si>
  <si>
    <t>Pol19</t>
  </si>
  <si>
    <t>SD katra 4GB pro ústřednu EPS</t>
  </si>
  <si>
    <t>Pol20</t>
  </si>
  <si>
    <t>krabice pro ovládací moduly IP66</t>
  </si>
  <si>
    <t>Pol21</t>
  </si>
  <si>
    <t>záslepka PG 16</t>
  </si>
  <si>
    <t>Pol22</t>
  </si>
  <si>
    <t>Pomocný zdroj 24V 5A</t>
  </si>
  <si>
    <t>Pol23</t>
  </si>
  <si>
    <t>Akumulátor 12V DC/17Ah</t>
  </si>
  <si>
    <t>Pol24</t>
  </si>
  <si>
    <t>SHKFH–R B2ca s1d1 1x2x0,8</t>
  </si>
  <si>
    <t>Pol25</t>
  </si>
  <si>
    <t>SSKFH–V180 P90-R, PS90, E90, P75090-R B2ca s1d1 2x2x0,8</t>
  </si>
  <si>
    <t>Pol26</t>
  </si>
  <si>
    <t>SSKFH–V180 P90-R, PS90, E90, P75090-R B2ca s1d1 1x2x0,8</t>
  </si>
  <si>
    <t>Pol27</t>
  </si>
  <si>
    <t>Lineární teplotní hlásič 2 okruhový</t>
  </si>
  <si>
    <t>Pol28</t>
  </si>
  <si>
    <t>Teplotní detekční kabel pro 74°C</t>
  </si>
  <si>
    <t>Pol29</t>
  </si>
  <si>
    <t>Ocelové lanko pro vyvěšení teplotního kabelu včetně příslušenství</t>
  </si>
  <si>
    <t>Pol30</t>
  </si>
  <si>
    <t>Trubka ohebná 25mm</t>
  </si>
  <si>
    <t>Pol31</t>
  </si>
  <si>
    <t>Trubka pevná 25 mm včetně instalačního materiálu</t>
  </si>
  <si>
    <t>Pol32</t>
  </si>
  <si>
    <t>Kabelové požární příchtky s požární odolností včetně šroubu a hmoždinky</t>
  </si>
  <si>
    <t>Pol33</t>
  </si>
  <si>
    <t>Zkušební plyn pro hlásiče</t>
  </si>
  <si>
    <t>Pol34</t>
  </si>
  <si>
    <t>Popisné štítky pro hlásiče</t>
  </si>
  <si>
    <t>Pol35</t>
  </si>
  <si>
    <t>Pol36</t>
  </si>
  <si>
    <t>Provozní kniha EPS</t>
  </si>
  <si>
    <t>Pol37</t>
  </si>
  <si>
    <t>TZB_01.01-12: Další náklady</t>
  </si>
  <si>
    <t>Pol38</t>
  </si>
  <si>
    <t>Koordinace kabelových tras a ostatních profesí</t>
  </si>
  <si>
    <t>Pol39</t>
  </si>
  <si>
    <t>Koordinace s VZT, ÚT, MR, ZI, Chlazení</t>
  </si>
  <si>
    <t>Pol40</t>
  </si>
  <si>
    <t>Napojení zařízení VZT, ÚT, MAR, ZTI, SOZ, ZOTK, apod (připojení kabelových přívodů na svorky zařízení – dodavatelé zaríření musí dodat instalační manuály</t>
  </si>
  <si>
    <t>Pol41</t>
  </si>
  <si>
    <t>Vrtání prostupů do průměru 25</t>
  </si>
  <si>
    <t>Pol42</t>
  </si>
  <si>
    <t>Vysekání drážek pro kabeláž včetně zapravení</t>
  </si>
  <si>
    <t>Pol43</t>
  </si>
  <si>
    <t>Naprogramování ústředny a prvků EPS</t>
  </si>
  <si>
    <t>Pol44</t>
  </si>
  <si>
    <t>Výchozí funkční zkouška EPS</t>
  </si>
  <si>
    <t>Pol45</t>
  </si>
  <si>
    <t>Pol46</t>
  </si>
  <si>
    <t>Koordinační zkouška požárněbezpečnostních zařízení</t>
  </si>
  <si>
    <t>Pol47</t>
  </si>
  <si>
    <t>Celkové režijní náklady ( montážní plošiny, lešení, služby, ... )</t>
  </si>
  <si>
    <t>Pol48</t>
  </si>
  <si>
    <t>Kompletní dokladová část pro zahájení užívání stavby (zkušební provoz, kolaudace)</t>
  </si>
  <si>
    <t>Pol49</t>
  </si>
  <si>
    <t>Licence nadstavbového systému pro EPS, kompatibilní se stávajícím systémem</t>
  </si>
  <si>
    <t>Pol50</t>
  </si>
  <si>
    <t>Licence nadstavbového systému pro CCTV, kompatibilní se stávajícím systémem</t>
  </si>
  <si>
    <t>Pol51</t>
  </si>
  <si>
    <t>Zpracování mapových podkladů pro nadstavbový systém</t>
  </si>
  <si>
    <t>Pol52</t>
  </si>
  <si>
    <t>Rozmístění prvků do nadstavbovéhop systému</t>
  </si>
  <si>
    <t>D.2. - Zpevněné plochy a komunikace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</si>
  <si>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</si>
  <si>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</si>
  <si>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</si>
  <si>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</si>
  <si>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</si>
  <si>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</si>
  <si>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</si>
  <si>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</si>
  <si>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</si>
  <si>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  33 - Sloupy, pilíře a rámové konstrukce</t>
  </si>
  <si>
    <t xml:space="preserve">      35 - Stoky</t>
  </si>
  <si>
    <t xml:space="preserve">      45 - Podkladní a vedlejší konstrukce kromě vozovek a železničního svršku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</si>
  <si>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</si>
  <si>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</si>
  <si>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</si>
  <si>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Vedení trubní dálková a přípojná</t>
  </si>
  <si>
    <t xml:space="preserve">      87 - Potrubí z trub plastických a skleněných</t>
  </si>
  <si>
    <t xml:space="preserve">      89 - Trubní vedení - ostatní konstrukce</t>
  </si>
  <si>
    <t xml:space="preserve">      91 - Doplňující konstrukce práce pozemních komunikací</t>
  </si>
  <si>
    <t xml:space="preserve">      93 - Díl: Různé dokončovací konstrukce a práce inženýrských staveb</t>
  </si>
  <si>
    <t xml:space="preserve">      96 - Bourání konstrukcí</t>
  </si>
  <si>
    <t xml:space="preserve">      97 - Prorážení otvorů a ostatní bourací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</si>
  <si>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</si>
  <si>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</si>
  <si>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</si>
  <si>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</si>
  <si>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</si>
  <si>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Zemní práce - přípravné a přidružené práce</t>
  </si>
  <si>
    <t>111251102</t>
  </si>
  <si>
    <t>Odstranění křovin a stromů s odstraněním kořenů strojně průměru kmene do 100 mm v rovině nebo ve svahu sklonu terénu do 1:5, při celkové ploše přes 100 do 500 m2</t>
  </si>
  <si>
    <t>"odstranění pruhu tují" 35*1,5</t>
  </si>
  <si>
    <t>112155311</t>
  </si>
  <si>
    <t>Štěpkování s naložením na dopravní prostředek a odvozem do 20 km keřového porostu středně hustého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</si>
  <si>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</si>
  <si>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</si>
  <si>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"odstranění stávající bet, dlažby tl cca 8 cm"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</si>
  <si>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</si>
  <si>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</si>
  <si>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</si>
  <si>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"odstranění přídlažby š. 0,25 m" (9,4+11,5+5,3+72,1)*1,05*0,25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</si>
  <si>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</si>
  <si>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</si>
  <si>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</si>
  <si>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</si>
  <si>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</si>
  <si>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</si>
  <si>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</si>
  <si>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</si>
  <si>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</si>
  <si>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</si>
  <si>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</si>
  <si>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</si>
  <si>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</si>
  <si>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"odstranění stávající asf plochy v tl. 150 mm - podkladů v tl. 500 mm" (81,8+66,0+26,0+128,4)*1,05</t>
  </si>
  <si>
    <t>Odstranění podkladů nebo krytů strojně plochy jednotlivě přes 200 m2 s přemístěním hmot na skládku na vzdálenost do 20 m nebo s naložením na dopravní prostředek živičných, o tl. vrstvy přes 100 do 150 mm</t>
  </si>
  <si>
    <t>"odstranění stávající asf plochy v tl. 150 mm" (81,8+66,0+26,0+128,4)*1,05</t>
  </si>
  <si>
    <t>113154532</t>
  </si>
  <si>
    <t>Frézování živičného podkladu nebo krytu s naložením hmot na dopravní prostředek plochy přes 500 do 2 000 m2 pruhu šířky do 1 m, tloušťky vrstvy 40 mm</t>
  </si>
  <si>
    <t>"frźování stávajécí asf komunikace v tl 40 mm" (1052,0+28,5+120,0+44,0+49,8)*1,1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</si>
  <si>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</si>
  <si>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</si>
  <si>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</si>
  <si>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</si>
  <si>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</si>
  <si>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</si>
  <si>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Poznámka k položce:_x000d_
Poznámka k položce: Uvedené výměry jsou vztaženy ke geodetickému zaměření. V současné době v místě stavby je provedena demolice a vyrovnání pro pilotovací rovinu. Zbylé sejmutí ornice bude provedeno dle potřeb, současné době v místě stavby je provedena demolice a vyrovnání pro pilotovací rovinu. Zbylé sejmutí ornice bude provedeno dle potřeb,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</si>
  <si>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</si>
  <si>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</si>
  <si>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</si>
  <si>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"výkop pro sanaci podloží v tl. 500 mm v hor. tř. I.,sk. 3" (35,0+28,9+17,0+6,2+5,0+123,0+262,0+11,3)*1,05*0,5*0,5</t>
  </si>
  <si>
    <t>"výkop pro sanaci podloží v tl. 350 mm v hor. tř. I.,sk. 3" (17,0+11,0+223,0)*1,05*0,35*0,5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</si>
  <si>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</si>
  <si>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</si>
  <si>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</si>
  <si>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 xml:space="preserve">"odkopávky pro  komunikace v hor. tř. I., sk.3" (16,0+44,0+37,0+130,0)*0,5</t>
  </si>
  <si>
    <t>122452204.1</t>
  </si>
  <si>
    <t>Odkopávky a prokopávky nezapažené pro silnice a dálnice strojně v hornině třídy těžitelnosti II přes 100 do 500 m3, sanace</t>
  </si>
  <si>
    <t>"výkop pro sanaci podloží v tl. 500 mm v hor. tř. II.,sk. 4" (35,0+28,9+17,0+6,2+5,0+123,0+262,0+11,3)*1,05*0,5*0,5</t>
  </si>
  <si>
    <t>122452204</t>
  </si>
  <si>
    <t>Odkopávky a prokopávky nezapažené pro silnice a dálnice strojně v hornině třídy těžitelnosti II přes 100 do 500 m3</t>
  </si>
  <si>
    <t xml:space="preserve">"odkopávky pro  komunikace v hor. tř. II., sk.4" (16,0+44,0+37,0+130,0)*0,5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</si>
  <si>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</si>
  <si>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</si>
  <si>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</si>
  <si>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"výkop rýhy pro drenáž v hor.tř. I.,sk.3" (25,27+9,7+110,3+77,6+27,00)*0,5*0,5*1,05*0,5</t>
  </si>
  <si>
    <t xml:space="preserve">"výkop pro patky nové SDZ(IP11b) nebo přesunuté(B28+E8b;  IS4d+B28+E8a)v hor. tř.I., sk.3" 0,4*0,4*0,6*(1+1+1)*0,5</t>
  </si>
  <si>
    <t>"výkop pro nové UV v hor. tř I.,sk.3 odhad" 1,2*1,2*1,0*0,5*12</t>
  </si>
  <si>
    <t>132254202</t>
  </si>
  <si>
    <t>Hloubení zapažených rýh šířky přes 800 do 2 000 mm strojně s urovnáním dna do předepsaného profilu a spádu v hornině třídy těžitelnosti I skupiny 3 přes 20 do 50 m3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</si>
  <si>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</si>
  <si>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</si>
  <si>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</si>
  <si>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"výkop rýhy pro drenáž v hor.tř. II.,sk.4" (25,27+9,7+110,3+77,6+27,00)*0,5*0,5*1,05*0,5</t>
  </si>
  <si>
    <t xml:space="preserve">"výkop pro patky nové SDZ(IP11b) nebo přesunuté(B28+E8b;  IS4d+B28+E8a) v hor.tř. II.,sk.4" 0,4*0,4*0,6*(1+1+1)*0,5</t>
  </si>
  <si>
    <t>"výkop pro nové UV v hor. tř II.,sk.4 odhad" 1,2*1,2*1,0*0,5*12</t>
  </si>
  <si>
    <t>132354202</t>
  </si>
  <si>
    <t>Hloubení zapažených rýh šířky přes 800 do 2 000 mm strojně s urovnáním dna do předepsaného profilu a spádu v hornině třídy těžitelnosti II skupiny 4 přes 20 do 50 m3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</si>
  <si>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</si>
  <si>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</si>
  <si>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</si>
  <si>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</si>
  <si>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</si>
  <si>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</si>
  <si>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</si>
  <si>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</si>
  <si>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</si>
  <si>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</si>
  <si>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"sejmutá ornice na meziskládku" 168,420*0,15</t>
  </si>
  <si>
    <t>"sejmutá ornice z meziskládky zpět k ohumusování" 56,70*0,15</t>
  </si>
  <si>
    <t>"Přebytek ornice (16,758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</si>
  <si>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</si>
  <si>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</si>
  <si>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vykopané zeminy z odkopávek do násypů - potřeba 15,0 m3" 15,0*0,5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</si>
  <si>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</si>
  <si>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</si>
  <si>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"přesun vykopané zeminy z odkopávek no násypů" 15,0*0,5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</si>
  <si>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</si>
  <si>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</si>
  <si>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"odkopávky pro  komunikace v hor. tř. I., sk.3"113,5</t>
  </si>
  <si>
    <t>"hloubení rýh nezap v hor.tř. I.,sk. 3" 41,579</t>
  </si>
  <si>
    <t>"hloubení rýh zap v hor.tř. I.,sk. 3" 77,616*0,5</t>
  </si>
  <si>
    <t xml:space="preserve">"odkopávky pro  komunikace v hor. tř. I., sk.3 přesunuté do násypů" -7,50</t>
  </si>
  <si>
    <t>"zásypy rýh kanal. přípojek" -41,892*0,5</t>
  </si>
  <si>
    <t>"zásypy ostatní" -6,124*0,5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</si>
  <si>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</si>
  <si>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</si>
  <si>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"výkop pro sanaci podloží v tl. 500 mm v hor. tř. I.,sk. 3" (35,0+28,9+17,0+6,2+5,0+123,0+262,0+11,30)*1,05*0,5*0,5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</si>
  <si>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</si>
  <si>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</si>
  <si>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 xml:space="preserve">"skládka předpoklad 14 km" </t>
  </si>
  <si>
    <t xml:space="preserve">"odvoz  hor. tř. I., sk.3" 162,379*4</t>
  </si>
  <si>
    <t>162751119.1</t>
  </si>
  <si>
    <t>"skládka předpoklad 14 km"</t>
  </si>
  <si>
    <t>"odvoz hor tř. I., sk. 3 sanace" 174,326*4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</si>
  <si>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</si>
  <si>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</si>
  <si>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 xml:space="preserve">"odkopávky pro  komunikace v hor. tř. II., sk.4" 113,50</t>
  </si>
  <si>
    <t xml:space="preserve">"hloubení rýh nezap v hor.tř. II.,sk.4"  41,579</t>
  </si>
  <si>
    <t>"hloubení rýh zap v hor.tř. II.,sk. 4" 77,616*0,5</t>
  </si>
  <si>
    <t xml:space="preserve">"odkopávky pro  komunikace v hor. tř. II., sk.4 přesunuté do násypů" -7,5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</si>
  <si>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</si>
  <si>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</si>
  <si>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"výkop pro sanaci podloží v tl. 500 mm v hor. tř. II.,sk. 4" (35,0+28,9+17,0+6,2+5,0+123,0+262,0+11,30)*1,05*0,5*0,5</t>
  </si>
  <si>
    <t>"výkop pro sanaci podloží v tl. 350 mm v hor. tř. II.,sk. 4" (17,0+11,0+223,0)*1,05*0,35*0,5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</si>
  <si>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</si>
  <si>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</si>
  <si>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"odvoz hor. tř. II., sk.4" 162,379*4</t>
  </si>
  <si>
    <t>162751139.1</t>
  </si>
  <si>
    <t>"odvoz hor tř. II., sk. 4 sanace" 174,326*4</t>
  </si>
  <si>
    <t>167151101</t>
  </si>
  <si>
    <t>Nakládání, skládání a překládání neulehlého výkopku nebo sypaniny strojně nakládání, množství do 100 m3, z horniny třídy těžitelnosti I, skupiny 1 až 3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</si>
  <si>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</si>
  <si>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</si>
  <si>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</si>
  <si>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"násypy a dosypávky" 2,0+10,0+3,0</t>
  </si>
  <si>
    <t>171201231</t>
  </si>
  <si>
    <t>Poplatek za uložení stavebního odpadu na recyklační skládce (skládkovné) zeminy a kamení zatříděného do Katalogu odpadů pod kódem 17 05 04</t>
  </si>
  <si>
    <t>Poznámka k položce:_x000d_
Poznámka k položce: položka bude použita pouze při souhlasu investora na základě zkoušek v průběhu stavby</t>
  </si>
  <si>
    <t>"odvoz odkopávky pro sanaci komunikace hor. tř. I., sk.3" 162,379*1,60</t>
  </si>
  <si>
    <t xml:space="preserve">"odvoz odkopávky pro  sanaci komunikace v hor. tř. II., sk.4" 162,379*1,75</t>
  </si>
  <si>
    <t>171201221.1</t>
  </si>
  <si>
    <t>Poplatek za uložení stavebního odpadu na skládce (skládkovné) zeminy a kamení zatříděného do Katalogu odpadů pod kódem 17 05 04</t>
  </si>
  <si>
    <t>"sanace - předpokládaná kontaminace PAU"</t>
  </si>
  <si>
    <t xml:space="preserve">"odvoz  hor. tř. I., sk.3 sanace" 174,326*1,60</t>
  </si>
  <si>
    <t xml:space="preserve">"odvoz  hor. tř. II., sk.4 sanace" 174,326*1,75</t>
  </si>
  <si>
    <t>Uložení sypaniny na skládky nebo meziskládky bez hutnění s upravením uložené sypaniny do předepsaného tvaru</t>
  </si>
  <si>
    <t xml:space="preserve">"odvoz  hor. tř. I., sk.3" 162,379</t>
  </si>
  <si>
    <t xml:space="preserve">"odvoz  hor. tř. II., sk.4"162,379</t>
  </si>
  <si>
    <t>171251201.1</t>
  </si>
  <si>
    <t>Uložení sypaniny na skládky nebo meziskládky bez hutnění s upravením uložené sypaniny do předepsaného tvaru - sanace</t>
  </si>
  <si>
    <t>"odvoz odkopávky pro sanaci komunikace hor. tř. I., sk.3" 174,326</t>
  </si>
  <si>
    <t xml:space="preserve">"odvoz odkopávky pro  sanaci komunikace v hor. tř. II., sk.4" 174,326</t>
  </si>
  <si>
    <t>Zásyp sypaninou z jakékoliv horniny strojně s uložením výkopku ve vrstvách se zhutněním jam, šachet, rýh nebo kolem objektů v těchto vykopávkách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</si>
  <si>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</si>
  <si>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</si>
  <si>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</si>
  <si>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</si>
  <si>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</si>
  <si>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</si>
  <si>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</si>
  <si>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</si>
  <si>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</si>
  <si>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</si>
  <si>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"přípojky kanalizační DN 150 odhad" 80,85*0,46*0,8</t>
  </si>
  <si>
    <t>"potrubí" -3,14*0,08*0,08*80,85</t>
  </si>
  <si>
    <t>58331200</t>
  </si>
  <si>
    <t>štěrkopísek netříděný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</si>
  <si>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</si>
  <si>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</si>
  <si>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</si>
  <si>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</si>
  <si>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"1. komunikace asfaltová - podkladní ŠDb 0/63 tl. 150 mm" (20+30+35+260)*1,1</t>
  </si>
  <si>
    <t>"2. Zámková dlažba pojezdová - zd8 přírodní - podkladní ŠDb 0/32 tl. 250mm" (255,0+4450,0+11,3)*1,1</t>
  </si>
  <si>
    <t>"3. Dlážděná pochozí plochy - zd6 - podkladní ŠDb 0/63 tl. 150 mm" (17,0+9,0+225,0+4,30)*1,1</t>
  </si>
  <si>
    <t>"rozšíření pod obrubami"</t>
  </si>
  <si>
    <t>"silniční obrubník 250x150x1000" (37,1+54,6+24,9+24,0+24,8+6,3+30,5+48,0+103,5+14,15+18,4+30,4+23,3+8,8+30,7)*1,05*0,4</t>
  </si>
  <si>
    <t>"nájezdový obrubník150x150x1000" (9,5+16,3+9,8+5,4+11,5+2,1+23,15)*1,05*0,4</t>
  </si>
  <si>
    <t>"chodníkový obrubník 250x80x1000" (9,6+6,3+2,15)*1,05*0,3</t>
  </si>
  <si>
    <t>181152302.1</t>
  </si>
  <si>
    <t>Úprava pláně na stavbách silnic a dálnic strojně v zářezech mimo skalních se zhutněním, sanace</t>
  </si>
  <si>
    <t xml:space="preserve">"úprava pláně pro sanaci podloží v tl 500 mm"  (35,0+28,9+17,0+6,2+5,0+123,0+262,0+4450,0+3490,0+11,30)*1,05</t>
  </si>
  <si>
    <t xml:space="preserve">"úprava pláně pro sanaci podloží v tl 350 mm"   (17,0+11,0+223,0)*1,05</t>
  </si>
  <si>
    <t>181351003</t>
  </si>
  <si>
    <t>Rozprostření a urovnání ornice v rovině nebo ve svahu sklonu do 1:5 strojně při souvislé ploše do 100 m2, tl. vrstvy do 200 mm</t>
  </si>
  <si>
    <t>"rozprostření ornice v tl. 150 mm" (27,0+11,0+13,0+3,0)*1,05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</si>
  <si>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</si>
  <si>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</si>
  <si>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</si>
  <si>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</si>
  <si>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"osivo" 56,70*0,030*1,05</t>
  </si>
  <si>
    <t>R181951102</t>
  </si>
  <si>
    <t>Úprava pláně vyrovnáním výškových rozdílů v hornině tř. 1 až 4 se zhutněním ručně</t>
  </si>
  <si>
    <t>"přípojky kanalizační DN 150 odhad" 80,85*0,8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</si>
  <si>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</si>
  <si>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</si>
  <si>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</si>
  <si>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"výplň rýhy HK 16/32" (25,27+9,7+110,3+77,6+27,0)*0,5*0,4*1,05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</si>
  <si>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</si>
  <si>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</si>
  <si>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"opláštění trativodu" 262,360*2,0</t>
  </si>
  <si>
    <t>69311081</t>
  </si>
  <si>
    <t>geotextilie netkaná separační, ochranná, filtrační, drenážní PES 300g/m2</t>
  </si>
  <si>
    <t>"opláštění trativodu" 262,360*2,0*1,1</t>
  </si>
  <si>
    <t>212532111</t>
  </si>
  <si>
    <t>Lože pro trativody z kameniva hrubého drceného</t>
  </si>
  <si>
    <t>"lože trativodu" (25,27+9,7+110,3+77,6+27,0)*0,5*0,1*1,05</t>
  </si>
  <si>
    <t>212755216</t>
  </si>
  <si>
    <t>Trativody bez lože z drenážních trubek plastových flexibilních D 160 mm</t>
  </si>
  <si>
    <t>"trativod DN 150" (25,27+9,7+110,3+77,6+27,0)*1,05</t>
  </si>
  <si>
    <t>Zakládání - základy</t>
  </si>
  <si>
    <t>274313611</t>
  </si>
  <si>
    <t>Základy z betonu prostého pasy betonu kamenem neprokládaného tř. C 16/20</t>
  </si>
  <si>
    <t xml:space="preserve">"patky nové SDZ(IP11b) nebo přesunuté(B28+E8b;  IS4d+B28+E8a)v hor. tř.I., sk.3" 0,4*0,4*0,6*(1+1+1)</t>
  </si>
  <si>
    <t>"základ pro palisádu" 8,4*0,5*0,6</t>
  </si>
  <si>
    <t>Bednění základů patek zřízení</t>
  </si>
  <si>
    <t>"nové patky zhlaví" 0,4*4*0,25*3</t>
  </si>
  <si>
    <t>"základ pro palisádu" (8,4*2+0,5*2)*0,25</t>
  </si>
  <si>
    <t>Bednění základů patek odstranění</t>
  </si>
  <si>
    <t>Sloupy, pilíře a rámové konstrukce</t>
  </si>
  <si>
    <t>339921132</t>
  </si>
  <si>
    <t>Osazování palisád betonových v řadě se zabetonováním výšky palisády přes 500 do 1000 mm</t>
  </si>
  <si>
    <t>"palidáda bet v 80 cm"</t>
  </si>
  <si>
    <t>8,4</t>
  </si>
  <si>
    <t>BET.P12M01</t>
  </si>
  <si>
    <t>BEST-PALISÁDA MASIV/120CM PŘÍRODNÍ</t>
  </si>
  <si>
    <t>"palidáda bet v 80 cm - 8,4 bm"</t>
  </si>
  <si>
    <t>8,4/0,175*1,01</t>
  </si>
  <si>
    <t>Stoky</t>
  </si>
  <si>
    <t>359901211</t>
  </si>
  <si>
    <t>Monitoring stok (kamerový systém) jakékoli výšky nová kanalizace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</si>
  <si>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</si>
  <si>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</si>
  <si>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</si>
  <si>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 xml:space="preserve">"beton pro uložení liniového odvodnění  C 30/37 XCX, XD3" 3,5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</si>
  <si>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</si>
  <si>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</si>
  <si>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</si>
  <si>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"přípojky kanalizační DN 150 odhad" 80,85*0,8*0,1</t>
  </si>
  <si>
    <t>452112112</t>
  </si>
  <si>
    <t>Osazení betonových dílců prstenců nebo rámů pod poklopy a mříže, výšky do 100 mm</t>
  </si>
  <si>
    <t>"nové UV" 6</t>
  </si>
  <si>
    <t>59223864</t>
  </si>
  <si>
    <t>prstenec pro uliční vpusť vyrovnávací betonový 390x60x130mm</t>
  </si>
  <si>
    <t>"nové UV" 6*1,01</t>
  </si>
  <si>
    <t>Podkladní vrstvy komunikací, letišť a ploch</t>
  </si>
  <si>
    <t>564801111</t>
  </si>
  <si>
    <t>Podklad ze štěrkodrti ŠD s rozprostřením a zhutněním plochy přes 100 m2, po zhutnění tl. 30 mm</t>
  </si>
  <si>
    <t>"3. Dlážděná pochozí plochy - zd6 - ložná ŠD 4/8 tl. 30 mm" (17,0+9,0+225,0+4,30)*1,05</t>
  </si>
  <si>
    <t>564801112</t>
  </si>
  <si>
    <t>Podklad ze štěrkodrti ŠD s rozprostřením a zhutněním plochy přes 100 m2, po zhutnění tl. 40 mm</t>
  </si>
  <si>
    <t>"2. Zámková dlažba pojezdová - zd8 přírodní - ložná ŠDb 4/8 tl. 40 mm" (255,0+3000+300+11,3)*1,05</t>
  </si>
  <si>
    <t>"3. Vozovka z bet. zámkové dlažby uvnitř garáží - ložná ŠD 4/ tl 40 mm" (2400+1150)*1,05</t>
  </si>
  <si>
    <t>564851111</t>
  </si>
  <si>
    <t>Podklad ze štěrkodrti ŠD s rozprostřením a zhutněním plochy přes 100 m2, po zhutnění tl. 150 mm</t>
  </si>
  <si>
    <t>564851111.1</t>
  </si>
  <si>
    <t>Podklad ze štěrkodrti ŠD s rozprostřením a zhutněním plochy přes 100 m2, po zhutnění tl. 150 mm, sanace</t>
  </si>
  <si>
    <t>"sanace podloží ŠD 0/125 v tl. 350 mm = 200+150 mm" (17,0+11,0+223,0)*1,05</t>
  </si>
  <si>
    <t>564861111</t>
  </si>
  <si>
    <t>Podklad ze štěrkodrti ŠD s rozprostřením a zhutněním plochy přes 100 m2, po zhutnění tl. 200 mm</t>
  </si>
  <si>
    <t>"1. komunikace asfaltová - podkladní ŠDa 0/32 tl. 200 mm" (20+30+35+260)*1,1</t>
  </si>
  <si>
    <t>"3. Vozovka z bet. zámkové dlažby uvnitř garáží" 2400*1,1</t>
  </si>
  <si>
    <t>564861111.1</t>
  </si>
  <si>
    <t>Podklad ze štěrkodrti ŠD s rozprostřením a zhutněním plochy přes 100 m2, po zhutnění tl. 200 mm, sanace</t>
  </si>
  <si>
    <t xml:space="preserve">"sanace podloží ŠD 0/125 v tl 500 mm = 200+300 mm"  (35,0+28,9+17,0+6,2+5,0+123,0+262,0+11,30)*1,05</t>
  </si>
  <si>
    <t>Podklad ze štěrkodrti ŠD s rozprostřením a zhutněním plochy přes 100 m2, po zhutnění tl. 250 mm</t>
  </si>
  <si>
    <t>"2. Zámková dlažba pojezdová - zd8 přírodní - podkladní ŠDb 0/32 tl. 250mm" (255+3000+150+11,3)*1,1</t>
  </si>
  <si>
    <t>564871116.1</t>
  </si>
  <si>
    <t>Podklad ze štěrkodrti ŠD s rozprostřením a zhutněním plochy přes 100 m2, po zhutnění tl. 300 mm, sanace</t>
  </si>
  <si>
    <t xml:space="preserve">"sanace podloží ŠD 0/125 v tl 500 mm"  (35,0+28,9+17,0+6,2+5,0+123,0+262,0+11,30)*1,05</t>
  </si>
  <si>
    <t>565165112</t>
  </si>
  <si>
    <t>Asfaltový beton vrstva podkladní ACP 16 (obalované kamenivo střednězrnné - OKS) s rozprostřením a zhutněním v pruhu šířky přes 1,5 do 3 m, po zhutnění tl. 90 mm</t>
  </si>
  <si>
    <t>"1. asfaltová komunikace - ACP16+ tl 90 mm" (790,0+600,0+285,0)*1,05</t>
  </si>
  <si>
    <t>567122113</t>
  </si>
  <si>
    <t>Podklad ze směsi stmelené cementem SC bez dilatačních spár, s rozprostřením a zhutněním SC C 8/10 (KSC I), po zhutnění tl. 140 mm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</si>
  <si>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</si>
  <si>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</si>
  <si>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</si>
  <si>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</si>
  <si>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 xml:space="preserve">"1. asfaltová komunikace - postřik infiltrační  0,4 kg/m2"  (790,0+600,0+285,0)*1,05</t>
  </si>
  <si>
    <t>573231107</t>
  </si>
  <si>
    <t>Postřik spojovací PS bez posypu kamenivem ze silniční emulze, v množství 0,40 kg/m2</t>
  </si>
  <si>
    <t xml:space="preserve">"1. asfaltová komunikace - postřik ispojovací  0,4 kg/m2"  (790,0+600,0+285,0)*1,05</t>
  </si>
  <si>
    <t>577134111</t>
  </si>
  <si>
    <t>Asfaltový beton vrstva obrusná ACO 11 (ABS) s rozprostřením a se zhutněním z nemodifikovaného asfaltu v pruhu šířky do 3 m tř. I (ACO 11+), po zhutnění tl. 40 mm</t>
  </si>
  <si>
    <t>"1. asfaltová komunikace - ACO 11+ tl 40 mm" (1130,0+29,0+44,0+310,0)*1,05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</si>
  <si>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</si>
  <si>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</si>
  <si>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</si>
  <si>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"3. Dlážděná pochozí plochy - zd6 přírodní" (17,0+9,0+225,0)*1,05</t>
  </si>
  <si>
    <t>"3. Dlážděná pochozí plochy - zd6 červená slepecká" 4,3*1,05</t>
  </si>
  <si>
    <t>59245018</t>
  </si>
  <si>
    <t>dlažba skladebná betonová 200x100mm tl 60mm přírodní</t>
  </si>
  <si>
    <t>"3. Dlážděná pochozí plochy - zd6 přírodní" (17,0+9,0+225,0)*1,05*1,03</t>
  </si>
  <si>
    <t>59245006</t>
  </si>
  <si>
    <t>dlažba pro nevidomé betonová 200x100mm tl 60mm barevná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</si>
  <si>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</si>
  <si>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</si>
  <si>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</si>
  <si>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"2. Zámková dlažba pojezdová - zd8 přírodní" (255,0+3000+300+11,3)*1,05</t>
  </si>
  <si>
    <t>59245020</t>
  </si>
  <si>
    <t>dlažba skladebná betonová 200x100mm tl 80mm přírodní</t>
  </si>
  <si>
    <t>"2. Zámková dlažba pojezdová - zd8 přírodní" (255,0+3000+300+11,3)*1,05*1,03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</si>
  <si>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</si>
  <si>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</si>
  <si>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</si>
  <si>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"vybouraná zd tl. 100 mm po očištění zpět" 1180,0*1,05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</si>
  <si>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</si>
  <si>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</si>
  <si>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</si>
  <si>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</si>
  <si>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"kanalizační přípojky DN 150" (46+31)*1,05</t>
  </si>
  <si>
    <t>28611165</t>
  </si>
  <si>
    <t>trubka kanalizační PVC-U plnostěnná jednovrstvá DN 160x3000mm SN8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</si>
  <si>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</si>
  <si>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</si>
  <si>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</si>
  <si>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</si>
  <si>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</si>
  <si>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</si>
  <si>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</si>
  <si>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28612203</t>
  </si>
  <si>
    <t>koleno kanalizační plastové PVC KG DN 160/90° SN12/16</t>
  </si>
  <si>
    <t>877310330</t>
  </si>
  <si>
    <t>Montáž tvarovek na kanalizačním plastovém potrubí z PP nebo PVC-U hladkého plnostěnného spojek nebo redukcí DN 150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</si>
  <si>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</si>
  <si>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</si>
  <si>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</si>
  <si>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Trubní vedení - ostatní konstrukce</t>
  </si>
  <si>
    <t>890411811</t>
  </si>
  <si>
    <t>Bourání šachet a jímek ručně velikosti obestavěného prostoru do 1,5 m3 z prefabrikovaných skruží</t>
  </si>
  <si>
    <t>"zrušení stávajících UV"3,14*0,31*0,31*1,5*6</t>
  </si>
  <si>
    <t>895941343</t>
  </si>
  <si>
    <t>Osazení vpusti uliční z betonových dílců DN 500 dno vysoké s kalištěm</t>
  </si>
  <si>
    <t>59224470</t>
  </si>
  <si>
    <t>vpusť uliční DN 500 kaliště vysoké 500/525x65mm</t>
  </si>
  <si>
    <t>895941351</t>
  </si>
  <si>
    <t>Osazení vpusti uliční z betonových dílců DN 500 skruž horní pro čtvercovou vtokovou mříž</t>
  </si>
  <si>
    <t>59224460</t>
  </si>
  <si>
    <t>vpusť uliční DN 500 betonová 500x190x65mm čtvercový poklop</t>
  </si>
  <si>
    <t>895941362</t>
  </si>
  <si>
    <t>Osazení vpusti uliční z betonových dílců DN 500 skruž středová 590 mm</t>
  </si>
  <si>
    <t>59224462</t>
  </si>
  <si>
    <t>vpusť uliční DN 500 skruž průběžná vysoká betonová 500/590x65mm</t>
  </si>
  <si>
    <t>895941367</t>
  </si>
  <si>
    <t>Osazení vpusti uliční z betonových dílců DN 500 skruž průběžná se zápachovou uzávěrkou</t>
  </si>
  <si>
    <t>59224467</t>
  </si>
  <si>
    <t>vpusť uliční DN 500 skruž průběžná 500/590x65mm betonová se zápachovou uzávěrkou 150mm PVC</t>
  </si>
  <si>
    <t>899133111</t>
  </si>
  <si>
    <t>Výměna (výšková úprava) poklopu s použitím plastových vyrovnávacích prvků kanalizačního s rámem osazeného na betonové šachtě pevného</t>
  </si>
  <si>
    <t>"výměna poklopu kan. DN 600" 2</t>
  </si>
  <si>
    <t>55241021</t>
  </si>
  <si>
    <t>poklop šachtový třída D400, čtvercový rám 850, vstup 600mm, s ventilací</t>
  </si>
  <si>
    <t>899204112</t>
  </si>
  <si>
    <t>Osazení mříží litinových včetně rámů a košů na bahno pro třídu zatížení D400, E600</t>
  </si>
  <si>
    <t>59224481</t>
  </si>
  <si>
    <t>mříž vtoková s rámem pro uliční vpusť 500x500, zatížení 40 tun</t>
  </si>
  <si>
    <t>KSI.UA4</t>
  </si>
  <si>
    <t>Betonová uliční vpusť, koš kalový, A4 vysoký v.600 pro 500x500</t>
  </si>
  <si>
    <t>Doplňující konstrukce práce pozemních komunikací</t>
  </si>
  <si>
    <t>914111111</t>
  </si>
  <si>
    <t>Montáž svislé dopravní značky základní velikosti do 1 m2 objímkami na sloupky nebo konzoly</t>
  </si>
  <si>
    <t>"SDZ venku"</t>
  </si>
  <si>
    <t>"IP 11b na konzoli " 1</t>
  </si>
  <si>
    <t>"SDZ uvnitř garáže"</t>
  </si>
  <si>
    <t>"IP12" 7</t>
  </si>
  <si>
    <t>"B2" 6</t>
  </si>
  <si>
    <t>"B30" 8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</si>
  <si>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</si>
  <si>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</si>
  <si>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</si>
  <si>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</si>
  <si>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</si>
  <si>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</si>
  <si>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</si>
  <si>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</si>
  <si>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"IP 11b" 1</t>
  </si>
  <si>
    <t>40445620</t>
  </si>
  <si>
    <t>zákazové, příkazové dopravní značky B1-B34, C1-15 700mm</t>
  </si>
  <si>
    <t>40445642.11</t>
  </si>
  <si>
    <t>informativní značky směrové info tabule 600x 800mm, šipka nahoru, nápis NAHORU</t>
  </si>
  <si>
    <t>"Infotabule 600x800 mm"4</t>
  </si>
  <si>
    <t>40445642.21</t>
  </si>
  <si>
    <t>informativní značky směrové info tabule 600x1000mm, šipka dolů, nápis DOLŮ a EXIT pod sebe</t>
  </si>
  <si>
    <t>"Infotabule 600x1000 mm"4</t>
  </si>
  <si>
    <t>914431112</t>
  </si>
  <si>
    <t>Montáž dopravního zrcadla na sloupky nebo konzoly velikosti do 1 m2</t>
  </si>
  <si>
    <t>"dopravní zrcadlo na konzoli" 1</t>
  </si>
  <si>
    <t>40445201</t>
  </si>
  <si>
    <t>zrcadlo dopravní kruhové D 800mm</t>
  </si>
  <si>
    <t>914511112</t>
  </si>
  <si>
    <t>Montáž sloupku dopravních značek délky do 3,5 m do hliníkové patky pro sloupek D 60 mm</t>
  </si>
  <si>
    <t>"IP11b" 1</t>
  </si>
  <si>
    <t>40445225</t>
  </si>
  <si>
    <t>sloupek pro dopravní značku Zn D 60mm v 3,5m</t>
  </si>
  <si>
    <t>40445240</t>
  </si>
  <si>
    <t>patka pro sloupek Al D 60mm</t>
  </si>
  <si>
    <t>40445256</t>
  </si>
  <si>
    <t>svorka upínací na sloupek dopravní značky D 60mm</t>
  </si>
  <si>
    <t>"SDZ uvnitř garáže - vi pol mtž" 34</t>
  </si>
  <si>
    <t>40445253</t>
  </si>
  <si>
    <t>víčko plastové na sloupek D 60mm</t>
  </si>
  <si>
    <t>914531112</t>
  </si>
  <si>
    <t>Montáž konzol nebo nástavců pro osazení dopravních značek velikosti do 1 m2 na zeď</t>
  </si>
  <si>
    <t>"SDZ uvnitř garážeL</t>
  </si>
  <si>
    <t>"B30" 4</t>
  </si>
  <si>
    <t>40445220</t>
  </si>
  <si>
    <t>držák dopravní značky na stěnu D 60mm</t>
  </si>
  <si>
    <t>915111112</t>
  </si>
  <si>
    <t>Vodorovné dopravní značení stříkané barvou dělící čára šířky 125 mm souvislá bílá retroreflexní</t>
  </si>
  <si>
    <t>"VDZ venku"</t>
  </si>
  <si>
    <t>"V10b" 5*4,85+8*5,36</t>
  </si>
  <si>
    <t>"V1a" 63,0</t>
  </si>
  <si>
    <t>"V2b" 385,0</t>
  </si>
  <si>
    <t>"VDZ uvnitř garáže"</t>
  </si>
  <si>
    <t>"V10b" 2375,35+2532,5+2515,0</t>
  </si>
  <si>
    <t>"V12a" 43,6</t>
  </si>
  <si>
    <t>915131112</t>
  </si>
  <si>
    <t>Vodorovné dopravní značení stříkané barvou přechody pro chodce, šipky, symboly bílé retroreflexní</t>
  </si>
  <si>
    <t>"V14" 8,0*1,0</t>
  </si>
  <si>
    <t>"V13" 17,00</t>
  </si>
  <si>
    <t>"V9a" 2*1,0</t>
  </si>
  <si>
    <t>"V10f" 7,0*1,0</t>
  </si>
  <si>
    <t>915611111</t>
  </si>
  <si>
    <t>Předznačení pro vodorovné značení stříkané barvou nebo prováděné z nátěrových hmot liniové dělicí čáry, vodicí proužky</t>
  </si>
  <si>
    <t>915621111</t>
  </si>
  <si>
    <t>Předznačení pro vodorovné značení stříkané barvou nebo prováděné z nátěrových hmot plošné šipky, symboly, nápisy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</si>
  <si>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</si>
  <si>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</si>
  <si>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"silniční obrubník 250x150x1000" (37,1+54,6+24,9+24,0+24,8+6,3+30,5+48,0+103,5+14,15+18,4+30,4+23,3+8,8+30,7)*1,05</t>
  </si>
  <si>
    <t>"nájezdový obrubník150x150x1000" (9,5+16,3+9,8+5,4+11,5+2,1+23,15)*1,05</t>
  </si>
  <si>
    <t>59217031</t>
  </si>
  <si>
    <t>obrubník silniční betonový 1000x150x250mm</t>
  </si>
  <si>
    <t>"silniční obrubník 250x150x1000" (37,1+54,6+24,9+24,0+24,8+6,3+30,5+48,0+103,5+14,15+18,4+30,4+23,3+8,8+30,7)*1,05*1,01</t>
  </si>
  <si>
    <t>59217029</t>
  </si>
  <si>
    <t>obrubník silniční betonový nájezdový 1000x150x150mm</t>
  </si>
  <si>
    <t>"nájezdový obrubník150x150x1000" (9,5+16,3+9,8+5,4+11,5+2,1+23,15)*1,05*1,01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</si>
  <si>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</si>
  <si>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</si>
  <si>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"chodníkový obrubník 250x80x1000" (9,6+6,3+2,15)*1,05</t>
  </si>
  <si>
    <t>59217016</t>
  </si>
  <si>
    <t>obrubník betonový chodníkový 1000x80x250mm</t>
  </si>
  <si>
    <t>"chodníkový obrubník 250x80x1000" (9,6+6,3+2,15)*1,05*1,01</t>
  </si>
  <si>
    <t>916991121</t>
  </si>
  <si>
    <t>Lože pod obrubníky, krajníky nebo obruby z dlažebních kostek z betonu prostého</t>
  </si>
  <si>
    <t>"silniční obrubník 250x150x1000" (37,1+54,6+24,9+24,0+24,8+6,3+30,5+48,0+103,5+14,15+18,4+30,4+23,3)*1,05*0,4*0,1</t>
  </si>
  <si>
    <t>"nájezdový obrubník150x150x1000" (9,5+16,3+9,8+5,4+11,5+2,1+23,15)*1,05*0,4*0,1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</si>
  <si>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</si>
  <si>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</si>
  <si>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</si>
  <si>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</si>
  <si>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</si>
  <si>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</si>
  <si>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919735113</t>
  </si>
  <si>
    <t>Řezání stávajícího živičného krytu nebo podkladu hloubky přes 100 do 150 mm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</si>
  <si>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</si>
  <si>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</si>
  <si>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</si>
  <si>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</si>
  <si>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</si>
  <si>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</si>
  <si>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</si>
  <si>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</si>
  <si>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Poznámka k položce:_x000d_
Poznámka k položce: A</t>
  </si>
  <si>
    <t>"odvodňovací žlab š. 150 mm (ACO Multiline beze spádu) "</t>
  </si>
  <si>
    <t>"AD1-4 - zrušeno" 0</t>
  </si>
  <si>
    <t>"AD 5,6,7,8,9,10" 6</t>
  </si>
  <si>
    <t>59227102</t>
  </si>
  <si>
    <t>žlab odvodňovací z polymerbetonu bez spádu dna pozinkovaná hrana š 150mm</t>
  </si>
  <si>
    <t>Poznámka k položce:_x000d_
Poznámka k položce: např. ACO multiline V150S.</t>
  </si>
  <si>
    <t>"odvodňovací žlab š. 150 mm (ACO Multiline)"</t>
  </si>
  <si>
    <t>"AD 1-4 - zrušeno" 0</t>
  </si>
  <si>
    <t>"AD 5,6,7,8,9" 5</t>
  </si>
  <si>
    <t>"AD 10" 0</t>
  </si>
  <si>
    <t>59227108</t>
  </si>
  <si>
    <t>žlab odvodňovací z polymerbetonu bez spádu s předtvarováním pro svislý odtok pozinkovaná hrana š 150mm</t>
  </si>
  <si>
    <t>"odvodňovací žlab š. 150 mm s odtokem (např. ACO Multiline)"</t>
  </si>
  <si>
    <t>"AD 10" 1</t>
  </si>
  <si>
    <t>56241025</t>
  </si>
  <si>
    <t>rošt můstkový D400 litina pro žlab š 150mm</t>
  </si>
  <si>
    <t>"AD 5 -10" 6</t>
  </si>
  <si>
    <t>59227022</t>
  </si>
  <si>
    <t>čelo plné na začátek a konec odvodňovacího žlabu polymerbeton pozink hrana š 150mm</t>
  </si>
  <si>
    <t>935113111.1</t>
  </si>
  <si>
    <t>Osazení odvodňovacího žlabu s krycím roštem polymerbetonového šířky do 200 mm, spádového</t>
  </si>
  <si>
    <t>"odvodňovací žlab š. 150 mm polymerbetonový spádový "</t>
  </si>
  <si>
    <t>"AD1" 42,0*0</t>
  </si>
  <si>
    <t>"AD2" 42,0*0</t>
  </si>
  <si>
    <t>"AD3" 42,0*0</t>
  </si>
  <si>
    <t>"AD4" 50,0*0</t>
  </si>
  <si>
    <t>"AD5" 3,4</t>
  </si>
  <si>
    <t>"AD6" 4,0</t>
  </si>
  <si>
    <t>"AD7" 3,5</t>
  </si>
  <si>
    <t>"AD8" 4,2</t>
  </si>
  <si>
    <t>"AD9" 23,0</t>
  </si>
  <si>
    <t>"AD10 " 0</t>
  </si>
  <si>
    <t>59227011.1</t>
  </si>
  <si>
    <t>žlab odvodňovací z polymerbetonu se spádem dna 0,5% 130x180mm</t>
  </si>
  <si>
    <t>"AD1" (42,0-1)*0</t>
  </si>
  <si>
    <t>"AD2" (42,0-1)*0</t>
  </si>
  <si>
    <t>"AD3" (42,0-1)*0</t>
  </si>
  <si>
    <t>"AD4" (50,0-1)*0</t>
  </si>
  <si>
    <t>"AD9" 23,0-1</t>
  </si>
  <si>
    <t>59227117</t>
  </si>
  <si>
    <t>díl revizní polymerbetonový předtvarovaný pro svislý odtok s můstkovým litinovým roštem š 150mm</t>
  </si>
  <si>
    <t>"odvodňovací žlab š. 150 mm polymerbetonový - revizní díl "</t>
  </si>
  <si>
    <t>"AD1" 1*0</t>
  </si>
  <si>
    <t>"AD2" 1*0</t>
  </si>
  <si>
    <t>"AD3" 1*0</t>
  </si>
  <si>
    <t>"AD4" 1*0</t>
  </si>
  <si>
    <t>"AD5" 0</t>
  </si>
  <si>
    <t>"AD6" 0</t>
  </si>
  <si>
    <t>"AD7" 0</t>
  </si>
  <si>
    <t>"AD8" 0</t>
  </si>
  <si>
    <t>"AD9" 1</t>
  </si>
  <si>
    <t>59227123</t>
  </si>
  <si>
    <t>čelo plné na začátek a konec odvodňovacího žlabu monolitického z polymerbetonu š 150mm</t>
  </si>
  <si>
    <t>"AD5" 1</t>
  </si>
  <si>
    <t>"AD6" 1</t>
  </si>
  <si>
    <t>"AD7" 1</t>
  </si>
  <si>
    <t>"AD8" 1</t>
  </si>
  <si>
    <t>"AD10 " 1</t>
  </si>
  <si>
    <t>"odvodňovací žlab š. 150 mm polymerbetonový spádový - litinový rošt "</t>
  </si>
  <si>
    <t>935923216</t>
  </si>
  <si>
    <t>Osazení odvodňovacího žlabu s krycím roštem vpusti pro žlab šířky do 200 mm</t>
  </si>
  <si>
    <t>"odvodňovací žlab š. 150 mm polymerbetonový - vpust se svislým odtokem "</t>
  </si>
  <si>
    <t>59223180.1</t>
  </si>
  <si>
    <t>vpusť odtoková polymerbetonová včetně kalového koše a můstkového roštu litinového š 150mm</t>
  </si>
  <si>
    <t>"odvodňovací žlab š. 150 mm polymerbetonový - vpust "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</si>
  <si>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</si>
  <si>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</si>
  <si>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</si>
  <si>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</si>
  <si>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</si>
  <si>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</si>
  <si>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</si>
  <si>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</si>
  <si>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</si>
  <si>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</si>
  <si>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997013847</t>
  </si>
  <si>
    <t>Poplatek za uložení stavebního odpadu na skládce (skládkovné) asfaltového s obsahem dehtu zatříděného do Katalogu odpadů pod kódem 17 03 01</t>
  </si>
  <si>
    <t>Poznámka k položce:_x000d_
Poznámka k položce: V případě, že nebude laboratorními testy prokázána nadlimitní přítomnost PAU, nebude tato položka fakturována.</t>
  </si>
  <si>
    <t>"suť asfalty vozovkové předpoklad výskytu nadlimitního množství PAU - 5%"</t>
  </si>
  <si>
    <t>"sutˇasfalty" 100,270*0,05</t>
  </si>
  <si>
    <t>"suť asfalty - fréza" 130,983*0,05</t>
  </si>
  <si>
    <t>997013861</t>
  </si>
  <si>
    <t>Poplatek za uložení stavebního odpadu na recyklační skládce (skládkovné) z prostého betonu zatříděného do Katalogu odpadů pod kódem 17 01 01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</si>
  <si>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</si>
  <si>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</si>
  <si>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</si>
  <si>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</si>
  <si>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</si>
  <si>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</si>
  <si>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</si>
  <si>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Poznámka k položce:_x000d_
Poznámka k položce: položka bude čerpána v případě výskytu PAU dle skutečného rozsahu výskytu PAU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</si>
  <si>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</si>
  <si>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</si>
  <si>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</si>
  <si>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</si>
  <si>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"suť asfalty vozovkové předpoklad výskytu podlimitního množství PAU -95%"</t>
  </si>
  <si>
    <t>"sutˇasfalty" 100,270*0,95</t>
  </si>
  <si>
    <t>"suť asfalty - fréza" 130,983*0,95</t>
  </si>
  <si>
    <t>997013877.01</t>
  </si>
  <si>
    <t>Poplatek za uložení stavebního odpadu na recyklační skládce (skládkovné) železných , ocelových a směsných kovů kód 17 04 05 a 17 04 07</t>
  </si>
  <si>
    <t>"suť výměna poklopů - litina" -0,500</t>
  </si>
  <si>
    <t>997221551</t>
  </si>
  <si>
    <t>Vodorovná doprava suti bez naložení, ale se složením a s hrubým urovnáním ze sypkých materiálů, na vzdálenost do 1 km</t>
  </si>
  <si>
    <t>997221559</t>
  </si>
  <si>
    <t>Vodorovná doprava suti bez naložení, ale se složením a s hrubým urovnáním Příplatek k ceně za každý další započatý 1 km přes 1 km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</si>
  <si>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</si>
  <si>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</si>
  <si>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</si>
  <si>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</si>
  <si>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</si>
  <si>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</si>
  <si>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</si>
  <si>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</si>
  <si>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"sutˇasfalty" 100,270*0,95*13</t>
  </si>
  <si>
    <t>"suť asfalty - fréza" 130,983*0,95*13</t>
  </si>
  <si>
    <t>"skládka předpoklad 34 km"</t>
  </si>
  <si>
    <t>"sutˇasfalty" 100,270*0,05*33</t>
  </si>
  <si>
    <t>"suť asfalty - fréza" 130,983*0,05*33</t>
  </si>
  <si>
    <t>997221561</t>
  </si>
  <si>
    <t>Vodorovná doprava suti bez naložení, ale se složením a s hrubým urovnáním z kusových materiálů, na vzdálenost do 1 km</t>
  </si>
  <si>
    <t>310</t>
  </si>
  <si>
    <t>"suť výměna poklopů - litina" 0,500</t>
  </si>
  <si>
    <t>997221569</t>
  </si>
  <si>
    <t>"suť výměna poklopů - litina" 0,500*13</t>
  </si>
  <si>
    <t>Vodorovná doprava vybouraných hmot bez naložení, ale se složením a s hrubým urovnáním na vzdálenost do 1 km</t>
  </si>
  <si>
    <t>314</t>
  </si>
  <si>
    <t>"vybouraná zd tl 100 mm k očištění a zpět" 365,505*2</t>
  </si>
  <si>
    <t>997221612</t>
  </si>
  <si>
    <t>Nakládání na dopravní prostředky pro vodorovnou dopravu vybouraných hmot</t>
  </si>
  <si>
    <t>316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</si>
  <si>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</si>
  <si>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</si>
  <si>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</si>
  <si>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318</t>
  </si>
  <si>
    <t>783009401</t>
  </si>
  <si>
    <t>Bezpečnostní šrafování stěn nebo svislých ploch rovných</t>
  </si>
  <si>
    <t>"Z9 (V=1,1m)" (169,55+163,77+161,57)*1,1</t>
  </si>
  <si>
    <t>VRN1</t>
  </si>
  <si>
    <t>011603002</t>
  </si>
  <si>
    <t>Vytýčení stávajících inženýrských sítí</t>
  </si>
  <si>
    <t>012103001</t>
  </si>
  <si>
    <t>Geodetické práce před výstavbou - vytýčení stavby</t>
  </si>
  <si>
    <t>324</t>
  </si>
  <si>
    <t>012303001</t>
  </si>
  <si>
    <t>Geodetické práce po výstavbě - zaměření skutečného provedení stavby</t>
  </si>
  <si>
    <t>326</t>
  </si>
  <si>
    <t>013254000</t>
  </si>
  <si>
    <t>Dokumentace skutečného provedení stavby</t>
  </si>
  <si>
    <t>328</t>
  </si>
  <si>
    <t>VRN3</t>
  </si>
  <si>
    <t>Zařízení staveniště</t>
  </si>
  <si>
    <t>030001000</t>
  </si>
  <si>
    <t>330</t>
  </si>
  <si>
    <t>VRN4</t>
  </si>
  <si>
    <t>Inženýrská činnost</t>
  </si>
  <si>
    <t>041103000</t>
  </si>
  <si>
    <t>Autorský dozor projektanta</t>
  </si>
  <si>
    <t>332</t>
  </si>
  <si>
    <t>VRN7</t>
  </si>
  <si>
    <t>Provozní vlivy</t>
  </si>
  <si>
    <t>072103011.96</t>
  </si>
  <si>
    <t>Zajištění DIO 55 ks SDZ bez řízení SS/pracovníky, trvá 92 dnů</t>
  </si>
  <si>
    <t>334</t>
  </si>
  <si>
    <t>"DIO" 1</t>
  </si>
  <si>
    <t>915211116</t>
  </si>
  <si>
    <t>Vodorovné dopravní značení stříkaným plastem dělící čára šířky 125 mm souvislá žlutá retroreflexní</t>
  </si>
  <si>
    <t>336</t>
  </si>
  <si>
    <t>"VDZ DIO žlutá" 30,0</t>
  </si>
  <si>
    <t>966007111</t>
  </si>
  <si>
    <t>Odstranění vodorovného dopravního značení frézováním značeného barvou čáry šířky do 125 mm</t>
  </si>
  <si>
    <t>338</t>
  </si>
  <si>
    <t>D.3 - Vnější kanalizace</t>
  </si>
  <si>
    <t>ZTI-P - ZTI přípojky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</si>
  <si>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</si>
  <si>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</si>
  <si>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</si>
  <si>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</si>
  <si>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>ZTI-P</t>
  </si>
  <si>
    <t>ZTI přípojky</t>
  </si>
  <si>
    <t>721C</t>
  </si>
  <si>
    <t>Vnější splašková kanalizace (přípojka)</t>
  </si>
  <si>
    <t>721207065.1</t>
  </si>
  <si>
    <t>Revizní šachta plast DN 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</si>
  <si>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</si>
  <si>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</si>
  <si>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</si>
  <si>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</si>
  <si>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</si>
  <si>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</si>
  <si>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</si>
  <si>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</si>
  <si>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</si>
  <si>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</si>
  <si>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</si>
  <si>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</si>
  <si>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</si>
  <si>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</si>
  <si>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</si>
  <si>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</si>
  <si>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</si>
  <si>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</si>
  <si>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</si>
  <si>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</si>
  <si>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</si>
  <si>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</si>
  <si>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</si>
  <si>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</si>
  <si>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</si>
  <si>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</si>
  <si>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</si>
  <si>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</si>
  <si>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</si>
  <si>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</si>
  <si>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</si>
  <si>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</si>
  <si>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</si>
  <si>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</si>
  <si>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</si>
  <si>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</si>
  <si>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</si>
  <si>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QSB, s.r.o.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</si>
  <si>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</si>
  <si>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</si>
  <si>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</si>
  <si>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</si>
  <si>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</si>
  <si>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</si>
  <si>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</si>
  <si>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</si>
  <si>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</si>
  <si>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</si>
  <si>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</si>
  <si>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</si>
  <si>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</si>
  <si>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</si>
  <si>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</si>
  <si>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</si>
  <si>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</si>
  <si>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</si>
  <si>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</si>
  <si>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</si>
  <si>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</si>
  <si>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</si>
  <si>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</si>
  <si>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</si>
  <si>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</si>
  <si>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</si>
  <si>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</si>
  <si>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</si>
  <si>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</si>
  <si>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</si>
  <si>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</si>
  <si>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</si>
  <si>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</si>
  <si>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</si>
  <si>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</si>
  <si>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</si>
  <si>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24-015-2 - Heliport</t>
  </si>
  <si>
    <t>D.1.1.1 - Architektonicko-stavební část</t>
  </si>
  <si>
    <t xml:space="preserve">    762 - Konstrukce tesařské</t>
  </si>
  <si>
    <t xml:space="preserve">    763 - Konstrukce suché výstavby</t>
  </si>
  <si>
    <t>50220231</t>
  </si>
  <si>
    <t>"5.NP"39+35+19+5</t>
  </si>
  <si>
    <t>-926978086</t>
  </si>
  <si>
    <t>98/2,8</t>
  </si>
  <si>
    <t>1832740407</t>
  </si>
  <si>
    <t>"5.NP"8</t>
  </si>
  <si>
    <t>1998844046</t>
  </si>
  <si>
    <t>8/2,8</t>
  </si>
  <si>
    <t>786879720</t>
  </si>
  <si>
    <t>312701422</t>
  </si>
  <si>
    <t>-428111273</t>
  </si>
  <si>
    <t>98*1,05 'Přepočtené koeficientem množství</t>
  </si>
  <si>
    <t>-1364176622</t>
  </si>
  <si>
    <t>-282183812</t>
  </si>
  <si>
    <t>29*1,05 'Přepočtené koeficientem množství</t>
  </si>
  <si>
    <t>-1770502933</t>
  </si>
  <si>
    <t>953961112</t>
  </si>
  <si>
    <t>Kotva chemickým tmelem M 10 hl 90 mm do betonu, ŽB nebo kamene s vyvrtáním otvoru</t>
  </si>
  <si>
    <t>1563871959</t>
  </si>
  <si>
    <t>"ZV10" 8</t>
  </si>
  <si>
    <t>953961113</t>
  </si>
  <si>
    <t>Kotva chemickým tmelem M 12 hl 110 mm do betonu, ŽB nebo kamene s vyvrtáním otvoru</t>
  </si>
  <si>
    <t>-1339879447</t>
  </si>
  <si>
    <t>"ZV9" 60</t>
  </si>
  <si>
    <t>"ZV11" 8+8</t>
  </si>
  <si>
    <t>856099201</t>
  </si>
  <si>
    <t>"ZV9" 238</t>
  </si>
  <si>
    <t>953965116</t>
  </si>
  <si>
    <t>Kotevní šroub pro chemické kotvy M 10 dl 170 mm</t>
  </si>
  <si>
    <t>374862411</t>
  </si>
  <si>
    <t>953965121</t>
  </si>
  <si>
    <t>Kotevní šroub pro chemické kotvy M 12 dl 160 mm</t>
  </si>
  <si>
    <t>746657863</t>
  </si>
  <si>
    <t>953965131</t>
  </si>
  <si>
    <t>Kotevní šroub pro chemické kotvy M 16 dl 190 mm</t>
  </si>
  <si>
    <t>-1516137510</t>
  </si>
  <si>
    <t>-1921869573</t>
  </si>
  <si>
    <t>713131242</t>
  </si>
  <si>
    <t>Montáž izolace tepelné stěn lepením celoplošně v kombinaci s mechanickým kotvením rohoží, pásů, dílců, desek tl přes 100 do 140 mm</t>
  </si>
  <si>
    <t>2087785607</t>
  </si>
  <si>
    <t>"tubus" 1105,09+127,98</t>
  </si>
  <si>
    <t>"ostění" 32,4</t>
  </si>
  <si>
    <t>"čelo" PI*2,5*2,5-2,8*2,44</t>
  </si>
  <si>
    <t>63151532</t>
  </si>
  <si>
    <t>deska tepelně izolační minerální kontaktních fasád kolmé vlákno λ=0,040-0,041 tl 140mm</t>
  </si>
  <si>
    <t>-1524626113</t>
  </si>
  <si>
    <t>713133221</t>
  </si>
  <si>
    <t>Tepelná izolace stěn tvrdou stříkanou PUR pěnou tl 20 mm</t>
  </si>
  <si>
    <t>1867464077</t>
  </si>
  <si>
    <t>"IPE 200" 12,25*33*0,4</t>
  </si>
  <si>
    <t>"C 140" 3849,12*0,6</t>
  </si>
  <si>
    <t>"podlaha" 288</t>
  </si>
  <si>
    <t>713133229</t>
  </si>
  <si>
    <t>Příplatek k tepelné izolaci stěn z tvrdé stříkané PUR pěny za každých dalších 10 mm přes 20 mm</t>
  </si>
  <si>
    <t>-507953933</t>
  </si>
  <si>
    <t>"IPE 200" 12,25*33*0,4*3</t>
  </si>
  <si>
    <t>"C 140" 3849,12*0,6*3</t>
  </si>
  <si>
    <t>"podlaha" 288*8</t>
  </si>
  <si>
    <t>713133251</t>
  </si>
  <si>
    <t>Dvojnásobná ochranná akrylátová UV vrstva pro izolaci ze stříkané tvrdé PUR pěny</t>
  </si>
  <si>
    <t>205646040</t>
  </si>
  <si>
    <t>664423977</t>
  </si>
  <si>
    <t>762</t>
  </si>
  <si>
    <t>Konstrukce tesařské</t>
  </si>
  <si>
    <t>762083121</t>
  </si>
  <si>
    <t>Impregnace řeziva proti dřevokaznému hmyzu, houbám a plísním máčením třída ohrožení 1 a 2</t>
  </si>
  <si>
    <t>997099298</t>
  </si>
  <si>
    <t>"tubus" 4,2</t>
  </si>
  <si>
    <t>762341300.R</t>
  </si>
  <si>
    <t>Bednění obloukového tubusu z překližky ohýbané tl. 12 mm vč. kotvení a spoj. materiálu</t>
  </si>
  <si>
    <t>-722910230</t>
  </si>
  <si>
    <t>Poznámka k položce:_x000d_
specifikace dle PD</t>
  </si>
  <si>
    <t>"tubus" 1118,26+130,46</t>
  </si>
  <si>
    <t>762511177</t>
  </si>
  <si>
    <t>Podlahové kce podkladové dvouvrstvé z cementotřískových desek tl 2x16 mm na sraz šroubovaných</t>
  </si>
  <si>
    <t>1549536673</t>
  </si>
  <si>
    <t>"tubus" 288</t>
  </si>
  <si>
    <t>762526110</t>
  </si>
  <si>
    <t>Položení polštáře pod podlahy při osové vzdálenosti do 65 cm</t>
  </si>
  <si>
    <t>-1906487977</t>
  </si>
  <si>
    <t>60512125</t>
  </si>
  <si>
    <t>hranol stavební řezivo průřezu do 120cm2 do dl 6m</t>
  </si>
  <si>
    <t>-1262844323</t>
  </si>
  <si>
    <t>762595001</t>
  </si>
  <si>
    <t>Spojovací prostředky pro položení dřevěných podlah a zakrytí kanálů</t>
  </si>
  <si>
    <t>1622431090</t>
  </si>
  <si>
    <t>998762103</t>
  </si>
  <si>
    <t>Přesun hmot tonážní pro kce tesařské v objektech v přes 12 do 24 m</t>
  </si>
  <si>
    <t>-1973178765</t>
  </si>
  <si>
    <t>763</t>
  </si>
  <si>
    <t>Konstrukce suché výstavby</t>
  </si>
  <si>
    <t>763131751</t>
  </si>
  <si>
    <t>Montáž parotěsné zábrany do SDK podhledu</t>
  </si>
  <si>
    <t>-250857541</t>
  </si>
  <si>
    <t>"tubus" 1233,07</t>
  </si>
  <si>
    <t>28329089</t>
  </si>
  <si>
    <t>fólie PE vyztužená pro parotěsnou vrstvu (reakce na oheň - třída B) 210g/m2</t>
  </si>
  <si>
    <t>1528834772</t>
  </si>
  <si>
    <t>76322167R</t>
  </si>
  <si>
    <t>Montáž a dodávka ohýbaných desek tl 6 mm sádrovláknitých pro obloukové konstrukce vč. podkladního roštu a kotvení</t>
  </si>
  <si>
    <t>1842664248</t>
  </si>
  <si>
    <t>"tubus" 947,4+100,44</t>
  </si>
  <si>
    <t>763431011</t>
  </si>
  <si>
    <t>Montáž minerálního podhledu s vyjímatelnými panely vel. do 0,36 m2 na zavěšený polozapuštěný rošt</t>
  </si>
  <si>
    <t>-672398406</t>
  </si>
  <si>
    <t>"tubus" 246,6</t>
  </si>
  <si>
    <t>63126362</t>
  </si>
  <si>
    <t>panel akustický hygienický povrch porézní skelná tkanina hrana zatřená polozapuštěná αw=0,95 polozapuštěný rastr š 24mm bílý tl 15mm</t>
  </si>
  <si>
    <t>-139425833</t>
  </si>
  <si>
    <t>763431041</t>
  </si>
  <si>
    <t>Příplatek k montáži minerálního podhledu na zavěšený rošt za výšku zavěšení přes 0,5 do 1,0 m</t>
  </si>
  <si>
    <t>-1801705380</t>
  </si>
  <si>
    <t>763431202.R</t>
  </si>
  <si>
    <t>Příplatek za montáž podhledu na atypickou obloukovou konstrukci</t>
  </si>
  <si>
    <t>11665595</t>
  </si>
  <si>
    <t>998763303</t>
  </si>
  <si>
    <t>Přesun hmot tonážní pro konstrukce montované z desek v objektech v přes 12 do 24 m</t>
  </si>
  <si>
    <t>-1235654594</t>
  </si>
  <si>
    <t>764002414</t>
  </si>
  <si>
    <t>Montáž strukturované oddělovací rohože jakékoliv rš</t>
  </si>
  <si>
    <t>-866069620</t>
  </si>
  <si>
    <t>28329043</t>
  </si>
  <si>
    <t>fólie PUR/PP difuzně propustná s nakašírovanou PP strukturovanou rohoží v 8 mm pod hladkou plechovou krytinu, integrovaná samolepící páska, 380 g/m2</t>
  </si>
  <si>
    <t>-315963999</t>
  </si>
  <si>
    <t>1278,273*1,1235 'Přepočtené koeficientem množství</t>
  </si>
  <si>
    <t>1266299561</t>
  </si>
  <si>
    <t>553525053</t>
  </si>
  <si>
    <t>270656078</t>
  </si>
  <si>
    <t>830563238</t>
  </si>
  <si>
    <t>-1358015089</t>
  </si>
  <si>
    <t>-106761315</t>
  </si>
  <si>
    <t>3,5*1,1 'Přepočtené koeficientem množství</t>
  </si>
  <si>
    <t>-613746549</t>
  </si>
  <si>
    <t>583170482</t>
  </si>
  <si>
    <t>5,9*1,1 'Přepočtené koeficientem množství</t>
  </si>
  <si>
    <t>-483598748</t>
  </si>
  <si>
    <t>-1822294837</t>
  </si>
  <si>
    <t>-1638068125</t>
  </si>
  <si>
    <t>-369643754</t>
  </si>
  <si>
    <t>ZV-09a</t>
  </si>
  <si>
    <t>Konstrukce ochranného koše Heliportu z nerez oceli vč. spojovacího a kotevního materiálu, d+m</t>
  </si>
  <si>
    <t>-304226049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</si>
  <si>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</si>
  <si>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</si>
  <si>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</si>
  <si>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</si>
  <si>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1395927840</t>
  </si>
  <si>
    <t>ZV-10</t>
  </si>
  <si>
    <t>Konstrukce schůdků ze střechy - 8 stupňu-včetně madlo: ocel.trubka Ø 48,3 x 3 mm- pozinkovaná konstrukce, vč. Kotvení schodnic,spojovacího a kotevního materiálu, d+m</t>
  </si>
  <si>
    <t>-1488009565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</si>
  <si>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</si>
  <si>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</si>
  <si>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</si>
  <si>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</si>
  <si>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-1213422356</t>
  </si>
  <si>
    <t>"schůdky" 8</t>
  </si>
  <si>
    <t>ZV-11a</t>
  </si>
  <si>
    <t>Zábradlí schůdků - výška zábradlí 900 mm, pozinkovaná konstrukce, vč. Spojovacího a kotevního materiálu, d+m</t>
  </si>
  <si>
    <t>1014665706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</si>
  <si>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</si>
  <si>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</si>
  <si>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</si>
  <si>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</si>
  <si>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286295118</t>
  </si>
  <si>
    <t>"ZV11" 26,96+35,46+28,15+22,41</t>
  </si>
  <si>
    <t>ZV-11c</t>
  </si>
  <si>
    <t>Konstrukce schůdků - výška zábradlí 900 mm, pozinkovaná konstrukce, vč. Spojovacího a kotevního materiálu, d+m</t>
  </si>
  <si>
    <t>-1935312460</t>
  </si>
  <si>
    <t>"ZV11" 179,52</t>
  </si>
  <si>
    <t>ZV-11d</t>
  </si>
  <si>
    <t>Konstrukce schůdků - schodišťový stupeň z lisovaného pororoštu 1000x260x50 mm, d+m</t>
  </si>
  <si>
    <t>1703158969</t>
  </si>
  <si>
    <t>"ZV11" 10</t>
  </si>
  <si>
    <t>ZV-12</t>
  </si>
  <si>
    <t>Ocelové konstrukce pod VRF vč. pochozí lávky a schodiště na ploché střeše věže, žárově pozink. vč. spojovacího, příslušenství a kotevního materiálu dle PD, d+m</t>
  </si>
  <si>
    <t>-1289438604</t>
  </si>
  <si>
    <t xml:space="preserve">Poznámka k položce:_x000d_
Specifikace dle -  Výkres č. 50 - Střecha věže - podpůrná ocelová konstrukce pod jednotka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</si>
  <si>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</si>
  <si>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</si>
  <si>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1410378998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</si>
  <si>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</si>
  <si>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</si>
  <si>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</si>
  <si>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</si>
  <si>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-209396071</t>
  </si>
  <si>
    <t>ALpl</t>
  </si>
  <si>
    <t>Fasádní AL plech se stojatou drážkou provedený do oblouku na obloukové bednění vč. povrchové úpravy a kotvení, d+m</t>
  </si>
  <si>
    <t>-729653790</t>
  </si>
  <si>
    <t>"plocha" 1118,26+130,46</t>
  </si>
  <si>
    <t>AL.001</t>
  </si>
  <si>
    <t>AL okna 1500x2300 vč. utěsnění připojovací spáry, specifikace dle PD, d+m</t>
  </si>
  <si>
    <t>531480240</t>
  </si>
  <si>
    <t>AL.002</t>
  </si>
  <si>
    <t>Vnitřní parapet plastový 1500x120x25 mm, d+m</t>
  </si>
  <si>
    <t>1738248346</t>
  </si>
  <si>
    <t>AL.003</t>
  </si>
  <si>
    <t>Vnější parapetní trámek, 100x100x1500 mm vč. kotvení, d+m</t>
  </si>
  <si>
    <t>880895519</t>
  </si>
  <si>
    <t>AL.004</t>
  </si>
  <si>
    <t>Venkovní AL parapet dl. cca 1,5 m napojený na oplechování, d+m</t>
  </si>
  <si>
    <t>1227203860</t>
  </si>
  <si>
    <t>Poznámka k položce:_x000d_
překližka + exterier - AL parapetní plech</t>
  </si>
  <si>
    <t>STR</t>
  </si>
  <si>
    <t>Stříška nad vstupem do tubusu z AL profilů, vč. kotvení</t>
  </si>
  <si>
    <t>1957033402</t>
  </si>
  <si>
    <t>-1402579165</t>
  </si>
  <si>
    <t>776231111</t>
  </si>
  <si>
    <t>Lepení lamel a čtverců z vinylu standardním lepidlem</t>
  </si>
  <si>
    <t>74350050</t>
  </si>
  <si>
    <t>28411051.R</t>
  </si>
  <si>
    <t>2,5 mm vinylová zátěžová podlaha specifikace dle PD</t>
  </si>
  <si>
    <t>904925018</t>
  </si>
  <si>
    <t>288*1,1 'Přepočtené koeficientem množství</t>
  </si>
  <si>
    <t>-91676479</t>
  </si>
  <si>
    <t>"tubus" 84,7*2</t>
  </si>
  <si>
    <t>lišta soklová atypická, šikmá specifikace dle PD</t>
  </si>
  <si>
    <t>1038919314</t>
  </si>
  <si>
    <t>169,4*1,02 'Přepočtené koeficientem množství</t>
  </si>
  <si>
    <t>320366354</t>
  </si>
  <si>
    <t>7775213R</t>
  </si>
  <si>
    <t>Podlahový polyuretanový systém pro heliport, d+m</t>
  </si>
  <si>
    <t>967464702</t>
  </si>
  <si>
    <t>"heliport" 395</t>
  </si>
  <si>
    <t>-1871798150</t>
  </si>
  <si>
    <t>784181101</t>
  </si>
  <si>
    <t>Základní akrylátová jednonásobná bezbarvá penetrace podkladu v místnostech v do 3,80 m</t>
  </si>
  <si>
    <t>1750230156</t>
  </si>
  <si>
    <t>"tubus" 2*3,14*2,3*83*3/4</t>
  </si>
  <si>
    <t>784211101</t>
  </si>
  <si>
    <t>Dvojnásobné bílé malby ze směsí za mokra výborně oděruvzdorných v místnostech v do 3,80 m</t>
  </si>
  <si>
    <t>1550324871</t>
  </si>
  <si>
    <t>D.1.1.1b - ARS- Můstek</t>
  </si>
  <si>
    <t>411354200.R</t>
  </si>
  <si>
    <t>Bednění stropů ztracené z hraněných trapézových vln TP 60/250 tl. 0,8 mm dle specifikace PD</t>
  </si>
  <si>
    <t>-398590146</t>
  </si>
  <si>
    <t>"podlaha" 2*65,224</t>
  </si>
  <si>
    <t>PRU</t>
  </si>
  <si>
    <t>Průvlak ze ŽB, vyztužení 200 kg/m3</t>
  </si>
  <si>
    <t>-2141486306</t>
  </si>
  <si>
    <t>621142001</t>
  </si>
  <si>
    <t>Sklovláknité pletivo vnějších podhledů vtlačené do tmelu</t>
  </si>
  <si>
    <t>-155154862</t>
  </si>
  <si>
    <t>0,049*26,2</t>
  </si>
  <si>
    <t>621151031</t>
  </si>
  <si>
    <t>Penetrační silikonový nátěr vnějších pastovitých tenkovrstvých omítek podhledů</t>
  </si>
  <si>
    <t>-1697394834</t>
  </si>
  <si>
    <t>621531012</t>
  </si>
  <si>
    <t>Tenkovrstvá silikonová zatíraná omítka zrnitost 1,5 mm vnějších podhledů</t>
  </si>
  <si>
    <t>-1778359714</t>
  </si>
  <si>
    <t>-1348688643</t>
  </si>
  <si>
    <t>9,3</t>
  </si>
  <si>
    <t>631361821</t>
  </si>
  <si>
    <t>Výztuž mazanin betonářskou ocelí 10 505</t>
  </si>
  <si>
    <t>-275031990</t>
  </si>
  <si>
    <t>"podlaha" 0,89*283/1000</t>
  </si>
  <si>
    <t>-1912341359</t>
  </si>
  <si>
    <t>"podlaha" 47,4/(2*3)/1000*80</t>
  </si>
  <si>
    <t>71236300.R</t>
  </si>
  <si>
    <t>D+M hydroizolační skladby z mPVC fólie tl. 2 mm odolná UV, kotvená, Broof (t3) vč. detailu a příslušenství dle TP výrobce</t>
  </si>
  <si>
    <t>-1345304843</t>
  </si>
  <si>
    <t>"střecha" 107,15</t>
  </si>
  <si>
    <t>712391171</t>
  </si>
  <si>
    <t>Provedení povlakové krytiny střech do 10° podkladní textilní vrstvy</t>
  </si>
  <si>
    <t>1311442542</t>
  </si>
  <si>
    <t>-867831459</t>
  </si>
  <si>
    <t>107,15*1,155 'Přepočtené koeficientem množství</t>
  </si>
  <si>
    <t>998712202</t>
  </si>
  <si>
    <t>Přesun hmot procentní pro krytiny povlakové v objektech v přes 6 do 12 m</t>
  </si>
  <si>
    <t>-1463812228</t>
  </si>
  <si>
    <t>713111111</t>
  </si>
  <si>
    <t>Montáž izolace tepelné vrchem stropů volně kladenými rohožemi, pásy, dílci, deskami</t>
  </si>
  <si>
    <t>1568573056</t>
  </si>
  <si>
    <t>63152099</t>
  </si>
  <si>
    <t>pás tepelně izolační univerzální λ=0,032-0,033 tl 90mm</t>
  </si>
  <si>
    <t>-1357539897</t>
  </si>
  <si>
    <t>2,733*26,2</t>
  </si>
  <si>
    <t>71,605*1,15 'Přepočtené koeficientem množství</t>
  </si>
  <si>
    <t>63152102</t>
  </si>
  <si>
    <t>pás tepelně izolační univerzální λ=0,032-0,033 tl 140mm</t>
  </si>
  <si>
    <t>937344776</t>
  </si>
  <si>
    <t>0,016*26,2+0,028*26,2</t>
  </si>
  <si>
    <t>1,153*1,2 'Přepočtené koeficientem množství</t>
  </si>
  <si>
    <t>713111128</t>
  </si>
  <si>
    <t>Montáž izolace tepelné spodem stropů lepením celoplošně s mechanickým kotvením rohoží, pásů, dílců, desek</t>
  </si>
  <si>
    <t>-2139536445</t>
  </si>
  <si>
    <t>28372324</t>
  </si>
  <si>
    <t>deska EPS 100 pro konstrukce s běžným zatížením λ=0,037 tl 300mm</t>
  </si>
  <si>
    <t>-1874418557</t>
  </si>
  <si>
    <t>83,284*1,2 'Přepočtené koeficientem množství</t>
  </si>
  <si>
    <t>713141131</t>
  </si>
  <si>
    <t>Montáž izolace tepelné střech plochých lepené za studena plně 1 vrstva rohoží, pásů, dílců, desek</t>
  </si>
  <si>
    <t>-1174812451</t>
  </si>
  <si>
    <t>3*26,2</t>
  </si>
  <si>
    <t>63140409</t>
  </si>
  <si>
    <t>deska tepelně izolační minerální plochých střech dvouvrstvá λ=0,038-0,039 tl 200mm</t>
  </si>
  <si>
    <t>-848412358</t>
  </si>
  <si>
    <t>78,6*1,05 'Přepočtené koeficientem množství</t>
  </si>
  <si>
    <t>713141131.R</t>
  </si>
  <si>
    <t>Montáž izolace tepelné výplň vln TR plechu</t>
  </si>
  <si>
    <t>-1562048202</t>
  </si>
  <si>
    <t>3*26,2*0,4</t>
  </si>
  <si>
    <t>63140405</t>
  </si>
  <si>
    <t>deska tepelně izolační minerální plochých střech dvouvrstvá λ=0,038-0,039 tl 140mm</t>
  </si>
  <si>
    <t>1642765063</t>
  </si>
  <si>
    <t>31,44*1,05 'Přepočtené koeficientem množství</t>
  </si>
  <si>
    <t>998713202</t>
  </si>
  <si>
    <t>Přesun hmot procentní pro izolace tepelné v objektech v přes 6 do 12 m</t>
  </si>
  <si>
    <t>1719237602</t>
  </si>
  <si>
    <t>762083111</t>
  </si>
  <si>
    <t>Impregnace řeziva proti dřevokaznému hmyzu a houbám máčením třída ohrožení 1 a 2</t>
  </si>
  <si>
    <t>-1407724530</t>
  </si>
  <si>
    <t>3,15*0,32*0,06*33</t>
  </si>
  <si>
    <t>0,74*0,2*0,4*64</t>
  </si>
  <si>
    <t>762810027</t>
  </si>
  <si>
    <t>Záklop stropů z desek OSB tl 25 mm na pero a drážku šroubovaných na trámy</t>
  </si>
  <si>
    <t>-1255513402</t>
  </si>
  <si>
    <t>762823210</t>
  </si>
  <si>
    <t>Montáž stropního trámu z hoblovaného řeziva průřezové pl do 144 cm2 s výměnami</t>
  </si>
  <si>
    <t>1299518591</t>
  </si>
  <si>
    <t>1408306496</t>
  </si>
  <si>
    <t>Poznámka k položce:_x000d_
SM, JD, BO</t>
  </si>
  <si>
    <t>3,789*1,15 'Přepočtené koeficientem množství</t>
  </si>
  <si>
    <t>762823220</t>
  </si>
  <si>
    <t>Montáž stropního trámu z hoblovaného řeziva průřezové pl přes 144 do 288 cm2 s výměnami</t>
  </si>
  <si>
    <t>175748129</t>
  </si>
  <si>
    <t>60512135</t>
  </si>
  <si>
    <t>hranol stavební řezivo průřezu do 288cm2 do dl 6m</t>
  </si>
  <si>
    <t>-1547655530</t>
  </si>
  <si>
    <t>1,996*1,15 'Přepočtené koeficientem množství</t>
  </si>
  <si>
    <t>762895000</t>
  </si>
  <si>
    <t>Spojovací prostředky pro montáž záklopu, stropnice a podbíjení</t>
  </si>
  <si>
    <t>-1249276717</t>
  </si>
  <si>
    <t>998762202</t>
  </si>
  <si>
    <t>Přesun hmot procentní pro kce tesařské v objektech v přes 6 do 12 m</t>
  </si>
  <si>
    <t>544889566</t>
  </si>
  <si>
    <t>763135101</t>
  </si>
  <si>
    <t>Montáž SDK kazetového podhledu z kazet 600x600 mm na zavěšenou viditelnou nosnou konstrukci</t>
  </si>
  <si>
    <t>-516628023</t>
  </si>
  <si>
    <t>59036650r</t>
  </si>
  <si>
    <t>podhled kazetový děrovaný, minerální kazety, 600x600mm</t>
  </si>
  <si>
    <t>828263053</t>
  </si>
  <si>
    <t>80,6</t>
  </si>
  <si>
    <t>80,6*1,05 'Přepočtené koeficientem množství</t>
  </si>
  <si>
    <t>998763402</t>
  </si>
  <si>
    <t>Přesun hmot procentní pro konstrukce montované z desek v objektech v přes 6 do 12 m</t>
  </si>
  <si>
    <t>-1771865568</t>
  </si>
  <si>
    <t>764202105</t>
  </si>
  <si>
    <t>Montáž oplechování štítu závětrnou lištou</t>
  </si>
  <si>
    <t>-1896110241</t>
  </si>
  <si>
    <t>19112357</t>
  </si>
  <si>
    <t>plech r.š. 300 mm</t>
  </si>
  <si>
    <t>-1776238780</t>
  </si>
  <si>
    <t>30,1</t>
  </si>
  <si>
    <t>764202134</t>
  </si>
  <si>
    <t>Montáž oplechování rovné okapové hrany</t>
  </si>
  <si>
    <t>265443712</t>
  </si>
  <si>
    <t>13756652.R</t>
  </si>
  <si>
    <t>plech okapní hrany, RŠ 300 mm</t>
  </si>
  <si>
    <t>-1260580362</t>
  </si>
  <si>
    <t>764501103</t>
  </si>
  <si>
    <t>Montáž žlabu podokapního půlkulatého</t>
  </si>
  <si>
    <t>788351445</t>
  </si>
  <si>
    <t>55344180</t>
  </si>
  <si>
    <t>okapní žlab Ø100 mm + háky</t>
  </si>
  <si>
    <t>236510427</t>
  </si>
  <si>
    <t>30,1*1,2 'Přepočtené koeficientem množství</t>
  </si>
  <si>
    <t>764501108</t>
  </si>
  <si>
    <t>Montáž kotlíku oválného (trychtýřového) pro podokapní žlab</t>
  </si>
  <si>
    <t>1598527414</t>
  </si>
  <si>
    <t>55344241</t>
  </si>
  <si>
    <t>kónický kotlík</t>
  </si>
  <si>
    <t>-563952689</t>
  </si>
  <si>
    <t>764508131</t>
  </si>
  <si>
    <t>Montáž kruhového svodu</t>
  </si>
  <si>
    <t>-276731416</t>
  </si>
  <si>
    <t>55344204</t>
  </si>
  <si>
    <t>svod Ø 100mm</t>
  </si>
  <si>
    <t>-2021944703</t>
  </si>
  <si>
    <t>18,3*2</t>
  </si>
  <si>
    <t>998764202</t>
  </si>
  <si>
    <t>Přesun hmot procentní pro konstrukce klempířské v objektech v přes 6 do 12 m</t>
  </si>
  <si>
    <t>-1165177834</t>
  </si>
  <si>
    <t>ZV-17</t>
  </si>
  <si>
    <t xml:space="preserve">AL závěsná prosklená fasáda, vč.lišt,mřížek spojovacího a kotevního materiálu </t>
  </si>
  <si>
    <t>-918229143</t>
  </si>
  <si>
    <t>Poznámka k položce:_x000d_
Specifikace dle PD , výkres č. 27,28,26</t>
  </si>
  <si>
    <t>105,128*2</t>
  </si>
  <si>
    <t>ZV-17b</t>
  </si>
  <si>
    <t xml:space="preserve">Plech oddělující mazaninu od minerální vaty, tl.2 mm, tvar C, RŠ 325 mm, vč.lišt,mřížek spojovacího a kotevního materiálu </t>
  </si>
  <si>
    <t>1412363879</t>
  </si>
  <si>
    <t>320,28</t>
  </si>
  <si>
    <t>ZAM</t>
  </si>
  <si>
    <t>Ocelová nosná konstrukce vč. kotvení a povrchové úpravy</t>
  </si>
  <si>
    <t>-68348793</t>
  </si>
  <si>
    <t>Poznámka k položce:_x000d_
dodávka, výroba a montáž vč. kotvení</t>
  </si>
  <si>
    <t>"únikové schodiště" 3938/1000</t>
  </si>
  <si>
    <t>"lávka" 15129,08/1000</t>
  </si>
  <si>
    <t>ROŠT</t>
  </si>
  <si>
    <t>Pororoš v. 30 mm vč. kotvení a povrchové úpravy, d+m</t>
  </si>
  <si>
    <t>1071484125</t>
  </si>
  <si>
    <t>0,3*1,29*62+34,5</t>
  </si>
  <si>
    <t>998767202</t>
  </si>
  <si>
    <t>Přesun hmot procentní pro zámečnické konstrukce v objektech v přes 6 do 12 m</t>
  </si>
  <si>
    <t>1608464385</t>
  </si>
  <si>
    <t>175795404</t>
  </si>
  <si>
    <t>771151011</t>
  </si>
  <si>
    <t>Samonivelační stěrka podlah pevnosti 20 MPa tl 3 mm</t>
  </si>
  <si>
    <t>1035455814</t>
  </si>
  <si>
    <t>771575415.R</t>
  </si>
  <si>
    <t xml:space="preserve">Montáž podlah keramických hladkých lepených disperzním lepidlem </t>
  </si>
  <si>
    <t>-2096449240</t>
  </si>
  <si>
    <t>59761137.R</t>
  </si>
  <si>
    <t xml:space="preserve">dlažba keramická slinutá mrazuvzdorná povrch hladký/matný tl do 10mm </t>
  </si>
  <si>
    <t>1293443709</t>
  </si>
  <si>
    <t>66*1,1 'Přepočtené koeficientem množství</t>
  </si>
  <si>
    <t>998771202</t>
  </si>
  <si>
    <t>Přesun hmot procentní pro podlahy z dlaždic v objektech v přes 6 do 12 m</t>
  </si>
  <si>
    <t>1096751196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</si>
  <si>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</si>
  <si>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</si>
  <si>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</si>
  <si>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</si>
  <si>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</si>
  <si>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</si>
  <si>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</si>
  <si>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</si>
  <si>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"500x300 - 2 ks "0,5*0,3*0,9+0,5*0,3*0,85</t>
  </si>
  <si>
    <t>560252961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</si>
  <si>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</si>
  <si>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</si>
  <si>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</si>
  <si>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</si>
  <si>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</si>
  <si>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</si>
  <si>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</si>
  <si>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</si>
  <si>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</si>
  <si>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</si>
  <si>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</si>
  <si>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</si>
  <si>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</si>
  <si>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</si>
  <si>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</si>
  <si>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</si>
  <si>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</si>
  <si>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</si>
  <si>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</si>
  <si>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</si>
  <si>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</si>
  <si>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</si>
  <si>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</si>
  <si>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</si>
  <si>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</si>
  <si>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</si>
  <si>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</si>
  <si>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</si>
  <si>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-267906961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</si>
  <si>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</si>
  <si>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</si>
  <si>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</si>
  <si>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</si>
  <si>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</si>
  <si>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</si>
  <si>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</si>
  <si>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</si>
  <si>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</si>
  <si>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</si>
  <si>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</si>
  <si>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</si>
  <si>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-2042567109</t>
  </si>
  <si>
    <t>-322286813</t>
  </si>
  <si>
    <t>30,2</t>
  </si>
  <si>
    <t>1286758604</t>
  </si>
  <si>
    <t>"šachta"1</t>
  </si>
  <si>
    <t>-331990885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</si>
  <si>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</si>
  <si>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</si>
  <si>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</si>
  <si>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</si>
  <si>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</si>
  <si>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</si>
  <si>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</si>
  <si>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</si>
  <si>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</si>
  <si>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</si>
  <si>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</si>
  <si>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</si>
  <si>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</si>
  <si>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</si>
  <si>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</si>
  <si>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</si>
  <si>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</si>
  <si>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</si>
  <si>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</si>
  <si>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</si>
  <si>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</si>
  <si>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</si>
  <si>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</si>
  <si>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</si>
  <si>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</si>
  <si>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</si>
  <si>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</si>
  <si>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</si>
  <si>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</si>
  <si>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</si>
  <si>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</si>
  <si>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</si>
  <si>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</si>
  <si>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</si>
  <si>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</si>
  <si>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</si>
  <si>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</si>
  <si>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</si>
  <si>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</si>
  <si>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</si>
  <si>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</si>
  <si>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</si>
  <si>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</si>
  <si>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</si>
  <si>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Lávka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</si>
  <si>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</si>
  <si>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</si>
  <si>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</si>
  <si>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</si>
  <si>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</si>
  <si>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</si>
  <si>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</si>
  <si>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</si>
  <si>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</si>
  <si>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</si>
  <si>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</si>
  <si>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</si>
  <si>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</si>
  <si>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</si>
  <si>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</si>
  <si>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</si>
  <si>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</si>
  <si>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</si>
  <si>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</si>
  <si>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</si>
  <si>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</si>
  <si>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</si>
  <si>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</si>
  <si>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</si>
  <si>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</si>
  <si>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</si>
  <si>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</si>
  <si>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</si>
  <si>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</si>
  <si>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</si>
  <si>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</si>
  <si>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</si>
  <si>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</si>
  <si>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</si>
  <si>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</si>
  <si>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</si>
  <si>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998014221</t>
  </si>
  <si>
    <t>Přesun hmot pro budovy vícepodlažní v do 18 m z kovových dílců</t>
  </si>
  <si>
    <t>-1956351657</t>
  </si>
  <si>
    <t>Potrubí vodovodní plastové PPR svar polyfuze PN 20 DN 16x2,2 TV)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</si>
  <si>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</si>
  <si>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</si>
  <si>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</si>
  <si>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</si>
  <si>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</si>
  <si>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</si>
  <si>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</si>
  <si>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</si>
  <si>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</si>
  <si>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</si>
  <si>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</si>
  <si>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</si>
  <si>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</si>
  <si>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</si>
  <si>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</si>
  <si>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</si>
  <si>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</si>
  <si>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</si>
  <si>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</si>
  <si>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</si>
  <si>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</si>
  <si>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</si>
  <si>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</si>
  <si>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</si>
  <si>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</si>
  <si>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</si>
  <si>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</si>
  <si>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</si>
  <si>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</si>
  <si>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</si>
  <si>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</si>
  <si>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Montáž baterieumyvadlové stojánkové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</si>
  <si>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</si>
  <si>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</si>
  <si>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</si>
  <si>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</si>
  <si>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</si>
  <si>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</si>
  <si>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</si>
  <si>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</si>
  <si>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</si>
  <si>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</si>
  <si>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</si>
  <si>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</si>
  <si>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</si>
  <si>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</si>
  <si>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740000109</t>
  </si>
  <si>
    <t>Kotvicí prvky včetně objímek</t>
  </si>
  <si>
    <t>Protipožární utěsnění HILTI plastového potrubí DN 100 (manžeta) - Splašková kanalizace (D+M)</t>
  </si>
  <si>
    <t>091100200</t>
  </si>
  <si>
    <t>Mimostaveništní doprava</t>
  </si>
  <si>
    <t>VYT - Vytápení</t>
  </si>
  <si>
    <t xml:space="preserve">    D4 - OTOPNÁ TĚLESA</t>
  </si>
  <si>
    <t xml:space="preserve">      D5 - Desková otopná tělesa - standard s bočním připojením (vzhledem k přípojkám ze shora):</t>
  </si>
  <si>
    <t xml:space="preserve">      D6 - Desková otopná tělesa s bočním připojením (vzhledem k přípojkám ze shora) pro prostory s vysokými po</t>
  </si>
  <si>
    <t xml:space="preserve">      D7 - Trubková otopná tělesa – žebřík se spodním středovým připojením</t>
  </si>
  <si>
    <t xml:space="preserve">    D11 - ROZVOD POTRUBÍ</t>
  </si>
  <si>
    <t xml:space="preserve">      D12 - Ocelové potrubí: včetně tvarovek, přechodek, montáže a tlakových zkoušek</t>
  </si>
  <si>
    <t xml:space="preserve">    D2 - OSTATNÍ NÁKLADY</t>
  </si>
  <si>
    <t>Vytápení</t>
  </si>
  <si>
    <t>OTOPNÁ TĚLESA</t>
  </si>
  <si>
    <t>Desková otopná tělesa - standard s bočním připojením (vzhledem k přípojkám ze shora):</t>
  </si>
  <si>
    <t>21/600/800-KL</t>
  </si>
  <si>
    <t>22/600/1200-KL</t>
  </si>
  <si>
    <t>22/900/1200-KL</t>
  </si>
  <si>
    <t>Desková otopná tělesa s bočním připojením (vzhledem k přípojkám ze shora) pro prostory s vysokými po</t>
  </si>
  <si>
    <t>30/603/1004-H-KL</t>
  </si>
  <si>
    <t>Trubková otopná tělesa – žebřík se spodním středovým připojením</t>
  </si>
  <si>
    <t>KLMM 1500x600</t>
  </si>
  <si>
    <t>Pol189</t>
  </si>
  <si>
    <t>Připojovací rohová dvoubodová armatura, DN15</t>
  </si>
  <si>
    <t>Flexi připojení (PK××) - DN 25</t>
  </si>
  <si>
    <t xml:space="preserve">Vypouštěcí kulový kohout  (VK××) - DN 15</t>
  </si>
  <si>
    <t>Regulační šroubení (STK××) - DN 20</t>
  </si>
  <si>
    <t>Ocelové potrubí: včetně tvarovek, přechodek, montáže a tlakových zkoušek</t>
  </si>
  <si>
    <t>DN 15</t>
  </si>
  <si>
    <t>Pol200</t>
  </si>
  <si>
    <t>DN 20</t>
  </si>
  <si>
    <t>DN 25</t>
  </si>
  <si>
    <t>Pol202</t>
  </si>
  <si>
    <t>Pol203</t>
  </si>
  <si>
    <t>Izolace tepelná návlečnou pěnovou izolací,tloušťka izolace: 13 mm pro potrubí ocel DN 15</t>
  </si>
  <si>
    <t>Izolace tepelná návlečnou pěnovou izolací,tloušťka izolace: 20 mm pro potrubí ocel DN 20</t>
  </si>
  <si>
    <t>Izolace tepelná návlečnou pěnovou izolací,tloušťka izolace: 20 mm pro potrubí ocel DN 25</t>
  </si>
  <si>
    <t>Pol206</t>
  </si>
  <si>
    <t>Pol207</t>
  </si>
  <si>
    <t>Pol208</t>
  </si>
  <si>
    <t>Nátěry kovových potrubí a armatur do DN 40 synt. na vzduchuschnoucí dvojnásobné základní DN 15</t>
  </si>
  <si>
    <t>Pol209</t>
  </si>
  <si>
    <t>Nátěry kovových potrubí a armatur do DN 40 synt. na vzduchuschnoucí dvojnásobné základní DN 20</t>
  </si>
  <si>
    <t>Pol210</t>
  </si>
  <si>
    <t>Nátěry kovových potrubí a armatur do DN 40 synt. na vzduchuschnoucí dvojnásobné základní DN 25</t>
  </si>
  <si>
    <t>Pol211</t>
  </si>
  <si>
    <t>Pol212</t>
  </si>
  <si>
    <t>Pol213</t>
  </si>
  <si>
    <t>Pol214</t>
  </si>
  <si>
    <t>Pol217</t>
  </si>
  <si>
    <t>Pol219</t>
  </si>
  <si>
    <t>Pol180</t>
  </si>
  <si>
    <t>ostatní náklady, režie, zkoušky, revize, atd.</t>
  </si>
  <si>
    <t>Radiální ventilátor - Radiální ventilátor</t>
  </si>
  <si>
    <t xml:space="preserve">    VZT - VZT</t>
  </si>
  <si>
    <t xml:space="preserve">    Pružná vložka - Pružná vložka</t>
  </si>
  <si>
    <t xml:space="preserve">    Tlumič hluku - Tlumič hluku</t>
  </si>
  <si>
    <t xml:space="preserve">    Zpětná klapka - Zpětná klapka</t>
  </si>
  <si>
    <t xml:space="preserve">    Talířový ventil - Talířový ventil</t>
  </si>
  <si>
    <t xml:space="preserve">    Výfukový kus - Výfukový kus</t>
  </si>
  <si>
    <t xml:space="preserve">    Ohebná hadice - Ohebná hadice</t>
  </si>
  <si>
    <t xml:space="preserve">    Vinuté potrubí SPIRO - Vinuté potrubí SPIRO</t>
  </si>
  <si>
    <t xml:space="preserve">    VRN - VRN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</si>
  <si>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</si>
  <si>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</si>
  <si>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</si>
  <si>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d200</t>
  </si>
  <si>
    <t>4A.150</t>
  </si>
  <si>
    <t>Tlumič hluku d 200, délka 900 kruhový</t>
  </si>
  <si>
    <t>4A.201</t>
  </si>
  <si>
    <t xml:space="preserve">Klapka d 200  pro kruhové potrubí a SPIRO, provedení „motýlová“</t>
  </si>
  <si>
    <t>4A.401</t>
  </si>
  <si>
    <t>4A.411</t>
  </si>
  <si>
    <t>4A.412</t>
  </si>
  <si>
    <t>4A.413</t>
  </si>
  <si>
    <t>4A.414</t>
  </si>
  <si>
    <t>4A.421</t>
  </si>
  <si>
    <t>d200 pozink; 45°</t>
  </si>
  <si>
    <t>4A.702</t>
  </si>
  <si>
    <t>4A.703</t>
  </si>
  <si>
    <t xml:space="preserve">Potrubí d  127 ohebná hadice s akusticky tlumícím účinkem</t>
  </si>
  <si>
    <t>4A.705</t>
  </si>
  <si>
    <t xml:space="preserve">Potrubí d  203 ohebná hadice s akusticky tlumícím účinkem</t>
  </si>
  <si>
    <t>Dle PD</t>
  </si>
  <si>
    <t>Dle PD.1</t>
  </si>
  <si>
    <t>Dle PD.2</t>
  </si>
  <si>
    <t>Dle PD.3</t>
  </si>
  <si>
    <t>Dle PD.4</t>
  </si>
  <si>
    <t>Dle PD.5</t>
  </si>
  <si>
    <t>Dokumentace, zaškolení, ostatní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</si>
  <si>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</si>
  <si>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</si>
  <si>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</si>
  <si>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</si>
  <si>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</si>
  <si>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</si>
  <si>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</si>
  <si>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</si>
  <si>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</si>
  <si>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</si>
  <si>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</si>
  <si>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</si>
  <si>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</si>
  <si>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</si>
  <si>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D.1.4.4 - Silnoproud</t>
  </si>
  <si>
    <t>9 - Specifikace materiálu – vyhřívání plochy heliportu</t>
  </si>
  <si>
    <t>D1 - Plocha heliportu cca 330m2</t>
  </si>
  <si>
    <t>D2 - Plocha chodníku k tunelu cca 51m2</t>
  </si>
  <si>
    <t>Kabel CXKE-R 5Jx50 mm2</t>
  </si>
  <si>
    <t>Kabel s funkční schopností při požáru E90min-CXKH-J 5x10 mm2</t>
  </si>
  <si>
    <t>Rozvaděč RTH</t>
  </si>
  <si>
    <t xml:space="preserve">Systém řízení osvětlení, Tvorba vizualizace pro umístění svítidel Adresace  svítidel Programování svítidel, čidel a tlačítek Programování scén Oživení systému řízení osvětlení Doprava na místo a zpět (při tomto rozsahu i více výjezdů či ubytování) Regulac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</si>
  <si>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</si>
  <si>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</si>
  <si>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</si>
  <si>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</si>
  <si>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Svorka pro vyrovnání potenciálů dvojnásobná, zapuštěná, bílá, komplet</t>
  </si>
  <si>
    <t>Jímací hřib do betonu</t>
  </si>
  <si>
    <t>Příprava leteckého osvětlení na pavilonu C (Prafladur 3x2,5 80 metrů, prostup střechou), napojen z RPO v 5.NP</t>
  </si>
  <si>
    <t>Příprava leteckého osvětlení na pavilonu L (Prafladur 3x2,5 80 metrů, prostup střechou).</t>
  </si>
  <si>
    <t>Příprava leteckého osvětlení na pavilonu patologie(Prafladur 3x2,5 80 metrů, prostup střechou).</t>
  </si>
  <si>
    <t>Příprava leteckého osvětlení na pavilonu spalovna (Prafladur 3x2,5 80 metrů, prostup střechou).</t>
  </si>
  <si>
    <t>Příprava leteckého osvětlení na pavilonu pavilon O (Prafladur 3x2,5 80 metrů, prostup střechou).</t>
  </si>
  <si>
    <t>Příprava leteckého osvětlení na pavilonu pavilon T (Prafladur 3x2,5 80 metrů, prostup střechou).</t>
  </si>
  <si>
    <t>Příprava leteckého osvětlení na pavilonu pavilon H (Prafladur 3x2,5 80 metrů, prostup střechou).</t>
  </si>
  <si>
    <t>Hlavní ekvipotenciální přípojnice HOP-(přípojnicový systém)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</si>
  <si>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</si>
  <si>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</si>
  <si>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</si>
  <si>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</si>
  <si>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</si>
  <si>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</si>
  <si>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</si>
  <si>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</si>
  <si>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</si>
  <si>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</si>
  <si>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71027 TO-2AS-83-2520 dvoužilový okruh pro VP</t>
  </si>
  <si>
    <t>12..5</t>
  </si>
  <si>
    <t>1..9</t>
  </si>
  <si>
    <t>2..9</t>
  </si>
  <si>
    <t>3..9</t>
  </si>
  <si>
    <t>Přípojka NN - výkop 30x80 vč. opravy asfalt. povrchu, geodet. zaměř.</t>
  </si>
  <si>
    <t>6..8</t>
  </si>
  <si>
    <t>7..8</t>
  </si>
  <si>
    <t>Napojení antistatických podlah</t>
  </si>
  <si>
    <t>10..7</t>
  </si>
  <si>
    <t>11..7</t>
  </si>
  <si>
    <t>14..4</t>
  </si>
  <si>
    <t xml:space="preserve">    D5 - Hodinová zúčtovací sazba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</si>
  <si>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</si>
  <si>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</si>
  <si>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</si>
  <si>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</si>
  <si>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</si>
  <si>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</si>
  <si>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</si>
  <si>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</si>
  <si>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</si>
  <si>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</si>
  <si>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</si>
  <si>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</si>
  <si>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EPS - EPS</t>
  </si>
  <si>
    <t xml:space="preserve">    D1 - TZB_01.01-02: Elektrická požární signalizace</t>
  </si>
  <si>
    <t xml:space="preserve">    D2 - TZB_01.01-12: Další náklady</t>
  </si>
  <si>
    <t>EPS</t>
  </si>
  <si>
    <t>Licence nadstavbového systému pro EPS</t>
  </si>
  <si>
    <t>D.1.4.6 - Měření a regulace</t>
  </si>
  <si>
    <t>MaR - Meření a regulace</t>
  </si>
  <si>
    <t xml:space="preserve">    D1 - Ostatní</t>
  </si>
  <si>
    <t xml:space="preserve">      D2 - Rozvaděč DT/H/2.1</t>
  </si>
  <si>
    <t>MaR</t>
  </si>
  <si>
    <t>Meření a regulace</t>
  </si>
  <si>
    <t>ODPOROVÝ SNĺMAČ TEPLOTY VENKOVNÍ; NI 1000/6180; KRYTĺ IP 54; TEPLOTA OKOLÍ 5-55°C</t>
  </si>
  <si>
    <t>Čidlo teploty tyčové, L= 120mm, Ni 1000/DIN 43760; krytí IP42</t>
  </si>
  <si>
    <t>Ochranná jímka LW 7, nerez, G 1/2A, 120 mm</t>
  </si>
  <si>
    <t>SNÍMAČ TLAKU; ROZSAH: 0-6 bar; VÝSTUP : 0-10V; PŘIPOJOVACÍ KONEKTOR PG9, KRYTÍ IP65; PŘÍPOJKA ZÁVIT G1/2A</t>
  </si>
  <si>
    <t>Ventil tlakoměrový zkušební; vstup M20x1,5; výstup manometrické šroubení M20x1,5 LH / G1/2</t>
  </si>
  <si>
    <t>Kondenzační smyčka; přivařovací; M 20x1.5; PN 250</t>
  </si>
  <si>
    <t>Ventil dvoucestný, PN16, DN25, kvs=10m3/h</t>
  </si>
  <si>
    <t>Ventil dvoucestný, PN16, DN20, kvs=6.3m3/h</t>
  </si>
  <si>
    <t>Pohon ventilu, 24Vac, 0-10V</t>
  </si>
  <si>
    <t>El. připojení čerpadla 230 VAC, do 1 kW; jednofázový silový vývod z rozvaděče</t>
  </si>
  <si>
    <t>Snímač hladiny – zaplavení prostoru, 24V, 50Hz, přepínací kontakt (2A, 230V), včetně montážního příslušenství, ponorných elektrod</t>
  </si>
  <si>
    <t>El. připojení koncového spínače požární klapky (požárního uzávěru)</t>
  </si>
  <si>
    <t>Svorkovací krabice se svorkami a průchodkami; samozhášlivá, bezhalogenů, krytí IP65 pro připojení signálů z požárních klapek</t>
  </si>
  <si>
    <t>Připojení signálů pro ovládání odtahového ventilátoru - do sil.rozvaděče (napájení zajišťuje elektro)</t>
  </si>
  <si>
    <t>Připojení signálů z řídícího modulu chladících jednotek VRV (ovládacího panelu), Dodávka modulu zajištěna profesí chlazení., Silové napájení venkovní jednotky zajištěno profesí EI.</t>
  </si>
  <si>
    <t>Připojení ovládání dveřní clony - signál do místní automatiky clony, Dodávka modulu a nastavení univerzálního vstupu zajištěna profesí vzt., Silové napájení zajištěno profesí EI.</t>
  </si>
  <si>
    <t>topné větve (dle reg.schema)- Uživatelský SW pro nadřazenou řídící centrálu CVS. Rozšíření stávající vizualizace na centrálním velínu Nemocnice a.s., ČB. Nadřazená řídící centrála musí zajistit zasílání poruchových stavů a hlášení pracovníkům odpovědným z</t>
  </si>
  <si>
    <t>VZT - odtahové ventilátory (dle reg.schema) - Uživatelský SW pro nadřazenou řídící centrálu CVS. Rozšíření stávající vizualizace na centrálním velínu Nemocnice a.s., ČB. Nadřazená řídící centrála musí zajistit zasílání poruchových stavů a hlášení pracovní</t>
  </si>
  <si>
    <t>Rozvaděč DT/H/2.1</t>
  </si>
  <si>
    <t>Nástěnný ocelový rozvaděč (š800, v.1200, hl.300/mm/, odnímatelný horní díl, dveře: 2mm lakovaný plech, úprava dle zvyklostí investora, montážní deska: 3 mm pozinkovaný plech,, nastavitelná hloubka po 25 mm, bočnice 1,5 mm lakovaný plech, výbava:dle svorko</t>
  </si>
  <si>
    <t>datový switch včetně napájecího adptéru</t>
  </si>
  <si>
    <t>Automatizační stanice modulárního systému, max. 24 I/O modulů, 24Vdc, BACnet/IP, Web server</t>
  </si>
  <si>
    <t>Modul vstupů, 8 UI / 8 DI (univerzální/digitální)</t>
  </si>
  <si>
    <t xml:space="preserve">Modul vstupů/výstupů, 8 DI/ 8 DO  (digitální)</t>
  </si>
  <si>
    <t xml:space="preserve">Modul vstupů/výstupů, 8 DI/ 8 AO  (digitální/analogové)</t>
  </si>
  <si>
    <t>SW pro podstanici</t>
  </si>
  <si>
    <t>Projektová dokumentace - svorkové zapojení skříňového rozváděče.</t>
  </si>
  <si>
    <t>napájecí zdroj, 230/24Vdc, 4A (napájení AS a modulů)</t>
  </si>
  <si>
    <t>napájecí zdroj, 230/24Vdc, 4A (napájení relé, snímačů)</t>
  </si>
  <si>
    <t>Bezpečnostní trafo 230/24Vac, 80VA (napájení pohonů)</t>
  </si>
  <si>
    <t>Kabel CXKH-R B2 -O 2x1,5 (B2ca,s1d0, a1)</t>
  </si>
  <si>
    <t>Kabel CXKH-R B2 -J 3x1,5 (B2ca,s1d0, a1)</t>
  </si>
  <si>
    <t>Kabel stíněný SHKFH-R B2 1x2x0,8 (B2ca,s1d0, a1)</t>
  </si>
  <si>
    <t>Kabel stíněný SHKFH-R B2 2x2x0,8 (B2ca,s1d0, a1)</t>
  </si>
  <si>
    <t xml:space="preserve">Bezhalogenový ochranný vodič CH-R 6 mm2; B2ca,s1d0  BARVA ZELENOŽLUTÁ</t>
  </si>
  <si>
    <t xml:space="preserve">Bezhalogenový ochranný vodič CH-R 10 mm2; B2ca,s1d0  BARVA ZELENOŽLUTÁ</t>
  </si>
  <si>
    <t>DOPLŇUJÍCÍ POSPOJOVÁNÍ V SOULADU S ČSN 33 2000-4-41 ed.2; VODIČEM CY - BARVA ZELENOŽLUTÁ</t>
  </si>
  <si>
    <t>Rošt pro svislou montáž kabelů včetně jejich upevnění</t>
  </si>
  <si>
    <t xml:space="preserve">KABELOVY ŽLAB POZINKOVANÝ 50/50 mm;  VČETNĚ SPOJOVACÍHO A NOSNÉHO MATERIÁLU</t>
  </si>
  <si>
    <t xml:space="preserve">KABELOVY ŽLAB POZINKOVANÝ 100/50 mm;  VČETNĚ SPOJOVACÍHO A NOSNÉHO MATERIÁLU</t>
  </si>
  <si>
    <t>Ohebná elektroinstalační trubka pr. 20 mm, Bezhalogenová; vč. úchytného materiálu</t>
  </si>
  <si>
    <t>Ohebná elektroinstalační trubka pr. 25 mm, Bezhalogenová; vč. úchytného materiálu</t>
  </si>
  <si>
    <t>Elektroinstalační trubka průměr 20 mm, Bezhalogenová;včetně kolen vývodek a úchytného materiálu</t>
  </si>
  <si>
    <t>Elektroinstalační trubka průměr 25 mm, Bezhalogenová;včetně kolen vývodek a úchytného materiálu</t>
  </si>
  <si>
    <t>Protipožární ucpávka kabelové trasy do průměru 100 mm; dodává stavba</t>
  </si>
  <si>
    <t>Požárně ochranná stěrková hmota typ P, 12,5kg / bal; dodává stavba</t>
  </si>
  <si>
    <t>bal.</t>
  </si>
  <si>
    <t>Dodávka a montáž kovových nosných a doplňkových konstrukcí; nosnost cca 10 kg.</t>
  </si>
  <si>
    <t>Pomocný montážní materiál pro celkovou montáž (kotvy, šrouby, hmožděnky, apod…)</t>
  </si>
  <si>
    <t>Pol151</t>
  </si>
  <si>
    <t>Drobné stavební práce pro celkovou montáž spojené s instalací kabelových tras a prostupů</t>
  </si>
  <si>
    <t>Pol152</t>
  </si>
  <si>
    <t>Zajištění lešení pro celkovou montáž části MaR (zdvihací plošiny).</t>
  </si>
  <si>
    <t>Pol153</t>
  </si>
  <si>
    <t>Koordinace profesí MaR, EI, SPL, EPS, VZT, ÚT, Chlazení VRV</t>
  </si>
  <si>
    <t>Pol154</t>
  </si>
  <si>
    <t>Oživení vstupů/výstupů řídícího systému technologického celku, včetně odladění software na stavbě.</t>
  </si>
  <si>
    <t>Pol155</t>
  </si>
  <si>
    <t>Nastavení a funkční zkoušky technologického celku, uvedení zařízení do provozu.</t>
  </si>
  <si>
    <t>Komplexní zkoušky, zkušební provoz včetně protokolárního předání díla všech funkčních celků díla</t>
  </si>
  <si>
    <t>Vypracování dokumentace řídících algoritmů a návodů pro obsluhu a údržbu zařízení MaR</t>
  </si>
  <si>
    <t>Vypracování dokumentace řídících algoritmů a návodů pro obsluhu řídící centrály</t>
  </si>
  <si>
    <t>Likvidace odpadů části MaR po dobu stavby dle příslušného zákona včetně úklidu staveniště.</t>
  </si>
  <si>
    <t>Zaškolení personálu obsluhy a údržby</t>
  </si>
  <si>
    <t>Výchozí revize el.zařízení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</si>
  <si>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</si>
  <si>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</si>
  <si>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</si>
  <si>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</si>
  <si>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</si>
  <si>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</si>
  <si>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</si>
  <si>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Napájecí rozvaděč paralelního rozvodu 3,0kVA</t>
  </si>
  <si>
    <t>Poznámka k položce:_x000d_
Napájecí rozvaděč paralelního rozvodu 3,0kVA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</si>
  <si>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</si>
  <si>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</si>
  <si>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</si>
  <si>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</si>
  <si>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</si>
  <si>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</si>
  <si>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</si>
  <si>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</si>
  <si>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Zapuštěné návěstidlo TLOF</t>
  </si>
  <si>
    <t>Poznámka k položce:_x000d_
Zapuštěné návěstidlo TLOF 8" všesměrové, barva zelená, 230V/14W, LED</t>
  </si>
  <si>
    <t>Zapuštěné návěstidlo FPAG</t>
  </si>
  <si>
    <t>Poznámka k položce:_x000d_
Zapuštěné návěstidlo FPAG 8" všesměrové, barva bílá, 230V/14W, LED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</si>
  <si>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</si>
  <si>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</si>
  <si>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Zalévací hmota pro lepení základny zapuštěných návěstidel</t>
  </si>
  <si>
    <t>Poznámka k položce:_x000d_
Zalévací hmota pro lepení základny zapuštěných návěstidel</t>
  </si>
  <si>
    <t>Jádrový vrt</t>
  </si>
  <si>
    <t>Poznámka k položce:_x000d_
Jádrový vrt Ø 250 mm, délka 200 mm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</si>
  <si>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</si>
  <si>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</si>
  <si>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Izolační transformátor pro APAPI</t>
  </si>
  <si>
    <t>Poznámka k položce:_x000d_
Izolační transformátor 100 W, 230V / 15,2V</t>
  </si>
  <si>
    <t>Venkovní instalační krabice</t>
  </si>
  <si>
    <t>Poznámka k položce:_x000d_
Venkovní instalační krabice pro transformátor, včetně příslušenství pro upevnění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</si>
  <si>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</si>
  <si>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</si>
  <si>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Soumrakový spínač</t>
  </si>
  <si>
    <t>Poznámka k položce:_x000d_
Sooumrakový spínač pro překážková návěstidla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</si>
  <si>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</si>
  <si>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</si>
  <si>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Konektor (zásuvka)</t>
  </si>
  <si>
    <t>Poznámka k položce:_x000d_
Konektor (zásuvka)</t>
  </si>
  <si>
    <t>Konektor (vidlice)</t>
  </si>
  <si>
    <t>Poznámka k položce:_x000d_
Konektor (vidlice)</t>
  </si>
  <si>
    <t>Konektor rozdvojka - odbočka</t>
  </si>
  <si>
    <t>Poznámka k položce:_x000d_
Konektor rozdvojka - odbočka</t>
  </si>
  <si>
    <t>Kabel H07RN-F 2x4</t>
  </si>
  <si>
    <t>Poznámka k položce:_x000d_
Kabel H07RN-F 2x4</t>
  </si>
  <si>
    <t>Kabel H07RN-F 2x2,5</t>
  </si>
  <si>
    <t>Poznámka k položce:_x000d_
Kabel H07RN-F 2x2,5</t>
  </si>
  <si>
    <t>Kabel CYKY 3Cx2,5</t>
  </si>
  <si>
    <t>Poznámka k položce:_x000d_
Kabel CYKY 3Cx2,5</t>
  </si>
  <si>
    <t>Kabel CYKY 5Cx2,5</t>
  </si>
  <si>
    <t>Poznámka k položce:_x000d_
Kabel CYKY 5Cx2,5</t>
  </si>
  <si>
    <t>Kabel CYKY 5Cx4</t>
  </si>
  <si>
    <t>Poznámka k položce:_x000d_
Kabel CYKY 5Cx4</t>
  </si>
  <si>
    <t>Kabel CY 25</t>
  </si>
  <si>
    <t>Poznámka k položce:_x000d_
Kabel CY 25</t>
  </si>
  <si>
    <t>Kabel CY 6</t>
  </si>
  <si>
    <t>Poznámka k položce:_x000d_
Kabel CY 6</t>
  </si>
  <si>
    <t>Propojovací kabeláž ovládání</t>
  </si>
  <si>
    <t>Poznámka k položce:_x000d_
Propojovací kabeláž ovládání (kabely 2x2x0,25, H05VV-F 3CX1,5, NHX HX 5x2,5, CYKY 3Dx1,5), včetně konektorů</t>
  </si>
  <si>
    <t>Přepěťová ochrana NN typ1, 3-fázový</t>
  </si>
  <si>
    <t>Poznámka k položce:_x000d_
Přepěťová ochrana NN typ1, 3-fázový, včetně rozvodné skříňky a uzemnění (pro kabel WDI)</t>
  </si>
  <si>
    <t>Přepěťová ochrana NN typ1, 1-fázový</t>
  </si>
  <si>
    <t>Poznámka k položce:_x000d_
Přepěťová ochrana NN typ1, 1-fázový, včetně rozvodné skříňky a uzemnění (pro kabel NPZ)</t>
  </si>
  <si>
    <t>Trasa kabelů uvnitř objektů</t>
  </si>
  <si>
    <t>Poznámka k položce:_x000d_
Trasa kabelů uvnitř objektů - plastová instalační lišta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</si>
  <si>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</si>
  <si>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</si>
  <si>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</si>
  <si>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</si>
  <si>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Ochranná trubka ∅ 60 mm</t>
  </si>
  <si>
    <t>Poznámka k položce:_x000d_
Ochranná trubka ∅ 60 mm, kotveno á 1,0 m objímkou do zdiva, trubka i kotva z nerezavějící oceli, včetně hmoždinek do zdiva</t>
  </si>
  <si>
    <t>Uzemnění</t>
  </si>
  <si>
    <t>Poznámka k položce:_x000d_
Uzemnění, systémová spojka z nerezavějící oceli, propojení těla návěstidla, kabeláž viz kabel CY 25 a CY 6</t>
  </si>
  <si>
    <t>Kabelový prostup (stěnou, stropem, podlahou)</t>
  </si>
  <si>
    <t>Poznámka k položce:_x000d_
Kabelový prostup (stěnou, stropem, podlahou)</t>
  </si>
  <si>
    <t>Utěsnění kabelového prostupu</t>
  </si>
  <si>
    <t>Poznámka k položce:_x000d_
Utěsnění kabelového prostupu</t>
  </si>
  <si>
    <t>Požární ucpávka</t>
  </si>
  <si>
    <t>Poznámka k položce:_x000d_
Požární ucpávka</t>
  </si>
  <si>
    <t>Poznámka k položce:_x000d_
Podružný materiál</t>
  </si>
  <si>
    <t>Montáž</t>
  </si>
  <si>
    <t>Poznámka k položce:_x000d_
Montážní práce komplet</t>
  </si>
  <si>
    <t>Doprava</t>
  </si>
  <si>
    <t>Poznámka k položce:_x000d_
Doprava</t>
  </si>
  <si>
    <t>Poznámka k položce:_x000d_
Přesun hmot</t>
  </si>
  <si>
    <t>Popis a označení</t>
  </si>
  <si>
    <t>Poznámka k položce:_x000d_
Popis a označení</t>
  </si>
  <si>
    <t>Dokumentace pro zkoušky provozní způsobilosti</t>
  </si>
  <si>
    <t>Poznámka k položce:_x000d_
Dokumentace pro zkoušky provozní způsobilosti</t>
  </si>
  <si>
    <t>Výchozí revize, revizní zprávy</t>
  </si>
  <si>
    <t>Poznámka k položce:_x000d_
Výchozí revize, revizní zprávy</t>
  </si>
  <si>
    <t>Vizuální prohlídky a elektrické zkoušky</t>
  </si>
  <si>
    <t>Poznámka k položce:_x000d_
Vizuální prohlídky a elektrické zkoušky</t>
  </si>
  <si>
    <t>Provozní zkouška</t>
  </si>
  <si>
    <t>Poznámka k položce:_x000d_
Provozní zkouška</t>
  </si>
  <si>
    <t>Zkoušky provozní způsobilosti</t>
  </si>
  <si>
    <t>Poznámka k položce:_x000d_
Zkoušky provozní způsobilosti</t>
  </si>
  <si>
    <t>Poznámka k položce:_x000d_
Komplexní zkoušky</t>
  </si>
  <si>
    <t>Letové ověření</t>
  </si>
  <si>
    <t>Poznámka k položce:_x000d_
Letové ověření</t>
  </si>
  <si>
    <t>Zaškolení obsluhy</t>
  </si>
  <si>
    <t>Poznámka k položce:_x000d_
Zaškolení obsluhy</t>
  </si>
  <si>
    <t>Návrh provozního řádu</t>
  </si>
  <si>
    <t>Poznámka k položce:_x000d_
Návrh provozního řádu</t>
  </si>
  <si>
    <t>D.6 - Hašení</t>
  </si>
  <si>
    <t>D1 - Hašení</t>
  </si>
  <si>
    <t xml:space="preserve">    H1 - Práce a dodávky PS</t>
  </si>
  <si>
    <t xml:space="preserve">    H2 - Kabeláž detekčního a monitorovacího systému vč. uložení a komponentů</t>
  </si>
  <si>
    <t xml:space="preserve">    H3 - Kabeláž silnoproudu vč. uložení</t>
  </si>
  <si>
    <t xml:space="preserve">    H4 - Kontrolní moduly a ostatní díly</t>
  </si>
  <si>
    <t>Práce a dodávky PS</t>
  </si>
  <si>
    <t>Nádrž na vodu, V = 6,4 m3, pMax = 16 barrů, ocelová, nadzemní</t>
  </si>
  <si>
    <t>Kompresor, Q = 150 l/min, p = 10 bar</t>
  </si>
  <si>
    <t>Řídící ventilová stanice DN 80, PN16, Certifikace PAVUS</t>
  </si>
  <si>
    <t>Hlavní armatura DN 80, PN16, Certifikace PAVUS</t>
  </si>
  <si>
    <t>Nádrž na pěnidlo V = 0,1 m3</t>
  </si>
  <si>
    <t>Systém přiměšování vč. pěnidla</t>
  </si>
  <si>
    <t xml:space="preserve">Potrubí DN 80, ocelové,  pozinkované, vč. tvarovek a kotvení</t>
  </si>
  <si>
    <t>Potrubí DN 50, ocelové, pozinkované, vč. tvarovek a kotvení</t>
  </si>
  <si>
    <t>Potrubí DN 40, ocelové, pozinkované, vč. tvarovek a kotvení</t>
  </si>
  <si>
    <t>Potrubí DN 25, ocelové, pozinkované, vč. tvarovek a kotvení</t>
  </si>
  <si>
    <t>Tvarově stálá hadice DN 50, PN 16, délka max. 5m</t>
  </si>
  <si>
    <t>Pěnová proudnice, Qmin = 200 l/min, pmin = 0,3 Mpa, délka 742 mm, Označená CE</t>
  </si>
  <si>
    <t>Ostatní kotvící, spojovací a těsnící materiál</t>
  </si>
  <si>
    <t>Hlásič plamene, Typ FLAME Vision FV412F + ochranný kryt a stojan</t>
  </si>
  <si>
    <t>Ústředna SHZ, Typ Previdia Compact a signální skříňka Previdia Max</t>
  </si>
  <si>
    <t>Kabeláž detekčního a monitorovacího systému vč. uložení a komponentů</t>
  </si>
  <si>
    <t>Kabel SOLARIX UOT CAT5E včetně elektroinstalační trasy</t>
  </si>
  <si>
    <t>Kabel CAT5E FTP včetně elektroinstalační trasy</t>
  </si>
  <si>
    <t>Kabel PRAFIa Guard F 1 x 2 x 0,8 mm včetně elektroinstalační trasy</t>
  </si>
  <si>
    <t>Kabel PRAFIa Guard F 2 x 2 x 0,8 mm včetně elektroinstalační trasy</t>
  </si>
  <si>
    <t>Kabel PRAFIa Guard F 4 x 2 x 0,8 mm včetně elektroinstalační trasy</t>
  </si>
  <si>
    <t>Kabel PRAPLASAFE X-J 5x6 včetně elektroinstalační trasy</t>
  </si>
  <si>
    <t>Požární tlačítko, Typ WCPP3A, EX</t>
  </si>
  <si>
    <t>Tlačítkový hlásič, Typ MCP</t>
  </si>
  <si>
    <t>Kabeláž silnoproudu vč. uložení</t>
  </si>
  <si>
    <t>Rozvaděč vybavení kontejneru 3NPE, 230/400V</t>
  </si>
  <si>
    <t>Kabel CYKY-J 5 x 2.5 mm včetně elektroinstalační trasy</t>
  </si>
  <si>
    <t>Kabel CYKY-J 3 x 1.5 mm včetně elektroinstalační trasy</t>
  </si>
  <si>
    <t>Kabel CYKY-J 3 x 2.5 mm včetně elektroinstalační trasy</t>
  </si>
  <si>
    <t>Kontrolní moduly a ostatní díly</t>
  </si>
  <si>
    <t>Akumulátory 12 V/24 Ah</t>
  </si>
  <si>
    <t>Zdroje 12 a 24 Vss</t>
  </si>
  <si>
    <t>Olejový radiátor, 230V/50Hz</t>
  </si>
  <si>
    <t>Snímače (teplota, vlhkost, zaplavení)</t>
  </si>
  <si>
    <t>Adresovatelný modul EM344</t>
  </si>
  <si>
    <t>Adresovatelný modul EM340</t>
  </si>
  <si>
    <t>Adresovatelný modul EU311</t>
  </si>
  <si>
    <t>-1913311393</t>
  </si>
  <si>
    <t>SEZNAM FIGUR</t>
  </si>
  <si>
    <t>Výměra</t>
  </si>
  <si>
    <t>24-015-1/ D.1.1.1</t>
  </si>
  <si>
    <t>Použití figury:</t>
  </si>
  <si>
    <t>P04</t>
  </si>
  <si>
    <t>vsakovací zámková dlažba</t>
  </si>
  <si>
    <t>"I.20"30</t>
  </si>
  <si>
    <t>"I.21"30</t>
  </si>
  <si>
    <t>"I.22"30</t>
  </si>
  <si>
    <t>"I.23"30</t>
  </si>
  <si>
    <t>"I.24"30</t>
  </si>
  <si>
    <t>"I.25"30</t>
  </si>
  <si>
    <t>PP1</t>
  </si>
  <si>
    <t xml:space="preserve">Parkoviště na terénu </t>
  </si>
  <si>
    <t>8511,075</t>
  </si>
  <si>
    <t>24-015-2/ D.1.1.1b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</si>
</sst>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jpg" /><Relationship Id="rId2" Type="http://schemas.openxmlformats.org/officeDocument/2006/relationships/image" Target="../media/image21.jpg" /><Relationship Id="rId3" Type="http://schemas.openxmlformats.org/officeDocument/2006/relationships/image" Target="../media/image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jpg" /><Relationship Id="rId2" Type="http://schemas.openxmlformats.org/officeDocument/2006/relationships/image" Target="../media/image25.jpg" /><Relationship Id="rId3" Type="http://schemas.openxmlformats.org/officeDocument/2006/relationships/image" Target="../media/image2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jpg" /><Relationship Id="rId2" Type="http://schemas.openxmlformats.org/officeDocument/2006/relationships/image" Target="../media/image29.jpg" /><Relationship Id="rId3" Type="http://schemas.openxmlformats.org/officeDocument/2006/relationships/image" Target="../media/image3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jpg" /><Relationship Id="rId2" Type="http://schemas.openxmlformats.org/officeDocument/2006/relationships/image" Target="../media/image33.jpg" /><Relationship Id="rId3" Type="http://schemas.openxmlformats.org/officeDocument/2006/relationships/image" Target="../media/image3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jpg" /><Relationship Id="rId2" Type="http://schemas.openxmlformats.org/officeDocument/2006/relationships/image" Target="../media/image37.jpg" /><Relationship Id="rId3" Type="http://schemas.openxmlformats.org/officeDocument/2006/relationships/image" Target="../media/image3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jpg" /><Relationship Id="rId2" Type="http://schemas.openxmlformats.org/officeDocument/2006/relationships/image" Target="../media/image41.jpg" /><Relationship Id="rId3" Type="http://schemas.openxmlformats.org/officeDocument/2006/relationships/image" Target="../media/image4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jpg" /><Relationship Id="rId2" Type="http://schemas.openxmlformats.org/officeDocument/2006/relationships/image" Target="../media/image45.jpg" /><Relationship Id="rId3" Type="http://schemas.openxmlformats.org/officeDocument/2006/relationships/image" Target="../media/image4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48.jpg" /><Relationship Id="rId2" Type="http://schemas.openxmlformats.org/officeDocument/2006/relationships/image" Target="../media/image49.jpg" /><Relationship Id="rId3" Type="http://schemas.openxmlformats.org/officeDocument/2006/relationships/image" Target="../media/image5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52.jpg" /><Relationship Id="rId2" Type="http://schemas.openxmlformats.org/officeDocument/2006/relationships/image" Target="../media/image53.jpg" /><Relationship Id="rId3" Type="http://schemas.openxmlformats.org/officeDocument/2006/relationships/image" Target="../media/image5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56.jpg" /><Relationship Id="rId2" Type="http://schemas.openxmlformats.org/officeDocument/2006/relationships/image" Target="../media/image57.jpg" /><Relationship Id="rId3" Type="http://schemas.openxmlformats.org/officeDocument/2006/relationships/image" Target="../media/image5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60.jpg" /><Relationship Id="rId2" Type="http://schemas.openxmlformats.org/officeDocument/2006/relationships/image" Target="../media/image61.jpg" /><Relationship Id="rId3" Type="http://schemas.openxmlformats.org/officeDocument/2006/relationships/image" Target="../media/image6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64.jpg" /><Relationship Id="rId2" Type="http://schemas.openxmlformats.org/officeDocument/2006/relationships/image" Target="../media/image65.jpg" /><Relationship Id="rId3" Type="http://schemas.openxmlformats.org/officeDocument/2006/relationships/image" Target="../media/image6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68.jpg" /><Relationship Id="rId2" Type="http://schemas.openxmlformats.org/officeDocument/2006/relationships/image" Target="../media/image69.jpg" /><Relationship Id="rId3" Type="http://schemas.openxmlformats.org/officeDocument/2006/relationships/image" Target="../media/image7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72.jpg" /><Relationship Id="rId2" Type="http://schemas.openxmlformats.org/officeDocument/2006/relationships/image" Target="../media/image73.jpg" /><Relationship Id="rId3" Type="http://schemas.openxmlformats.org/officeDocument/2006/relationships/image" Target="../media/image7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76.jpg" /><Relationship Id="rId2" Type="http://schemas.openxmlformats.org/officeDocument/2006/relationships/image" Target="../media/image77.jpg" /><Relationship Id="rId3" Type="http://schemas.openxmlformats.org/officeDocument/2006/relationships/image" Target="../media/image7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80.jpg" /><Relationship Id="rId2" Type="http://schemas.openxmlformats.org/officeDocument/2006/relationships/image" Target="../media/image81.jpg" /><Relationship Id="rId3" Type="http://schemas.openxmlformats.org/officeDocument/2006/relationships/image" Target="../media/image8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84.jpg" /><Relationship Id="rId2" Type="http://schemas.openxmlformats.org/officeDocument/2006/relationships/image" Target="../media/image85.jpg" /><Relationship Id="rId3" Type="http://schemas.openxmlformats.org/officeDocument/2006/relationships/image" Target="../media/image8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88.jpg" /><Relationship Id="rId2" Type="http://schemas.openxmlformats.org/officeDocument/2006/relationships/image" Target="../media/image89.jpg" /><Relationship Id="rId3" Type="http://schemas.openxmlformats.org/officeDocument/2006/relationships/image" Target="../media/image9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92.jpg" /><Relationship Id="rId2" Type="http://schemas.openxmlformats.org/officeDocument/2006/relationships/image" Target="../media/image93.jpg" /><Relationship Id="rId3" Type="http://schemas.openxmlformats.org/officeDocument/2006/relationships/image" Target="../media/image9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96.jpg" /><Relationship Id="rId2" Type="http://schemas.openxmlformats.org/officeDocument/2006/relationships/image" Target="../media/image97.jpg" /><Relationship Id="rId3" Type="http://schemas.openxmlformats.org/officeDocument/2006/relationships/image" Target="../media/image9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image" Target="../media/image100.jpg" /><Relationship Id="rId2" Type="http://schemas.openxmlformats.org/officeDocument/2006/relationships/image" Target="../media/image101.jpg" /><Relationship Id="rId3" Type="http://schemas.openxmlformats.org/officeDocument/2006/relationships/image" Target="../media/image10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image" Target="../media/image104.jpg" /><Relationship Id="rId2" Type="http://schemas.openxmlformats.org/officeDocument/2006/relationships/image" Target="../media/image105.jpg" /><Relationship Id="rId3" Type="http://schemas.openxmlformats.org/officeDocument/2006/relationships/image" Target="../media/image10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image" Target="../media/image108.jpg" /><Relationship Id="rId2" Type="http://schemas.openxmlformats.org/officeDocument/2006/relationships/image" Target="../media/image109.jpg" /><Relationship Id="rId3" Type="http://schemas.openxmlformats.org/officeDocument/2006/relationships/image" Target="../media/image1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image" Target="../media/image112.jpg" /><Relationship Id="rId2" Type="http://schemas.openxmlformats.org/officeDocument/2006/relationships/image" Target="../media/image113.jpg" /><Relationship Id="rId3" Type="http://schemas.openxmlformats.org/officeDocument/2006/relationships/image" Target="../media/image1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image" Target="../media/image116.jpg" /><Relationship Id="rId2" Type="http://schemas.openxmlformats.org/officeDocument/2006/relationships/image" Target="../media/image117.jpg" /><Relationship Id="rId3" Type="http://schemas.openxmlformats.org/officeDocument/2006/relationships/image" Target="../media/image1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image" Target="../media/image120.jpg" /><Relationship Id="rId2" Type="http://schemas.openxmlformats.org/officeDocument/2006/relationships/image" Target="../media/image121.jpg" /><Relationship Id="rId3" Type="http://schemas.openxmlformats.org/officeDocument/2006/relationships/image" Target="../media/image1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99695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125</xdr:row>
      <xdr:rowOff>0</xdr:rowOff>
    </xdr:from>
    <xdr:to>
      <xdr:col>9</xdr:col>
      <xdr:colOff>1215390</xdr:colOff>
      <xdr:row>128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117</xdr:row>
      <xdr:rowOff>0</xdr:rowOff>
    </xdr:from>
    <xdr:to>
      <xdr:col>9</xdr:col>
      <xdr:colOff>1215390</xdr:colOff>
      <xdr:row>120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142</xdr:row>
      <xdr:rowOff>0</xdr:rowOff>
    </xdr:from>
    <xdr:to>
      <xdr:col>9</xdr:col>
      <xdr:colOff>1215390</xdr:colOff>
      <xdr:row>145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114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142</xdr:row>
      <xdr:rowOff>0</xdr:rowOff>
    </xdr:from>
    <xdr:to>
      <xdr:col>9</xdr:col>
      <xdr:colOff>1215390</xdr:colOff>
      <xdr:row>145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116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119</xdr:row>
      <xdr:rowOff>0</xdr:rowOff>
    </xdr:from>
    <xdr:to>
      <xdr:col>9</xdr:col>
      <xdr:colOff>1215390</xdr:colOff>
      <xdr:row>122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119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116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110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112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29210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29210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29210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24-015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pro zaměstnance a heliport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České Budějovice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19. 3. 2025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České Budějovice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AGP nova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QSB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ROUND(AS95+AS112,2)</f>
        <v>0</v>
      </c>
      <c r="AT94" s="115">
        <f>ROUND(SUM(AV94:AW94),2)</f>
        <v>0</v>
      </c>
      <c r="AU94" s="116">
        <f>ROUND(AU95+AU112,5)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ROUND(AZ95+AZ112,2)</f>
        <v>0</v>
      </c>
      <c r="BA94" s="115">
        <f>ROUND(BA95+BA112,2)</f>
        <v>0</v>
      </c>
      <c r="BB94" s="115">
        <f>ROUND(BB95+BB112,2)</f>
        <v>0</v>
      </c>
      <c r="BC94" s="115">
        <f>ROUND(BC95+BC112,2)</f>
        <v>0</v>
      </c>
      <c r="BD94" s="117">
        <f>ROUND(BD95+BD112,2)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ROUND(SUM(AG96:AG111),2)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ROUND(SUM(AS96:AS111),2)</f>
        <v>0</v>
      </c>
      <c r="AT95" s="129">
        <f>ROUND(SUM(AV95:AW95),2)</f>
        <v>0</v>
      </c>
      <c r="AU95" s="130">
        <f>ROUND(SUM(AU96:AU111),5)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ROUND(SUM(AZ96:AZ111),2)</f>
        <v>0</v>
      </c>
      <c r="BA95" s="129">
        <f>ROUND(SUM(BA96:BA111),2)</f>
        <v>0</v>
      </c>
      <c r="BB95" s="129">
        <f>ROUND(SUM(BB96:BB111),2)</f>
        <v>0</v>
      </c>
      <c r="BC95" s="129">
        <f>ROUND(SUM(BC96:BC111),2)</f>
        <v>0</v>
      </c>
      <c r="BD95" s="131">
        <f>ROUND(SUM(BD96:BD111),2)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'D.1.1.1 - Architektonicko...'!J32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'D.1.1.1 - Architektonicko...'!P141</f>
        <v>0</v>
      </c>
      <c r="AV96" s="139">
        <f>'D.1.1.1 - Architektonicko...'!J35</f>
        <v>0</v>
      </c>
      <c r="AW96" s="139">
        <f>'D.1.1.1 - Architektonicko...'!J36</f>
        <v>0</v>
      </c>
      <c r="AX96" s="139">
        <f>'D.1.1.1 - Architektonicko...'!J37</f>
        <v>0</v>
      </c>
      <c r="AY96" s="139">
        <f>'D.1.1.1 - Architektonicko...'!J38</f>
        <v>0</v>
      </c>
      <c r="AZ96" s="139">
        <f>'D.1.1.1 - Architektonicko...'!F35</f>
        <v>0</v>
      </c>
      <c r="BA96" s="139">
        <f>'D.1.1.1 - Architektonicko...'!F36</f>
        <v>0</v>
      </c>
      <c r="BB96" s="139">
        <f>'D.1.1.1 - Architektonicko...'!F37</f>
        <v>0</v>
      </c>
      <c r="BC96" s="139">
        <f>'D.1.1.1 - Architektonicko...'!F38</f>
        <v>0</v>
      </c>
      <c r="BD96" s="141">
        <f>'D.1.1.1 - Architektonicko...'!F39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'D.1.2.1 - Stavebně-konstr...'!J32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'D.1.2.1 - Stavebně-konstr...'!P132</f>
        <v>0</v>
      </c>
      <c r="AV97" s="139">
        <f>'D.1.2.1 - Stavebně-konstr...'!J35</f>
        <v>0</v>
      </c>
      <c r="AW97" s="139">
        <f>'D.1.2.1 - Stavebně-konstr...'!J36</f>
        <v>0</v>
      </c>
      <c r="AX97" s="139">
        <f>'D.1.2.1 - Stavebně-konstr...'!J37</f>
        <v>0</v>
      </c>
      <c r="AY97" s="139">
        <f>'D.1.2.1 - Stavebně-konstr...'!J38</f>
        <v>0</v>
      </c>
      <c r="AZ97" s="139">
        <f>'D.1.2.1 - Stavebně-konstr...'!F35</f>
        <v>0</v>
      </c>
      <c r="BA97" s="139">
        <f>'D.1.2.1 - Stavebně-konstr...'!F36</f>
        <v>0</v>
      </c>
      <c r="BB97" s="139">
        <f>'D.1.2.1 - Stavebně-konstr...'!F37</f>
        <v>0</v>
      </c>
      <c r="BC97" s="139">
        <f>'D.1.2.1 - Stavebně-konstr...'!F38</f>
        <v>0</v>
      </c>
      <c r="BD97" s="141">
        <f>'D.1.2.1 - Stavebně-konstr...'!F39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'D.1.2.3 - Záchytný systém'!J32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'D.1.2.3 - Záchytný systém'!P121</f>
        <v>0</v>
      </c>
      <c r="AV98" s="139">
        <f>'D.1.2.3 - Záchytný systém'!J35</f>
        <v>0</v>
      </c>
      <c r="AW98" s="139">
        <f>'D.1.2.3 - Záchytný systém'!J36</f>
        <v>0</v>
      </c>
      <c r="AX98" s="139">
        <f>'D.1.2.3 - Záchytný systém'!J37</f>
        <v>0</v>
      </c>
      <c r="AY98" s="139">
        <f>'D.1.2.3 - Záchytný systém'!J38</f>
        <v>0</v>
      </c>
      <c r="AZ98" s="139">
        <f>'D.1.2.3 - Záchytný systém'!F35</f>
        <v>0</v>
      </c>
      <c r="BA98" s="139">
        <f>'D.1.2.3 - Záchytný systém'!F36</f>
        <v>0</v>
      </c>
      <c r="BB98" s="139">
        <f>'D.1.2.3 - Záchytný systém'!F37</f>
        <v>0</v>
      </c>
      <c r="BC98" s="139">
        <f>'D.1.2.3 - Záchytný systém'!F38</f>
        <v>0</v>
      </c>
      <c r="BD98" s="141">
        <f>'D.1.2.3 - Záchytný systém'!F39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'D.1.2.4 - Výtahy'!J32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'D.1.2.4 - Výtahy'!P121</f>
        <v>0</v>
      </c>
      <c r="AV99" s="139">
        <f>'D.1.2.4 - Výtahy'!J35</f>
        <v>0</v>
      </c>
      <c r="AW99" s="139">
        <f>'D.1.2.4 - Výtahy'!J36</f>
        <v>0</v>
      </c>
      <c r="AX99" s="139">
        <f>'D.1.2.4 - Výtahy'!J37</f>
        <v>0</v>
      </c>
      <c r="AY99" s="139">
        <f>'D.1.2.4 - Výtahy'!J38</f>
        <v>0</v>
      </c>
      <c r="AZ99" s="139">
        <f>'D.1.2.4 - Výtahy'!F35</f>
        <v>0</v>
      </c>
      <c r="BA99" s="139">
        <f>'D.1.2.4 - Výtahy'!F36</f>
        <v>0</v>
      </c>
      <c r="BB99" s="139">
        <f>'D.1.2.4 - Výtahy'!F37</f>
        <v>0</v>
      </c>
      <c r="BC99" s="139">
        <f>'D.1.2.4 - Výtahy'!F38</f>
        <v>0</v>
      </c>
      <c r="BD99" s="141">
        <f>'D.1.2.4 - Výtahy'!F39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'D.1.4.1 - Zdravotně-techn...'!J32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'D.1.4.1 - Zdravotně-techn...'!P131</f>
        <v>0</v>
      </c>
      <c r="AV100" s="139">
        <f>'D.1.4.1 - Zdravotně-techn...'!J35</f>
        <v>0</v>
      </c>
      <c r="AW100" s="139">
        <f>'D.1.4.1 - Zdravotně-techn...'!J36</f>
        <v>0</v>
      </c>
      <c r="AX100" s="139">
        <f>'D.1.4.1 - Zdravotně-techn...'!J37</f>
        <v>0</v>
      </c>
      <c r="AY100" s="139">
        <f>'D.1.4.1 - Zdravotně-techn...'!J38</f>
        <v>0</v>
      </c>
      <c r="AZ100" s="139">
        <f>'D.1.4.1 - Zdravotně-techn...'!F35</f>
        <v>0</v>
      </c>
      <c r="BA100" s="139">
        <f>'D.1.4.1 - Zdravotně-techn...'!F36</f>
        <v>0</v>
      </c>
      <c r="BB100" s="139">
        <f>'D.1.4.1 - Zdravotně-techn...'!F37</f>
        <v>0</v>
      </c>
      <c r="BC100" s="139">
        <f>'D.1.4.1 - Zdravotně-techn...'!F38</f>
        <v>0</v>
      </c>
      <c r="BD100" s="141">
        <f>'D.1.4.1 - Zdravotně-techn...'!F39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'D.1.4.1b - Drenáže'!J32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'D.1.4.1b - Drenáže'!P127</f>
        <v>0</v>
      </c>
      <c r="AV101" s="139">
        <f>'D.1.4.1b - Drenáže'!J35</f>
        <v>0</v>
      </c>
      <c r="AW101" s="139">
        <f>'D.1.4.1b - Drenáže'!J36</f>
        <v>0</v>
      </c>
      <c r="AX101" s="139">
        <f>'D.1.4.1b - Drenáže'!J37</f>
        <v>0</v>
      </c>
      <c r="AY101" s="139">
        <f>'D.1.4.1b - Drenáže'!J38</f>
        <v>0</v>
      </c>
      <c r="AZ101" s="139">
        <f>'D.1.4.1b - Drenáže'!F35</f>
        <v>0</v>
      </c>
      <c r="BA101" s="139">
        <f>'D.1.4.1b - Drenáže'!F36</f>
        <v>0</v>
      </c>
      <c r="BB101" s="139">
        <f>'D.1.4.1b - Drenáže'!F37</f>
        <v>0</v>
      </c>
      <c r="BC101" s="139">
        <f>'D.1.4.1b - Drenáže'!F38</f>
        <v>0</v>
      </c>
      <c r="BD101" s="141">
        <f>'D.1.4.1b - Drenáže'!F39</f>
        <v>0</v>
      </c>
      <c r="BE101" s="4"/>
      <c r="BT101" s="142" t="s">
        <v>85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'D.1.4.2 - Vytápění'!J32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'D.1.4.2 - Vytápění'!P133</f>
        <v>0</v>
      </c>
      <c r="AV102" s="139">
        <f>'D.1.4.2 - Vytápění'!J35</f>
        <v>0</v>
      </c>
      <c r="AW102" s="139">
        <f>'D.1.4.2 - Vytápění'!J36</f>
        <v>0</v>
      </c>
      <c r="AX102" s="139">
        <f>'D.1.4.2 - Vytápění'!J37</f>
        <v>0</v>
      </c>
      <c r="AY102" s="139">
        <f>'D.1.4.2 - Vytápění'!J38</f>
        <v>0</v>
      </c>
      <c r="AZ102" s="139">
        <f>'D.1.4.2 - Vytápění'!F35</f>
        <v>0</v>
      </c>
      <c r="BA102" s="139">
        <f>'D.1.4.2 - Vytápění'!F36</f>
        <v>0</v>
      </c>
      <c r="BB102" s="139">
        <f>'D.1.4.2 - Vytápění'!F37</f>
        <v>0</v>
      </c>
      <c r="BC102" s="139">
        <f>'D.1.4.2 - Vytápění'!F38</f>
        <v>0</v>
      </c>
      <c r="BD102" s="141">
        <f>'D.1.4.2 - Vytápění'!F39</f>
        <v>0</v>
      </c>
      <c r="BE102" s="4"/>
      <c r="BT102" s="142" t="s">
        <v>85</v>
      </c>
      <c r="BV102" s="142" t="s">
        <v>78</v>
      </c>
      <c r="BW102" s="142" t="s">
        <v>108</v>
      </c>
      <c r="BX102" s="142" t="s">
        <v>84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'D.1.4.2.1 - Teplovod'!J32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'D.1.4.2.1 - Teplovod'!P127</f>
        <v>0</v>
      </c>
      <c r="AV103" s="139">
        <f>'D.1.4.2.1 - Teplovod'!J35</f>
        <v>0</v>
      </c>
      <c r="AW103" s="139">
        <f>'D.1.4.2.1 - Teplovod'!J36</f>
        <v>0</v>
      </c>
      <c r="AX103" s="139">
        <f>'D.1.4.2.1 - Teplovod'!J37</f>
        <v>0</v>
      </c>
      <c r="AY103" s="139">
        <f>'D.1.4.2.1 - Teplovod'!J38</f>
        <v>0</v>
      </c>
      <c r="AZ103" s="139">
        <f>'D.1.4.2.1 - Teplovod'!F35</f>
        <v>0</v>
      </c>
      <c r="BA103" s="139">
        <f>'D.1.4.2.1 - Teplovod'!F36</f>
        <v>0</v>
      </c>
      <c r="BB103" s="139">
        <f>'D.1.4.2.1 - Teplovod'!F37</f>
        <v>0</v>
      </c>
      <c r="BC103" s="139">
        <f>'D.1.4.2.1 - Teplovod'!F38</f>
        <v>0</v>
      </c>
      <c r="BD103" s="141">
        <f>'D.1.4.2.1 - Teplovod'!F39</f>
        <v>0</v>
      </c>
      <c r="BE103" s="4"/>
      <c r="BT103" s="142" t="s">
        <v>85</v>
      </c>
      <c r="BV103" s="142" t="s">
        <v>78</v>
      </c>
      <c r="BW103" s="142" t="s">
        <v>111</v>
      </c>
      <c r="BX103" s="142" t="s">
        <v>84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5" t="s">
        <v>112</v>
      </c>
      <c r="F104" s="135"/>
      <c r="G104" s="135"/>
      <c r="H104" s="135"/>
      <c r="I104" s="135"/>
      <c r="J104" s="134"/>
      <c r="K104" s="135" t="s">
        <v>113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'D.1.4.3 -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'D.1.4.3 - Vzduchotechnika'!P158</f>
        <v>0</v>
      </c>
      <c r="AV104" s="139">
        <f>'D.1.4.3 - Vzduchotechnika'!J35</f>
        <v>0</v>
      </c>
      <c r="AW104" s="139">
        <f>'D.1.4.3 - Vzduchotechnika'!J36</f>
        <v>0</v>
      </c>
      <c r="AX104" s="139">
        <f>'D.1.4.3 - Vzduchotechnika'!J37</f>
        <v>0</v>
      </c>
      <c r="AY104" s="139">
        <f>'D.1.4.3 - Vzduchotechnika'!J38</f>
        <v>0</v>
      </c>
      <c r="AZ104" s="139">
        <f>'D.1.4.3 - Vzduchotechnika'!F35</f>
        <v>0</v>
      </c>
      <c r="BA104" s="139">
        <f>'D.1.4.3 - Vzduchotechnika'!F36</f>
        <v>0</v>
      </c>
      <c r="BB104" s="139">
        <f>'D.1.4.3 - Vzduchotechnika'!F37</f>
        <v>0</v>
      </c>
      <c r="BC104" s="139">
        <f>'D.1.4.3 - Vzduchotechnika'!F38</f>
        <v>0</v>
      </c>
      <c r="BD104" s="141">
        <f>'D.1.4.3 - Vzduchotechnika'!F39</f>
        <v>0</v>
      </c>
      <c r="BE104" s="4"/>
      <c r="BT104" s="142" t="s">
        <v>85</v>
      </c>
      <c r="BV104" s="142" t="s">
        <v>78</v>
      </c>
      <c r="BW104" s="142" t="s">
        <v>114</v>
      </c>
      <c r="BX104" s="142" t="s">
        <v>84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5" t="s">
        <v>115</v>
      </c>
      <c r="F105" s="135"/>
      <c r="G105" s="135"/>
      <c r="H105" s="135"/>
      <c r="I105" s="135"/>
      <c r="J105" s="134"/>
      <c r="K105" s="135" t="s">
        <v>116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'D.1.4.3.1 - VRF chlazení'!J32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'D.1.4.3.1 - VRF chlazení'!P122</f>
        <v>0</v>
      </c>
      <c r="AV105" s="139">
        <f>'D.1.4.3.1 - VRF chlazení'!J35</f>
        <v>0</v>
      </c>
      <c r="AW105" s="139">
        <f>'D.1.4.3.1 - VRF chlazení'!J36</f>
        <v>0</v>
      </c>
      <c r="AX105" s="139">
        <f>'D.1.4.3.1 - VRF chlazení'!J37</f>
        <v>0</v>
      </c>
      <c r="AY105" s="139">
        <f>'D.1.4.3.1 - VRF chlazení'!J38</f>
        <v>0</v>
      </c>
      <c r="AZ105" s="139">
        <f>'D.1.4.3.1 - VRF chlazení'!F35</f>
        <v>0</v>
      </c>
      <c r="BA105" s="139">
        <f>'D.1.4.3.1 - VRF chlazení'!F36</f>
        <v>0</v>
      </c>
      <c r="BB105" s="139">
        <f>'D.1.4.3.1 - VRF chlazení'!F37</f>
        <v>0</v>
      </c>
      <c r="BC105" s="139">
        <f>'D.1.4.3.1 - VRF chlazení'!F38</f>
        <v>0</v>
      </c>
      <c r="BD105" s="141">
        <f>'D.1.4.3.1 - VRF chlazení'!F39</f>
        <v>0</v>
      </c>
      <c r="BE105" s="4"/>
      <c r="BT105" s="142" t="s">
        <v>85</v>
      </c>
      <c r="BV105" s="142" t="s">
        <v>78</v>
      </c>
      <c r="BW105" s="142" t="s">
        <v>117</v>
      </c>
      <c r="BX105" s="142" t="s">
        <v>84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119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'D.1.4.4. - Silnoproud'!J32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'D.1.4.4. - Silnoproud'!P130</f>
        <v>0</v>
      </c>
      <c r="AV106" s="139">
        <f>'D.1.4.4. - Silnoproud'!J35</f>
        <v>0</v>
      </c>
      <c r="AW106" s="139">
        <f>'D.1.4.4. - Silnoproud'!J36</f>
        <v>0</v>
      </c>
      <c r="AX106" s="139">
        <f>'D.1.4.4. - Silnoproud'!J37</f>
        <v>0</v>
      </c>
      <c r="AY106" s="139">
        <f>'D.1.4.4. - Silnoproud'!J38</f>
        <v>0</v>
      </c>
      <c r="AZ106" s="139">
        <f>'D.1.4.4. - Silnoproud'!F35</f>
        <v>0</v>
      </c>
      <c r="BA106" s="139">
        <f>'D.1.4.4. - Silnoproud'!F36</f>
        <v>0</v>
      </c>
      <c r="BB106" s="139">
        <f>'D.1.4.4. - Silnoproud'!F37</f>
        <v>0</v>
      </c>
      <c r="BC106" s="139">
        <f>'D.1.4.4. - Silnoproud'!F38</f>
        <v>0</v>
      </c>
      <c r="BD106" s="141">
        <f>'D.1.4.4. - Silnoproud'!F39</f>
        <v>0</v>
      </c>
      <c r="BE106" s="4"/>
      <c r="BT106" s="142" t="s">
        <v>85</v>
      </c>
      <c r="BV106" s="142" t="s">
        <v>78</v>
      </c>
      <c r="BW106" s="142" t="s">
        <v>120</v>
      </c>
      <c r="BX106" s="142" t="s">
        <v>84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5" t="s">
        <v>121</v>
      </c>
      <c r="F107" s="135"/>
      <c r="G107" s="135"/>
      <c r="H107" s="135"/>
      <c r="I107" s="135"/>
      <c r="J107" s="134"/>
      <c r="K107" s="135" t="s">
        <v>122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'D.1.4.5 - Slaboproud'!J32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'D.1.4.5 - Slaboproud'!P127</f>
        <v>0</v>
      </c>
      <c r="AV107" s="139">
        <f>'D.1.4.5 - Slaboproud'!J35</f>
        <v>0</v>
      </c>
      <c r="AW107" s="139">
        <f>'D.1.4.5 - Slaboproud'!J36</f>
        <v>0</v>
      </c>
      <c r="AX107" s="139">
        <f>'D.1.4.5 - Slaboproud'!J37</f>
        <v>0</v>
      </c>
      <c r="AY107" s="139">
        <f>'D.1.4.5 - Slaboproud'!J38</f>
        <v>0</v>
      </c>
      <c r="AZ107" s="139">
        <f>'D.1.4.5 - Slaboproud'!F35</f>
        <v>0</v>
      </c>
      <c r="BA107" s="139">
        <f>'D.1.4.5 - Slaboproud'!F36</f>
        <v>0</v>
      </c>
      <c r="BB107" s="139">
        <f>'D.1.4.5 - Slaboproud'!F37</f>
        <v>0</v>
      </c>
      <c r="BC107" s="139">
        <f>'D.1.4.5 - Slaboproud'!F38</f>
        <v>0</v>
      </c>
      <c r="BD107" s="141">
        <f>'D.1.4.5 - Slaboproud'!F39</f>
        <v>0</v>
      </c>
      <c r="BE107" s="4"/>
      <c r="BT107" s="142" t="s">
        <v>85</v>
      </c>
      <c r="BV107" s="142" t="s">
        <v>78</v>
      </c>
      <c r="BW107" s="142" t="s">
        <v>123</v>
      </c>
      <c r="BX107" s="142" t="s">
        <v>84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5" t="s">
        <v>124</v>
      </c>
      <c r="F108" s="135"/>
      <c r="G108" s="135"/>
      <c r="H108" s="135"/>
      <c r="I108" s="135"/>
      <c r="J108" s="134"/>
      <c r="K108" s="135" t="s">
        <v>125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'D.1.4.5.1 - Elektrická po...'!J32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'D.1.4.5.1 - Elektrická po...'!P123</f>
        <v>0</v>
      </c>
      <c r="AV108" s="139">
        <f>'D.1.4.5.1 - Elektrická po...'!J35</f>
        <v>0</v>
      </c>
      <c r="AW108" s="139">
        <f>'D.1.4.5.1 - Elektrická po...'!J36</f>
        <v>0</v>
      </c>
      <c r="AX108" s="139">
        <f>'D.1.4.5.1 - Elektrická po...'!J37</f>
        <v>0</v>
      </c>
      <c r="AY108" s="139">
        <f>'D.1.4.5.1 - Elektrická po...'!J38</f>
        <v>0</v>
      </c>
      <c r="AZ108" s="139">
        <f>'D.1.4.5.1 - Elektrická po...'!F35</f>
        <v>0</v>
      </c>
      <c r="BA108" s="139">
        <f>'D.1.4.5.1 - Elektrická po...'!F36</f>
        <v>0</v>
      </c>
      <c r="BB108" s="139">
        <f>'D.1.4.5.1 - Elektrická po...'!F37</f>
        <v>0</v>
      </c>
      <c r="BC108" s="139">
        <f>'D.1.4.5.1 - Elektrická po...'!F38</f>
        <v>0</v>
      </c>
      <c r="BD108" s="141">
        <f>'D.1.4.5.1 - Elektrická po...'!F39</f>
        <v>0</v>
      </c>
      <c r="BE108" s="4"/>
      <c r="BT108" s="142" t="s">
        <v>85</v>
      </c>
      <c r="BV108" s="142" t="s">
        <v>78</v>
      </c>
      <c r="BW108" s="142" t="s">
        <v>126</v>
      </c>
      <c r="BX108" s="142" t="s">
        <v>84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5" t="s">
        <v>127</v>
      </c>
      <c r="F109" s="135"/>
      <c r="G109" s="135"/>
      <c r="H109" s="135"/>
      <c r="I109" s="135"/>
      <c r="J109" s="134"/>
      <c r="K109" s="135" t="s">
        <v>128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'D.2. - Zpevněné plochy a 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'D.2. - Zpevněné plochy a ...'!P158</f>
        <v>0</v>
      </c>
      <c r="AV109" s="139">
        <f>'D.2. - Zpevněné plochy a ...'!J35</f>
        <v>0</v>
      </c>
      <c r="AW109" s="139">
        <f>'D.2. - Zpevněné plochy a ...'!J36</f>
        <v>0</v>
      </c>
      <c r="AX109" s="139">
        <f>'D.2. - Zpevněné plochy a ...'!J37</f>
        <v>0</v>
      </c>
      <c r="AY109" s="139">
        <f>'D.2. - Zpevněné plochy a ...'!J38</f>
        <v>0</v>
      </c>
      <c r="AZ109" s="139">
        <f>'D.2. - Zpevněné plochy a ...'!F35</f>
        <v>0</v>
      </c>
      <c r="BA109" s="139">
        <f>'D.2. - Zpevněné plochy a ...'!F36</f>
        <v>0</v>
      </c>
      <c r="BB109" s="139">
        <f>'D.2. - Zpevněné plochy a ...'!F37</f>
        <v>0</v>
      </c>
      <c r="BC109" s="139">
        <f>'D.2. - Zpevněné plochy a ...'!F38</f>
        <v>0</v>
      </c>
      <c r="BD109" s="141">
        <f>'D.2. - Zpevněné plochy a ...'!F39</f>
        <v>0</v>
      </c>
      <c r="BE109" s="4"/>
      <c r="BT109" s="142" t="s">
        <v>85</v>
      </c>
      <c r="BV109" s="142" t="s">
        <v>78</v>
      </c>
      <c r="BW109" s="142" t="s">
        <v>129</v>
      </c>
      <c r="BX109" s="142" t="s">
        <v>84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5" t="s">
        <v>130</v>
      </c>
      <c r="F110" s="135"/>
      <c r="G110" s="135"/>
      <c r="H110" s="135"/>
      <c r="I110" s="135"/>
      <c r="J110" s="134"/>
      <c r="K110" s="135" t="s">
        <v>131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'D.3 - Vnější kanalizace'!J32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'D.3 - Vnější kanalizace'!P128</f>
        <v>0</v>
      </c>
      <c r="AV110" s="139">
        <f>'D.3 - Vnější kanalizace'!J35</f>
        <v>0</v>
      </c>
      <c r="AW110" s="139">
        <f>'D.3 - Vnější kanalizace'!J36</f>
        <v>0</v>
      </c>
      <c r="AX110" s="139">
        <f>'D.3 - Vnější kanalizace'!J37</f>
        <v>0</v>
      </c>
      <c r="AY110" s="139">
        <f>'D.3 - Vnější kanalizace'!J38</f>
        <v>0</v>
      </c>
      <c r="AZ110" s="139">
        <f>'D.3 - Vnější kanalizace'!F35</f>
        <v>0</v>
      </c>
      <c r="BA110" s="139">
        <f>'D.3 - Vnější kanalizace'!F36</f>
        <v>0</v>
      </c>
      <c r="BB110" s="139">
        <f>'D.3 - Vnější kanalizace'!F37</f>
        <v>0</v>
      </c>
      <c r="BC110" s="139">
        <f>'D.3 - Vnější kanalizace'!F38</f>
        <v>0</v>
      </c>
      <c r="BD110" s="141">
        <f>'D.3 - Vnější kanalizace'!F39</f>
        <v>0</v>
      </c>
      <c r="BE110" s="4"/>
      <c r="BT110" s="142" t="s">
        <v>85</v>
      </c>
      <c r="BV110" s="142" t="s">
        <v>78</v>
      </c>
      <c r="BW110" s="142" t="s">
        <v>132</v>
      </c>
      <c r="BX110" s="142" t="s">
        <v>84</v>
      </c>
      <c r="CL110" s="142" t="s">
        <v>1</v>
      </c>
    </row>
    <row r="111" s="4" customFormat="1" ht="16.5" customHeight="1">
      <c r="A111" s="133" t="s">
        <v>86</v>
      </c>
      <c r="B111" s="71"/>
      <c r="C111" s="134"/>
      <c r="D111" s="134"/>
      <c r="E111" s="135" t="s">
        <v>133</v>
      </c>
      <c r="F111" s="135"/>
      <c r="G111" s="135"/>
      <c r="H111" s="135"/>
      <c r="I111" s="135"/>
      <c r="J111" s="134"/>
      <c r="K111" s="135" t="s">
        <v>134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'VRN - Vedlejší rozpočtové...'!J32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'VRN - Vedlejší rozpočtové...'!P121</f>
        <v>0</v>
      </c>
      <c r="AV111" s="139">
        <f>'VRN - Vedlejší rozpočtové...'!J35</f>
        <v>0</v>
      </c>
      <c r="AW111" s="139">
        <f>'VRN - Vedlejší rozpočtové...'!J36</f>
        <v>0</v>
      </c>
      <c r="AX111" s="139">
        <f>'VRN - Vedlejší rozpočtové...'!J37</f>
        <v>0</v>
      </c>
      <c r="AY111" s="139">
        <f>'VRN - Vedlejší rozpočtové...'!J38</f>
        <v>0</v>
      </c>
      <c r="AZ111" s="139">
        <f>'VRN - Vedlejší rozpočtové...'!F35</f>
        <v>0</v>
      </c>
      <c r="BA111" s="139">
        <f>'VRN - Vedlejší rozpočtové...'!F36</f>
        <v>0</v>
      </c>
      <c r="BB111" s="139">
        <f>'VRN - Vedlejší rozpočtové...'!F37</f>
        <v>0</v>
      </c>
      <c r="BC111" s="139">
        <f>'VRN - Vedlejší rozpočtové...'!F38</f>
        <v>0</v>
      </c>
      <c r="BD111" s="141">
        <f>'VRN - Vedlejší rozpočtové...'!F39</f>
        <v>0</v>
      </c>
      <c r="BE111" s="4"/>
      <c r="BT111" s="142" t="s">
        <v>85</v>
      </c>
      <c r="BV111" s="142" t="s">
        <v>78</v>
      </c>
      <c r="BW111" s="142" t="s">
        <v>135</v>
      </c>
      <c r="BX111" s="142" t="s">
        <v>84</v>
      </c>
      <c r="CL111" s="142" t="s">
        <v>1</v>
      </c>
    </row>
    <row r="112" s="7" customFormat="1" ht="16.5" customHeight="1">
      <c r="A112" s="7"/>
      <c r="B112" s="120"/>
      <c r="C112" s="121"/>
      <c r="D112" s="122" t="s">
        <v>136</v>
      </c>
      <c r="E112" s="122"/>
      <c r="F112" s="122"/>
      <c r="G112" s="122"/>
      <c r="H112" s="122"/>
      <c r="I112" s="123"/>
      <c r="J112" s="122" t="s">
        <v>137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ROUND(SUM(AG113:AG126),2)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82</v>
      </c>
      <c r="AR112" s="127"/>
      <c r="AS112" s="128">
        <f>ROUND(SUM(AS113:AS126),2)</f>
        <v>0</v>
      </c>
      <c r="AT112" s="129">
        <f>ROUND(SUM(AV112:AW112),2)</f>
        <v>0</v>
      </c>
      <c r="AU112" s="130">
        <f>ROUND(SUM(AU113:AU126),5)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ROUND(SUM(AZ113:AZ126),2)</f>
        <v>0</v>
      </c>
      <c r="BA112" s="129">
        <f>ROUND(SUM(BA113:BA126),2)</f>
        <v>0</v>
      </c>
      <c r="BB112" s="129">
        <f>ROUND(SUM(BB113:BB126),2)</f>
        <v>0</v>
      </c>
      <c r="BC112" s="129">
        <f>ROUND(SUM(BC113:BC126),2)</f>
        <v>0</v>
      </c>
      <c r="BD112" s="131">
        <f>ROUND(SUM(BD113:BD126),2)</f>
        <v>0</v>
      </c>
      <c r="BE112" s="7"/>
      <c r="BS112" s="132" t="s">
        <v>75</v>
      </c>
      <c r="BT112" s="132" t="s">
        <v>83</v>
      </c>
      <c r="BU112" s="132" t="s">
        <v>77</v>
      </c>
      <c r="BV112" s="132" t="s">
        <v>78</v>
      </c>
      <c r="BW112" s="132" t="s">
        <v>138</v>
      </c>
      <c r="BX112" s="132" t="s">
        <v>5</v>
      </c>
      <c r="CL112" s="132" t="s">
        <v>1</v>
      </c>
      <c r="CM112" s="132" t="s">
        <v>85</v>
      </c>
    </row>
    <row r="113" s="4" customFormat="1" ht="16.5" customHeight="1">
      <c r="A113" s="133" t="s">
        <v>86</v>
      </c>
      <c r="B113" s="71"/>
      <c r="C113" s="134"/>
      <c r="D113" s="134"/>
      <c r="E113" s="135" t="s">
        <v>87</v>
      </c>
      <c r="F113" s="135"/>
      <c r="G113" s="135"/>
      <c r="H113" s="135"/>
      <c r="I113" s="135"/>
      <c r="J113" s="134"/>
      <c r="K113" s="135" t="s">
        <v>139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'D.1.1.1 - Architektonicko..._01'!J32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'D.1.1.1 - Architektonicko..._01'!P135</f>
        <v>0</v>
      </c>
      <c r="AV113" s="139">
        <f>'D.1.1.1 - Architektonicko..._01'!J35</f>
        <v>0</v>
      </c>
      <c r="AW113" s="139">
        <f>'D.1.1.1 - Architektonicko..._01'!J36</f>
        <v>0</v>
      </c>
      <c r="AX113" s="139">
        <f>'D.1.1.1 - Architektonicko..._01'!J37</f>
        <v>0</v>
      </c>
      <c r="AY113" s="139">
        <f>'D.1.1.1 - Architektonicko..._01'!J38</f>
        <v>0</v>
      </c>
      <c r="AZ113" s="139">
        <f>'D.1.1.1 - Architektonicko..._01'!F35</f>
        <v>0</v>
      </c>
      <c r="BA113" s="139">
        <f>'D.1.1.1 - Architektonicko..._01'!F36</f>
        <v>0</v>
      </c>
      <c r="BB113" s="139">
        <f>'D.1.1.1 - Architektonicko..._01'!F37</f>
        <v>0</v>
      </c>
      <c r="BC113" s="139">
        <f>'D.1.1.1 - Architektonicko..._01'!F38</f>
        <v>0</v>
      </c>
      <c r="BD113" s="141">
        <f>'D.1.1.1 - Architektonicko..._01'!F39</f>
        <v>0</v>
      </c>
      <c r="BE113" s="4"/>
      <c r="BT113" s="142" t="s">
        <v>85</v>
      </c>
      <c r="BV113" s="142" t="s">
        <v>78</v>
      </c>
      <c r="BW113" s="142" t="s">
        <v>140</v>
      </c>
      <c r="BX113" s="142" t="s">
        <v>138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141</v>
      </c>
      <c r="F114" s="135"/>
      <c r="G114" s="135"/>
      <c r="H114" s="135"/>
      <c r="I114" s="135"/>
      <c r="J114" s="134"/>
      <c r="K114" s="135" t="s">
        <v>142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'D.1.1.1b - ARS- Můstek'!J32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'D.1.1.1b - ARS- Můstek'!P131</f>
        <v>0</v>
      </c>
      <c r="AV114" s="139">
        <f>'D.1.1.1b - ARS- Můstek'!J35</f>
        <v>0</v>
      </c>
      <c r="AW114" s="139">
        <f>'D.1.1.1b - ARS- Můstek'!J36</f>
        <v>0</v>
      </c>
      <c r="AX114" s="139">
        <f>'D.1.1.1b - ARS- Můstek'!J37</f>
        <v>0</v>
      </c>
      <c r="AY114" s="139">
        <f>'D.1.1.1b - ARS- Můstek'!J38</f>
        <v>0</v>
      </c>
      <c r="AZ114" s="139">
        <f>'D.1.1.1b - ARS- Můstek'!F35</f>
        <v>0</v>
      </c>
      <c r="BA114" s="139">
        <f>'D.1.1.1b - ARS- Můstek'!F36</f>
        <v>0</v>
      </c>
      <c r="BB114" s="139">
        <f>'D.1.1.1b - ARS- Můstek'!F37</f>
        <v>0</v>
      </c>
      <c r="BC114" s="139">
        <f>'D.1.1.1b - ARS- Můstek'!F38</f>
        <v>0</v>
      </c>
      <c r="BD114" s="141">
        <f>'D.1.1.1b - ARS- Můstek'!F39</f>
        <v>0</v>
      </c>
      <c r="BE114" s="4"/>
      <c r="BT114" s="142" t="s">
        <v>85</v>
      </c>
      <c r="BV114" s="142" t="s">
        <v>78</v>
      </c>
      <c r="BW114" s="142" t="s">
        <v>143</v>
      </c>
      <c r="BX114" s="142" t="s">
        <v>138</v>
      </c>
      <c r="CL114" s="142" t="s">
        <v>1</v>
      </c>
    </row>
    <row r="115" s="4" customFormat="1" ht="16.5" customHeight="1">
      <c r="A115" s="133" t="s">
        <v>86</v>
      </c>
      <c r="B115" s="71"/>
      <c r="C115" s="134"/>
      <c r="D115" s="134"/>
      <c r="E115" s="135" t="s">
        <v>91</v>
      </c>
      <c r="F115" s="135"/>
      <c r="G115" s="135"/>
      <c r="H115" s="135"/>
      <c r="I115" s="135"/>
      <c r="J115" s="134"/>
      <c r="K115" s="135" t="s">
        <v>92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'D.1.2.1 - Stavebně-konstr..._01'!J32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v>0</v>
      </c>
      <c r="AT115" s="139">
        <f>ROUND(SUM(AV115:AW115),2)</f>
        <v>0</v>
      </c>
      <c r="AU115" s="140">
        <f>'D.1.2.1 - Stavebně-konstr..._01'!P125</f>
        <v>0</v>
      </c>
      <c r="AV115" s="139">
        <f>'D.1.2.1 - Stavebně-konstr..._01'!J35</f>
        <v>0</v>
      </c>
      <c r="AW115" s="139">
        <f>'D.1.2.1 - Stavebně-konstr..._01'!J36</f>
        <v>0</v>
      </c>
      <c r="AX115" s="139">
        <f>'D.1.2.1 - Stavebně-konstr..._01'!J37</f>
        <v>0</v>
      </c>
      <c r="AY115" s="139">
        <f>'D.1.2.1 - Stavebně-konstr..._01'!J38</f>
        <v>0</v>
      </c>
      <c r="AZ115" s="139">
        <f>'D.1.2.1 - Stavebně-konstr..._01'!F35</f>
        <v>0</v>
      </c>
      <c r="BA115" s="139">
        <f>'D.1.2.1 - Stavebně-konstr..._01'!F36</f>
        <v>0</v>
      </c>
      <c r="BB115" s="139">
        <f>'D.1.2.1 - Stavebně-konstr..._01'!F37</f>
        <v>0</v>
      </c>
      <c r="BC115" s="139">
        <f>'D.1.2.1 - Stavebně-konstr..._01'!F38</f>
        <v>0</v>
      </c>
      <c r="BD115" s="141">
        <f>'D.1.2.1 - Stavebně-konstr..._01'!F39</f>
        <v>0</v>
      </c>
      <c r="BE115" s="4"/>
      <c r="BT115" s="142" t="s">
        <v>85</v>
      </c>
      <c r="BV115" s="142" t="s">
        <v>78</v>
      </c>
      <c r="BW115" s="142" t="s">
        <v>144</v>
      </c>
      <c r="BX115" s="142" t="s">
        <v>138</v>
      </c>
      <c r="CL115" s="142" t="s">
        <v>1</v>
      </c>
    </row>
    <row r="116" s="4" customFormat="1" ht="16.5" customHeight="1">
      <c r="A116" s="133" t="s">
        <v>86</v>
      </c>
      <c r="B116" s="71"/>
      <c r="C116" s="134"/>
      <c r="D116" s="134"/>
      <c r="E116" s="135" t="s">
        <v>100</v>
      </c>
      <c r="F116" s="135"/>
      <c r="G116" s="135"/>
      <c r="H116" s="135"/>
      <c r="I116" s="135"/>
      <c r="J116" s="134"/>
      <c r="K116" s="135" t="s">
        <v>101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'D.1.4.1 - Zdravotně-techn..._01'!J32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'D.1.4.1 - Zdravotně-techn..._01'!P129</f>
        <v>0</v>
      </c>
      <c r="AV116" s="139">
        <f>'D.1.4.1 - Zdravotně-techn..._01'!J35</f>
        <v>0</v>
      </c>
      <c r="AW116" s="139">
        <f>'D.1.4.1 - Zdravotně-techn..._01'!J36</f>
        <v>0</v>
      </c>
      <c r="AX116" s="139">
        <f>'D.1.4.1 - Zdravotně-techn..._01'!J37</f>
        <v>0</v>
      </c>
      <c r="AY116" s="139">
        <f>'D.1.4.1 - Zdravotně-techn..._01'!J38</f>
        <v>0</v>
      </c>
      <c r="AZ116" s="139">
        <f>'D.1.4.1 - Zdravotně-techn..._01'!F35</f>
        <v>0</v>
      </c>
      <c r="BA116" s="139">
        <f>'D.1.4.1 - Zdravotně-techn..._01'!F36</f>
        <v>0</v>
      </c>
      <c r="BB116" s="139">
        <f>'D.1.4.1 - Zdravotně-techn..._01'!F37</f>
        <v>0</v>
      </c>
      <c r="BC116" s="139">
        <f>'D.1.4.1 - Zdravotně-techn..._01'!F38</f>
        <v>0</v>
      </c>
      <c r="BD116" s="141">
        <f>'D.1.4.1 - Zdravotně-techn..._01'!F39</f>
        <v>0</v>
      </c>
      <c r="BE116" s="4"/>
      <c r="BT116" s="142" t="s">
        <v>85</v>
      </c>
      <c r="BV116" s="142" t="s">
        <v>78</v>
      </c>
      <c r="BW116" s="142" t="s">
        <v>145</v>
      </c>
      <c r="BX116" s="142" t="s">
        <v>138</v>
      </c>
      <c r="CL116" s="142" t="s">
        <v>1</v>
      </c>
    </row>
    <row r="117" s="4" customFormat="1" ht="16.5" customHeight="1">
      <c r="A117" s="133" t="s">
        <v>86</v>
      </c>
      <c r="B117" s="71"/>
      <c r="C117" s="134"/>
      <c r="D117" s="134"/>
      <c r="E117" s="135" t="s">
        <v>106</v>
      </c>
      <c r="F117" s="135"/>
      <c r="G117" s="135"/>
      <c r="H117" s="135"/>
      <c r="I117" s="135"/>
      <c r="J117" s="134"/>
      <c r="K117" s="135" t="s">
        <v>107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'D.1.4.2 - Vytápění_01'!J32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'D.1.4.2 - Vytápění_01'!P135</f>
        <v>0</v>
      </c>
      <c r="AV117" s="139">
        <f>'D.1.4.2 - Vytápění_01'!J35</f>
        <v>0</v>
      </c>
      <c r="AW117" s="139">
        <f>'D.1.4.2 - Vytápění_01'!J36</f>
        <v>0</v>
      </c>
      <c r="AX117" s="139">
        <f>'D.1.4.2 - Vytápění_01'!J37</f>
        <v>0</v>
      </c>
      <c r="AY117" s="139">
        <f>'D.1.4.2 - Vytápění_01'!J38</f>
        <v>0</v>
      </c>
      <c r="AZ117" s="139">
        <f>'D.1.4.2 - Vytápění_01'!F35</f>
        <v>0</v>
      </c>
      <c r="BA117" s="139">
        <f>'D.1.4.2 - Vytápění_01'!F36</f>
        <v>0</v>
      </c>
      <c r="BB117" s="139">
        <f>'D.1.4.2 - Vytápění_01'!F37</f>
        <v>0</v>
      </c>
      <c r="BC117" s="139">
        <f>'D.1.4.2 - Vytápění_01'!F38</f>
        <v>0</v>
      </c>
      <c r="BD117" s="141">
        <f>'D.1.4.2 - Vytápění_01'!F39</f>
        <v>0</v>
      </c>
      <c r="BE117" s="4"/>
      <c r="BT117" s="142" t="s">
        <v>85</v>
      </c>
      <c r="BV117" s="142" t="s">
        <v>78</v>
      </c>
      <c r="BW117" s="142" t="s">
        <v>146</v>
      </c>
      <c r="BX117" s="142" t="s">
        <v>138</v>
      </c>
      <c r="CL117" s="142" t="s">
        <v>1</v>
      </c>
    </row>
    <row r="118" s="4" customFormat="1" ht="16.5" customHeight="1">
      <c r="A118" s="133" t="s">
        <v>86</v>
      </c>
      <c r="B118" s="71"/>
      <c r="C118" s="134"/>
      <c r="D118" s="134"/>
      <c r="E118" s="135" t="s">
        <v>112</v>
      </c>
      <c r="F118" s="135"/>
      <c r="G118" s="135"/>
      <c r="H118" s="135"/>
      <c r="I118" s="135"/>
      <c r="J118" s="134"/>
      <c r="K118" s="135" t="s">
        <v>113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'D.1.4.3 - Vzduchotechnika_01'!J32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'D.1.4.3 - Vzduchotechnika_01'!P130</f>
        <v>0</v>
      </c>
      <c r="AV118" s="139">
        <f>'D.1.4.3 - Vzduchotechnika_01'!J35</f>
        <v>0</v>
      </c>
      <c r="AW118" s="139">
        <f>'D.1.4.3 - Vzduchotechnika_01'!J36</f>
        <v>0</v>
      </c>
      <c r="AX118" s="139">
        <f>'D.1.4.3 - Vzduchotechnika_01'!J37</f>
        <v>0</v>
      </c>
      <c r="AY118" s="139">
        <f>'D.1.4.3 - Vzduchotechnika_01'!J38</f>
        <v>0</v>
      </c>
      <c r="AZ118" s="139">
        <f>'D.1.4.3 - Vzduchotechnika_01'!F35</f>
        <v>0</v>
      </c>
      <c r="BA118" s="139">
        <f>'D.1.4.3 - Vzduchotechnika_01'!F36</f>
        <v>0</v>
      </c>
      <c r="BB118" s="139">
        <f>'D.1.4.3 - Vzduchotechnika_01'!F37</f>
        <v>0</v>
      </c>
      <c r="BC118" s="139">
        <f>'D.1.4.3 - Vzduchotechnika_01'!F38</f>
        <v>0</v>
      </c>
      <c r="BD118" s="141">
        <f>'D.1.4.3 - Vzduchotechnika_01'!F39</f>
        <v>0</v>
      </c>
      <c r="BE118" s="4"/>
      <c r="BT118" s="142" t="s">
        <v>85</v>
      </c>
      <c r="BV118" s="142" t="s">
        <v>78</v>
      </c>
      <c r="BW118" s="142" t="s">
        <v>147</v>
      </c>
      <c r="BX118" s="142" t="s">
        <v>138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5" t="s">
        <v>115</v>
      </c>
      <c r="F119" s="135"/>
      <c r="G119" s="135"/>
      <c r="H119" s="135"/>
      <c r="I119" s="135"/>
      <c r="J119" s="134"/>
      <c r="K119" s="135" t="s">
        <v>116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'D.1.4.3.1 - VRF chlazení_01'!J32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'D.1.4.3.1 - VRF chlazení_01'!P123</f>
        <v>0</v>
      </c>
      <c r="AV119" s="139">
        <f>'D.1.4.3.1 - VRF chlazení_01'!J35</f>
        <v>0</v>
      </c>
      <c r="AW119" s="139">
        <f>'D.1.4.3.1 - VRF chlazení_01'!J36</f>
        <v>0</v>
      </c>
      <c r="AX119" s="139">
        <f>'D.1.4.3.1 - VRF chlazení_01'!J37</f>
        <v>0</v>
      </c>
      <c r="AY119" s="139">
        <f>'D.1.4.3.1 - VRF chlazení_01'!J38</f>
        <v>0</v>
      </c>
      <c r="AZ119" s="139">
        <f>'D.1.4.3.1 - VRF chlazení_01'!F35</f>
        <v>0</v>
      </c>
      <c r="BA119" s="139">
        <f>'D.1.4.3.1 - VRF chlazení_01'!F36</f>
        <v>0</v>
      </c>
      <c r="BB119" s="139">
        <f>'D.1.4.3.1 - VRF chlazení_01'!F37</f>
        <v>0</v>
      </c>
      <c r="BC119" s="139">
        <f>'D.1.4.3.1 - VRF chlazení_01'!F38</f>
        <v>0</v>
      </c>
      <c r="BD119" s="141">
        <f>'D.1.4.3.1 - VRF chlazení_01'!F39</f>
        <v>0</v>
      </c>
      <c r="BE119" s="4"/>
      <c r="BT119" s="142" t="s">
        <v>85</v>
      </c>
      <c r="BV119" s="142" t="s">
        <v>78</v>
      </c>
      <c r="BW119" s="142" t="s">
        <v>148</v>
      </c>
      <c r="BX119" s="142" t="s">
        <v>138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5" t="s">
        <v>149</v>
      </c>
      <c r="F120" s="135"/>
      <c r="G120" s="135"/>
      <c r="H120" s="135"/>
      <c r="I120" s="135"/>
      <c r="J120" s="134"/>
      <c r="K120" s="135" t="s">
        <v>119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'D.1.4.4 - Silnoproud'!J32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'D.1.4.4 - Silnoproud'!P132</f>
        <v>0</v>
      </c>
      <c r="AV120" s="139">
        <f>'D.1.4.4 - Silnoproud'!J35</f>
        <v>0</v>
      </c>
      <c r="AW120" s="139">
        <f>'D.1.4.4 - Silnoproud'!J36</f>
        <v>0</v>
      </c>
      <c r="AX120" s="139">
        <f>'D.1.4.4 - Silnoproud'!J37</f>
        <v>0</v>
      </c>
      <c r="AY120" s="139">
        <f>'D.1.4.4 - Silnoproud'!J38</f>
        <v>0</v>
      </c>
      <c r="AZ120" s="139">
        <f>'D.1.4.4 - Silnoproud'!F35</f>
        <v>0</v>
      </c>
      <c r="BA120" s="139">
        <f>'D.1.4.4 - Silnoproud'!F36</f>
        <v>0</v>
      </c>
      <c r="BB120" s="139">
        <f>'D.1.4.4 - Silnoproud'!F37</f>
        <v>0</v>
      </c>
      <c r="BC120" s="139">
        <f>'D.1.4.4 - Silnoproud'!F38</f>
        <v>0</v>
      </c>
      <c r="BD120" s="141">
        <f>'D.1.4.4 - Silnoproud'!F39</f>
        <v>0</v>
      </c>
      <c r="BE120" s="4"/>
      <c r="BT120" s="142" t="s">
        <v>85</v>
      </c>
      <c r="BV120" s="142" t="s">
        <v>78</v>
      </c>
      <c r="BW120" s="142" t="s">
        <v>150</v>
      </c>
      <c r="BX120" s="142" t="s">
        <v>138</v>
      </c>
      <c r="CL120" s="142" t="s">
        <v>1</v>
      </c>
    </row>
    <row r="121" s="4" customFormat="1" ht="16.5" customHeight="1">
      <c r="A121" s="133" t="s">
        <v>86</v>
      </c>
      <c r="B121" s="71"/>
      <c r="C121" s="134"/>
      <c r="D121" s="134"/>
      <c r="E121" s="135" t="s">
        <v>121</v>
      </c>
      <c r="F121" s="135"/>
      <c r="G121" s="135"/>
      <c r="H121" s="135"/>
      <c r="I121" s="135"/>
      <c r="J121" s="134"/>
      <c r="K121" s="135" t="s">
        <v>122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'D.1.4.5 - Slaboproud_01'!J32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'D.1.4.5 - Slaboproud_01'!P125</f>
        <v>0</v>
      </c>
      <c r="AV121" s="139">
        <f>'D.1.4.5 - Slaboproud_01'!J35</f>
        <v>0</v>
      </c>
      <c r="AW121" s="139">
        <f>'D.1.4.5 - Slaboproud_01'!J36</f>
        <v>0</v>
      </c>
      <c r="AX121" s="139">
        <f>'D.1.4.5 - Slaboproud_01'!J37</f>
        <v>0</v>
      </c>
      <c r="AY121" s="139">
        <f>'D.1.4.5 - Slaboproud_01'!J38</f>
        <v>0</v>
      </c>
      <c r="AZ121" s="139">
        <f>'D.1.4.5 - Slaboproud_01'!F35</f>
        <v>0</v>
      </c>
      <c r="BA121" s="139">
        <f>'D.1.4.5 - Slaboproud_01'!F36</f>
        <v>0</v>
      </c>
      <c r="BB121" s="139">
        <f>'D.1.4.5 - Slaboproud_01'!F37</f>
        <v>0</v>
      </c>
      <c r="BC121" s="139">
        <f>'D.1.4.5 - Slaboproud_01'!F38</f>
        <v>0</v>
      </c>
      <c r="BD121" s="141">
        <f>'D.1.4.5 - Slaboproud_01'!F39</f>
        <v>0</v>
      </c>
      <c r="BE121" s="4"/>
      <c r="BT121" s="142" t="s">
        <v>85</v>
      </c>
      <c r="BV121" s="142" t="s">
        <v>78</v>
      </c>
      <c r="BW121" s="142" t="s">
        <v>151</v>
      </c>
      <c r="BX121" s="142" t="s">
        <v>138</v>
      </c>
      <c r="CL121" s="142" t="s">
        <v>1</v>
      </c>
    </row>
    <row r="122" s="4" customFormat="1" ht="16.5" customHeight="1">
      <c r="A122" s="133" t="s">
        <v>86</v>
      </c>
      <c r="B122" s="71"/>
      <c r="C122" s="134"/>
      <c r="D122" s="134"/>
      <c r="E122" s="135" t="s">
        <v>124</v>
      </c>
      <c r="F122" s="135"/>
      <c r="G122" s="135"/>
      <c r="H122" s="135"/>
      <c r="I122" s="135"/>
      <c r="J122" s="134"/>
      <c r="K122" s="135" t="s">
        <v>125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'D.1.4.5.1 - Elektrická po..._01'!J32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'D.1.4.5.1 - Elektrická po..._01'!P123</f>
        <v>0</v>
      </c>
      <c r="AV122" s="139">
        <f>'D.1.4.5.1 - Elektrická po..._01'!J35</f>
        <v>0</v>
      </c>
      <c r="AW122" s="139">
        <f>'D.1.4.5.1 - Elektrická po..._01'!J36</f>
        <v>0</v>
      </c>
      <c r="AX122" s="139">
        <f>'D.1.4.5.1 - Elektrická po..._01'!J37</f>
        <v>0</v>
      </c>
      <c r="AY122" s="139">
        <f>'D.1.4.5.1 - Elektrická po..._01'!J38</f>
        <v>0</v>
      </c>
      <c r="AZ122" s="139">
        <f>'D.1.4.5.1 - Elektrická po..._01'!F35</f>
        <v>0</v>
      </c>
      <c r="BA122" s="139">
        <f>'D.1.4.5.1 - Elektrická po..._01'!F36</f>
        <v>0</v>
      </c>
      <c r="BB122" s="139">
        <f>'D.1.4.5.1 - Elektrická po..._01'!F37</f>
        <v>0</v>
      </c>
      <c r="BC122" s="139">
        <f>'D.1.4.5.1 - Elektrická po..._01'!F38</f>
        <v>0</v>
      </c>
      <c r="BD122" s="141">
        <f>'D.1.4.5.1 - Elektrická po..._01'!F39</f>
        <v>0</v>
      </c>
      <c r="BE122" s="4"/>
      <c r="BT122" s="142" t="s">
        <v>85</v>
      </c>
      <c r="BV122" s="142" t="s">
        <v>78</v>
      </c>
      <c r="BW122" s="142" t="s">
        <v>152</v>
      </c>
      <c r="BX122" s="142" t="s">
        <v>138</v>
      </c>
      <c r="CL122" s="142" t="s">
        <v>1</v>
      </c>
    </row>
    <row r="123" s="4" customFormat="1" ht="16.5" customHeight="1">
      <c r="A123" s="133" t="s">
        <v>86</v>
      </c>
      <c r="B123" s="71"/>
      <c r="C123" s="134"/>
      <c r="D123" s="134"/>
      <c r="E123" s="135" t="s">
        <v>153</v>
      </c>
      <c r="F123" s="135"/>
      <c r="G123" s="135"/>
      <c r="H123" s="135"/>
      <c r="I123" s="135"/>
      <c r="J123" s="134"/>
      <c r="K123" s="135" t="s">
        <v>154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'D.1.4.6 - Měření a regulace'!J32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89</v>
      </c>
      <c r="AR123" s="73"/>
      <c r="AS123" s="138">
        <v>0</v>
      </c>
      <c r="AT123" s="139">
        <f>ROUND(SUM(AV123:AW123),2)</f>
        <v>0</v>
      </c>
      <c r="AU123" s="140">
        <f>'D.1.4.6 - Měření a regulace'!P129</f>
        <v>0</v>
      </c>
      <c r="AV123" s="139">
        <f>'D.1.4.6 - Měření a regulace'!J35</f>
        <v>0</v>
      </c>
      <c r="AW123" s="139">
        <f>'D.1.4.6 - Měření a regulace'!J36</f>
        <v>0</v>
      </c>
      <c r="AX123" s="139">
        <f>'D.1.4.6 - Měření a regulace'!J37</f>
        <v>0</v>
      </c>
      <c r="AY123" s="139">
        <f>'D.1.4.6 - Měření a regulace'!J38</f>
        <v>0</v>
      </c>
      <c r="AZ123" s="139">
        <f>'D.1.4.6 - Měření a regulace'!F35</f>
        <v>0</v>
      </c>
      <c r="BA123" s="139">
        <f>'D.1.4.6 - Měření a regulace'!F36</f>
        <v>0</v>
      </c>
      <c r="BB123" s="139">
        <f>'D.1.4.6 - Měření a regulace'!F37</f>
        <v>0</v>
      </c>
      <c r="BC123" s="139">
        <f>'D.1.4.6 - Měření a regulace'!F38</f>
        <v>0</v>
      </c>
      <c r="BD123" s="141">
        <f>'D.1.4.6 - Měření a regulace'!F39</f>
        <v>0</v>
      </c>
      <c r="BE123" s="4"/>
      <c r="BT123" s="142" t="s">
        <v>85</v>
      </c>
      <c r="BV123" s="142" t="s">
        <v>78</v>
      </c>
      <c r="BW123" s="142" t="s">
        <v>155</v>
      </c>
      <c r="BX123" s="142" t="s">
        <v>138</v>
      </c>
      <c r="CL123" s="142" t="s">
        <v>1</v>
      </c>
    </row>
    <row r="124" s="4" customFormat="1" ht="16.5" customHeight="1">
      <c r="A124" s="133" t="s">
        <v>86</v>
      </c>
      <c r="B124" s="71"/>
      <c r="C124" s="134"/>
      <c r="D124" s="134"/>
      <c r="E124" s="135" t="s">
        <v>156</v>
      </c>
      <c r="F124" s="135"/>
      <c r="G124" s="135"/>
      <c r="H124" s="135"/>
      <c r="I124" s="135"/>
      <c r="J124" s="134"/>
      <c r="K124" s="135" t="s">
        <v>157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'D.5 - Technologie heliportu'!J32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89</v>
      </c>
      <c r="AR124" s="73"/>
      <c r="AS124" s="138">
        <v>0</v>
      </c>
      <c r="AT124" s="139">
        <f>ROUND(SUM(AV124:AW124),2)</f>
        <v>0</v>
      </c>
      <c r="AU124" s="140">
        <f>'D.5 - Technologie heliportu'!P123</f>
        <v>0</v>
      </c>
      <c r="AV124" s="139">
        <f>'D.5 - Technologie heliportu'!J35</f>
        <v>0</v>
      </c>
      <c r="AW124" s="139">
        <f>'D.5 - Technologie heliportu'!J36</f>
        <v>0</v>
      </c>
      <c r="AX124" s="139">
        <f>'D.5 - Technologie heliportu'!J37</f>
        <v>0</v>
      </c>
      <c r="AY124" s="139">
        <f>'D.5 - Technologie heliportu'!J38</f>
        <v>0</v>
      </c>
      <c r="AZ124" s="139">
        <f>'D.5 - Technologie heliportu'!F35</f>
        <v>0</v>
      </c>
      <c r="BA124" s="139">
        <f>'D.5 - Technologie heliportu'!F36</f>
        <v>0</v>
      </c>
      <c r="BB124" s="139">
        <f>'D.5 - Technologie heliportu'!F37</f>
        <v>0</v>
      </c>
      <c r="BC124" s="139">
        <f>'D.5 - Technologie heliportu'!F38</f>
        <v>0</v>
      </c>
      <c r="BD124" s="141">
        <f>'D.5 - Technologie heliportu'!F39</f>
        <v>0</v>
      </c>
      <c r="BE124" s="4"/>
      <c r="BT124" s="142" t="s">
        <v>85</v>
      </c>
      <c r="BV124" s="142" t="s">
        <v>78</v>
      </c>
      <c r="BW124" s="142" t="s">
        <v>158</v>
      </c>
      <c r="BX124" s="142" t="s">
        <v>138</v>
      </c>
      <c r="CL124" s="142" t="s">
        <v>1</v>
      </c>
    </row>
    <row r="125" s="4" customFormat="1" ht="16.5" customHeight="1">
      <c r="A125" s="133" t="s">
        <v>86</v>
      </c>
      <c r="B125" s="71"/>
      <c r="C125" s="134"/>
      <c r="D125" s="134"/>
      <c r="E125" s="135" t="s">
        <v>159</v>
      </c>
      <c r="F125" s="135"/>
      <c r="G125" s="135"/>
      <c r="H125" s="135"/>
      <c r="I125" s="135"/>
      <c r="J125" s="134"/>
      <c r="K125" s="135" t="s">
        <v>160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'D.6 - Hašení'!J32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'D.6 - Hašení'!P125</f>
        <v>0</v>
      </c>
      <c r="AV125" s="139">
        <f>'D.6 - Hašení'!J35</f>
        <v>0</v>
      </c>
      <c r="AW125" s="139">
        <f>'D.6 - Hašení'!J36</f>
        <v>0</v>
      </c>
      <c r="AX125" s="139">
        <f>'D.6 - Hašení'!J37</f>
        <v>0</v>
      </c>
      <c r="AY125" s="139">
        <f>'D.6 - Hašení'!J38</f>
        <v>0</v>
      </c>
      <c r="AZ125" s="139">
        <f>'D.6 - Hašení'!F35</f>
        <v>0</v>
      </c>
      <c r="BA125" s="139">
        <f>'D.6 - Hašení'!F36</f>
        <v>0</v>
      </c>
      <c r="BB125" s="139">
        <f>'D.6 - Hašení'!F37</f>
        <v>0</v>
      </c>
      <c r="BC125" s="139">
        <f>'D.6 - Hašení'!F38</f>
        <v>0</v>
      </c>
      <c r="BD125" s="141">
        <f>'D.6 - Hašení'!F39</f>
        <v>0</v>
      </c>
      <c r="BE125" s="4"/>
      <c r="BT125" s="142" t="s">
        <v>85</v>
      </c>
      <c r="BV125" s="142" t="s">
        <v>78</v>
      </c>
      <c r="BW125" s="142" t="s">
        <v>161</v>
      </c>
      <c r="BX125" s="142" t="s">
        <v>138</v>
      </c>
      <c r="CL125" s="142" t="s">
        <v>1</v>
      </c>
    </row>
    <row r="126" s="4" customFormat="1" ht="16.5" customHeight="1">
      <c r="A126" s="133" t="s">
        <v>86</v>
      </c>
      <c r="B126" s="71"/>
      <c r="C126" s="134"/>
      <c r="D126" s="134"/>
      <c r="E126" s="135" t="s">
        <v>133</v>
      </c>
      <c r="F126" s="135"/>
      <c r="G126" s="135"/>
      <c r="H126" s="135"/>
      <c r="I126" s="135"/>
      <c r="J126" s="134"/>
      <c r="K126" s="135" t="s">
        <v>134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'VRN - Vedlejší rozpočtové..._01'!J32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89</v>
      </c>
      <c r="AR126" s="73"/>
      <c r="AS126" s="143">
        <v>0</v>
      </c>
      <c r="AT126" s="144">
        <f>ROUND(SUM(AV126:AW126),2)</f>
        <v>0</v>
      </c>
      <c r="AU126" s="145">
        <f>'VRN - Vedlejší rozpočtové..._01'!P121</f>
        <v>0</v>
      </c>
      <c r="AV126" s="144">
        <f>'VRN - Vedlejší rozpočtové..._01'!J35</f>
        <v>0</v>
      </c>
      <c r="AW126" s="144">
        <f>'VRN - Vedlejší rozpočtové..._01'!J36</f>
        <v>0</v>
      </c>
      <c r="AX126" s="144">
        <f>'VRN - Vedlejší rozpočtové..._01'!J37</f>
        <v>0</v>
      </c>
      <c r="AY126" s="144">
        <f>'VRN - Vedlejší rozpočtové..._01'!J38</f>
        <v>0</v>
      </c>
      <c r="AZ126" s="144">
        <f>'VRN - Vedlejší rozpočtové..._01'!F35</f>
        <v>0</v>
      </c>
      <c r="BA126" s="144">
        <f>'VRN - Vedlejší rozpočtové..._01'!F36</f>
        <v>0</v>
      </c>
      <c r="BB126" s="144">
        <f>'VRN - Vedlejší rozpočtové..._01'!F37</f>
        <v>0</v>
      </c>
      <c r="BC126" s="144">
        <f>'VRN - Vedlejší rozpočtové..._01'!F38</f>
        <v>0</v>
      </c>
      <c r="BD126" s="146">
        <f>'VRN - Vedlejší rozpočtové..._01'!F39</f>
        <v>0</v>
      </c>
      <c r="BE126" s="4"/>
      <c r="BT126" s="142" t="s">
        <v>85</v>
      </c>
      <c r="BV126" s="142" t="s">
        <v>78</v>
      </c>
      <c r="BW126" s="142" t="s">
        <v>162</v>
      </c>
      <c r="BX126" s="142" t="s">
        <v>138</v>
      </c>
      <c r="CL126" s="142" t="s">
        <v>1</v>
      </c>
    </row>
    <row r="127" s="2" customFormat="1" ht="30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5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45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</row>
  </sheetData>
  <sheetProtection sheet="1" formatColumns="0" formatRows="0" objects="1" scenarios="1" spinCount="100000" saltValue="7FB+dyJfMqChrQM80tiCBWaeeDi/bhnC9NhwtLjpqlP9FNdpnQPBtVedD70Ximp22kxX1XqF5qoBuDYb9trP0g==" hashValue="S4GbYbfBub6j2/z9piycpdzLPAR37UogmRhUyhtTK5gPBkUtGE4F6Zy2BUJ1CqK8DwF/ahH3N20OvshrLK4FNQ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E98:I98"/>
    <mergeCell ref="K98:AF98"/>
    <mergeCell ref="K99:AF99"/>
    <mergeCell ref="E99:I99"/>
    <mergeCell ref="E100:I100"/>
    <mergeCell ref="K100:AF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4:I104"/>
    <mergeCell ref="K104:AF104"/>
    <mergeCell ref="K105:AF105"/>
    <mergeCell ref="E105:I105"/>
    <mergeCell ref="K106:AF106"/>
    <mergeCell ref="E106:I106"/>
    <mergeCell ref="E107:I107"/>
    <mergeCell ref="K107:AF107"/>
    <mergeCell ref="K108:AF108"/>
    <mergeCell ref="E108:I108"/>
    <mergeCell ref="K109:AF109"/>
    <mergeCell ref="E109:I109"/>
    <mergeCell ref="E110:I110"/>
    <mergeCell ref="K110:AF110"/>
    <mergeCell ref="E111:I111"/>
    <mergeCell ref="K111:AF111"/>
    <mergeCell ref="J112:AF112"/>
    <mergeCell ref="D112:H112"/>
    <mergeCell ref="K113:AF113"/>
    <mergeCell ref="E113:I11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</mergeCells>
  <hyperlinks>
    <hyperlink ref="A96" location="'D.1.1.1 - Architektonicko...'!C2" display="/"/>
    <hyperlink ref="A97" location="'D.1.2.1 - Stavebně-konstr...'!C2" display="/"/>
    <hyperlink ref="A98" location="'D.1.2.3 - Záchytný systém'!C2" display="/"/>
    <hyperlink ref="A99" location="'D.1.2.4 - Výtahy'!C2" display="/"/>
    <hyperlink ref="A100" location="'D.1.4.1 - Zdravotně-techn...'!C2" display="/"/>
    <hyperlink ref="A101" location="'D.1.4.1b - Drenáže'!C2" display="/"/>
    <hyperlink ref="A102" location="'D.1.4.2 - Vytápění'!C2" display="/"/>
    <hyperlink ref="A103" location="'D.1.4.2.1 - Teplovod'!C2" display="/"/>
    <hyperlink ref="A104" location="'D.1.4.3 - Vzduchotechnika'!C2" display="/"/>
    <hyperlink ref="A105" location="'D.1.4.3.1 - VRF chlazení'!C2" display="/"/>
    <hyperlink ref="A106" location="'D.1.4.4. - Silnoproud'!C2" display="/"/>
    <hyperlink ref="A107" location="'D.1.4.5 - Slaboproud'!C2" display="/"/>
    <hyperlink ref="A108" location="'D.1.4.5.1 - Elektrická po...'!C2" display="/"/>
    <hyperlink ref="A109" location="'D.2. - Zpevněné plochy a ...'!C2" display="/"/>
    <hyperlink ref="A110" location="'D.3 - Vnější kanalizace'!C2" display="/"/>
    <hyperlink ref="A111" location="'VRN - Vedlejší rozpočtové...'!C2" display="/"/>
    <hyperlink ref="A113" location="'D.1.1.1 - Architektonicko..._01'!C2" display="/"/>
    <hyperlink ref="A114" location="'D.1.1.1b - ARS- Můstek'!C2" display="/"/>
    <hyperlink ref="A115" location="'D.1.2.1 - Stavebně-konstr..._01'!C2" display="/"/>
    <hyperlink ref="A116" location="'D.1.4.1 - Zdravotně-techn..._01'!C2" display="/"/>
    <hyperlink ref="A117" location="'D.1.4.2 - Vytápění_01'!C2" display="/"/>
    <hyperlink ref="A118" location="'D.1.4.3 - Vzduchotechnika_01'!C2" display="/"/>
    <hyperlink ref="A119" location="'D.1.4.3.1 - VRF chlazení_01'!C2" display="/"/>
    <hyperlink ref="A120" location="'D.1.4.4 - Silnoproud'!C2" display="/"/>
    <hyperlink ref="A121" location="'D.1.4.5 - Slaboproud_01'!C2" display="/"/>
    <hyperlink ref="A122" location="'D.1.4.5.1 - Elektrická po..._01'!C2" display="/"/>
    <hyperlink ref="A123" location="'D.1.4.6 - Měření a regulace'!C2" display="/"/>
    <hyperlink ref="A124" location="'D.5 - Technologie heliportu'!C2" display="/"/>
    <hyperlink ref="A125" location="'D.6 - Hašení'!C2" display="/"/>
    <hyperlink ref="A126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7" t="s">
        <v>163</v>
      </c>
      <c r="BA2" s="147" t="s">
        <v>1</v>
      </c>
      <c r="BB2" s="147" t="s">
        <v>164</v>
      </c>
      <c r="BC2" s="147" t="s">
        <v>165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166</v>
      </c>
      <c r="BA3" s="147" t="s">
        <v>1</v>
      </c>
      <c r="BB3" s="147" t="s">
        <v>167</v>
      </c>
      <c r="BC3" s="147" t="s">
        <v>168</v>
      </c>
      <c r="BD3" s="147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  <c r="AZ4" s="147" t="s">
        <v>170</v>
      </c>
      <c r="BA4" s="147" t="s">
        <v>1</v>
      </c>
      <c r="BB4" s="147" t="s">
        <v>164</v>
      </c>
      <c r="BC4" s="147" t="s">
        <v>171</v>
      </c>
      <c r="BD4" s="147" t="s">
        <v>85</v>
      </c>
    </row>
    <row r="5" s="1" customFormat="1" ht="6.96" customHeight="1">
      <c r="B5" s="21"/>
      <c r="L5" s="21"/>
      <c r="AZ5" s="147" t="s">
        <v>172</v>
      </c>
      <c r="BA5" s="147" t="s">
        <v>1</v>
      </c>
      <c r="BB5" s="147" t="s">
        <v>164</v>
      </c>
      <c r="BC5" s="147" t="s">
        <v>173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174</v>
      </c>
      <c r="BA6" s="147" t="s">
        <v>1</v>
      </c>
      <c r="BB6" s="147" t="s">
        <v>167</v>
      </c>
      <c r="BC6" s="147" t="s">
        <v>175</v>
      </c>
      <c r="BD6" s="147" t="s">
        <v>85</v>
      </c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  <c r="AZ7" s="147" t="s">
        <v>176</v>
      </c>
      <c r="BA7" s="147" t="s">
        <v>1</v>
      </c>
      <c r="BB7" s="147" t="s">
        <v>167</v>
      </c>
      <c r="BC7" s="147" t="s">
        <v>177</v>
      </c>
      <c r="BD7" s="147" t="s">
        <v>85</v>
      </c>
    </row>
    <row r="8" s="1" customFormat="1" ht="12" customHeight="1">
      <c r="B8" s="21"/>
      <c r="D8" s="152" t="s">
        <v>178</v>
      </c>
      <c r="L8" s="21"/>
      <c r="AZ8" s="147" t="s">
        <v>179</v>
      </c>
      <c r="BA8" s="147" t="s">
        <v>1</v>
      </c>
      <c r="BB8" s="147" t="s">
        <v>167</v>
      </c>
      <c r="BC8" s="147" t="s">
        <v>180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182</v>
      </c>
      <c r="BA9" s="147" t="s">
        <v>1</v>
      </c>
      <c r="BB9" s="147" t="s">
        <v>167</v>
      </c>
      <c r="BC9" s="147" t="s">
        <v>183</v>
      </c>
      <c r="BD9" s="147" t="s">
        <v>85</v>
      </c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185</v>
      </c>
      <c r="BA10" s="147" t="s">
        <v>1</v>
      </c>
      <c r="BB10" s="147" t="s">
        <v>167</v>
      </c>
      <c r="BC10" s="147" t="s">
        <v>186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188</v>
      </c>
      <c r="BA11" s="147" t="s">
        <v>1</v>
      </c>
      <c r="BB11" s="147" t="s">
        <v>189</v>
      </c>
      <c r="BC11" s="147" t="s">
        <v>190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ROUND((SUM(BE141:BE1042)),  2)</f>
        <v>0</v>
      </c>
      <c r="G35" s="39"/>
      <c r="H35" s="39"/>
      <c r="I35" s="166">
        <v>0.20999999999999999</v>
      </c>
      <c r="J35" s="165">
        <f>ROUND(((SUM(BE141:BE1042))*I35),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ROUND((SUM(BF141:BF1042)),  2)</f>
        <v>0</v>
      </c>
      <c r="G36" s="39"/>
      <c r="H36" s="39"/>
      <c r="I36" s="166">
        <v>0.12</v>
      </c>
      <c r="J36" s="165">
        <f>ROUND(((SUM(BF141:BF1042))*I36),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ROUND((SUM(BG141:BG1042)),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ROUND((SUM(BH141:BH1042)),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ROUND((SUM(BI141:BI1042)),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198</v>
      </c>
      <c r="E101" s="198"/>
      <c r="F101" s="198"/>
      <c r="G101" s="198"/>
      <c r="H101" s="198"/>
      <c r="I101" s="198"/>
      <c r="J101" s="199">
        <f>J194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199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200</v>
      </c>
      <c r="E103" s="198"/>
      <c r="F103" s="198"/>
      <c r="G103" s="198"/>
      <c r="H103" s="198"/>
      <c r="I103" s="198"/>
      <c r="J103" s="199">
        <f>J341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201</v>
      </c>
      <c r="E104" s="198"/>
      <c r="F104" s="198"/>
      <c r="G104" s="198"/>
      <c r="H104" s="198"/>
      <c r="I104" s="198"/>
      <c r="J104" s="199">
        <f>J348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202</v>
      </c>
      <c r="E105" s="198"/>
      <c r="F105" s="198"/>
      <c r="G105" s="198"/>
      <c r="H105" s="198"/>
      <c r="I105" s="198"/>
      <c r="J105" s="199">
        <f>J355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203</v>
      </c>
      <c r="E106" s="198"/>
      <c r="F106" s="198"/>
      <c r="G106" s="198"/>
      <c r="H106" s="198"/>
      <c r="I106" s="198"/>
      <c r="J106" s="199">
        <f>J469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204</v>
      </c>
      <c r="E107" s="198"/>
      <c r="F107" s="198"/>
      <c r="G107" s="198"/>
      <c r="H107" s="198"/>
      <c r="I107" s="198"/>
      <c r="J107" s="199">
        <f>J480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205</v>
      </c>
      <c r="E108" s="198"/>
      <c r="F108" s="198"/>
      <c r="G108" s="198"/>
      <c r="H108" s="198"/>
      <c r="I108" s="198"/>
      <c r="J108" s="199">
        <f>J491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206</v>
      </c>
      <c r="E109" s="193"/>
      <c r="F109" s="193"/>
      <c r="G109" s="193"/>
      <c r="H109" s="193"/>
      <c r="I109" s="193"/>
      <c r="J109" s="194">
        <f>J493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207</v>
      </c>
      <c r="E110" s="198"/>
      <c r="F110" s="198"/>
      <c r="G110" s="198"/>
      <c r="H110" s="198"/>
      <c r="I110" s="198"/>
      <c r="J110" s="199">
        <f>J494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208</v>
      </c>
      <c r="E111" s="198"/>
      <c r="F111" s="198"/>
      <c r="G111" s="198"/>
      <c r="H111" s="198"/>
      <c r="I111" s="198"/>
      <c r="J111" s="199">
        <f>J516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209</v>
      </c>
      <c r="E112" s="198"/>
      <c r="F112" s="198"/>
      <c r="G112" s="198"/>
      <c r="H112" s="198"/>
      <c r="I112" s="198"/>
      <c r="J112" s="199">
        <f>J522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210</v>
      </c>
      <c r="E113" s="198"/>
      <c r="F113" s="198"/>
      <c r="G113" s="198"/>
      <c r="H113" s="198"/>
      <c r="I113" s="198"/>
      <c r="J113" s="199">
        <f>J532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211</v>
      </c>
      <c r="E114" s="198"/>
      <c r="F114" s="198"/>
      <c r="G114" s="198"/>
      <c r="H114" s="198"/>
      <c r="I114" s="198"/>
      <c r="J114" s="199">
        <f>J565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212</v>
      </c>
      <c r="E115" s="198"/>
      <c r="F115" s="198"/>
      <c r="G115" s="198"/>
      <c r="H115" s="198"/>
      <c r="I115" s="198"/>
      <c r="J115" s="199">
        <f>J759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213</v>
      </c>
      <c r="E116" s="198"/>
      <c r="F116" s="198"/>
      <c r="G116" s="198"/>
      <c r="H116" s="198"/>
      <c r="I116" s="198"/>
      <c r="J116" s="199">
        <f>J827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214</v>
      </c>
      <c r="E117" s="198"/>
      <c r="F117" s="198"/>
      <c r="G117" s="198"/>
      <c r="H117" s="198"/>
      <c r="I117" s="198"/>
      <c r="J117" s="199">
        <f>J1003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215</v>
      </c>
      <c r="E118" s="198"/>
      <c r="F118" s="198"/>
      <c r="G118" s="198"/>
      <c r="H118" s="198"/>
      <c r="I118" s="198"/>
      <c r="J118" s="199">
        <f>J1031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216</v>
      </c>
      <c r="E119" s="198"/>
      <c r="F119" s="198"/>
      <c r="G119" s="198"/>
      <c r="H119" s="198"/>
      <c r="I119" s="198"/>
      <c r="J119" s="199">
        <f>J1039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217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85" t="str">
        <f>E7</f>
        <v>Parkoviště pro zaměstnance a heliport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178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5" t="s">
        <v>181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184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D.1.1.1 - Architektonicko-stavební řešení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F14</f>
        <v>České Budějovice</v>
      </c>
      <c r="G135" s="41"/>
      <c r="H135" s="41"/>
      <c r="I135" s="33" t="s">
        <v>22</v>
      </c>
      <c r="J135" s="80" t="str">
        <f>IF(J14="","",J14)</f>
        <v>19. 3. 2025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E17</f>
        <v>Nemocnice České Budějovice</v>
      </c>
      <c r="G137" s="41"/>
      <c r="H137" s="41"/>
      <c r="I137" s="33" t="s">
        <v>30</v>
      </c>
      <c r="J137" s="37" t="str">
        <f>E23</f>
        <v>AGP nova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IF(E20="","",E20)</f>
        <v>Vyplň údaj</v>
      </c>
      <c r="G138" s="41"/>
      <c r="H138" s="41"/>
      <c r="I138" s="33" t="s">
        <v>33</v>
      </c>
      <c r="J138" s="37" t="str">
        <f>E26</f>
        <v>QSB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218</v>
      </c>
      <c r="D140" s="204" t="s">
        <v>61</v>
      </c>
      <c r="E140" s="204" t="s">
        <v>57</v>
      </c>
      <c r="F140" s="204" t="s">
        <v>58</v>
      </c>
      <c r="G140" s="204" t="s">
        <v>219</v>
      </c>
      <c r="H140" s="204" t="s">
        <v>220</v>
      </c>
      <c r="I140" s="204" t="s">
        <v>221</v>
      </c>
      <c r="J140" s="205" t="s">
        <v>193</v>
      </c>
      <c r="K140" s="206" t="s">
        <v>222</v>
      </c>
      <c r="L140" s="207"/>
      <c r="M140" s="101" t="s">
        <v>1</v>
      </c>
      <c r="N140" s="102" t="s">
        <v>40</v>
      </c>
      <c r="O140" s="102" t="s">
        <v>223</v>
      </c>
      <c r="P140" s="102" t="s">
        <v>224</v>
      </c>
      <c r="Q140" s="102" t="s">
        <v>225</v>
      </c>
      <c r="R140" s="102" t="s">
        <v>226</v>
      </c>
      <c r="S140" s="102" t="s">
        <v>227</v>
      </c>
      <c r="T140" s="103" t="s">
        <v>228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229</v>
      </c>
      <c r="D141" s="41"/>
      <c r="E141" s="41"/>
      <c r="F141" s="41"/>
      <c r="G141" s="41"/>
      <c r="H141" s="41"/>
      <c r="I141" s="41"/>
      <c r="J141" s="208">
        <f>BK141</f>
        <v>0</v>
      </c>
      <c r="K141" s="41"/>
      <c r="L141" s="45"/>
      <c r="M141" s="104"/>
      <c r="N141" s="209"/>
      <c r="O141" s="105"/>
      <c r="P141" s="210">
        <f>P142+P493</f>
        <v>0</v>
      </c>
      <c r="Q141" s="105"/>
      <c r="R141" s="210">
        <f>R142+R493</f>
        <v>1419.5171783399999</v>
      </c>
      <c r="S141" s="105"/>
      <c r="T141" s="211">
        <f>T142+T493</f>
        <v>1462.0026687499999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195</v>
      </c>
      <c r="BK141" s="212">
        <f>BK142+BK493</f>
        <v>0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230</v>
      </c>
      <c r="F142" s="216" t="s">
        <v>231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P143+P194+P213+P341+P348+P355+P469+P480+P491</f>
        <v>0</v>
      </c>
      <c r="Q142" s="221"/>
      <c r="R142" s="222">
        <f>R143+R194+R213+R341+R348+R355+R469+R480+R491</f>
        <v>1231.06615625</v>
      </c>
      <c r="S142" s="221"/>
      <c r="T142" s="223">
        <f>T143+T194+T213+T341+T348+T355+T469+T480+T491</f>
        <v>1462.0026687499999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232</v>
      </c>
      <c r="BK142" s="226">
        <f>BK143+BK194+BK213+BK341+BK348+BK355+BK469+BK480+BK491</f>
        <v>0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83</v>
      </c>
      <c r="F143" s="227" t="s">
        <v>233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SUM(P144:P193)</f>
        <v>0</v>
      </c>
      <c r="Q143" s="221"/>
      <c r="R143" s="222">
        <f>SUM(R144:R193)</f>
        <v>0.55715000000000003</v>
      </c>
      <c r="S143" s="221"/>
      <c r="T143" s="223">
        <f>SUM(T144:T193)</f>
        <v>901.33799999999997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232</v>
      </c>
      <c r="BK143" s="226">
        <f>SUM(BK144:BK193)</f>
        <v>0</v>
      </c>
    </row>
    <row r="144" s="2" customFormat="1" ht="24.15" customHeight="1">
      <c r="A144" s="39"/>
      <c r="B144" s="40"/>
      <c r="C144" s="229" t="s">
        <v>83</v>
      </c>
      <c r="D144" s="229" t="s">
        <v>234</v>
      </c>
      <c r="E144" s="230" t="s">
        <v>235</v>
      </c>
      <c r="F144" s="231" t="s">
        <v>236</v>
      </c>
      <c r="G144" s="232" t="s">
        <v>167</v>
      </c>
      <c r="H144" s="233">
        <v>1474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0.29499999999999998</v>
      </c>
      <c r="T144" s="240">
        <f>S144*H144</f>
        <v>434.82999999999998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238</v>
      </c>
    </row>
    <row r="145" s="13" customFormat="1">
      <c r="A145" s="13"/>
      <c r="B145" s="243"/>
      <c r="C145" s="244"/>
      <c r="D145" s="245" t="s">
        <v>239</v>
      </c>
      <c r="E145" s="246" t="s">
        <v>179</v>
      </c>
      <c r="F145" s="247" t="s">
        <v>180</v>
      </c>
      <c r="G145" s="244"/>
      <c r="H145" s="248">
        <v>1474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239</v>
      </c>
      <c r="AU145" s="254" t="s">
        <v>85</v>
      </c>
      <c r="AV145" s="13" t="s">
        <v>85</v>
      </c>
      <c r="AW145" s="13" t="s">
        <v>32</v>
      </c>
      <c r="AX145" s="13" t="s">
        <v>83</v>
      </c>
      <c r="AY145" s="254" t="s">
        <v>232</v>
      </c>
    </row>
    <row r="146" s="2" customFormat="1" ht="24.15" customHeight="1">
      <c r="A146" s="39"/>
      <c r="B146" s="40"/>
      <c r="C146" s="229" t="s">
        <v>85</v>
      </c>
      <c r="D146" s="229" t="s">
        <v>234</v>
      </c>
      <c r="E146" s="230" t="s">
        <v>240</v>
      </c>
      <c r="F146" s="231" t="s">
        <v>241</v>
      </c>
      <c r="G146" s="232" t="s">
        <v>167</v>
      </c>
      <c r="H146" s="233">
        <v>666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0.17000000000000001</v>
      </c>
      <c r="T146" s="240">
        <f>S146*H146</f>
        <v>113.22000000000001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242</v>
      </c>
    </row>
    <row r="147" s="13" customFormat="1">
      <c r="A147" s="13"/>
      <c r="B147" s="243"/>
      <c r="C147" s="244"/>
      <c r="D147" s="245" t="s">
        <v>239</v>
      </c>
      <c r="E147" s="246" t="s">
        <v>185</v>
      </c>
      <c r="F147" s="247" t="s">
        <v>243</v>
      </c>
      <c r="G147" s="244"/>
      <c r="H147" s="248">
        <v>666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239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232</v>
      </c>
    </row>
    <row r="148" s="2" customFormat="1" ht="24.15" customHeight="1">
      <c r="A148" s="39"/>
      <c r="B148" s="40"/>
      <c r="C148" s="229" t="s">
        <v>244</v>
      </c>
      <c r="D148" s="229" t="s">
        <v>234</v>
      </c>
      <c r="E148" s="230" t="s">
        <v>245</v>
      </c>
      <c r="F148" s="231" t="s">
        <v>246</v>
      </c>
      <c r="G148" s="232" t="s">
        <v>167</v>
      </c>
      <c r="H148" s="233">
        <v>1118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0.316</v>
      </c>
      <c r="T148" s="240">
        <f>S148*H148</f>
        <v>353.28800000000001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237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237</v>
      </c>
      <c r="BM148" s="241" t="s">
        <v>247</v>
      </c>
    </row>
    <row r="149" s="13" customFormat="1">
      <c r="A149" s="13"/>
      <c r="B149" s="243"/>
      <c r="C149" s="244"/>
      <c r="D149" s="245" t="s">
        <v>239</v>
      </c>
      <c r="E149" s="246" t="s">
        <v>182</v>
      </c>
      <c r="F149" s="247" t="s">
        <v>183</v>
      </c>
      <c r="G149" s="244"/>
      <c r="H149" s="248">
        <v>1118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239</v>
      </c>
      <c r="AU149" s="254" t="s">
        <v>85</v>
      </c>
      <c r="AV149" s="13" t="s">
        <v>85</v>
      </c>
      <c r="AW149" s="13" t="s">
        <v>32</v>
      </c>
      <c r="AX149" s="13" t="s">
        <v>83</v>
      </c>
      <c r="AY149" s="254" t="s">
        <v>232</v>
      </c>
    </row>
    <row r="150" s="2" customFormat="1" ht="24.15" customHeight="1">
      <c r="A150" s="39"/>
      <c r="B150" s="40"/>
      <c r="C150" s="229" t="s">
        <v>237</v>
      </c>
      <c r="D150" s="229" t="s">
        <v>234</v>
      </c>
      <c r="E150" s="230" t="s">
        <v>248</v>
      </c>
      <c r="F150" s="231" t="s">
        <v>249</v>
      </c>
      <c r="G150" s="232" t="s">
        <v>167</v>
      </c>
      <c r="H150" s="233">
        <v>859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250</v>
      </c>
    </row>
    <row r="151" s="13" customFormat="1">
      <c r="A151" s="13"/>
      <c r="B151" s="243"/>
      <c r="C151" s="244"/>
      <c r="D151" s="245" t="s">
        <v>239</v>
      </c>
      <c r="E151" s="246" t="s">
        <v>1</v>
      </c>
      <c r="F151" s="247" t="s">
        <v>251</v>
      </c>
      <c r="G151" s="244"/>
      <c r="H151" s="248">
        <v>859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239</v>
      </c>
      <c r="AU151" s="254" t="s">
        <v>85</v>
      </c>
      <c r="AV151" s="13" t="s">
        <v>85</v>
      </c>
      <c r="AW151" s="13" t="s">
        <v>32</v>
      </c>
      <c r="AX151" s="13" t="s">
        <v>83</v>
      </c>
      <c r="AY151" s="254" t="s">
        <v>232</v>
      </c>
    </row>
    <row r="152" s="2" customFormat="1" ht="24.15" customHeight="1">
      <c r="A152" s="39"/>
      <c r="B152" s="40"/>
      <c r="C152" s="229" t="s">
        <v>252</v>
      </c>
      <c r="D152" s="229" t="s">
        <v>234</v>
      </c>
      <c r="E152" s="230" t="s">
        <v>253</v>
      </c>
      <c r="F152" s="231" t="s">
        <v>254</v>
      </c>
      <c r="G152" s="232" t="s">
        <v>164</v>
      </c>
      <c r="H152" s="233">
        <v>163.09999999999999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255</v>
      </c>
    </row>
    <row r="153" s="13" customFormat="1">
      <c r="A153" s="13"/>
      <c r="B153" s="243"/>
      <c r="C153" s="244"/>
      <c r="D153" s="245" t="s">
        <v>239</v>
      </c>
      <c r="E153" s="246" t="s">
        <v>1</v>
      </c>
      <c r="F153" s="247" t="s">
        <v>256</v>
      </c>
      <c r="G153" s="244"/>
      <c r="H153" s="248">
        <v>23.100000000000001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239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232</v>
      </c>
    </row>
    <row r="154" s="13" customFormat="1">
      <c r="A154" s="13"/>
      <c r="B154" s="243"/>
      <c r="C154" s="244"/>
      <c r="D154" s="245" t="s">
        <v>239</v>
      </c>
      <c r="E154" s="246" t="s">
        <v>1</v>
      </c>
      <c r="F154" s="247" t="s">
        <v>257</v>
      </c>
      <c r="G154" s="244"/>
      <c r="H154" s="248">
        <v>140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239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232</v>
      </c>
    </row>
    <row r="155" s="14" customFormat="1">
      <c r="A155" s="14"/>
      <c r="B155" s="255"/>
      <c r="C155" s="256"/>
      <c r="D155" s="245" t="s">
        <v>239</v>
      </c>
      <c r="E155" s="257" t="s">
        <v>1</v>
      </c>
      <c r="F155" s="258" t="s">
        <v>258</v>
      </c>
      <c r="G155" s="256"/>
      <c r="H155" s="259">
        <v>163.09999999999999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239</v>
      </c>
      <c r="AU155" s="265" t="s">
        <v>85</v>
      </c>
      <c r="AV155" s="14" t="s">
        <v>237</v>
      </c>
      <c r="AW155" s="14" t="s">
        <v>32</v>
      </c>
      <c r="AX155" s="14" t="s">
        <v>83</v>
      </c>
      <c r="AY155" s="265" t="s">
        <v>232</v>
      </c>
    </row>
    <row r="156" s="2" customFormat="1" ht="33" customHeight="1">
      <c r="A156" s="39"/>
      <c r="B156" s="40"/>
      <c r="C156" s="229" t="s">
        <v>259</v>
      </c>
      <c r="D156" s="229" t="s">
        <v>234</v>
      </c>
      <c r="E156" s="230" t="s">
        <v>260</v>
      </c>
      <c r="F156" s="231" t="s">
        <v>261</v>
      </c>
      <c r="G156" s="232" t="s">
        <v>189</v>
      </c>
      <c r="H156" s="233">
        <v>206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262</v>
      </c>
    </row>
    <row r="157" s="13" customFormat="1">
      <c r="A157" s="13"/>
      <c r="B157" s="243"/>
      <c r="C157" s="244"/>
      <c r="D157" s="245" t="s">
        <v>239</v>
      </c>
      <c r="E157" s="246" t="s">
        <v>1</v>
      </c>
      <c r="F157" s="247" t="s">
        <v>263</v>
      </c>
      <c r="G157" s="244"/>
      <c r="H157" s="248">
        <v>80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239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232</v>
      </c>
    </row>
    <row r="158" s="13" customFormat="1">
      <c r="A158" s="13"/>
      <c r="B158" s="243"/>
      <c r="C158" s="244"/>
      <c r="D158" s="245" t="s">
        <v>239</v>
      </c>
      <c r="E158" s="246" t="s">
        <v>1</v>
      </c>
      <c r="F158" s="247" t="s">
        <v>264</v>
      </c>
      <c r="G158" s="244"/>
      <c r="H158" s="248">
        <v>72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239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232</v>
      </c>
    </row>
    <row r="159" s="13" customFormat="1">
      <c r="A159" s="13"/>
      <c r="B159" s="243"/>
      <c r="C159" s="244"/>
      <c r="D159" s="245" t="s">
        <v>239</v>
      </c>
      <c r="E159" s="246" t="s">
        <v>1</v>
      </c>
      <c r="F159" s="247" t="s">
        <v>265</v>
      </c>
      <c r="G159" s="244"/>
      <c r="H159" s="248">
        <v>18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239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232</v>
      </c>
    </row>
    <row r="160" s="13" customFormat="1">
      <c r="A160" s="13"/>
      <c r="B160" s="243"/>
      <c r="C160" s="244"/>
      <c r="D160" s="245" t="s">
        <v>239</v>
      </c>
      <c r="E160" s="246" t="s">
        <v>1</v>
      </c>
      <c r="F160" s="247" t="s">
        <v>266</v>
      </c>
      <c r="G160" s="244"/>
      <c r="H160" s="248">
        <v>36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239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232</v>
      </c>
    </row>
    <row r="161" s="14" customFormat="1">
      <c r="A161" s="14"/>
      <c r="B161" s="255"/>
      <c r="C161" s="256"/>
      <c r="D161" s="245" t="s">
        <v>239</v>
      </c>
      <c r="E161" s="257" t="s">
        <v>1</v>
      </c>
      <c r="F161" s="258" t="s">
        <v>258</v>
      </c>
      <c r="G161" s="256"/>
      <c r="H161" s="259">
        <v>206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239</v>
      </c>
      <c r="AU161" s="265" t="s">
        <v>85</v>
      </c>
      <c r="AV161" s="14" t="s">
        <v>237</v>
      </c>
      <c r="AW161" s="14" t="s">
        <v>32</v>
      </c>
      <c r="AX161" s="14" t="s">
        <v>83</v>
      </c>
      <c r="AY161" s="265" t="s">
        <v>232</v>
      </c>
    </row>
    <row r="162" s="2" customFormat="1" ht="24.15" customHeight="1">
      <c r="A162" s="39"/>
      <c r="B162" s="40"/>
      <c r="C162" s="229" t="s">
        <v>267</v>
      </c>
      <c r="D162" s="229" t="s">
        <v>234</v>
      </c>
      <c r="E162" s="230" t="s">
        <v>268</v>
      </c>
      <c r="F162" s="231" t="s">
        <v>269</v>
      </c>
      <c r="G162" s="232" t="s">
        <v>189</v>
      </c>
      <c r="H162" s="233">
        <v>47.200000000000003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237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237</v>
      </c>
      <c r="BM162" s="241" t="s">
        <v>270</v>
      </c>
    </row>
    <row r="163" s="13" customFormat="1">
      <c r="A163" s="13"/>
      <c r="B163" s="243"/>
      <c r="C163" s="244"/>
      <c r="D163" s="245" t="s">
        <v>239</v>
      </c>
      <c r="E163" s="246" t="s">
        <v>1</v>
      </c>
      <c r="F163" s="247" t="s">
        <v>271</v>
      </c>
      <c r="G163" s="244"/>
      <c r="H163" s="248">
        <v>28.199999999999999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239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232</v>
      </c>
    </row>
    <row r="164" s="13" customFormat="1">
      <c r="A164" s="13"/>
      <c r="B164" s="243"/>
      <c r="C164" s="244"/>
      <c r="D164" s="245" t="s">
        <v>239</v>
      </c>
      <c r="E164" s="246" t="s">
        <v>1</v>
      </c>
      <c r="F164" s="247" t="s">
        <v>272</v>
      </c>
      <c r="G164" s="244"/>
      <c r="H164" s="248">
        <v>19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239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232</v>
      </c>
    </row>
    <row r="165" s="14" customFormat="1">
      <c r="A165" s="14"/>
      <c r="B165" s="255"/>
      <c r="C165" s="256"/>
      <c r="D165" s="245" t="s">
        <v>239</v>
      </c>
      <c r="E165" s="257" t="s">
        <v>188</v>
      </c>
      <c r="F165" s="258" t="s">
        <v>258</v>
      </c>
      <c r="G165" s="256"/>
      <c r="H165" s="259">
        <v>47.200000000000003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239</v>
      </c>
      <c r="AU165" s="265" t="s">
        <v>85</v>
      </c>
      <c r="AV165" s="14" t="s">
        <v>237</v>
      </c>
      <c r="AW165" s="14" t="s">
        <v>32</v>
      </c>
      <c r="AX165" s="14" t="s">
        <v>83</v>
      </c>
      <c r="AY165" s="265" t="s">
        <v>232</v>
      </c>
    </row>
    <row r="166" s="2" customFormat="1" ht="24.15" customHeight="1">
      <c r="A166" s="39"/>
      <c r="B166" s="40"/>
      <c r="C166" s="229" t="s">
        <v>273</v>
      </c>
      <c r="D166" s="229" t="s">
        <v>234</v>
      </c>
      <c r="E166" s="230" t="s">
        <v>274</v>
      </c>
      <c r="F166" s="231" t="s">
        <v>275</v>
      </c>
      <c r="G166" s="232" t="s">
        <v>167</v>
      </c>
      <c r="H166" s="233">
        <v>515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0.00084999999999999995</v>
      </c>
      <c r="R166" s="239">
        <f>Q166*H166</f>
        <v>0.43774999999999997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237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237</v>
      </c>
      <c r="BM166" s="241" t="s">
        <v>276</v>
      </c>
    </row>
    <row r="167" s="13" customFormat="1">
      <c r="A167" s="13"/>
      <c r="B167" s="243"/>
      <c r="C167" s="244"/>
      <c r="D167" s="245" t="s">
        <v>239</v>
      </c>
      <c r="E167" s="246" t="s">
        <v>1</v>
      </c>
      <c r="F167" s="247" t="s">
        <v>277</v>
      </c>
      <c r="G167" s="244"/>
      <c r="H167" s="248">
        <v>200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239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232</v>
      </c>
    </row>
    <row r="168" s="13" customFormat="1">
      <c r="A168" s="13"/>
      <c r="B168" s="243"/>
      <c r="C168" s="244"/>
      <c r="D168" s="245" t="s">
        <v>239</v>
      </c>
      <c r="E168" s="246" t="s">
        <v>1</v>
      </c>
      <c r="F168" s="247" t="s">
        <v>278</v>
      </c>
      <c r="G168" s="244"/>
      <c r="H168" s="248">
        <v>180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239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232</v>
      </c>
    </row>
    <row r="169" s="13" customFormat="1">
      <c r="A169" s="13"/>
      <c r="B169" s="243"/>
      <c r="C169" s="244"/>
      <c r="D169" s="245" t="s">
        <v>239</v>
      </c>
      <c r="E169" s="246" t="s">
        <v>1</v>
      </c>
      <c r="F169" s="247" t="s">
        <v>279</v>
      </c>
      <c r="G169" s="244"/>
      <c r="H169" s="248">
        <v>45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239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232</v>
      </c>
    </row>
    <row r="170" s="13" customFormat="1">
      <c r="A170" s="13"/>
      <c r="B170" s="243"/>
      <c r="C170" s="244"/>
      <c r="D170" s="245" t="s">
        <v>239</v>
      </c>
      <c r="E170" s="246" t="s">
        <v>1</v>
      </c>
      <c r="F170" s="247" t="s">
        <v>280</v>
      </c>
      <c r="G170" s="244"/>
      <c r="H170" s="248">
        <v>90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239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232</v>
      </c>
    </row>
    <row r="171" s="14" customFormat="1">
      <c r="A171" s="14"/>
      <c r="B171" s="255"/>
      <c r="C171" s="256"/>
      <c r="D171" s="245" t="s">
        <v>239</v>
      </c>
      <c r="E171" s="257" t="s">
        <v>1</v>
      </c>
      <c r="F171" s="258" t="s">
        <v>258</v>
      </c>
      <c r="G171" s="256"/>
      <c r="H171" s="259">
        <v>515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239</v>
      </c>
      <c r="AU171" s="265" t="s">
        <v>85</v>
      </c>
      <c r="AV171" s="14" t="s">
        <v>237</v>
      </c>
      <c r="AW171" s="14" t="s">
        <v>32</v>
      </c>
      <c r="AX171" s="14" t="s">
        <v>83</v>
      </c>
      <c r="AY171" s="265" t="s">
        <v>232</v>
      </c>
    </row>
    <row r="172" s="2" customFormat="1" ht="24.15" customHeight="1">
      <c r="A172" s="39"/>
      <c r="B172" s="40"/>
      <c r="C172" s="229" t="s">
        <v>281</v>
      </c>
      <c r="D172" s="229" t="s">
        <v>234</v>
      </c>
      <c r="E172" s="230" t="s">
        <v>282</v>
      </c>
      <c r="F172" s="231" t="s">
        <v>283</v>
      </c>
      <c r="G172" s="232" t="s">
        <v>167</v>
      </c>
      <c r="H172" s="233">
        <v>515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237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237</v>
      </c>
      <c r="BM172" s="241" t="s">
        <v>284</v>
      </c>
    </row>
    <row r="173" s="13" customFormat="1">
      <c r="A173" s="13"/>
      <c r="B173" s="243"/>
      <c r="C173" s="244"/>
      <c r="D173" s="245" t="s">
        <v>239</v>
      </c>
      <c r="E173" s="246" t="s">
        <v>1</v>
      </c>
      <c r="F173" s="247" t="s">
        <v>277</v>
      </c>
      <c r="G173" s="244"/>
      <c r="H173" s="248">
        <v>200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239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232</v>
      </c>
    </row>
    <row r="174" s="13" customFormat="1">
      <c r="A174" s="13"/>
      <c r="B174" s="243"/>
      <c r="C174" s="244"/>
      <c r="D174" s="245" t="s">
        <v>239</v>
      </c>
      <c r="E174" s="246" t="s">
        <v>1</v>
      </c>
      <c r="F174" s="247" t="s">
        <v>278</v>
      </c>
      <c r="G174" s="244"/>
      <c r="H174" s="248">
        <v>180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239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232</v>
      </c>
    </row>
    <row r="175" s="13" customFormat="1">
      <c r="A175" s="13"/>
      <c r="B175" s="243"/>
      <c r="C175" s="244"/>
      <c r="D175" s="245" t="s">
        <v>239</v>
      </c>
      <c r="E175" s="246" t="s">
        <v>1</v>
      </c>
      <c r="F175" s="247" t="s">
        <v>279</v>
      </c>
      <c r="G175" s="244"/>
      <c r="H175" s="248">
        <v>45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239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232</v>
      </c>
    </row>
    <row r="176" s="13" customFormat="1">
      <c r="A176" s="13"/>
      <c r="B176" s="243"/>
      <c r="C176" s="244"/>
      <c r="D176" s="245" t="s">
        <v>239</v>
      </c>
      <c r="E176" s="246" t="s">
        <v>1</v>
      </c>
      <c r="F176" s="247" t="s">
        <v>280</v>
      </c>
      <c r="G176" s="244"/>
      <c r="H176" s="248">
        <v>90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239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232</v>
      </c>
    </row>
    <row r="177" s="14" customFormat="1">
      <c r="A177" s="14"/>
      <c r="B177" s="255"/>
      <c r="C177" s="256"/>
      <c r="D177" s="245" t="s">
        <v>239</v>
      </c>
      <c r="E177" s="257" t="s">
        <v>1</v>
      </c>
      <c r="F177" s="258" t="s">
        <v>258</v>
      </c>
      <c r="G177" s="256"/>
      <c r="H177" s="259">
        <v>515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239</v>
      </c>
      <c r="AU177" s="265" t="s">
        <v>85</v>
      </c>
      <c r="AV177" s="14" t="s">
        <v>237</v>
      </c>
      <c r="AW177" s="14" t="s">
        <v>32</v>
      </c>
      <c r="AX177" s="14" t="s">
        <v>83</v>
      </c>
      <c r="AY177" s="265" t="s">
        <v>232</v>
      </c>
    </row>
    <row r="178" s="2" customFormat="1" ht="24.15" customHeight="1">
      <c r="A178" s="39"/>
      <c r="B178" s="40"/>
      <c r="C178" s="229" t="s">
        <v>285</v>
      </c>
      <c r="D178" s="229" t="s">
        <v>234</v>
      </c>
      <c r="E178" s="230" t="s">
        <v>286</v>
      </c>
      <c r="F178" s="231" t="s">
        <v>287</v>
      </c>
      <c r="G178" s="232" t="s">
        <v>167</v>
      </c>
      <c r="H178" s="233">
        <v>4.5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0.0264</v>
      </c>
      <c r="R178" s="239">
        <f>Q178*H178</f>
        <v>0.1188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237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237</v>
      </c>
      <c r="BM178" s="241" t="s">
        <v>288</v>
      </c>
    </row>
    <row r="179" s="13" customFormat="1">
      <c r="A179" s="13"/>
      <c r="B179" s="243"/>
      <c r="C179" s="244"/>
      <c r="D179" s="245" t="s">
        <v>239</v>
      </c>
      <c r="E179" s="246" t="s">
        <v>1</v>
      </c>
      <c r="F179" s="247" t="s">
        <v>289</v>
      </c>
      <c r="G179" s="244"/>
      <c r="H179" s="248">
        <v>4.5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239</v>
      </c>
      <c r="AU179" s="254" t="s">
        <v>85</v>
      </c>
      <c r="AV179" s="13" t="s">
        <v>85</v>
      </c>
      <c r="AW179" s="13" t="s">
        <v>32</v>
      </c>
      <c r="AX179" s="13" t="s">
        <v>83</v>
      </c>
      <c r="AY179" s="254" t="s">
        <v>232</v>
      </c>
    </row>
    <row r="180" s="2" customFormat="1" ht="24.15" customHeight="1">
      <c r="A180" s="39"/>
      <c r="B180" s="40"/>
      <c r="C180" s="229" t="s">
        <v>290</v>
      </c>
      <c r="D180" s="229" t="s">
        <v>234</v>
      </c>
      <c r="E180" s="230" t="s">
        <v>291</v>
      </c>
      <c r="F180" s="231" t="s">
        <v>292</v>
      </c>
      <c r="G180" s="232" t="s">
        <v>293</v>
      </c>
      <c r="H180" s="233">
        <v>3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0.00020000000000000001</v>
      </c>
      <c r="R180" s="239">
        <f>Q180*H180</f>
        <v>0.00060000000000000006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237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237</v>
      </c>
      <c r="BM180" s="241" t="s">
        <v>294</v>
      </c>
    </row>
    <row r="181" s="13" customFormat="1">
      <c r="A181" s="13"/>
      <c r="B181" s="243"/>
      <c r="C181" s="244"/>
      <c r="D181" s="245" t="s">
        <v>239</v>
      </c>
      <c r="E181" s="246" t="s">
        <v>1</v>
      </c>
      <c r="F181" s="247" t="s">
        <v>295</v>
      </c>
      <c r="G181" s="244"/>
      <c r="H181" s="248">
        <v>3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239</v>
      </c>
      <c r="AU181" s="254" t="s">
        <v>85</v>
      </c>
      <c r="AV181" s="13" t="s">
        <v>85</v>
      </c>
      <c r="AW181" s="13" t="s">
        <v>32</v>
      </c>
      <c r="AX181" s="13" t="s">
        <v>83</v>
      </c>
      <c r="AY181" s="254" t="s">
        <v>232</v>
      </c>
    </row>
    <row r="182" s="2" customFormat="1" ht="16.5" customHeight="1">
      <c r="A182" s="39"/>
      <c r="B182" s="40"/>
      <c r="C182" s="229" t="s">
        <v>8</v>
      </c>
      <c r="D182" s="229" t="s">
        <v>234</v>
      </c>
      <c r="E182" s="230" t="s">
        <v>296</v>
      </c>
      <c r="F182" s="231" t="s">
        <v>297</v>
      </c>
      <c r="G182" s="232" t="s">
        <v>189</v>
      </c>
      <c r="H182" s="233">
        <v>462.19999999999999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237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237</v>
      </c>
      <c r="BM182" s="241" t="s">
        <v>298</v>
      </c>
    </row>
    <row r="183" s="13" customFormat="1">
      <c r="A183" s="13"/>
      <c r="B183" s="243"/>
      <c r="C183" s="244"/>
      <c r="D183" s="245" t="s">
        <v>239</v>
      </c>
      <c r="E183" s="246" t="s">
        <v>1</v>
      </c>
      <c r="F183" s="247" t="s">
        <v>299</v>
      </c>
      <c r="G183" s="244"/>
      <c r="H183" s="248">
        <v>147.40000000000001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239</v>
      </c>
      <c r="AU183" s="254" t="s">
        <v>85</v>
      </c>
      <c r="AV183" s="13" t="s">
        <v>85</v>
      </c>
      <c r="AW183" s="13" t="s">
        <v>32</v>
      </c>
      <c r="AX183" s="13" t="s">
        <v>76</v>
      </c>
      <c r="AY183" s="254" t="s">
        <v>232</v>
      </c>
    </row>
    <row r="184" s="13" customFormat="1">
      <c r="A184" s="13"/>
      <c r="B184" s="243"/>
      <c r="C184" s="244"/>
      <c r="D184" s="245" t="s">
        <v>239</v>
      </c>
      <c r="E184" s="246" t="s">
        <v>1</v>
      </c>
      <c r="F184" s="247" t="s">
        <v>300</v>
      </c>
      <c r="G184" s="244"/>
      <c r="H184" s="248">
        <v>167.69999999999999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239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232</v>
      </c>
    </row>
    <row r="185" s="13" customFormat="1">
      <c r="A185" s="13"/>
      <c r="B185" s="243"/>
      <c r="C185" s="244"/>
      <c r="D185" s="245" t="s">
        <v>239</v>
      </c>
      <c r="E185" s="246" t="s">
        <v>1</v>
      </c>
      <c r="F185" s="247" t="s">
        <v>301</v>
      </c>
      <c r="G185" s="244"/>
      <c r="H185" s="248">
        <v>99.900000000000006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239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232</v>
      </c>
    </row>
    <row r="186" s="13" customFormat="1">
      <c r="A186" s="13"/>
      <c r="B186" s="243"/>
      <c r="C186" s="244"/>
      <c r="D186" s="245" t="s">
        <v>239</v>
      </c>
      <c r="E186" s="246" t="s">
        <v>1</v>
      </c>
      <c r="F186" s="247" t="s">
        <v>188</v>
      </c>
      <c r="G186" s="244"/>
      <c r="H186" s="248">
        <v>47.200000000000003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239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232</v>
      </c>
    </row>
    <row r="187" s="14" customFormat="1">
      <c r="A187" s="14"/>
      <c r="B187" s="255"/>
      <c r="C187" s="256"/>
      <c r="D187" s="245" t="s">
        <v>239</v>
      </c>
      <c r="E187" s="257" t="s">
        <v>1</v>
      </c>
      <c r="F187" s="258" t="s">
        <v>258</v>
      </c>
      <c r="G187" s="256"/>
      <c r="H187" s="259">
        <v>462.19999999999999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239</v>
      </c>
      <c r="AU187" s="265" t="s">
        <v>85</v>
      </c>
      <c r="AV187" s="14" t="s">
        <v>237</v>
      </c>
      <c r="AW187" s="14" t="s">
        <v>32</v>
      </c>
      <c r="AX187" s="14" t="s">
        <v>83</v>
      </c>
      <c r="AY187" s="265" t="s">
        <v>232</v>
      </c>
    </row>
    <row r="188" s="2" customFormat="1" ht="24.15" customHeight="1">
      <c r="A188" s="39"/>
      <c r="B188" s="40"/>
      <c r="C188" s="229" t="s">
        <v>302</v>
      </c>
      <c r="D188" s="229" t="s">
        <v>234</v>
      </c>
      <c r="E188" s="230" t="s">
        <v>303</v>
      </c>
      <c r="F188" s="231" t="s">
        <v>304</v>
      </c>
      <c r="G188" s="232" t="s">
        <v>189</v>
      </c>
      <c r="H188" s="233">
        <v>170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237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237</v>
      </c>
      <c r="BM188" s="241" t="s">
        <v>305</v>
      </c>
    </row>
    <row r="189" s="13" customFormat="1">
      <c r="A189" s="13"/>
      <c r="B189" s="243"/>
      <c r="C189" s="244"/>
      <c r="D189" s="245" t="s">
        <v>239</v>
      </c>
      <c r="E189" s="246" t="s">
        <v>1</v>
      </c>
      <c r="F189" s="247" t="s">
        <v>306</v>
      </c>
      <c r="G189" s="244"/>
      <c r="H189" s="248">
        <v>62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239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232</v>
      </c>
    </row>
    <row r="190" s="13" customFormat="1">
      <c r="A190" s="13"/>
      <c r="B190" s="243"/>
      <c r="C190" s="244"/>
      <c r="D190" s="245" t="s">
        <v>239</v>
      </c>
      <c r="E190" s="246" t="s">
        <v>1</v>
      </c>
      <c r="F190" s="247" t="s">
        <v>307</v>
      </c>
      <c r="G190" s="244"/>
      <c r="H190" s="248">
        <v>64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239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232</v>
      </c>
    </row>
    <row r="191" s="13" customFormat="1">
      <c r="A191" s="13"/>
      <c r="B191" s="243"/>
      <c r="C191" s="244"/>
      <c r="D191" s="245" t="s">
        <v>239</v>
      </c>
      <c r="E191" s="246" t="s">
        <v>1</v>
      </c>
      <c r="F191" s="247" t="s">
        <v>308</v>
      </c>
      <c r="G191" s="244"/>
      <c r="H191" s="248">
        <v>12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239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232</v>
      </c>
    </row>
    <row r="192" s="13" customFormat="1">
      <c r="A192" s="13"/>
      <c r="B192" s="243"/>
      <c r="C192" s="244"/>
      <c r="D192" s="245" t="s">
        <v>239</v>
      </c>
      <c r="E192" s="246" t="s">
        <v>1</v>
      </c>
      <c r="F192" s="247" t="s">
        <v>309</v>
      </c>
      <c r="G192" s="244"/>
      <c r="H192" s="248">
        <v>32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239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232</v>
      </c>
    </row>
    <row r="193" s="14" customFormat="1">
      <c r="A193" s="14"/>
      <c r="B193" s="255"/>
      <c r="C193" s="256"/>
      <c r="D193" s="245" t="s">
        <v>239</v>
      </c>
      <c r="E193" s="257" t="s">
        <v>1</v>
      </c>
      <c r="F193" s="258" t="s">
        <v>258</v>
      </c>
      <c r="G193" s="256"/>
      <c r="H193" s="259">
        <v>170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239</v>
      </c>
      <c r="AU193" s="265" t="s">
        <v>85</v>
      </c>
      <c r="AV193" s="14" t="s">
        <v>237</v>
      </c>
      <c r="AW193" s="14" t="s">
        <v>32</v>
      </c>
      <c r="AX193" s="14" t="s">
        <v>83</v>
      </c>
      <c r="AY193" s="265" t="s">
        <v>232</v>
      </c>
    </row>
    <row r="194" s="12" customFormat="1" ht="22.8" customHeight="1">
      <c r="A194" s="12"/>
      <c r="B194" s="213"/>
      <c r="C194" s="214"/>
      <c r="D194" s="215" t="s">
        <v>75</v>
      </c>
      <c r="E194" s="227" t="s">
        <v>85</v>
      </c>
      <c r="F194" s="227" t="s">
        <v>310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SUM(P195:P212)</f>
        <v>0</v>
      </c>
      <c r="Q194" s="221"/>
      <c r="R194" s="222">
        <f>SUM(R195:R212)</f>
        <v>182.73027549</v>
      </c>
      <c r="S194" s="221"/>
      <c r="T194" s="223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83</v>
      </c>
      <c r="AT194" s="225" t="s">
        <v>75</v>
      </c>
      <c r="AU194" s="225" t="s">
        <v>83</v>
      </c>
      <c r="AY194" s="224" t="s">
        <v>232</v>
      </c>
      <c r="BK194" s="226">
        <f>SUM(BK195:BK212)</f>
        <v>0</v>
      </c>
    </row>
    <row r="195" s="2" customFormat="1" ht="37.8" customHeight="1">
      <c r="A195" s="39"/>
      <c r="B195" s="40"/>
      <c r="C195" s="229" t="s">
        <v>311</v>
      </c>
      <c r="D195" s="229" t="s">
        <v>234</v>
      </c>
      <c r="E195" s="230" t="s">
        <v>312</v>
      </c>
      <c r="F195" s="231" t="s">
        <v>313</v>
      </c>
      <c r="G195" s="232" t="s">
        <v>189</v>
      </c>
      <c r="H195" s="233">
        <v>12.300000000000001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2.30267</v>
      </c>
      <c r="R195" s="239">
        <f>Q195*H195</f>
        <v>28.322841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237</v>
      </c>
      <c r="AT195" s="241" t="s">
        <v>234</v>
      </c>
      <c r="AU195" s="241" t="s">
        <v>85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237</v>
      </c>
      <c r="BM195" s="241" t="s">
        <v>314</v>
      </c>
    </row>
    <row r="196" s="13" customFormat="1">
      <c r="A196" s="13"/>
      <c r="B196" s="243"/>
      <c r="C196" s="244"/>
      <c r="D196" s="245" t="s">
        <v>239</v>
      </c>
      <c r="E196" s="246" t="s">
        <v>1</v>
      </c>
      <c r="F196" s="247" t="s">
        <v>315</v>
      </c>
      <c r="G196" s="244"/>
      <c r="H196" s="248">
        <v>12.300000000000001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239</v>
      </c>
      <c r="AU196" s="254" t="s">
        <v>85</v>
      </c>
      <c r="AV196" s="13" t="s">
        <v>85</v>
      </c>
      <c r="AW196" s="13" t="s">
        <v>32</v>
      </c>
      <c r="AX196" s="13" t="s">
        <v>83</v>
      </c>
      <c r="AY196" s="254" t="s">
        <v>232</v>
      </c>
    </row>
    <row r="197" s="2" customFormat="1" ht="21.75" customHeight="1">
      <c r="A197" s="39"/>
      <c r="B197" s="40"/>
      <c r="C197" s="229" t="s">
        <v>316</v>
      </c>
      <c r="D197" s="229" t="s">
        <v>234</v>
      </c>
      <c r="E197" s="230" t="s">
        <v>317</v>
      </c>
      <c r="F197" s="231" t="s">
        <v>318</v>
      </c>
      <c r="G197" s="232" t="s">
        <v>189</v>
      </c>
      <c r="H197" s="233">
        <v>36.899999999999999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2.1600000000000001</v>
      </c>
      <c r="R197" s="239">
        <f>Q197*H197</f>
        <v>79.704000000000008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237</v>
      </c>
      <c r="AT197" s="241" t="s">
        <v>234</v>
      </c>
      <c r="AU197" s="241" t="s">
        <v>85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237</v>
      </c>
      <c r="BM197" s="241" t="s">
        <v>319</v>
      </c>
    </row>
    <row r="198" s="13" customFormat="1">
      <c r="A198" s="13"/>
      <c r="B198" s="243"/>
      <c r="C198" s="244"/>
      <c r="D198" s="245" t="s">
        <v>239</v>
      </c>
      <c r="E198" s="246" t="s">
        <v>1</v>
      </c>
      <c r="F198" s="247" t="s">
        <v>320</v>
      </c>
      <c r="G198" s="244"/>
      <c r="H198" s="248">
        <v>36.899999999999999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239</v>
      </c>
      <c r="AU198" s="254" t="s">
        <v>85</v>
      </c>
      <c r="AV198" s="13" t="s">
        <v>85</v>
      </c>
      <c r="AW198" s="13" t="s">
        <v>32</v>
      </c>
      <c r="AX198" s="13" t="s">
        <v>83</v>
      </c>
      <c r="AY198" s="254" t="s">
        <v>232</v>
      </c>
    </row>
    <row r="199" s="2" customFormat="1" ht="24.15" customHeight="1">
      <c r="A199" s="39"/>
      <c r="B199" s="40"/>
      <c r="C199" s="229" t="s">
        <v>321</v>
      </c>
      <c r="D199" s="229" t="s">
        <v>234</v>
      </c>
      <c r="E199" s="230" t="s">
        <v>322</v>
      </c>
      <c r="F199" s="231" t="s">
        <v>323</v>
      </c>
      <c r="G199" s="232" t="s">
        <v>189</v>
      </c>
      <c r="H199" s="233">
        <v>24.600000000000001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2.5018699999999998</v>
      </c>
      <c r="R199" s="239">
        <f>Q199*H199</f>
        <v>61.546002000000001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237</v>
      </c>
      <c r="AT199" s="241" t="s">
        <v>234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237</v>
      </c>
      <c r="BM199" s="241" t="s">
        <v>324</v>
      </c>
    </row>
    <row r="200" s="13" customFormat="1">
      <c r="A200" s="13"/>
      <c r="B200" s="243"/>
      <c r="C200" s="244"/>
      <c r="D200" s="245" t="s">
        <v>239</v>
      </c>
      <c r="E200" s="246" t="s">
        <v>1</v>
      </c>
      <c r="F200" s="247" t="s">
        <v>325</v>
      </c>
      <c r="G200" s="244"/>
      <c r="H200" s="248">
        <v>24.600000000000001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239</v>
      </c>
      <c r="AU200" s="254" t="s">
        <v>85</v>
      </c>
      <c r="AV200" s="13" t="s">
        <v>85</v>
      </c>
      <c r="AW200" s="13" t="s">
        <v>32</v>
      </c>
      <c r="AX200" s="13" t="s">
        <v>83</v>
      </c>
      <c r="AY200" s="254" t="s">
        <v>232</v>
      </c>
    </row>
    <row r="201" s="2" customFormat="1" ht="16.5" customHeight="1">
      <c r="A201" s="39"/>
      <c r="B201" s="40"/>
      <c r="C201" s="229" t="s">
        <v>326</v>
      </c>
      <c r="D201" s="229" t="s">
        <v>234</v>
      </c>
      <c r="E201" s="230" t="s">
        <v>327</v>
      </c>
      <c r="F201" s="231" t="s">
        <v>328</v>
      </c>
      <c r="G201" s="232" t="s">
        <v>329</v>
      </c>
      <c r="H201" s="233">
        <v>1.968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1.06277</v>
      </c>
      <c r="R201" s="239">
        <f>Q201*H201</f>
        <v>2.0915313599999998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237</v>
      </c>
      <c r="AT201" s="241" t="s">
        <v>234</v>
      </c>
      <c r="AU201" s="241" t="s">
        <v>85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237</v>
      </c>
      <c r="BM201" s="241" t="s">
        <v>330</v>
      </c>
    </row>
    <row r="202" s="13" customFormat="1">
      <c r="A202" s="13"/>
      <c r="B202" s="243"/>
      <c r="C202" s="244"/>
      <c r="D202" s="245" t="s">
        <v>239</v>
      </c>
      <c r="E202" s="246" t="s">
        <v>1</v>
      </c>
      <c r="F202" s="247" t="s">
        <v>331</v>
      </c>
      <c r="G202" s="244"/>
      <c r="H202" s="248">
        <v>1.968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239</v>
      </c>
      <c r="AU202" s="254" t="s">
        <v>85</v>
      </c>
      <c r="AV202" s="13" t="s">
        <v>85</v>
      </c>
      <c r="AW202" s="13" t="s">
        <v>32</v>
      </c>
      <c r="AX202" s="13" t="s">
        <v>83</v>
      </c>
      <c r="AY202" s="254" t="s">
        <v>232</v>
      </c>
    </row>
    <row r="203" s="2" customFormat="1" ht="16.5" customHeight="1">
      <c r="A203" s="39"/>
      <c r="B203" s="40"/>
      <c r="C203" s="229" t="s">
        <v>332</v>
      </c>
      <c r="D203" s="229" t="s">
        <v>234</v>
      </c>
      <c r="E203" s="230" t="s">
        <v>333</v>
      </c>
      <c r="F203" s="231" t="s">
        <v>334</v>
      </c>
      <c r="G203" s="232" t="s">
        <v>189</v>
      </c>
      <c r="H203" s="233">
        <v>4.4189999999999996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2.5018699999999998</v>
      </c>
      <c r="R203" s="239">
        <f>Q203*H203</f>
        <v>11.055763529999998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237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237</v>
      </c>
      <c r="BM203" s="241" t="s">
        <v>335</v>
      </c>
    </row>
    <row r="204" s="13" customFormat="1">
      <c r="A204" s="13"/>
      <c r="B204" s="243"/>
      <c r="C204" s="244"/>
      <c r="D204" s="245" t="s">
        <v>239</v>
      </c>
      <c r="E204" s="246" t="s">
        <v>1</v>
      </c>
      <c r="F204" s="247" t="s">
        <v>336</v>
      </c>
      <c r="G204" s="244"/>
      <c r="H204" s="248">
        <v>0.38400000000000001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239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232</v>
      </c>
    </row>
    <row r="205" s="13" customFormat="1">
      <c r="A205" s="13"/>
      <c r="B205" s="243"/>
      <c r="C205" s="244"/>
      <c r="D205" s="245" t="s">
        <v>239</v>
      </c>
      <c r="E205" s="246" t="s">
        <v>1</v>
      </c>
      <c r="F205" s="247" t="s">
        <v>337</v>
      </c>
      <c r="G205" s="244"/>
      <c r="H205" s="248">
        <v>0.48999999999999999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239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232</v>
      </c>
    </row>
    <row r="206" s="13" customFormat="1">
      <c r="A206" s="13"/>
      <c r="B206" s="243"/>
      <c r="C206" s="244"/>
      <c r="D206" s="245" t="s">
        <v>239</v>
      </c>
      <c r="E206" s="246" t="s">
        <v>1</v>
      </c>
      <c r="F206" s="247" t="s">
        <v>338</v>
      </c>
      <c r="G206" s="244"/>
      <c r="H206" s="248">
        <v>2.9689999999999999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239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232</v>
      </c>
    </row>
    <row r="207" s="14" customFormat="1">
      <c r="A207" s="14"/>
      <c r="B207" s="255"/>
      <c r="C207" s="256"/>
      <c r="D207" s="245" t="s">
        <v>239</v>
      </c>
      <c r="E207" s="257" t="s">
        <v>1</v>
      </c>
      <c r="F207" s="258" t="s">
        <v>258</v>
      </c>
      <c r="G207" s="256"/>
      <c r="H207" s="259">
        <v>3.843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239</v>
      </c>
      <c r="AU207" s="265" t="s">
        <v>85</v>
      </c>
      <c r="AV207" s="14" t="s">
        <v>237</v>
      </c>
      <c r="AW207" s="14" t="s">
        <v>32</v>
      </c>
      <c r="AX207" s="14" t="s">
        <v>83</v>
      </c>
      <c r="AY207" s="265" t="s">
        <v>232</v>
      </c>
    </row>
    <row r="208" s="13" customFormat="1">
      <c r="A208" s="13"/>
      <c r="B208" s="243"/>
      <c r="C208" s="244"/>
      <c r="D208" s="245" t="s">
        <v>239</v>
      </c>
      <c r="E208" s="244"/>
      <c r="F208" s="247" t="s">
        <v>339</v>
      </c>
      <c r="G208" s="244"/>
      <c r="H208" s="248">
        <v>4.4189999999999996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239</v>
      </c>
      <c r="AU208" s="254" t="s">
        <v>85</v>
      </c>
      <c r="AV208" s="13" t="s">
        <v>85</v>
      </c>
      <c r="AW208" s="13" t="s">
        <v>4</v>
      </c>
      <c r="AX208" s="13" t="s">
        <v>83</v>
      </c>
      <c r="AY208" s="254" t="s">
        <v>232</v>
      </c>
    </row>
    <row r="209" s="2" customFormat="1" ht="16.5" customHeight="1">
      <c r="A209" s="39"/>
      <c r="B209" s="40"/>
      <c r="C209" s="229" t="s">
        <v>340</v>
      </c>
      <c r="D209" s="229" t="s">
        <v>234</v>
      </c>
      <c r="E209" s="230" t="s">
        <v>341</v>
      </c>
      <c r="F209" s="231" t="s">
        <v>342</v>
      </c>
      <c r="G209" s="232" t="s">
        <v>167</v>
      </c>
      <c r="H209" s="233">
        <v>3.8399999999999999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0.00264</v>
      </c>
      <c r="R209" s="239">
        <f>Q209*H209</f>
        <v>0.0101376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237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237</v>
      </c>
      <c r="BM209" s="241" t="s">
        <v>343</v>
      </c>
    </row>
    <row r="210" s="13" customFormat="1">
      <c r="A210" s="13"/>
      <c r="B210" s="243"/>
      <c r="C210" s="244"/>
      <c r="D210" s="245" t="s">
        <v>239</v>
      </c>
      <c r="E210" s="246" t="s">
        <v>1</v>
      </c>
      <c r="F210" s="247" t="s">
        <v>344</v>
      </c>
      <c r="G210" s="244"/>
      <c r="H210" s="248">
        <v>3.8399999999999999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239</v>
      </c>
      <c r="AU210" s="254" t="s">
        <v>85</v>
      </c>
      <c r="AV210" s="13" t="s">
        <v>85</v>
      </c>
      <c r="AW210" s="13" t="s">
        <v>32</v>
      </c>
      <c r="AX210" s="13" t="s">
        <v>83</v>
      </c>
      <c r="AY210" s="254" t="s">
        <v>232</v>
      </c>
    </row>
    <row r="211" s="2" customFormat="1" ht="16.5" customHeight="1">
      <c r="A211" s="39"/>
      <c r="B211" s="40"/>
      <c r="C211" s="229" t="s">
        <v>345</v>
      </c>
      <c r="D211" s="229" t="s">
        <v>234</v>
      </c>
      <c r="E211" s="230" t="s">
        <v>346</v>
      </c>
      <c r="F211" s="231" t="s">
        <v>347</v>
      </c>
      <c r="G211" s="232" t="s">
        <v>167</v>
      </c>
      <c r="H211" s="233">
        <v>3.8399999999999999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237</v>
      </c>
      <c r="AT211" s="241" t="s">
        <v>234</v>
      </c>
      <c r="AU211" s="241" t="s">
        <v>85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237</v>
      </c>
      <c r="BM211" s="241" t="s">
        <v>348</v>
      </c>
    </row>
    <row r="212" s="13" customFormat="1">
      <c r="A212" s="13"/>
      <c r="B212" s="243"/>
      <c r="C212" s="244"/>
      <c r="D212" s="245" t="s">
        <v>239</v>
      </c>
      <c r="E212" s="246" t="s">
        <v>1</v>
      </c>
      <c r="F212" s="247" t="s">
        <v>344</v>
      </c>
      <c r="G212" s="244"/>
      <c r="H212" s="248">
        <v>3.8399999999999999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239</v>
      </c>
      <c r="AU212" s="254" t="s">
        <v>85</v>
      </c>
      <c r="AV212" s="13" t="s">
        <v>85</v>
      </c>
      <c r="AW212" s="13" t="s">
        <v>32</v>
      </c>
      <c r="AX212" s="13" t="s">
        <v>83</v>
      </c>
      <c r="AY212" s="254" t="s">
        <v>232</v>
      </c>
    </row>
    <row r="213" s="12" customFormat="1" ht="22.8" customHeight="1">
      <c r="A213" s="12"/>
      <c r="B213" s="213"/>
      <c r="C213" s="214"/>
      <c r="D213" s="215" t="s">
        <v>75</v>
      </c>
      <c r="E213" s="227" t="s">
        <v>244</v>
      </c>
      <c r="F213" s="227" t="s">
        <v>349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SUM(P214:P340)</f>
        <v>0</v>
      </c>
      <c r="Q213" s="221"/>
      <c r="R213" s="222">
        <f>SUM(R214:R340)</f>
        <v>386.11884955000005</v>
      </c>
      <c r="S213" s="221"/>
      <c r="T213" s="223">
        <f>SUM(T214:T340)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83</v>
      </c>
      <c r="AY213" s="224" t="s">
        <v>232</v>
      </c>
      <c r="BK213" s="226">
        <f>SUM(BK214:BK340)</f>
        <v>0</v>
      </c>
    </row>
    <row r="214" s="2" customFormat="1" ht="24.15" customHeight="1">
      <c r="A214" s="39"/>
      <c r="B214" s="40"/>
      <c r="C214" s="229" t="s">
        <v>7</v>
      </c>
      <c r="D214" s="229" t="s">
        <v>234</v>
      </c>
      <c r="E214" s="230" t="s">
        <v>350</v>
      </c>
      <c r="F214" s="231" t="s">
        <v>351</v>
      </c>
      <c r="G214" s="232" t="s">
        <v>167</v>
      </c>
      <c r="H214" s="233">
        <v>12.359999999999999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0.17119999999999999</v>
      </c>
      <c r="R214" s="239">
        <f>Q214*H214</f>
        <v>2.1160319999999997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237</v>
      </c>
      <c r="AT214" s="241" t="s">
        <v>234</v>
      </c>
      <c r="AU214" s="241" t="s">
        <v>85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237</v>
      </c>
      <c r="BM214" s="241" t="s">
        <v>352</v>
      </c>
    </row>
    <row r="215" s="15" customFormat="1">
      <c r="A215" s="15"/>
      <c r="B215" s="266"/>
      <c r="C215" s="267"/>
      <c r="D215" s="245" t="s">
        <v>239</v>
      </c>
      <c r="E215" s="268" t="s">
        <v>1</v>
      </c>
      <c r="F215" s="269" t="s">
        <v>353</v>
      </c>
      <c r="G215" s="267"/>
      <c r="H215" s="268" t="s">
        <v>1</v>
      </c>
      <c r="I215" s="270"/>
      <c r="J215" s="267"/>
      <c r="K215" s="267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239</v>
      </c>
      <c r="AU215" s="275" t="s">
        <v>85</v>
      </c>
      <c r="AV215" s="15" t="s">
        <v>83</v>
      </c>
      <c r="AW215" s="15" t="s">
        <v>32</v>
      </c>
      <c r="AX215" s="15" t="s">
        <v>76</v>
      </c>
      <c r="AY215" s="275" t="s">
        <v>232</v>
      </c>
    </row>
    <row r="216" s="13" customFormat="1">
      <c r="A216" s="13"/>
      <c r="B216" s="243"/>
      <c r="C216" s="244"/>
      <c r="D216" s="245" t="s">
        <v>239</v>
      </c>
      <c r="E216" s="246" t="s">
        <v>1</v>
      </c>
      <c r="F216" s="247" t="s">
        <v>354</v>
      </c>
      <c r="G216" s="244"/>
      <c r="H216" s="248">
        <v>1.5900000000000001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239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232</v>
      </c>
    </row>
    <row r="217" s="13" customFormat="1">
      <c r="A217" s="13"/>
      <c r="B217" s="243"/>
      <c r="C217" s="244"/>
      <c r="D217" s="245" t="s">
        <v>239</v>
      </c>
      <c r="E217" s="246" t="s">
        <v>1</v>
      </c>
      <c r="F217" s="247" t="s">
        <v>355</v>
      </c>
      <c r="G217" s="244"/>
      <c r="H217" s="248">
        <v>1.49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239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232</v>
      </c>
    </row>
    <row r="218" s="13" customFormat="1">
      <c r="A218" s="13"/>
      <c r="B218" s="243"/>
      <c r="C218" s="244"/>
      <c r="D218" s="245" t="s">
        <v>239</v>
      </c>
      <c r="E218" s="246" t="s">
        <v>1</v>
      </c>
      <c r="F218" s="247" t="s">
        <v>356</v>
      </c>
      <c r="G218" s="244"/>
      <c r="H218" s="248">
        <v>1.5700000000000001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239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232</v>
      </c>
    </row>
    <row r="219" s="13" customFormat="1">
      <c r="A219" s="13"/>
      <c r="B219" s="243"/>
      <c r="C219" s="244"/>
      <c r="D219" s="245" t="s">
        <v>239</v>
      </c>
      <c r="E219" s="246" t="s">
        <v>1</v>
      </c>
      <c r="F219" s="247" t="s">
        <v>357</v>
      </c>
      <c r="G219" s="244"/>
      <c r="H219" s="248">
        <v>1.71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239</v>
      </c>
      <c r="AU219" s="254" t="s">
        <v>85</v>
      </c>
      <c r="AV219" s="13" t="s">
        <v>85</v>
      </c>
      <c r="AW219" s="13" t="s">
        <v>32</v>
      </c>
      <c r="AX219" s="13" t="s">
        <v>76</v>
      </c>
      <c r="AY219" s="254" t="s">
        <v>232</v>
      </c>
    </row>
    <row r="220" s="13" customFormat="1">
      <c r="A220" s="13"/>
      <c r="B220" s="243"/>
      <c r="C220" s="244"/>
      <c r="D220" s="245" t="s">
        <v>239</v>
      </c>
      <c r="E220" s="246" t="s">
        <v>1</v>
      </c>
      <c r="F220" s="247" t="s">
        <v>358</v>
      </c>
      <c r="G220" s="244"/>
      <c r="H220" s="248">
        <v>6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239</v>
      </c>
      <c r="AU220" s="254" t="s">
        <v>85</v>
      </c>
      <c r="AV220" s="13" t="s">
        <v>85</v>
      </c>
      <c r="AW220" s="13" t="s">
        <v>32</v>
      </c>
      <c r="AX220" s="13" t="s">
        <v>76</v>
      </c>
      <c r="AY220" s="254" t="s">
        <v>232</v>
      </c>
    </row>
    <row r="221" s="14" customFormat="1">
      <c r="A221" s="14"/>
      <c r="B221" s="255"/>
      <c r="C221" s="256"/>
      <c r="D221" s="245" t="s">
        <v>239</v>
      </c>
      <c r="E221" s="257" t="s">
        <v>1</v>
      </c>
      <c r="F221" s="258" t="s">
        <v>258</v>
      </c>
      <c r="G221" s="256"/>
      <c r="H221" s="259">
        <v>12.359999999999999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239</v>
      </c>
      <c r="AU221" s="265" t="s">
        <v>85</v>
      </c>
      <c r="AV221" s="14" t="s">
        <v>237</v>
      </c>
      <c r="AW221" s="14" t="s">
        <v>32</v>
      </c>
      <c r="AX221" s="14" t="s">
        <v>83</v>
      </c>
      <c r="AY221" s="265" t="s">
        <v>232</v>
      </c>
    </row>
    <row r="222" s="2" customFormat="1" ht="24.15" customHeight="1">
      <c r="A222" s="39"/>
      <c r="B222" s="40"/>
      <c r="C222" s="229" t="s">
        <v>359</v>
      </c>
      <c r="D222" s="229" t="s">
        <v>234</v>
      </c>
      <c r="E222" s="230" t="s">
        <v>360</v>
      </c>
      <c r="F222" s="231" t="s">
        <v>361</v>
      </c>
      <c r="G222" s="232" t="s">
        <v>167</v>
      </c>
      <c r="H222" s="233">
        <v>20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0.22897999999999999</v>
      </c>
      <c r="R222" s="239">
        <f>Q222*H222</f>
        <v>4.5796000000000001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237</v>
      </c>
      <c r="AT222" s="241" t="s">
        <v>234</v>
      </c>
      <c r="AU222" s="241" t="s">
        <v>85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237</v>
      </c>
      <c r="BM222" s="241" t="s">
        <v>362</v>
      </c>
    </row>
    <row r="223" s="15" customFormat="1">
      <c r="A223" s="15"/>
      <c r="B223" s="266"/>
      <c r="C223" s="267"/>
      <c r="D223" s="245" t="s">
        <v>239</v>
      </c>
      <c r="E223" s="268" t="s">
        <v>1</v>
      </c>
      <c r="F223" s="269" t="s">
        <v>363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239</v>
      </c>
      <c r="AU223" s="275" t="s">
        <v>85</v>
      </c>
      <c r="AV223" s="15" t="s">
        <v>83</v>
      </c>
      <c r="AW223" s="15" t="s">
        <v>32</v>
      </c>
      <c r="AX223" s="15" t="s">
        <v>76</v>
      </c>
      <c r="AY223" s="275" t="s">
        <v>232</v>
      </c>
    </row>
    <row r="224" s="13" customFormat="1">
      <c r="A224" s="13"/>
      <c r="B224" s="243"/>
      <c r="C224" s="244"/>
      <c r="D224" s="245" t="s">
        <v>239</v>
      </c>
      <c r="E224" s="246" t="s">
        <v>1</v>
      </c>
      <c r="F224" s="247" t="s">
        <v>364</v>
      </c>
      <c r="G224" s="244"/>
      <c r="H224" s="248">
        <v>20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239</v>
      </c>
      <c r="AU224" s="254" t="s">
        <v>85</v>
      </c>
      <c r="AV224" s="13" t="s">
        <v>85</v>
      </c>
      <c r="AW224" s="13" t="s">
        <v>32</v>
      </c>
      <c r="AX224" s="13" t="s">
        <v>83</v>
      </c>
      <c r="AY224" s="254" t="s">
        <v>232</v>
      </c>
    </row>
    <row r="225" s="2" customFormat="1" ht="24.15" customHeight="1">
      <c r="A225" s="39"/>
      <c r="B225" s="40"/>
      <c r="C225" s="229" t="s">
        <v>365</v>
      </c>
      <c r="D225" s="229" t="s">
        <v>234</v>
      </c>
      <c r="E225" s="230" t="s">
        <v>366</v>
      </c>
      <c r="F225" s="231" t="s">
        <v>367</v>
      </c>
      <c r="G225" s="232" t="s">
        <v>167</v>
      </c>
      <c r="H225" s="233">
        <v>902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0.34925</v>
      </c>
      <c r="R225" s="239">
        <f>Q225*H225</f>
        <v>315.02350000000001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237</v>
      </c>
      <c r="AT225" s="241" t="s">
        <v>234</v>
      </c>
      <c r="AU225" s="241" t="s">
        <v>85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237</v>
      </c>
      <c r="BM225" s="241" t="s">
        <v>368</v>
      </c>
    </row>
    <row r="226" s="15" customFormat="1">
      <c r="A226" s="15"/>
      <c r="B226" s="266"/>
      <c r="C226" s="267"/>
      <c r="D226" s="245" t="s">
        <v>239</v>
      </c>
      <c r="E226" s="268" t="s">
        <v>1</v>
      </c>
      <c r="F226" s="269" t="s">
        <v>369</v>
      </c>
      <c r="G226" s="267"/>
      <c r="H226" s="268" t="s">
        <v>1</v>
      </c>
      <c r="I226" s="270"/>
      <c r="J226" s="267"/>
      <c r="K226" s="267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239</v>
      </c>
      <c r="AU226" s="275" t="s">
        <v>85</v>
      </c>
      <c r="AV226" s="15" t="s">
        <v>83</v>
      </c>
      <c r="AW226" s="15" t="s">
        <v>32</v>
      </c>
      <c r="AX226" s="15" t="s">
        <v>76</v>
      </c>
      <c r="AY226" s="275" t="s">
        <v>232</v>
      </c>
    </row>
    <row r="227" s="13" customFormat="1">
      <c r="A227" s="13"/>
      <c r="B227" s="243"/>
      <c r="C227" s="244"/>
      <c r="D227" s="245" t="s">
        <v>239</v>
      </c>
      <c r="E227" s="246" t="s">
        <v>1</v>
      </c>
      <c r="F227" s="247" t="s">
        <v>370</v>
      </c>
      <c r="G227" s="244"/>
      <c r="H227" s="248">
        <v>171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239</v>
      </c>
      <c r="AU227" s="254" t="s">
        <v>85</v>
      </c>
      <c r="AV227" s="13" t="s">
        <v>85</v>
      </c>
      <c r="AW227" s="13" t="s">
        <v>32</v>
      </c>
      <c r="AX227" s="13" t="s">
        <v>76</v>
      </c>
      <c r="AY227" s="254" t="s">
        <v>232</v>
      </c>
    </row>
    <row r="228" s="13" customFormat="1">
      <c r="A228" s="13"/>
      <c r="B228" s="243"/>
      <c r="C228" s="244"/>
      <c r="D228" s="245" t="s">
        <v>239</v>
      </c>
      <c r="E228" s="246" t="s">
        <v>1</v>
      </c>
      <c r="F228" s="247" t="s">
        <v>371</v>
      </c>
      <c r="G228" s="244"/>
      <c r="H228" s="248">
        <v>162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239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232</v>
      </c>
    </row>
    <row r="229" s="13" customFormat="1">
      <c r="A229" s="13"/>
      <c r="B229" s="243"/>
      <c r="C229" s="244"/>
      <c r="D229" s="245" t="s">
        <v>239</v>
      </c>
      <c r="E229" s="246" t="s">
        <v>1</v>
      </c>
      <c r="F229" s="247" t="s">
        <v>372</v>
      </c>
      <c r="G229" s="244"/>
      <c r="H229" s="248">
        <v>246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239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232</v>
      </c>
    </row>
    <row r="230" s="13" customFormat="1">
      <c r="A230" s="13"/>
      <c r="B230" s="243"/>
      <c r="C230" s="244"/>
      <c r="D230" s="245" t="s">
        <v>239</v>
      </c>
      <c r="E230" s="246" t="s">
        <v>1</v>
      </c>
      <c r="F230" s="247" t="s">
        <v>373</v>
      </c>
      <c r="G230" s="244"/>
      <c r="H230" s="248">
        <v>323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239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232</v>
      </c>
    </row>
    <row r="231" s="14" customFormat="1">
      <c r="A231" s="14"/>
      <c r="B231" s="255"/>
      <c r="C231" s="256"/>
      <c r="D231" s="245" t="s">
        <v>239</v>
      </c>
      <c r="E231" s="257" t="s">
        <v>1</v>
      </c>
      <c r="F231" s="258" t="s">
        <v>258</v>
      </c>
      <c r="G231" s="256"/>
      <c r="H231" s="259">
        <v>902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239</v>
      </c>
      <c r="AU231" s="265" t="s">
        <v>85</v>
      </c>
      <c r="AV231" s="14" t="s">
        <v>237</v>
      </c>
      <c r="AW231" s="14" t="s">
        <v>32</v>
      </c>
      <c r="AX231" s="14" t="s">
        <v>83</v>
      </c>
      <c r="AY231" s="265" t="s">
        <v>232</v>
      </c>
    </row>
    <row r="232" s="2" customFormat="1" ht="24.15" customHeight="1">
      <c r="A232" s="39"/>
      <c r="B232" s="40"/>
      <c r="C232" s="229" t="s">
        <v>374</v>
      </c>
      <c r="D232" s="229" t="s">
        <v>234</v>
      </c>
      <c r="E232" s="230" t="s">
        <v>375</v>
      </c>
      <c r="F232" s="231" t="s">
        <v>376</v>
      </c>
      <c r="G232" s="232" t="s">
        <v>164</v>
      </c>
      <c r="H232" s="233">
        <v>4.4139999999999997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0.0124</v>
      </c>
      <c r="R232" s="239">
        <f>Q232*H232</f>
        <v>0.054733599999999993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237</v>
      </c>
      <c r="AT232" s="241" t="s">
        <v>234</v>
      </c>
      <c r="AU232" s="241" t="s">
        <v>85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237</v>
      </c>
      <c r="BM232" s="241" t="s">
        <v>377</v>
      </c>
    </row>
    <row r="233" s="13" customFormat="1">
      <c r="A233" s="13"/>
      <c r="B233" s="243"/>
      <c r="C233" s="244"/>
      <c r="D233" s="245" t="s">
        <v>239</v>
      </c>
      <c r="E233" s="246" t="s">
        <v>1</v>
      </c>
      <c r="F233" s="247" t="s">
        <v>378</v>
      </c>
      <c r="G233" s="244"/>
      <c r="H233" s="248">
        <v>4.4139999999999997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239</v>
      </c>
      <c r="AU233" s="254" t="s">
        <v>85</v>
      </c>
      <c r="AV233" s="13" t="s">
        <v>85</v>
      </c>
      <c r="AW233" s="13" t="s">
        <v>32</v>
      </c>
      <c r="AX233" s="13" t="s">
        <v>83</v>
      </c>
      <c r="AY233" s="254" t="s">
        <v>232</v>
      </c>
    </row>
    <row r="234" s="2" customFormat="1" ht="24.15" customHeight="1">
      <c r="A234" s="39"/>
      <c r="B234" s="40"/>
      <c r="C234" s="229" t="s">
        <v>379</v>
      </c>
      <c r="D234" s="229" t="s">
        <v>234</v>
      </c>
      <c r="E234" s="230" t="s">
        <v>380</v>
      </c>
      <c r="F234" s="231" t="s">
        <v>381</v>
      </c>
      <c r="G234" s="232" t="s">
        <v>164</v>
      </c>
      <c r="H234" s="233">
        <v>7.1429999999999998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0.015520000000000001</v>
      </c>
      <c r="R234" s="239">
        <f>Q234*H234</f>
        <v>0.11085936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237</v>
      </c>
      <c r="AT234" s="241" t="s">
        <v>234</v>
      </c>
      <c r="AU234" s="241" t="s">
        <v>85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237</v>
      </c>
      <c r="BM234" s="241" t="s">
        <v>382</v>
      </c>
    </row>
    <row r="235" s="13" customFormat="1">
      <c r="A235" s="13"/>
      <c r="B235" s="243"/>
      <c r="C235" s="244"/>
      <c r="D235" s="245" t="s">
        <v>239</v>
      </c>
      <c r="E235" s="246" t="s">
        <v>1</v>
      </c>
      <c r="F235" s="247" t="s">
        <v>383</v>
      </c>
      <c r="G235" s="244"/>
      <c r="H235" s="248">
        <v>7.1429999999999998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239</v>
      </c>
      <c r="AU235" s="254" t="s">
        <v>85</v>
      </c>
      <c r="AV235" s="13" t="s">
        <v>85</v>
      </c>
      <c r="AW235" s="13" t="s">
        <v>32</v>
      </c>
      <c r="AX235" s="13" t="s">
        <v>83</v>
      </c>
      <c r="AY235" s="254" t="s">
        <v>232</v>
      </c>
    </row>
    <row r="236" s="2" customFormat="1" ht="24.15" customHeight="1">
      <c r="A236" s="39"/>
      <c r="B236" s="40"/>
      <c r="C236" s="229" t="s">
        <v>384</v>
      </c>
      <c r="D236" s="229" t="s">
        <v>234</v>
      </c>
      <c r="E236" s="230" t="s">
        <v>385</v>
      </c>
      <c r="F236" s="231" t="s">
        <v>386</v>
      </c>
      <c r="G236" s="232" t="s">
        <v>164</v>
      </c>
      <c r="H236" s="233">
        <v>322.14299999999997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0.02725</v>
      </c>
      <c r="R236" s="239">
        <f>Q236*H236</f>
        <v>8.7783967499999989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237</v>
      </c>
      <c r="AT236" s="241" t="s">
        <v>234</v>
      </c>
      <c r="AU236" s="241" t="s">
        <v>85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237</v>
      </c>
      <c r="BM236" s="241" t="s">
        <v>387</v>
      </c>
    </row>
    <row r="237" s="13" customFormat="1">
      <c r="A237" s="13"/>
      <c r="B237" s="243"/>
      <c r="C237" s="244"/>
      <c r="D237" s="245" t="s">
        <v>239</v>
      </c>
      <c r="E237" s="246" t="s">
        <v>1</v>
      </c>
      <c r="F237" s="247" t="s">
        <v>388</v>
      </c>
      <c r="G237" s="244"/>
      <c r="H237" s="248">
        <v>322.14299999999997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239</v>
      </c>
      <c r="AU237" s="254" t="s">
        <v>85</v>
      </c>
      <c r="AV237" s="13" t="s">
        <v>85</v>
      </c>
      <c r="AW237" s="13" t="s">
        <v>32</v>
      </c>
      <c r="AX237" s="13" t="s">
        <v>83</v>
      </c>
      <c r="AY237" s="254" t="s">
        <v>232</v>
      </c>
    </row>
    <row r="238" s="2" customFormat="1" ht="21.75" customHeight="1">
      <c r="A238" s="39"/>
      <c r="B238" s="40"/>
      <c r="C238" s="229" t="s">
        <v>389</v>
      </c>
      <c r="D238" s="229" t="s">
        <v>234</v>
      </c>
      <c r="E238" s="230" t="s">
        <v>390</v>
      </c>
      <c r="F238" s="231" t="s">
        <v>391</v>
      </c>
      <c r="G238" s="232" t="s">
        <v>293</v>
      </c>
      <c r="H238" s="233">
        <v>10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0.017940000000000001</v>
      </c>
      <c r="R238" s="239">
        <f>Q238*H238</f>
        <v>0.1794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237</v>
      </c>
      <c r="AT238" s="241" t="s">
        <v>234</v>
      </c>
      <c r="AU238" s="241" t="s">
        <v>85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237</v>
      </c>
      <c r="BM238" s="241" t="s">
        <v>392</v>
      </c>
    </row>
    <row r="239" s="15" customFormat="1">
      <c r="A239" s="15"/>
      <c r="B239" s="266"/>
      <c r="C239" s="267"/>
      <c r="D239" s="245" t="s">
        <v>239</v>
      </c>
      <c r="E239" s="268" t="s">
        <v>1</v>
      </c>
      <c r="F239" s="269" t="s">
        <v>393</v>
      </c>
      <c r="G239" s="267"/>
      <c r="H239" s="268" t="s">
        <v>1</v>
      </c>
      <c r="I239" s="270"/>
      <c r="J239" s="267"/>
      <c r="K239" s="267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239</v>
      </c>
      <c r="AU239" s="275" t="s">
        <v>85</v>
      </c>
      <c r="AV239" s="15" t="s">
        <v>83</v>
      </c>
      <c r="AW239" s="15" t="s">
        <v>32</v>
      </c>
      <c r="AX239" s="15" t="s">
        <v>76</v>
      </c>
      <c r="AY239" s="275" t="s">
        <v>232</v>
      </c>
    </row>
    <row r="240" s="13" customFormat="1">
      <c r="A240" s="13"/>
      <c r="B240" s="243"/>
      <c r="C240" s="244"/>
      <c r="D240" s="245" t="s">
        <v>239</v>
      </c>
      <c r="E240" s="246" t="s">
        <v>1</v>
      </c>
      <c r="F240" s="247" t="s">
        <v>83</v>
      </c>
      <c r="G240" s="244"/>
      <c r="H240" s="248">
        <v>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239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232</v>
      </c>
    </row>
    <row r="241" s="15" customFormat="1">
      <c r="A241" s="15"/>
      <c r="B241" s="266"/>
      <c r="C241" s="267"/>
      <c r="D241" s="245" t="s">
        <v>239</v>
      </c>
      <c r="E241" s="268" t="s">
        <v>1</v>
      </c>
      <c r="F241" s="269" t="s">
        <v>393</v>
      </c>
      <c r="G241" s="267"/>
      <c r="H241" s="268" t="s">
        <v>1</v>
      </c>
      <c r="I241" s="270"/>
      <c r="J241" s="267"/>
      <c r="K241" s="267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239</v>
      </c>
      <c r="AU241" s="275" t="s">
        <v>85</v>
      </c>
      <c r="AV241" s="15" t="s">
        <v>83</v>
      </c>
      <c r="AW241" s="15" t="s">
        <v>32</v>
      </c>
      <c r="AX241" s="15" t="s">
        <v>76</v>
      </c>
      <c r="AY241" s="275" t="s">
        <v>232</v>
      </c>
    </row>
    <row r="242" s="13" customFormat="1">
      <c r="A242" s="13"/>
      <c r="B242" s="243"/>
      <c r="C242" s="244"/>
      <c r="D242" s="245" t="s">
        <v>239</v>
      </c>
      <c r="E242" s="246" t="s">
        <v>1</v>
      </c>
      <c r="F242" s="247" t="s">
        <v>83</v>
      </c>
      <c r="G242" s="244"/>
      <c r="H242" s="248">
        <v>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239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232</v>
      </c>
    </row>
    <row r="243" s="15" customFormat="1">
      <c r="A243" s="15"/>
      <c r="B243" s="266"/>
      <c r="C243" s="267"/>
      <c r="D243" s="245" t="s">
        <v>239</v>
      </c>
      <c r="E243" s="268" t="s">
        <v>1</v>
      </c>
      <c r="F243" s="269" t="s">
        <v>393</v>
      </c>
      <c r="G243" s="267"/>
      <c r="H243" s="268" t="s">
        <v>1</v>
      </c>
      <c r="I243" s="270"/>
      <c r="J243" s="267"/>
      <c r="K243" s="267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239</v>
      </c>
      <c r="AU243" s="275" t="s">
        <v>85</v>
      </c>
      <c r="AV243" s="15" t="s">
        <v>83</v>
      </c>
      <c r="AW243" s="15" t="s">
        <v>32</v>
      </c>
      <c r="AX243" s="15" t="s">
        <v>76</v>
      </c>
      <c r="AY243" s="275" t="s">
        <v>232</v>
      </c>
    </row>
    <row r="244" s="13" customFormat="1">
      <c r="A244" s="13"/>
      <c r="B244" s="243"/>
      <c r="C244" s="244"/>
      <c r="D244" s="245" t="s">
        <v>239</v>
      </c>
      <c r="E244" s="246" t="s">
        <v>1</v>
      </c>
      <c r="F244" s="247" t="s">
        <v>83</v>
      </c>
      <c r="G244" s="244"/>
      <c r="H244" s="248">
        <v>1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239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232</v>
      </c>
    </row>
    <row r="245" s="15" customFormat="1">
      <c r="A245" s="15"/>
      <c r="B245" s="266"/>
      <c r="C245" s="267"/>
      <c r="D245" s="245" t="s">
        <v>239</v>
      </c>
      <c r="E245" s="268" t="s">
        <v>1</v>
      </c>
      <c r="F245" s="269" t="s">
        <v>393</v>
      </c>
      <c r="G245" s="267"/>
      <c r="H245" s="268" t="s">
        <v>1</v>
      </c>
      <c r="I245" s="270"/>
      <c r="J245" s="267"/>
      <c r="K245" s="267"/>
      <c r="L245" s="271"/>
      <c r="M245" s="272"/>
      <c r="N245" s="273"/>
      <c r="O245" s="273"/>
      <c r="P245" s="273"/>
      <c r="Q245" s="273"/>
      <c r="R245" s="273"/>
      <c r="S245" s="273"/>
      <c r="T245" s="27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5" t="s">
        <v>239</v>
      </c>
      <c r="AU245" s="275" t="s">
        <v>85</v>
      </c>
      <c r="AV245" s="15" t="s">
        <v>83</v>
      </c>
      <c r="AW245" s="15" t="s">
        <v>32</v>
      </c>
      <c r="AX245" s="15" t="s">
        <v>76</v>
      </c>
      <c r="AY245" s="275" t="s">
        <v>232</v>
      </c>
    </row>
    <row r="246" s="13" customFormat="1">
      <c r="A246" s="13"/>
      <c r="B246" s="243"/>
      <c r="C246" s="244"/>
      <c r="D246" s="245" t="s">
        <v>239</v>
      </c>
      <c r="E246" s="246" t="s">
        <v>1</v>
      </c>
      <c r="F246" s="247" t="s">
        <v>83</v>
      </c>
      <c r="G246" s="244"/>
      <c r="H246" s="248">
        <v>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239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232</v>
      </c>
    </row>
    <row r="247" s="15" customFormat="1">
      <c r="A247" s="15"/>
      <c r="B247" s="266"/>
      <c r="C247" s="267"/>
      <c r="D247" s="245" t="s">
        <v>239</v>
      </c>
      <c r="E247" s="268" t="s">
        <v>1</v>
      </c>
      <c r="F247" s="269" t="s">
        <v>394</v>
      </c>
      <c r="G247" s="267"/>
      <c r="H247" s="268" t="s">
        <v>1</v>
      </c>
      <c r="I247" s="270"/>
      <c r="J247" s="267"/>
      <c r="K247" s="267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239</v>
      </c>
      <c r="AU247" s="275" t="s">
        <v>85</v>
      </c>
      <c r="AV247" s="15" t="s">
        <v>83</v>
      </c>
      <c r="AW247" s="15" t="s">
        <v>32</v>
      </c>
      <c r="AX247" s="15" t="s">
        <v>76</v>
      </c>
      <c r="AY247" s="275" t="s">
        <v>232</v>
      </c>
    </row>
    <row r="248" s="13" customFormat="1">
      <c r="A248" s="13"/>
      <c r="B248" s="243"/>
      <c r="C248" s="244"/>
      <c r="D248" s="245" t="s">
        <v>239</v>
      </c>
      <c r="E248" s="246" t="s">
        <v>1</v>
      </c>
      <c r="F248" s="247" t="s">
        <v>83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239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232</v>
      </c>
    </row>
    <row r="249" s="15" customFormat="1">
      <c r="A249" s="15"/>
      <c r="B249" s="266"/>
      <c r="C249" s="267"/>
      <c r="D249" s="245" t="s">
        <v>239</v>
      </c>
      <c r="E249" s="268" t="s">
        <v>1</v>
      </c>
      <c r="F249" s="269" t="s">
        <v>394</v>
      </c>
      <c r="G249" s="267"/>
      <c r="H249" s="268" t="s">
        <v>1</v>
      </c>
      <c r="I249" s="270"/>
      <c r="J249" s="267"/>
      <c r="K249" s="267"/>
      <c r="L249" s="271"/>
      <c r="M249" s="272"/>
      <c r="N249" s="273"/>
      <c r="O249" s="273"/>
      <c r="P249" s="273"/>
      <c r="Q249" s="273"/>
      <c r="R249" s="273"/>
      <c r="S249" s="273"/>
      <c r="T249" s="27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5" t="s">
        <v>239</v>
      </c>
      <c r="AU249" s="275" t="s">
        <v>85</v>
      </c>
      <c r="AV249" s="15" t="s">
        <v>83</v>
      </c>
      <c r="AW249" s="15" t="s">
        <v>32</v>
      </c>
      <c r="AX249" s="15" t="s">
        <v>76</v>
      </c>
      <c r="AY249" s="275" t="s">
        <v>232</v>
      </c>
    </row>
    <row r="250" s="13" customFormat="1">
      <c r="A250" s="13"/>
      <c r="B250" s="243"/>
      <c r="C250" s="244"/>
      <c r="D250" s="245" t="s">
        <v>239</v>
      </c>
      <c r="E250" s="246" t="s">
        <v>1</v>
      </c>
      <c r="F250" s="247" t="s">
        <v>83</v>
      </c>
      <c r="G250" s="244"/>
      <c r="H250" s="248">
        <v>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239</v>
      </c>
      <c r="AU250" s="254" t="s">
        <v>85</v>
      </c>
      <c r="AV250" s="13" t="s">
        <v>85</v>
      </c>
      <c r="AW250" s="13" t="s">
        <v>32</v>
      </c>
      <c r="AX250" s="13" t="s">
        <v>76</v>
      </c>
      <c r="AY250" s="254" t="s">
        <v>232</v>
      </c>
    </row>
    <row r="251" s="15" customFormat="1">
      <c r="A251" s="15"/>
      <c r="B251" s="266"/>
      <c r="C251" s="267"/>
      <c r="D251" s="245" t="s">
        <v>239</v>
      </c>
      <c r="E251" s="268" t="s">
        <v>1</v>
      </c>
      <c r="F251" s="269" t="s">
        <v>394</v>
      </c>
      <c r="G251" s="267"/>
      <c r="H251" s="268" t="s">
        <v>1</v>
      </c>
      <c r="I251" s="270"/>
      <c r="J251" s="267"/>
      <c r="K251" s="267"/>
      <c r="L251" s="271"/>
      <c r="M251" s="272"/>
      <c r="N251" s="273"/>
      <c r="O251" s="273"/>
      <c r="P251" s="273"/>
      <c r="Q251" s="273"/>
      <c r="R251" s="273"/>
      <c r="S251" s="273"/>
      <c r="T251" s="27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5" t="s">
        <v>239</v>
      </c>
      <c r="AU251" s="275" t="s">
        <v>85</v>
      </c>
      <c r="AV251" s="15" t="s">
        <v>83</v>
      </c>
      <c r="AW251" s="15" t="s">
        <v>32</v>
      </c>
      <c r="AX251" s="15" t="s">
        <v>76</v>
      </c>
      <c r="AY251" s="275" t="s">
        <v>232</v>
      </c>
    </row>
    <row r="252" s="13" customFormat="1">
      <c r="A252" s="13"/>
      <c r="B252" s="243"/>
      <c r="C252" s="244"/>
      <c r="D252" s="245" t="s">
        <v>239</v>
      </c>
      <c r="E252" s="246" t="s">
        <v>1</v>
      </c>
      <c r="F252" s="247" t="s">
        <v>83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239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232</v>
      </c>
    </row>
    <row r="253" s="15" customFormat="1">
      <c r="A253" s="15"/>
      <c r="B253" s="266"/>
      <c r="C253" s="267"/>
      <c r="D253" s="245" t="s">
        <v>239</v>
      </c>
      <c r="E253" s="268" t="s">
        <v>1</v>
      </c>
      <c r="F253" s="269" t="s">
        <v>394</v>
      </c>
      <c r="G253" s="267"/>
      <c r="H253" s="268" t="s">
        <v>1</v>
      </c>
      <c r="I253" s="270"/>
      <c r="J253" s="267"/>
      <c r="K253" s="267"/>
      <c r="L253" s="271"/>
      <c r="M253" s="272"/>
      <c r="N253" s="273"/>
      <c r="O253" s="273"/>
      <c r="P253" s="273"/>
      <c r="Q253" s="273"/>
      <c r="R253" s="273"/>
      <c r="S253" s="273"/>
      <c r="T253" s="27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5" t="s">
        <v>239</v>
      </c>
      <c r="AU253" s="275" t="s">
        <v>85</v>
      </c>
      <c r="AV253" s="15" t="s">
        <v>83</v>
      </c>
      <c r="AW253" s="15" t="s">
        <v>32</v>
      </c>
      <c r="AX253" s="15" t="s">
        <v>76</v>
      </c>
      <c r="AY253" s="275" t="s">
        <v>232</v>
      </c>
    </row>
    <row r="254" s="13" customFormat="1">
      <c r="A254" s="13"/>
      <c r="B254" s="243"/>
      <c r="C254" s="244"/>
      <c r="D254" s="245" t="s">
        <v>239</v>
      </c>
      <c r="E254" s="246" t="s">
        <v>1</v>
      </c>
      <c r="F254" s="247" t="s">
        <v>83</v>
      </c>
      <c r="G254" s="244"/>
      <c r="H254" s="248">
        <v>1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239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232</v>
      </c>
    </row>
    <row r="255" s="15" customFormat="1">
      <c r="A255" s="15"/>
      <c r="B255" s="266"/>
      <c r="C255" s="267"/>
      <c r="D255" s="245" t="s">
        <v>239</v>
      </c>
      <c r="E255" s="268" t="s">
        <v>1</v>
      </c>
      <c r="F255" s="269" t="s">
        <v>394</v>
      </c>
      <c r="G255" s="267"/>
      <c r="H255" s="268" t="s">
        <v>1</v>
      </c>
      <c r="I255" s="270"/>
      <c r="J255" s="267"/>
      <c r="K255" s="267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239</v>
      </c>
      <c r="AU255" s="275" t="s">
        <v>85</v>
      </c>
      <c r="AV255" s="15" t="s">
        <v>83</v>
      </c>
      <c r="AW255" s="15" t="s">
        <v>32</v>
      </c>
      <c r="AX255" s="15" t="s">
        <v>76</v>
      </c>
      <c r="AY255" s="275" t="s">
        <v>232</v>
      </c>
    </row>
    <row r="256" s="13" customFormat="1">
      <c r="A256" s="13"/>
      <c r="B256" s="243"/>
      <c r="C256" s="244"/>
      <c r="D256" s="245" t="s">
        <v>239</v>
      </c>
      <c r="E256" s="246" t="s">
        <v>1</v>
      </c>
      <c r="F256" s="247" t="s">
        <v>83</v>
      </c>
      <c r="G256" s="244"/>
      <c r="H256" s="248">
        <v>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239</v>
      </c>
      <c r="AU256" s="254" t="s">
        <v>85</v>
      </c>
      <c r="AV256" s="13" t="s">
        <v>85</v>
      </c>
      <c r="AW256" s="13" t="s">
        <v>32</v>
      </c>
      <c r="AX256" s="13" t="s">
        <v>76</v>
      </c>
      <c r="AY256" s="254" t="s">
        <v>232</v>
      </c>
    </row>
    <row r="257" s="15" customFormat="1">
      <c r="A257" s="15"/>
      <c r="B257" s="266"/>
      <c r="C257" s="267"/>
      <c r="D257" s="245" t="s">
        <v>239</v>
      </c>
      <c r="E257" s="268" t="s">
        <v>1</v>
      </c>
      <c r="F257" s="269" t="s">
        <v>394</v>
      </c>
      <c r="G257" s="267"/>
      <c r="H257" s="268" t="s">
        <v>1</v>
      </c>
      <c r="I257" s="270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239</v>
      </c>
      <c r="AU257" s="275" t="s">
        <v>85</v>
      </c>
      <c r="AV257" s="15" t="s">
        <v>83</v>
      </c>
      <c r="AW257" s="15" t="s">
        <v>32</v>
      </c>
      <c r="AX257" s="15" t="s">
        <v>76</v>
      </c>
      <c r="AY257" s="275" t="s">
        <v>232</v>
      </c>
    </row>
    <row r="258" s="13" customFormat="1">
      <c r="A258" s="13"/>
      <c r="B258" s="243"/>
      <c r="C258" s="244"/>
      <c r="D258" s="245" t="s">
        <v>239</v>
      </c>
      <c r="E258" s="246" t="s">
        <v>1</v>
      </c>
      <c r="F258" s="247" t="s">
        <v>83</v>
      </c>
      <c r="G258" s="244"/>
      <c r="H258" s="248">
        <v>1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239</v>
      </c>
      <c r="AU258" s="254" t="s">
        <v>85</v>
      </c>
      <c r="AV258" s="13" t="s">
        <v>85</v>
      </c>
      <c r="AW258" s="13" t="s">
        <v>32</v>
      </c>
      <c r="AX258" s="13" t="s">
        <v>76</v>
      </c>
      <c r="AY258" s="254" t="s">
        <v>232</v>
      </c>
    </row>
    <row r="259" s="14" customFormat="1">
      <c r="A259" s="14"/>
      <c r="B259" s="255"/>
      <c r="C259" s="256"/>
      <c r="D259" s="245" t="s">
        <v>239</v>
      </c>
      <c r="E259" s="257" t="s">
        <v>1</v>
      </c>
      <c r="F259" s="258" t="s">
        <v>258</v>
      </c>
      <c r="G259" s="256"/>
      <c r="H259" s="259">
        <v>10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239</v>
      </c>
      <c r="AU259" s="265" t="s">
        <v>85</v>
      </c>
      <c r="AV259" s="14" t="s">
        <v>237</v>
      </c>
      <c r="AW259" s="14" t="s">
        <v>32</v>
      </c>
      <c r="AX259" s="14" t="s">
        <v>83</v>
      </c>
      <c r="AY259" s="265" t="s">
        <v>232</v>
      </c>
    </row>
    <row r="260" s="2" customFormat="1" ht="21.75" customHeight="1">
      <c r="A260" s="39"/>
      <c r="B260" s="40"/>
      <c r="C260" s="229" t="s">
        <v>395</v>
      </c>
      <c r="D260" s="229" t="s">
        <v>234</v>
      </c>
      <c r="E260" s="230" t="s">
        <v>396</v>
      </c>
      <c r="F260" s="231" t="s">
        <v>397</v>
      </c>
      <c r="G260" s="232" t="s">
        <v>293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0.022780000000000002</v>
      </c>
      <c r="R260" s="239">
        <f>Q260*H260</f>
        <v>0.3417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237</v>
      </c>
      <c r="AT260" s="241" t="s">
        <v>234</v>
      </c>
      <c r="AU260" s="241" t="s">
        <v>85</v>
      </c>
      <c r="AY260" s="18" t="s">
        <v>232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237</v>
      </c>
      <c r="BM260" s="241" t="s">
        <v>398</v>
      </c>
    </row>
    <row r="261" s="15" customFormat="1">
      <c r="A261" s="15"/>
      <c r="B261" s="266"/>
      <c r="C261" s="267"/>
      <c r="D261" s="245" t="s">
        <v>239</v>
      </c>
      <c r="E261" s="268" t="s">
        <v>1</v>
      </c>
      <c r="F261" s="269" t="s">
        <v>393</v>
      </c>
      <c r="G261" s="267"/>
      <c r="H261" s="268" t="s">
        <v>1</v>
      </c>
      <c r="I261" s="270"/>
      <c r="J261" s="267"/>
      <c r="K261" s="267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239</v>
      </c>
      <c r="AU261" s="275" t="s">
        <v>85</v>
      </c>
      <c r="AV261" s="15" t="s">
        <v>83</v>
      </c>
      <c r="AW261" s="15" t="s">
        <v>32</v>
      </c>
      <c r="AX261" s="15" t="s">
        <v>76</v>
      </c>
      <c r="AY261" s="275" t="s">
        <v>232</v>
      </c>
    </row>
    <row r="262" s="13" customFormat="1">
      <c r="A262" s="13"/>
      <c r="B262" s="243"/>
      <c r="C262" s="244"/>
      <c r="D262" s="245" t="s">
        <v>239</v>
      </c>
      <c r="E262" s="246" t="s">
        <v>1</v>
      </c>
      <c r="F262" s="247" t="s">
        <v>83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239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232</v>
      </c>
    </row>
    <row r="263" s="15" customFormat="1">
      <c r="A263" s="15"/>
      <c r="B263" s="266"/>
      <c r="C263" s="267"/>
      <c r="D263" s="245" t="s">
        <v>239</v>
      </c>
      <c r="E263" s="268" t="s">
        <v>1</v>
      </c>
      <c r="F263" s="269" t="s">
        <v>393</v>
      </c>
      <c r="G263" s="267"/>
      <c r="H263" s="268" t="s">
        <v>1</v>
      </c>
      <c r="I263" s="270"/>
      <c r="J263" s="267"/>
      <c r="K263" s="267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239</v>
      </c>
      <c r="AU263" s="275" t="s">
        <v>85</v>
      </c>
      <c r="AV263" s="15" t="s">
        <v>83</v>
      </c>
      <c r="AW263" s="15" t="s">
        <v>32</v>
      </c>
      <c r="AX263" s="15" t="s">
        <v>76</v>
      </c>
      <c r="AY263" s="275" t="s">
        <v>232</v>
      </c>
    </row>
    <row r="264" s="13" customFormat="1">
      <c r="A264" s="13"/>
      <c r="B264" s="243"/>
      <c r="C264" s="244"/>
      <c r="D264" s="245" t="s">
        <v>239</v>
      </c>
      <c r="E264" s="246" t="s">
        <v>1</v>
      </c>
      <c r="F264" s="247" t="s">
        <v>83</v>
      </c>
      <c r="G264" s="244"/>
      <c r="H264" s="248">
        <v>1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239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232</v>
      </c>
    </row>
    <row r="265" s="15" customFormat="1">
      <c r="A265" s="15"/>
      <c r="B265" s="266"/>
      <c r="C265" s="267"/>
      <c r="D265" s="245" t="s">
        <v>239</v>
      </c>
      <c r="E265" s="268" t="s">
        <v>1</v>
      </c>
      <c r="F265" s="269" t="s">
        <v>393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239</v>
      </c>
      <c r="AU265" s="275" t="s">
        <v>85</v>
      </c>
      <c r="AV265" s="15" t="s">
        <v>83</v>
      </c>
      <c r="AW265" s="15" t="s">
        <v>32</v>
      </c>
      <c r="AX265" s="15" t="s">
        <v>76</v>
      </c>
      <c r="AY265" s="275" t="s">
        <v>232</v>
      </c>
    </row>
    <row r="266" s="13" customFormat="1">
      <c r="A266" s="13"/>
      <c r="B266" s="243"/>
      <c r="C266" s="244"/>
      <c r="D266" s="245" t="s">
        <v>239</v>
      </c>
      <c r="E266" s="246" t="s">
        <v>1</v>
      </c>
      <c r="F266" s="247" t="s">
        <v>83</v>
      </c>
      <c r="G266" s="244"/>
      <c r="H266" s="248">
        <v>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239</v>
      </c>
      <c r="AU266" s="254" t="s">
        <v>85</v>
      </c>
      <c r="AV266" s="13" t="s">
        <v>85</v>
      </c>
      <c r="AW266" s="13" t="s">
        <v>32</v>
      </c>
      <c r="AX266" s="13" t="s">
        <v>76</v>
      </c>
      <c r="AY266" s="254" t="s">
        <v>232</v>
      </c>
    </row>
    <row r="267" s="15" customFormat="1">
      <c r="A267" s="15"/>
      <c r="B267" s="266"/>
      <c r="C267" s="267"/>
      <c r="D267" s="245" t="s">
        <v>239</v>
      </c>
      <c r="E267" s="268" t="s">
        <v>1</v>
      </c>
      <c r="F267" s="269" t="s">
        <v>393</v>
      </c>
      <c r="G267" s="267"/>
      <c r="H267" s="268" t="s">
        <v>1</v>
      </c>
      <c r="I267" s="270"/>
      <c r="J267" s="267"/>
      <c r="K267" s="267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239</v>
      </c>
      <c r="AU267" s="275" t="s">
        <v>85</v>
      </c>
      <c r="AV267" s="15" t="s">
        <v>83</v>
      </c>
      <c r="AW267" s="15" t="s">
        <v>32</v>
      </c>
      <c r="AX267" s="15" t="s">
        <v>76</v>
      </c>
      <c r="AY267" s="275" t="s">
        <v>232</v>
      </c>
    </row>
    <row r="268" s="13" customFormat="1">
      <c r="A268" s="13"/>
      <c r="B268" s="243"/>
      <c r="C268" s="244"/>
      <c r="D268" s="245" t="s">
        <v>239</v>
      </c>
      <c r="E268" s="246" t="s">
        <v>1</v>
      </c>
      <c r="F268" s="247" t="s">
        <v>83</v>
      </c>
      <c r="G268" s="244"/>
      <c r="H268" s="248">
        <v>1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239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232</v>
      </c>
    </row>
    <row r="269" s="15" customFormat="1">
      <c r="A269" s="15"/>
      <c r="B269" s="266"/>
      <c r="C269" s="267"/>
      <c r="D269" s="245" t="s">
        <v>239</v>
      </c>
      <c r="E269" s="268" t="s">
        <v>1</v>
      </c>
      <c r="F269" s="269" t="s">
        <v>393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239</v>
      </c>
      <c r="AU269" s="275" t="s">
        <v>85</v>
      </c>
      <c r="AV269" s="15" t="s">
        <v>83</v>
      </c>
      <c r="AW269" s="15" t="s">
        <v>32</v>
      </c>
      <c r="AX269" s="15" t="s">
        <v>76</v>
      </c>
      <c r="AY269" s="275" t="s">
        <v>232</v>
      </c>
    </row>
    <row r="270" s="13" customFormat="1">
      <c r="A270" s="13"/>
      <c r="B270" s="243"/>
      <c r="C270" s="244"/>
      <c r="D270" s="245" t="s">
        <v>239</v>
      </c>
      <c r="E270" s="246" t="s">
        <v>1</v>
      </c>
      <c r="F270" s="247" t="s">
        <v>83</v>
      </c>
      <c r="G270" s="244"/>
      <c r="H270" s="248">
        <v>1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239</v>
      </c>
      <c r="AU270" s="254" t="s">
        <v>85</v>
      </c>
      <c r="AV270" s="13" t="s">
        <v>85</v>
      </c>
      <c r="AW270" s="13" t="s">
        <v>32</v>
      </c>
      <c r="AX270" s="13" t="s">
        <v>76</v>
      </c>
      <c r="AY270" s="254" t="s">
        <v>232</v>
      </c>
    </row>
    <row r="271" s="15" customFormat="1">
      <c r="A271" s="15"/>
      <c r="B271" s="266"/>
      <c r="C271" s="267"/>
      <c r="D271" s="245" t="s">
        <v>239</v>
      </c>
      <c r="E271" s="268" t="s">
        <v>1</v>
      </c>
      <c r="F271" s="269" t="s">
        <v>399</v>
      </c>
      <c r="G271" s="267"/>
      <c r="H271" s="268" t="s">
        <v>1</v>
      </c>
      <c r="I271" s="270"/>
      <c r="J271" s="267"/>
      <c r="K271" s="267"/>
      <c r="L271" s="271"/>
      <c r="M271" s="272"/>
      <c r="N271" s="273"/>
      <c r="O271" s="273"/>
      <c r="P271" s="273"/>
      <c r="Q271" s="273"/>
      <c r="R271" s="273"/>
      <c r="S271" s="273"/>
      <c r="T271" s="27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5" t="s">
        <v>239</v>
      </c>
      <c r="AU271" s="275" t="s">
        <v>85</v>
      </c>
      <c r="AV271" s="15" t="s">
        <v>83</v>
      </c>
      <c r="AW271" s="15" t="s">
        <v>32</v>
      </c>
      <c r="AX271" s="15" t="s">
        <v>76</v>
      </c>
      <c r="AY271" s="275" t="s">
        <v>232</v>
      </c>
    </row>
    <row r="272" s="13" customFormat="1">
      <c r="A272" s="13"/>
      <c r="B272" s="243"/>
      <c r="C272" s="244"/>
      <c r="D272" s="245" t="s">
        <v>239</v>
      </c>
      <c r="E272" s="246" t="s">
        <v>1</v>
      </c>
      <c r="F272" s="247" t="s">
        <v>83</v>
      </c>
      <c r="G272" s="244"/>
      <c r="H272" s="248">
        <v>1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239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232</v>
      </c>
    </row>
    <row r="273" s="15" customFormat="1">
      <c r="A273" s="15"/>
      <c r="B273" s="266"/>
      <c r="C273" s="267"/>
      <c r="D273" s="245" t="s">
        <v>239</v>
      </c>
      <c r="E273" s="268" t="s">
        <v>1</v>
      </c>
      <c r="F273" s="269" t="s">
        <v>399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239</v>
      </c>
      <c r="AU273" s="275" t="s">
        <v>85</v>
      </c>
      <c r="AV273" s="15" t="s">
        <v>83</v>
      </c>
      <c r="AW273" s="15" t="s">
        <v>32</v>
      </c>
      <c r="AX273" s="15" t="s">
        <v>76</v>
      </c>
      <c r="AY273" s="275" t="s">
        <v>232</v>
      </c>
    </row>
    <row r="274" s="13" customFormat="1">
      <c r="A274" s="13"/>
      <c r="B274" s="243"/>
      <c r="C274" s="244"/>
      <c r="D274" s="245" t="s">
        <v>239</v>
      </c>
      <c r="E274" s="246" t="s">
        <v>1</v>
      </c>
      <c r="F274" s="247" t="s">
        <v>83</v>
      </c>
      <c r="G274" s="244"/>
      <c r="H274" s="248">
        <v>1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239</v>
      </c>
      <c r="AU274" s="254" t="s">
        <v>85</v>
      </c>
      <c r="AV274" s="13" t="s">
        <v>85</v>
      </c>
      <c r="AW274" s="13" t="s">
        <v>32</v>
      </c>
      <c r="AX274" s="13" t="s">
        <v>76</v>
      </c>
      <c r="AY274" s="254" t="s">
        <v>232</v>
      </c>
    </row>
    <row r="275" s="15" customFormat="1">
      <c r="A275" s="15"/>
      <c r="B275" s="266"/>
      <c r="C275" s="267"/>
      <c r="D275" s="245" t="s">
        <v>239</v>
      </c>
      <c r="E275" s="268" t="s">
        <v>1</v>
      </c>
      <c r="F275" s="269" t="s">
        <v>400</v>
      </c>
      <c r="G275" s="267"/>
      <c r="H275" s="268" t="s">
        <v>1</v>
      </c>
      <c r="I275" s="270"/>
      <c r="J275" s="267"/>
      <c r="K275" s="267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239</v>
      </c>
      <c r="AU275" s="275" t="s">
        <v>85</v>
      </c>
      <c r="AV275" s="15" t="s">
        <v>83</v>
      </c>
      <c r="AW275" s="15" t="s">
        <v>32</v>
      </c>
      <c r="AX275" s="15" t="s">
        <v>76</v>
      </c>
      <c r="AY275" s="275" t="s">
        <v>232</v>
      </c>
    </row>
    <row r="276" s="13" customFormat="1">
      <c r="A276" s="13"/>
      <c r="B276" s="243"/>
      <c r="C276" s="244"/>
      <c r="D276" s="245" t="s">
        <v>239</v>
      </c>
      <c r="E276" s="246" t="s">
        <v>1</v>
      </c>
      <c r="F276" s="247" t="s">
        <v>83</v>
      </c>
      <c r="G276" s="244"/>
      <c r="H276" s="248">
        <v>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239</v>
      </c>
      <c r="AU276" s="254" t="s">
        <v>85</v>
      </c>
      <c r="AV276" s="13" t="s">
        <v>85</v>
      </c>
      <c r="AW276" s="13" t="s">
        <v>32</v>
      </c>
      <c r="AX276" s="13" t="s">
        <v>76</v>
      </c>
      <c r="AY276" s="254" t="s">
        <v>232</v>
      </c>
    </row>
    <row r="277" s="15" customFormat="1">
      <c r="A277" s="15"/>
      <c r="B277" s="266"/>
      <c r="C277" s="267"/>
      <c r="D277" s="245" t="s">
        <v>239</v>
      </c>
      <c r="E277" s="268" t="s">
        <v>1</v>
      </c>
      <c r="F277" s="269" t="s">
        <v>400</v>
      </c>
      <c r="G277" s="267"/>
      <c r="H277" s="268" t="s">
        <v>1</v>
      </c>
      <c r="I277" s="270"/>
      <c r="J277" s="267"/>
      <c r="K277" s="267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239</v>
      </c>
      <c r="AU277" s="275" t="s">
        <v>85</v>
      </c>
      <c r="AV277" s="15" t="s">
        <v>83</v>
      </c>
      <c r="AW277" s="15" t="s">
        <v>32</v>
      </c>
      <c r="AX277" s="15" t="s">
        <v>76</v>
      </c>
      <c r="AY277" s="275" t="s">
        <v>232</v>
      </c>
    </row>
    <row r="278" s="13" customFormat="1">
      <c r="A278" s="13"/>
      <c r="B278" s="243"/>
      <c r="C278" s="244"/>
      <c r="D278" s="245" t="s">
        <v>239</v>
      </c>
      <c r="E278" s="246" t="s">
        <v>1</v>
      </c>
      <c r="F278" s="247" t="s">
        <v>83</v>
      </c>
      <c r="G278" s="244"/>
      <c r="H278" s="248">
        <v>1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239</v>
      </c>
      <c r="AU278" s="254" t="s">
        <v>85</v>
      </c>
      <c r="AV278" s="13" t="s">
        <v>85</v>
      </c>
      <c r="AW278" s="13" t="s">
        <v>32</v>
      </c>
      <c r="AX278" s="13" t="s">
        <v>76</v>
      </c>
      <c r="AY278" s="254" t="s">
        <v>232</v>
      </c>
    </row>
    <row r="279" s="15" customFormat="1">
      <c r="A279" s="15"/>
      <c r="B279" s="266"/>
      <c r="C279" s="267"/>
      <c r="D279" s="245" t="s">
        <v>239</v>
      </c>
      <c r="E279" s="268" t="s">
        <v>1</v>
      </c>
      <c r="F279" s="269" t="s">
        <v>400</v>
      </c>
      <c r="G279" s="267"/>
      <c r="H279" s="268" t="s">
        <v>1</v>
      </c>
      <c r="I279" s="270"/>
      <c r="J279" s="267"/>
      <c r="K279" s="267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239</v>
      </c>
      <c r="AU279" s="275" t="s">
        <v>85</v>
      </c>
      <c r="AV279" s="15" t="s">
        <v>83</v>
      </c>
      <c r="AW279" s="15" t="s">
        <v>32</v>
      </c>
      <c r="AX279" s="15" t="s">
        <v>76</v>
      </c>
      <c r="AY279" s="275" t="s">
        <v>232</v>
      </c>
    </row>
    <row r="280" s="13" customFormat="1">
      <c r="A280" s="13"/>
      <c r="B280" s="243"/>
      <c r="C280" s="244"/>
      <c r="D280" s="245" t="s">
        <v>239</v>
      </c>
      <c r="E280" s="246" t="s">
        <v>1</v>
      </c>
      <c r="F280" s="247" t="s">
        <v>83</v>
      </c>
      <c r="G280" s="244"/>
      <c r="H280" s="248">
        <v>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239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232</v>
      </c>
    </row>
    <row r="281" s="15" customFormat="1">
      <c r="A281" s="15"/>
      <c r="B281" s="266"/>
      <c r="C281" s="267"/>
      <c r="D281" s="245" t="s">
        <v>239</v>
      </c>
      <c r="E281" s="268" t="s">
        <v>1</v>
      </c>
      <c r="F281" s="269" t="s">
        <v>400</v>
      </c>
      <c r="G281" s="267"/>
      <c r="H281" s="268" t="s">
        <v>1</v>
      </c>
      <c r="I281" s="270"/>
      <c r="J281" s="267"/>
      <c r="K281" s="267"/>
      <c r="L281" s="271"/>
      <c r="M281" s="272"/>
      <c r="N281" s="273"/>
      <c r="O281" s="273"/>
      <c r="P281" s="273"/>
      <c r="Q281" s="273"/>
      <c r="R281" s="273"/>
      <c r="S281" s="273"/>
      <c r="T281" s="27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5" t="s">
        <v>239</v>
      </c>
      <c r="AU281" s="275" t="s">
        <v>85</v>
      </c>
      <c r="AV281" s="15" t="s">
        <v>83</v>
      </c>
      <c r="AW281" s="15" t="s">
        <v>32</v>
      </c>
      <c r="AX281" s="15" t="s">
        <v>76</v>
      </c>
      <c r="AY281" s="275" t="s">
        <v>232</v>
      </c>
    </row>
    <row r="282" s="13" customFormat="1">
      <c r="A282" s="13"/>
      <c r="B282" s="243"/>
      <c r="C282" s="244"/>
      <c r="D282" s="245" t="s">
        <v>239</v>
      </c>
      <c r="E282" s="246" t="s">
        <v>1</v>
      </c>
      <c r="F282" s="247" t="s">
        <v>83</v>
      </c>
      <c r="G282" s="244"/>
      <c r="H282" s="248">
        <v>1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239</v>
      </c>
      <c r="AU282" s="254" t="s">
        <v>85</v>
      </c>
      <c r="AV282" s="13" t="s">
        <v>85</v>
      </c>
      <c r="AW282" s="13" t="s">
        <v>32</v>
      </c>
      <c r="AX282" s="13" t="s">
        <v>76</v>
      </c>
      <c r="AY282" s="254" t="s">
        <v>232</v>
      </c>
    </row>
    <row r="283" s="15" customFormat="1">
      <c r="A283" s="15"/>
      <c r="B283" s="266"/>
      <c r="C283" s="267"/>
      <c r="D283" s="245" t="s">
        <v>239</v>
      </c>
      <c r="E283" s="268" t="s">
        <v>1</v>
      </c>
      <c r="F283" s="269" t="s">
        <v>400</v>
      </c>
      <c r="G283" s="267"/>
      <c r="H283" s="268" t="s">
        <v>1</v>
      </c>
      <c r="I283" s="270"/>
      <c r="J283" s="267"/>
      <c r="K283" s="267"/>
      <c r="L283" s="271"/>
      <c r="M283" s="272"/>
      <c r="N283" s="273"/>
      <c r="O283" s="273"/>
      <c r="P283" s="273"/>
      <c r="Q283" s="273"/>
      <c r="R283" s="273"/>
      <c r="S283" s="273"/>
      <c r="T283" s="27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5" t="s">
        <v>239</v>
      </c>
      <c r="AU283" s="275" t="s">
        <v>85</v>
      </c>
      <c r="AV283" s="15" t="s">
        <v>83</v>
      </c>
      <c r="AW283" s="15" t="s">
        <v>32</v>
      </c>
      <c r="AX283" s="15" t="s">
        <v>76</v>
      </c>
      <c r="AY283" s="275" t="s">
        <v>232</v>
      </c>
    </row>
    <row r="284" s="13" customFormat="1">
      <c r="A284" s="13"/>
      <c r="B284" s="243"/>
      <c r="C284" s="244"/>
      <c r="D284" s="245" t="s">
        <v>239</v>
      </c>
      <c r="E284" s="246" t="s">
        <v>1</v>
      </c>
      <c r="F284" s="247" t="s">
        <v>83</v>
      </c>
      <c r="G284" s="244"/>
      <c r="H284" s="248">
        <v>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239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232</v>
      </c>
    </row>
    <row r="285" s="15" customFormat="1">
      <c r="A285" s="15"/>
      <c r="B285" s="266"/>
      <c r="C285" s="267"/>
      <c r="D285" s="245" t="s">
        <v>239</v>
      </c>
      <c r="E285" s="268" t="s">
        <v>1</v>
      </c>
      <c r="F285" s="269" t="s">
        <v>400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239</v>
      </c>
      <c r="AU285" s="275" t="s">
        <v>85</v>
      </c>
      <c r="AV285" s="15" t="s">
        <v>83</v>
      </c>
      <c r="AW285" s="15" t="s">
        <v>32</v>
      </c>
      <c r="AX285" s="15" t="s">
        <v>76</v>
      </c>
      <c r="AY285" s="275" t="s">
        <v>232</v>
      </c>
    </row>
    <row r="286" s="13" customFormat="1">
      <c r="A286" s="13"/>
      <c r="B286" s="243"/>
      <c r="C286" s="244"/>
      <c r="D286" s="245" t="s">
        <v>239</v>
      </c>
      <c r="E286" s="246" t="s">
        <v>1</v>
      </c>
      <c r="F286" s="247" t="s">
        <v>83</v>
      </c>
      <c r="G286" s="244"/>
      <c r="H286" s="248">
        <v>1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239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232</v>
      </c>
    </row>
    <row r="287" s="15" customFormat="1">
      <c r="A287" s="15"/>
      <c r="B287" s="266"/>
      <c r="C287" s="267"/>
      <c r="D287" s="245" t="s">
        <v>239</v>
      </c>
      <c r="E287" s="268" t="s">
        <v>1</v>
      </c>
      <c r="F287" s="269" t="s">
        <v>394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239</v>
      </c>
      <c r="AU287" s="275" t="s">
        <v>85</v>
      </c>
      <c r="AV287" s="15" t="s">
        <v>83</v>
      </c>
      <c r="AW287" s="15" t="s">
        <v>32</v>
      </c>
      <c r="AX287" s="15" t="s">
        <v>76</v>
      </c>
      <c r="AY287" s="275" t="s">
        <v>232</v>
      </c>
    </row>
    <row r="288" s="13" customFormat="1">
      <c r="A288" s="13"/>
      <c r="B288" s="243"/>
      <c r="C288" s="244"/>
      <c r="D288" s="245" t="s">
        <v>239</v>
      </c>
      <c r="E288" s="246" t="s">
        <v>1</v>
      </c>
      <c r="F288" s="247" t="s">
        <v>83</v>
      </c>
      <c r="G288" s="244"/>
      <c r="H288" s="248">
        <v>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239</v>
      </c>
      <c r="AU288" s="254" t="s">
        <v>85</v>
      </c>
      <c r="AV288" s="13" t="s">
        <v>85</v>
      </c>
      <c r="AW288" s="13" t="s">
        <v>32</v>
      </c>
      <c r="AX288" s="13" t="s">
        <v>76</v>
      </c>
      <c r="AY288" s="254" t="s">
        <v>232</v>
      </c>
    </row>
    <row r="289" s="15" customFormat="1">
      <c r="A289" s="15"/>
      <c r="B289" s="266"/>
      <c r="C289" s="267"/>
      <c r="D289" s="245" t="s">
        <v>239</v>
      </c>
      <c r="E289" s="268" t="s">
        <v>1</v>
      </c>
      <c r="F289" s="269" t="s">
        <v>394</v>
      </c>
      <c r="G289" s="267"/>
      <c r="H289" s="268" t="s">
        <v>1</v>
      </c>
      <c r="I289" s="270"/>
      <c r="J289" s="267"/>
      <c r="K289" s="267"/>
      <c r="L289" s="271"/>
      <c r="M289" s="272"/>
      <c r="N289" s="273"/>
      <c r="O289" s="273"/>
      <c r="P289" s="273"/>
      <c r="Q289" s="273"/>
      <c r="R289" s="273"/>
      <c r="S289" s="273"/>
      <c r="T289" s="27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5" t="s">
        <v>239</v>
      </c>
      <c r="AU289" s="275" t="s">
        <v>85</v>
      </c>
      <c r="AV289" s="15" t="s">
        <v>83</v>
      </c>
      <c r="AW289" s="15" t="s">
        <v>32</v>
      </c>
      <c r="AX289" s="15" t="s">
        <v>76</v>
      </c>
      <c r="AY289" s="275" t="s">
        <v>232</v>
      </c>
    </row>
    <row r="290" s="13" customFormat="1">
      <c r="A290" s="13"/>
      <c r="B290" s="243"/>
      <c r="C290" s="244"/>
      <c r="D290" s="245" t="s">
        <v>239</v>
      </c>
      <c r="E290" s="246" t="s">
        <v>1</v>
      </c>
      <c r="F290" s="247" t="s">
        <v>83</v>
      </c>
      <c r="G290" s="244"/>
      <c r="H290" s="248">
        <v>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239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232</v>
      </c>
    </row>
    <row r="291" s="14" customFormat="1">
      <c r="A291" s="14"/>
      <c r="B291" s="255"/>
      <c r="C291" s="256"/>
      <c r="D291" s="245" t="s">
        <v>239</v>
      </c>
      <c r="E291" s="257" t="s">
        <v>1</v>
      </c>
      <c r="F291" s="258" t="s">
        <v>258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239</v>
      </c>
      <c r="AU291" s="265" t="s">
        <v>85</v>
      </c>
      <c r="AV291" s="14" t="s">
        <v>237</v>
      </c>
      <c r="AW291" s="14" t="s">
        <v>32</v>
      </c>
      <c r="AX291" s="14" t="s">
        <v>83</v>
      </c>
      <c r="AY291" s="265" t="s">
        <v>232</v>
      </c>
    </row>
    <row r="292" s="2" customFormat="1" ht="21.75" customHeight="1">
      <c r="A292" s="39"/>
      <c r="B292" s="40"/>
      <c r="C292" s="229" t="s">
        <v>401</v>
      </c>
      <c r="D292" s="229" t="s">
        <v>234</v>
      </c>
      <c r="E292" s="230" t="s">
        <v>402</v>
      </c>
      <c r="F292" s="231" t="s">
        <v>403</v>
      </c>
      <c r="G292" s="232" t="s">
        <v>293</v>
      </c>
      <c r="H292" s="233">
        <v>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0.027109999999999999</v>
      </c>
      <c r="R292" s="239">
        <f>Q292*H292</f>
        <v>0.054219999999999997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237</v>
      </c>
      <c r="AT292" s="241" t="s">
        <v>234</v>
      </c>
      <c r="AU292" s="241" t="s">
        <v>85</v>
      </c>
      <c r="AY292" s="18" t="s">
        <v>232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237</v>
      </c>
      <c r="BM292" s="241" t="s">
        <v>404</v>
      </c>
    </row>
    <row r="293" s="15" customFormat="1">
      <c r="A293" s="15"/>
      <c r="B293" s="266"/>
      <c r="C293" s="267"/>
      <c r="D293" s="245" t="s">
        <v>239</v>
      </c>
      <c r="E293" s="268" t="s">
        <v>1</v>
      </c>
      <c r="F293" s="269" t="s">
        <v>393</v>
      </c>
      <c r="G293" s="267"/>
      <c r="H293" s="268" t="s">
        <v>1</v>
      </c>
      <c r="I293" s="270"/>
      <c r="J293" s="267"/>
      <c r="K293" s="267"/>
      <c r="L293" s="271"/>
      <c r="M293" s="272"/>
      <c r="N293" s="273"/>
      <c r="O293" s="273"/>
      <c r="P293" s="273"/>
      <c r="Q293" s="273"/>
      <c r="R293" s="273"/>
      <c r="S293" s="273"/>
      <c r="T293" s="27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5" t="s">
        <v>239</v>
      </c>
      <c r="AU293" s="275" t="s">
        <v>85</v>
      </c>
      <c r="AV293" s="15" t="s">
        <v>83</v>
      </c>
      <c r="AW293" s="15" t="s">
        <v>32</v>
      </c>
      <c r="AX293" s="15" t="s">
        <v>76</v>
      </c>
      <c r="AY293" s="275" t="s">
        <v>232</v>
      </c>
    </row>
    <row r="294" s="13" customFormat="1">
      <c r="A294" s="13"/>
      <c r="B294" s="243"/>
      <c r="C294" s="244"/>
      <c r="D294" s="245" t="s">
        <v>239</v>
      </c>
      <c r="E294" s="246" t="s">
        <v>1</v>
      </c>
      <c r="F294" s="247" t="s">
        <v>83</v>
      </c>
      <c r="G294" s="244"/>
      <c r="H294" s="248">
        <v>1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239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232</v>
      </c>
    </row>
    <row r="295" s="15" customFormat="1">
      <c r="A295" s="15"/>
      <c r="B295" s="266"/>
      <c r="C295" s="267"/>
      <c r="D295" s="245" t="s">
        <v>239</v>
      </c>
      <c r="E295" s="268" t="s">
        <v>1</v>
      </c>
      <c r="F295" s="269" t="s">
        <v>394</v>
      </c>
      <c r="G295" s="267"/>
      <c r="H295" s="268" t="s">
        <v>1</v>
      </c>
      <c r="I295" s="270"/>
      <c r="J295" s="267"/>
      <c r="K295" s="267"/>
      <c r="L295" s="271"/>
      <c r="M295" s="272"/>
      <c r="N295" s="273"/>
      <c r="O295" s="273"/>
      <c r="P295" s="273"/>
      <c r="Q295" s="273"/>
      <c r="R295" s="273"/>
      <c r="S295" s="273"/>
      <c r="T295" s="27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5" t="s">
        <v>239</v>
      </c>
      <c r="AU295" s="275" t="s">
        <v>85</v>
      </c>
      <c r="AV295" s="15" t="s">
        <v>83</v>
      </c>
      <c r="AW295" s="15" t="s">
        <v>32</v>
      </c>
      <c r="AX295" s="15" t="s">
        <v>76</v>
      </c>
      <c r="AY295" s="275" t="s">
        <v>232</v>
      </c>
    </row>
    <row r="296" s="13" customFormat="1">
      <c r="A296" s="13"/>
      <c r="B296" s="243"/>
      <c r="C296" s="244"/>
      <c r="D296" s="245" t="s">
        <v>239</v>
      </c>
      <c r="E296" s="246" t="s">
        <v>1</v>
      </c>
      <c r="F296" s="247" t="s">
        <v>83</v>
      </c>
      <c r="G296" s="244"/>
      <c r="H296" s="248">
        <v>1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239</v>
      </c>
      <c r="AU296" s="254" t="s">
        <v>85</v>
      </c>
      <c r="AV296" s="13" t="s">
        <v>85</v>
      </c>
      <c r="AW296" s="13" t="s">
        <v>32</v>
      </c>
      <c r="AX296" s="13" t="s">
        <v>76</v>
      </c>
      <c r="AY296" s="254" t="s">
        <v>232</v>
      </c>
    </row>
    <row r="297" s="14" customFormat="1">
      <c r="A297" s="14"/>
      <c r="B297" s="255"/>
      <c r="C297" s="256"/>
      <c r="D297" s="245" t="s">
        <v>239</v>
      </c>
      <c r="E297" s="257" t="s">
        <v>1</v>
      </c>
      <c r="F297" s="258" t="s">
        <v>258</v>
      </c>
      <c r="G297" s="256"/>
      <c r="H297" s="259">
        <v>2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239</v>
      </c>
      <c r="AU297" s="265" t="s">
        <v>85</v>
      </c>
      <c r="AV297" s="14" t="s">
        <v>237</v>
      </c>
      <c r="AW297" s="14" t="s">
        <v>32</v>
      </c>
      <c r="AX297" s="14" t="s">
        <v>83</v>
      </c>
      <c r="AY297" s="265" t="s">
        <v>232</v>
      </c>
    </row>
    <row r="298" s="2" customFormat="1" ht="21.75" customHeight="1">
      <c r="A298" s="39"/>
      <c r="B298" s="40"/>
      <c r="C298" s="229" t="s">
        <v>405</v>
      </c>
      <c r="D298" s="229" t="s">
        <v>234</v>
      </c>
      <c r="E298" s="230" t="s">
        <v>406</v>
      </c>
      <c r="F298" s="231" t="s">
        <v>407</v>
      </c>
      <c r="G298" s="232" t="s">
        <v>293</v>
      </c>
      <c r="H298" s="233">
        <v>1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0.035639999999999998</v>
      </c>
      <c r="R298" s="239">
        <f>Q298*H298</f>
        <v>0.035639999999999998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237</v>
      </c>
      <c r="AT298" s="241" t="s">
        <v>234</v>
      </c>
      <c r="AU298" s="241" t="s">
        <v>85</v>
      </c>
      <c r="AY298" s="18" t="s">
        <v>232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237</v>
      </c>
      <c r="BM298" s="241" t="s">
        <v>408</v>
      </c>
    </row>
    <row r="299" s="15" customFormat="1">
      <c r="A299" s="15"/>
      <c r="B299" s="266"/>
      <c r="C299" s="267"/>
      <c r="D299" s="245" t="s">
        <v>239</v>
      </c>
      <c r="E299" s="268" t="s">
        <v>1</v>
      </c>
      <c r="F299" s="269" t="s">
        <v>394</v>
      </c>
      <c r="G299" s="267"/>
      <c r="H299" s="268" t="s">
        <v>1</v>
      </c>
      <c r="I299" s="270"/>
      <c r="J299" s="267"/>
      <c r="K299" s="267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239</v>
      </c>
      <c r="AU299" s="275" t="s">
        <v>85</v>
      </c>
      <c r="AV299" s="15" t="s">
        <v>83</v>
      </c>
      <c r="AW299" s="15" t="s">
        <v>32</v>
      </c>
      <c r="AX299" s="15" t="s">
        <v>76</v>
      </c>
      <c r="AY299" s="275" t="s">
        <v>232</v>
      </c>
    </row>
    <row r="300" s="13" customFormat="1">
      <c r="A300" s="13"/>
      <c r="B300" s="243"/>
      <c r="C300" s="244"/>
      <c r="D300" s="245" t="s">
        <v>239</v>
      </c>
      <c r="E300" s="246" t="s">
        <v>1</v>
      </c>
      <c r="F300" s="247" t="s">
        <v>83</v>
      </c>
      <c r="G300" s="244"/>
      <c r="H300" s="248">
        <v>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239</v>
      </c>
      <c r="AU300" s="254" t="s">
        <v>85</v>
      </c>
      <c r="AV300" s="13" t="s">
        <v>85</v>
      </c>
      <c r="AW300" s="13" t="s">
        <v>32</v>
      </c>
      <c r="AX300" s="13" t="s">
        <v>83</v>
      </c>
      <c r="AY300" s="254" t="s">
        <v>232</v>
      </c>
    </row>
    <row r="301" s="2" customFormat="1" ht="21.75" customHeight="1">
      <c r="A301" s="39"/>
      <c r="B301" s="40"/>
      <c r="C301" s="229" t="s">
        <v>409</v>
      </c>
      <c r="D301" s="229" t="s">
        <v>234</v>
      </c>
      <c r="E301" s="230" t="s">
        <v>410</v>
      </c>
      <c r="F301" s="231" t="s">
        <v>411</v>
      </c>
      <c r="G301" s="232" t="s">
        <v>293</v>
      </c>
      <c r="H301" s="233">
        <v>75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0.036549999999999999</v>
      </c>
      <c r="R301" s="239">
        <f>Q301*H301</f>
        <v>2.74125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237</v>
      </c>
      <c r="AT301" s="241" t="s">
        <v>234</v>
      </c>
      <c r="AU301" s="241" t="s">
        <v>85</v>
      </c>
      <c r="AY301" s="18" t="s">
        <v>232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237</v>
      </c>
      <c r="BM301" s="241" t="s">
        <v>412</v>
      </c>
    </row>
    <row r="302" s="15" customFormat="1">
      <c r="A302" s="15"/>
      <c r="B302" s="266"/>
      <c r="C302" s="267"/>
      <c r="D302" s="245" t="s">
        <v>239</v>
      </c>
      <c r="E302" s="268" t="s">
        <v>1</v>
      </c>
      <c r="F302" s="269" t="s">
        <v>413</v>
      </c>
      <c r="G302" s="267"/>
      <c r="H302" s="268" t="s">
        <v>1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239</v>
      </c>
      <c r="AU302" s="275" t="s">
        <v>85</v>
      </c>
      <c r="AV302" s="15" t="s">
        <v>83</v>
      </c>
      <c r="AW302" s="15" t="s">
        <v>32</v>
      </c>
      <c r="AX302" s="15" t="s">
        <v>76</v>
      </c>
      <c r="AY302" s="275" t="s">
        <v>232</v>
      </c>
    </row>
    <row r="303" s="15" customFormat="1">
      <c r="A303" s="15"/>
      <c r="B303" s="266"/>
      <c r="C303" s="267"/>
      <c r="D303" s="245" t="s">
        <v>239</v>
      </c>
      <c r="E303" s="268" t="s">
        <v>1</v>
      </c>
      <c r="F303" s="269" t="s">
        <v>414</v>
      </c>
      <c r="G303" s="267"/>
      <c r="H303" s="268" t="s">
        <v>1</v>
      </c>
      <c r="I303" s="270"/>
      <c r="J303" s="267"/>
      <c r="K303" s="267"/>
      <c r="L303" s="271"/>
      <c r="M303" s="272"/>
      <c r="N303" s="273"/>
      <c r="O303" s="273"/>
      <c r="P303" s="273"/>
      <c r="Q303" s="273"/>
      <c r="R303" s="273"/>
      <c r="S303" s="273"/>
      <c r="T303" s="27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5" t="s">
        <v>239</v>
      </c>
      <c r="AU303" s="275" t="s">
        <v>85</v>
      </c>
      <c r="AV303" s="15" t="s">
        <v>83</v>
      </c>
      <c r="AW303" s="15" t="s">
        <v>32</v>
      </c>
      <c r="AX303" s="15" t="s">
        <v>76</v>
      </c>
      <c r="AY303" s="275" t="s">
        <v>232</v>
      </c>
    </row>
    <row r="304" s="13" customFormat="1">
      <c r="A304" s="13"/>
      <c r="B304" s="243"/>
      <c r="C304" s="244"/>
      <c r="D304" s="245" t="s">
        <v>239</v>
      </c>
      <c r="E304" s="246" t="s">
        <v>1</v>
      </c>
      <c r="F304" s="247" t="s">
        <v>415</v>
      </c>
      <c r="G304" s="244"/>
      <c r="H304" s="248">
        <v>50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239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232</v>
      </c>
    </row>
    <row r="305" s="13" customFormat="1">
      <c r="A305" s="13"/>
      <c r="B305" s="243"/>
      <c r="C305" s="244"/>
      <c r="D305" s="245" t="s">
        <v>239</v>
      </c>
      <c r="E305" s="246" t="s">
        <v>1</v>
      </c>
      <c r="F305" s="247" t="s">
        <v>416</v>
      </c>
      <c r="G305" s="244"/>
      <c r="H305" s="248">
        <v>25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239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232</v>
      </c>
    </row>
    <row r="306" s="14" customFormat="1">
      <c r="A306" s="14"/>
      <c r="B306" s="255"/>
      <c r="C306" s="256"/>
      <c r="D306" s="245" t="s">
        <v>239</v>
      </c>
      <c r="E306" s="257" t="s">
        <v>1</v>
      </c>
      <c r="F306" s="258" t="s">
        <v>258</v>
      </c>
      <c r="G306" s="256"/>
      <c r="H306" s="259">
        <v>75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239</v>
      </c>
      <c r="AU306" s="265" t="s">
        <v>85</v>
      </c>
      <c r="AV306" s="14" t="s">
        <v>237</v>
      </c>
      <c r="AW306" s="14" t="s">
        <v>32</v>
      </c>
      <c r="AX306" s="14" t="s">
        <v>83</v>
      </c>
      <c r="AY306" s="265" t="s">
        <v>232</v>
      </c>
    </row>
    <row r="307" s="2" customFormat="1" ht="21.75" customHeight="1">
      <c r="A307" s="39"/>
      <c r="B307" s="40"/>
      <c r="C307" s="229" t="s">
        <v>417</v>
      </c>
      <c r="D307" s="229" t="s">
        <v>234</v>
      </c>
      <c r="E307" s="230" t="s">
        <v>418</v>
      </c>
      <c r="F307" s="231" t="s">
        <v>419</v>
      </c>
      <c r="G307" s="232" t="s">
        <v>293</v>
      </c>
      <c r="H307" s="233">
        <v>25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41</v>
      </c>
      <c r="O307" s="92"/>
      <c r="P307" s="239">
        <f>O307*H307</f>
        <v>0</v>
      </c>
      <c r="Q307" s="239">
        <v>0.063549999999999995</v>
      </c>
      <c r="R307" s="239">
        <f>Q307*H307</f>
        <v>1.5887499999999999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237</v>
      </c>
      <c r="AT307" s="241" t="s">
        <v>234</v>
      </c>
      <c r="AU307" s="241" t="s">
        <v>85</v>
      </c>
      <c r="AY307" s="18" t="s">
        <v>232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237</v>
      </c>
      <c r="BM307" s="241" t="s">
        <v>420</v>
      </c>
    </row>
    <row r="308" s="15" customFormat="1">
      <c r="A308" s="15"/>
      <c r="B308" s="266"/>
      <c r="C308" s="267"/>
      <c r="D308" s="245" t="s">
        <v>239</v>
      </c>
      <c r="E308" s="268" t="s">
        <v>1</v>
      </c>
      <c r="F308" s="269" t="s">
        <v>421</v>
      </c>
      <c r="G308" s="267"/>
      <c r="H308" s="268" t="s">
        <v>1</v>
      </c>
      <c r="I308" s="270"/>
      <c r="J308" s="267"/>
      <c r="K308" s="267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239</v>
      </c>
      <c r="AU308" s="275" t="s">
        <v>85</v>
      </c>
      <c r="AV308" s="15" t="s">
        <v>83</v>
      </c>
      <c r="AW308" s="15" t="s">
        <v>32</v>
      </c>
      <c r="AX308" s="15" t="s">
        <v>76</v>
      </c>
      <c r="AY308" s="275" t="s">
        <v>232</v>
      </c>
    </row>
    <row r="309" s="13" customFormat="1">
      <c r="A309" s="13"/>
      <c r="B309" s="243"/>
      <c r="C309" s="244"/>
      <c r="D309" s="245" t="s">
        <v>239</v>
      </c>
      <c r="E309" s="246" t="s">
        <v>1</v>
      </c>
      <c r="F309" s="247" t="s">
        <v>416</v>
      </c>
      <c r="G309" s="244"/>
      <c r="H309" s="248">
        <v>25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239</v>
      </c>
      <c r="AU309" s="254" t="s">
        <v>85</v>
      </c>
      <c r="AV309" s="13" t="s">
        <v>85</v>
      </c>
      <c r="AW309" s="13" t="s">
        <v>32</v>
      </c>
      <c r="AX309" s="13" t="s">
        <v>83</v>
      </c>
      <c r="AY309" s="254" t="s">
        <v>232</v>
      </c>
    </row>
    <row r="310" s="2" customFormat="1" ht="21.75" customHeight="1">
      <c r="A310" s="39"/>
      <c r="B310" s="40"/>
      <c r="C310" s="229" t="s">
        <v>422</v>
      </c>
      <c r="D310" s="229" t="s">
        <v>234</v>
      </c>
      <c r="E310" s="230" t="s">
        <v>423</v>
      </c>
      <c r="F310" s="231" t="s">
        <v>424</v>
      </c>
      <c r="G310" s="232" t="s">
        <v>164</v>
      </c>
      <c r="H310" s="233">
        <v>23.75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41</v>
      </c>
      <c r="O310" s="92"/>
      <c r="P310" s="239">
        <f>O310*H310</f>
        <v>0</v>
      </c>
      <c r="Q310" s="239">
        <v>0.00034000000000000002</v>
      </c>
      <c r="R310" s="239">
        <f>Q310*H310</f>
        <v>0.0080750000000000006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237</v>
      </c>
      <c r="AT310" s="241" t="s">
        <v>234</v>
      </c>
      <c r="AU310" s="241" t="s">
        <v>85</v>
      </c>
      <c r="AY310" s="18" t="s">
        <v>232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237</v>
      </c>
      <c r="BM310" s="241" t="s">
        <v>425</v>
      </c>
    </row>
    <row r="311" s="15" customFormat="1">
      <c r="A311" s="15"/>
      <c r="B311" s="266"/>
      <c r="C311" s="267"/>
      <c r="D311" s="245" t="s">
        <v>239</v>
      </c>
      <c r="E311" s="268" t="s">
        <v>1</v>
      </c>
      <c r="F311" s="269" t="s">
        <v>413</v>
      </c>
      <c r="G311" s="267"/>
      <c r="H311" s="268" t="s">
        <v>1</v>
      </c>
      <c r="I311" s="270"/>
      <c r="J311" s="267"/>
      <c r="K311" s="267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239</v>
      </c>
      <c r="AU311" s="275" t="s">
        <v>85</v>
      </c>
      <c r="AV311" s="15" t="s">
        <v>83</v>
      </c>
      <c r="AW311" s="15" t="s">
        <v>32</v>
      </c>
      <c r="AX311" s="15" t="s">
        <v>76</v>
      </c>
      <c r="AY311" s="275" t="s">
        <v>232</v>
      </c>
    </row>
    <row r="312" s="15" customFormat="1">
      <c r="A312" s="15"/>
      <c r="B312" s="266"/>
      <c r="C312" s="267"/>
      <c r="D312" s="245" t="s">
        <v>239</v>
      </c>
      <c r="E312" s="268" t="s">
        <v>1</v>
      </c>
      <c r="F312" s="269" t="s">
        <v>414</v>
      </c>
      <c r="G312" s="267"/>
      <c r="H312" s="268" t="s">
        <v>1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239</v>
      </c>
      <c r="AU312" s="275" t="s">
        <v>85</v>
      </c>
      <c r="AV312" s="15" t="s">
        <v>83</v>
      </c>
      <c r="AW312" s="15" t="s">
        <v>32</v>
      </c>
      <c r="AX312" s="15" t="s">
        <v>76</v>
      </c>
      <c r="AY312" s="275" t="s">
        <v>232</v>
      </c>
    </row>
    <row r="313" s="13" customFormat="1">
      <c r="A313" s="13"/>
      <c r="B313" s="243"/>
      <c r="C313" s="244"/>
      <c r="D313" s="245" t="s">
        <v>239</v>
      </c>
      <c r="E313" s="246" t="s">
        <v>1</v>
      </c>
      <c r="F313" s="247" t="s">
        <v>426</v>
      </c>
      <c r="G313" s="244"/>
      <c r="H313" s="248">
        <v>10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239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232</v>
      </c>
    </row>
    <row r="314" s="13" customFormat="1">
      <c r="A314" s="13"/>
      <c r="B314" s="243"/>
      <c r="C314" s="244"/>
      <c r="D314" s="245" t="s">
        <v>239</v>
      </c>
      <c r="E314" s="246" t="s">
        <v>1</v>
      </c>
      <c r="F314" s="247" t="s">
        <v>427</v>
      </c>
      <c r="G314" s="244"/>
      <c r="H314" s="248">
        <v>5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239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232</v>
      </c>
    </row>
    <row r="315" s="15" customFormat="1">
      <c r="A315" s="15"/>
      <c r="B315" s="266"/>
      <c r="C315" s="267"/>
      <c r="D315" s="245" t="s">
        <v>239</v>
      </c>
      <c r="E315" s="268" t="s">
        <v>1</v>
      </c>
      <c r="F315" s="269" t="s">
        <v>421</v>
      </c>
      <c r="G315" s="267"/>
      <c r="H315" s="268" t="s">
        <v>1</v>
      </c>
      <c r="I315" s="270"/>
      <c r="J315" s="267"/>
      <c r="K315" s="267"/>
      <c r="L315" s="271"/>
      <c r="M315" s="272"/>
      <c r="N315" s="273"/>
      <c r="O315" s="273"/>
      <c r="P315" s="273"/>
      <c r="Q315" s="273"/>
      <c r="R315" s="273"/>
      <c r="S315" s="273"/>
      <c r="T315" s="27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5" t="s">
        <v>239</v>
      </c>
      <c r="AU315" s="275" t="s">
        <v>85</v>
      </c>
      <c r="AV315" s="15" t="s">
        <v>83</v>
      </c>
      <c r="AW315" s="15" t="s">
        <v>32</v>
      </c>
      <c r="AX315" s="15" t="s">
        <v>76</v>
      </c>
      <c r="AY315" s="275" t="s">
        <v>232</v>
      </c>
    </row>
    <row r="316" s="13" customFormat="1">
      <c r="A316" s="13"/>
      <c r="B316" s="243"/>
      <c r="C316" s="244"/>
      <c r="D316" s="245" t="s">
        <v>239</v>
      </c>
      <c r="E316" s="246" t="s">
        <v>1</v>
      </c>
      <c r="F316" s="247" t="s">
        <v>428</v>
      </c>
      <c r="G316" s="244"/>
      <c r="H316" s="248">
        <v>8.75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239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232</v>
      </c>
    </row>
    <row r="317" s="14" customFormat="1">
      <c r="A317" s="14"/>
      <c r="B317" s="255"/>
      <c r="C317" s="256"/>
      <c r="D317" s="245" t="s">
        <v>239</v>
      </c>
      <c r="E317" s="257" t="s">
        <v>1</v>
      </c>
      <c r="F317" s="258" t="s">
        <v>258</v>
      </c>
      <c r="G317" s="256"/>
      <c r="H317" s="259">
        <v>23.75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239</v>
      </c>
      <c r="AU317" s="265" t="s">
        <v>85</v>
      </c>
      <c r="AV317" s="14" t="s">
        <v>237</v>
      </c>
      <c r="AW317" s="14" t="s">
        <v>32</v>
      </c>
      <c r="AX317" s="14" t="s">
        <v>83</v>
      </c>
      <c r="AY317" s="265" t="s">
        <v>232</v>
      </c>
    </row>
    <row r="318" s="2" customFormat="1" ht="24.15" customHeight="1">
      <c r="A318" s="39"/>
      <c r="B318" s="40"/>
      <c r="C318" s="229" t="s">
        <v>429</v>
      </c>
      <c r="D318" s="229" t="s">
        <v>234</v>
      </c>
      <c r="E318" s="230" t="s">
        <v>430</v>
      </c>
      <c r="F318" s="231" t="s">
        <v>431</v>
      </c>
      <c r="G318" s="232" t="s">
        <v>167</v>
      </c>
      <c r="H318" s="233">
        <v>52</v>
      </c>
      <c r="I318" s="234"/>
      <c r="J318" s="235">
        <f>ROUND(I318*H318,2)</f>
        <v>0</v>
      </c>
      <c r="K318" s="236"/>
      <c r="L318" s="45"/>
      <c r="M318" s="237" t="s">
        <v>1</v>
      </c>
      <c r="N318" s="238" t="s">
        <v>41</v>
      </c>
      <c r="O318" s="92"/>
      <c r="P318" s="239">
        <f>O318*H318</f>
        <v>0</v>
      </c>
      <c r="Q318" s="239">
        <v>0.068479999999999999</v>
      </c>
      <c r="R318" s="239">
        <f>Q318*H318</f>
        <v>3.5609600000000001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237</v>
      </c>
      <c r="AT318" s="241" t="s">
        <v>234</v>
      </c>
      <c r="AU318" s="241" t="s">
        <v>85</v>
      </c>
      <c r="AY318" s="18" t="s">
        <v>232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83</v>
      </c>
      <c r="BK318" s="242">
        <f>ROUND(I318*H318,2)</f>
        <v>0</v>
      </c>
      <c r="BL318" s="18" t="s">
        <v>237</v>
      </c>
      <c r="BM318" s="241" t="s">
        <v>432</v>
      </c>
    </row>
    <row r="319" s="15" customFormat="1">
      <c r="A319" s="15"/>
      <c r="B319" s="266"/>
      <c r="C319" s="267"/>
      <c r="D319" s="245" t="s">
        <v>239</v>
      </c>
      <c r="E319" s="268" t="s">
        <v>1</v>
      </c>
      <c r="F319" s="269" t="s">
        <v>433</v>
      </c>
      <c r="G319" s="267"/>
      <c r="H319" s="268" t="s">
        <v>1</v>
      </c>
      <c r="I319" s="270"/>
      <c r="J319" s="267"/>
      <c r="K319" s="267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239</v>
      </c>
      <c r="AU319" s="275" t="s">
        <v>85</v>
      </c>
      <c r="AV319" s="15" t="s">
        <v>83</v>
      </c>
      <c r="AW319" s="15" t="s">
        <v>32</v>
      </c>
      <c r="AX319" s="15" t="s">
        <v>76</v>
      </c>
      <c r="AY319" s="275" t="s">
        <v>232</v>
      </c>
    </row>
    <row r="320" s="13" customFormat="1">
      <c r="A320" s="13"/>
      <c r="B320" s="243"/>
      <c r="C320" s="244"/>
      <c r="D320" s="245" t="s">
        <v>239</v>
      </c>
      <c r="E320" s="246" t="s">
        <v>1</v>
      </c>
      <c r="F320" s="247" t="s">
        <v>434</v>
      </c>
      <c r="G320" s="244"/>
      <c r="H320" s="248">
        <v>30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239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232</v>
      </c>
    </row>
    <row r="321" s="13" customFormat="1">
      <c r="A321" s="13"/>
      <c r="B321" s="243"/>
      <c r="C321" s="244"/>
      <c r="D321" s="245" t="s">
        <v>239</v>
      </c>
      <c r="E321" s="246" t="s">
        <v>1</v>
      </c>
      <c r="F321" s="247" t="s">
        <v>435</v>
      </c>
      <c r="G321" s="244"/>
      <c r="H321" s="248">
        <v>22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239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232</v>
      </c>
    </row>
    <row r="322" s="14" customFormat="1">
      <c r="A322" s="14"/>
      <c r="B322" s="255"/>
      <c r="C322" s="256"/>
      <c r="D322" s="245" t="s">
        <v>239</v>
      </c>
      <c r="E322" s="257" t="s">
        <v>1</v>
      </c>
      <c r="F322" s="258" t="s">
        <v>258</v>
      </c>
      <c r="G322" s="256"/>
      <c r="H322" s="259">
        <v>52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239</v>
      </c>
      <c r="AU322" s="265" t="s">
        <v>85</v>
      </c>
      <c r="AV322" s="14" t="s">
        <v>237</v>
      </c>
      <c r="AW322" s="14" t="s">
        <v>32</v>
      </c>
      <c r="AX322" s="14" t="s">
        <v>83</v>
      </c>
      <c r="AY322" s="265" t="s">
        <v>232</v>
      </c>
    </row>
    <row r="323" s="2" customFormat="1" ht="24.15" customHeight="1">
      <c r="A323" s="39"/>
      <c r="B323" s="40"/>
      <c r="C323" s="229" t="s">
        <v>436</v>
      </c>
      <c r="D323" s="229" t="s">
        <v>234</v>
      </c>
      <c r="E323" s="230" t="s">
        <v>437</v>
      </c>
      <c r="F323" s="231" t="s">
        <v>438</v>
      </c>
      <c r="G323" s="232" t="s">
        <v>167</v>
      </c>
      <c r="H323" s="233">
        <v>249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41</v>
      </c>
      <c r="O323" s="92"/>
      <c r="P323" s="239">
        <f>O323*H323</f>
        <v>0</v>
      </c>
      <c r="Q323" s="239">
        <v>0.094479999999999995</v>
      </c>
      <c r="R323" s="239">
        <f>Q323*H323</f>
        <v>23.52552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237</v>
      </c>
      <c r="AT323" s="241" t="s">
        <v>234</v>
      </c>
      <c r="AU323" s="241" t="s">
        <v>85</v>
      </c>
      <c r="AY323" s="18" t="s">
        <v>232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83</v>
      </c>
      <c r="BK323" s="242">
        <f>ROUND(I323*H323,2)</f>
        <v>0</v>
      </c>
      <c r="BL323" s="18" t="s">
        <v>237</v>
      </c>
      <c r="BM323" s="241" t="s">
        <v>439</v>
      </c>
    </row>
    <row r="324" s="15" customFormat="1">
      <c r="A324" s="15"/>
      <c r="B324" s="266"/>
      <c r="C324" s="267"/>
      <c r="D324" s="245" t="s">
        <v>239</v>
      </c>
      <c r="E324" s="268" t="s">
        <v>1</v>
      </c>
      <c r="F324" s="269" t="s">
        <v>433</v>
      </c>
      <c r="G324" s="267"/>
      <c r="H324" s="268" t="s">
        <v>1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239</v>
      </c>
      <c r="AU324" s="275" t="s">
        <v>85</v>
      </c>
      <c r="AV324" s="15" t="s">
        <v>83</v>
      </c>
      <c r="AW324" s="15" t="s">
        <v>32</v>
      </c>
      <c r="AX324" s="15" t="s">
        <v>76</v>
      </c>
      <c r="AY324" s="275" t="s">
        <v>232</v>
      </c>
    </row>
    <row r="325" s="13" customFormat="1">
      <c r="A325" s="13"/>
      <c r="B325" s="243"/>
      <c r="C325" s="244"/>
      <c r="D325" s="245" t="s">
        <v>239</v>
      </c>
      <c r="E325" s="246" t="s">
        <v>1</v>
      </c>
      <c r="F325" s="247" t="s">
        <v>440</v>
      </c>
      <c r="G325" s="244"/>
      <c r="H325" s="248">
        <v>80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239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232</v>
      </c>
    </row>
    <row r="326" s="13" customFormat="1">
      <c r="A326" s="13"/>
      <c r="B326" s="243"/>
      <c r="C326" s="244"/>
      <c r="D326" s="245" t="s">
        <v>239</v>
      </c>
      <c r="E326" s="246" t="s">
        <v>1</v>
      </c>
      <c r="F326" s="247" t="s">
        <v>441</v>
      </c>
      <c r="G326" s="244"/>
      <c r="H326" s="248">
        <v>37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239</v>
      </c>
      <c r="AU326" s="254" t="s">
        <v>85</v>
      </c>
      <c r="AV326" s="13" t="s">
        <v>85</v>
      </c>
      <c r="AW326" s="13" t="s">
        <v>32</v>
      </c>
      <c r="AX326" s="13" t="s">
        <v>76</v>
      </c>
      <c r="AY326" s="254" t="s">
        <v>232</v>
      </c>
    </row>
    <row r="327" s="13" customFormat="1">
      <c r="A327" s="13"/>
      <c r="B327" s="243"/>
      <c r="C327" s="244"/>
      <c r="D327" s="245" t="s">
        <v>239</v>
      </c>
      <c r="E327" s="246" t="s">
        <v>1</v>
      </c>
      <c r="F327" s="247" t="s">
        <v>442</v>
      </c>
      <c r="G327" s="244"/>
      <c r="H327" s="248">
        <v>94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239</v>
      </c>
      <c r="AU327" s="254" t="s">
        <v>85</v>
      </c>
      <c r="AV327" s="13" t="s">
        <v>85</v>
      </c>
      <c r="AW327" s="13" t="s">
        <v>32</v>
      </c>
      <c r="AX327" s="13" t="s">
        <v>76</v>
      </c>
      <c r="AY327" s="254" t="s">
        <v>232</v>
      </c>
    </row>
    <row r="328" s="13" customFormat="1">
      <c r="A328" s="13"/>
      <c r="B328" s="243"/>
      <c r="C328" s="244"/>
      <c r="D328" s="245" t="s">
        <v>239</v>
      </c>
      <c r="E328" s="246" t="s">
        <v>1</v>
      </c>
      <c r="F328" s="247" t="s">
        <v>443</v>
      </c>
      <c r="G328" s="244"/>
      <c r="H328" s="248">
        <v>38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239</v>
      </c>
      <c r="AU328" s="254" t="s">
        <v>85</v>
      </c>
      <c r="AV328" s="13" t="s">
        <v>85</v>
      </c>
      <c r="AW328" s="13" t="s">
        <v>32</v>
      </c>
      <c r="AX328" s="13" t="s">
        <v>76</v>
      </c>
      <c r="AY328" s="254" t="s">
        <v>232</v>
      </c>
    </row>
    <row r="329" s="14" customFormat="1">
      <c r="A329" s="14"/>
      <c r="B329" s="255"/>
      <c r="C329" s="256"/>
      <c r="D329" s="245" t="s">
        <v>239</v>
      </c>
      <c r="E329" s="257" t="s">
        <v>1</v>
      </c>
      <c r="F329" s="258" t="s">
        <v>258</v>
      </c>
      <c r="G329" s="256"/>
      <c r="H329" s="259">
        <v>249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239</v>
      </c>
      <c r="AU329" s="265" t="s">
        <v>85</v>
      </c>
      <c r="AV329" s="14" t="s">
        <v>237</v>
      </c>
      <c r="AW329" s="14" t="s">
        <v>32</v>
      </c>
      <c r="AX329" s="14" t="s">
        <v>83</v>
      </c>
      <c r="AY329" s="265" t="s">
        <v>232</v>
      </c>
    </row>
    <row r="330" s="2" customFormat="1" ht="24.15" customHeight="1">
      <c r="A330" s="39"/>
      <c r="B330" s="40"/>
      <c r="C330" s="229" t="s">
        <v>444</v>
      </c>
      <c r="D330" s="229" t="s">
        <v>234</v>
      </c>
      <c r="E330" s="230" t="s">
        <v>445</v>
      </c>
      <c r="F330" s="231" t="s">
        <v>446</v>
      </c>
      <c r="G330" s="232" t="s">
        <v>167</v>
      </c>
      <c r="H330" s="233">
        <v>114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41</v>
      </c>
      <c r="O330" s="92"/>
      <c r="P330" s="239">
        <f>O330*H330</f>
        <v>0</v>
      </c>
      <c r="Q330" s="239">
        <v>0.14482999999999999</v>
      </c>
      <c r="R330" s="239">
        <f>Q330*H330</f>
        <v>16.510619999999999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237</v>
      </c>
      <c r="AT330" s="241" t="s">
        <v>234</v>
      </c>
      <c r="AU330" s="241" t="s">
        <v>85</v>
      </c>
      <c r="AY330" s="18" t="s">
        <v>232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83</v>
      </c>
      <c r="BK330" s="242">
        <f>ROUND(I330*H330,2)</f>
        <v>0</v>
      </c>
      <c r="BL330" s="18" t="s">
        <v>237</v>
      </c>
      <c r="BM330" s="241" t="s">
        <v>447</v>
      </c>
    </row>
    <row r="331" s="15" customFormat="1">
      <c r="A331" s="15"/>
      <c r="B331" s="266"/>
      <c r="C331" s="267"/>
      <c r="D331" s="245" t="s">
        <v>239</v>
      </c>
      <c r="E331" s="268" t="s">
        <v>1</v>
      </c>
      <c r="F331" s="269" t="s">
        <v>433</v>
      </c>
      <c r="G331" s="267"/>
      <c r="H331" s="268" t="s">
        <v>1</v>
      </c>
      <c r="I331" s="270"/>
      <c r="J331" s="267"/>
      <c r="K331" s="267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239</v>
      </c>
      <c r="AU331" s="275" t="s">
        <v>85</v>
      </c>
      <c r="AV331" s="15" t="s">
        <v>83</v>
      </c>
      <c r="AW331" s="15" t="s">
        <v>32</v>
      </c>
      <c r="AX331" s="15" t="s">
        <v>76</v>
      </c>
      <c r="AY331" s="275" t="s">
        <v>232</v>
      </c>
    </row>
    <row r="332" s="13" customFormat="1">
      <c r="A332" s="13"/>
      <c r="B332" s="243"/>
      <c r="C332" s="244"/>
      <c r="D332" s="245" t="s">
        <v>239</v>
      </c>
      <c r="E332" s="246" t="s">
        <v>1</v>
      </c>
      <c r="F332" s="247" t="s">
        <v>448</v>
      </c>
      <c r="G332" s="244"/>
      <c r="H332" s="248">
        <v>24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239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232</v>
      </c>
    </row>
    <row r="333" s="13" customFormat="1">
      <c r="A333" s="13"/>
      <c r="B333" s="243"/>
      <c r="C333" s="244"/>
      <c r="D333" s="245" t="s">
        <v>239</v>
      </c>
      <c r="E333" s="246" t="s">
        <v>1</v>
      </c>
      <c r="F333" s="247" t="s">
        <v>449</v>
      </c>
      <c r="G333" s="244"/>
      <c r="H333" s="248">
        <v>90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239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232</v>
      </c>
    </row>
    <row r="334" s="14" customFormat="1">
      <c r="A334" s="14"/>
      <c r="B334" s="255"/>
      <c r="C334" s="256"/>
      <c r="D334" s="245" t="s">
        <v>239</v>
      </c>
      <c r="E334" s="257" t="s">
        <v>1</v>
      </c>
      <c r="F334" s="258" t="s">
        <v>258</v>
      </c>
      <c r="G334" s="256"/>
      <c r="H334" s="259">
        <v>114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239</v>
      </c>
      <c r="AU334" s="265" t="s">
        <v>85</v>
      </c>
      <c r="AV334" s="14" t="s">
        <v>237</v>
      </c>
      <c r="AW334" s="14" t="s">
        <v>32</v>
      </c>
      <c r="AX334" s="14" t="s">
        <v>83</v>
      </c>
      <c r="AY334" s="265" t="s">
        <v>232</v>
      </c>
    </row>
    <row r="335" s="2" customFormat="1" ht="24.15" customHeight="1">
      <c r="A335" s="39"/>
      <c r="B335" s="40"/>
      <c r="C335" s="229" t="s">
        <v>450</v>
      </c>
      <c r="D335" s="229" t="s">
        <v>234</v>
      </c>
      <c r="E335" s="230" t="s">
        <v>451</v>
      </c>
      <c r="F335" s="231" t="s">
        <v>452</v>
      </c>
      <c r="G335" s="232" t="s">
        <v>164</v>
      </c>
      <c r="H335" s="233">
        <v>18.571000000000002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8.0000000000000007E-05</v>
      </c>
      <c r="R335" s="239">
        <f>Q335*H335</f>
        <v>0.0014856800000000003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237</v>
      </c>
      <c r="AT335" s="241" t="s">
        <v>234</v>
      </c>
      <c r="AU335" s="241" t="s">
        <v>85</v>
      </c>
      <c r="AY335" s="18" t="s">
        <v>232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237</v>
      </c>
      <c r="BM335" s="241" t="s">
        <v>453</v>
      </c>
    </row>
    <row r="336" s="13" customFormat="1">
      <c r="A336" s="13"/>
      <c r="B336" s="243"/>
      <c r="C336" s="244"/>
      <c r="D336" s="245" t="s">
        <v>239</v>
      </c>
      <c r="E336" s="246" t="s">
        <v>1</v>
      </c>
      <c r="F336" s="247" t="s">
        <v>454</v>
      </c>
      <c r="G336" s="244"/>
      <c r="H336" s="248">
        <v>18.571000000000002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239</v>
      </c>
      <c r="AU336" s="254" t="s">
        <v>85</v>
      </c>
      <c r="AV336" s="13" t="s">
        <v>85</v>
      </c>
      <c r="AW336" s="13" t="s">
        <v>32</v>
      </c>
      <c r="AX336" s="13" t="s">
        <v>83</v>
      </c>
      <c r="AY336" s="254" t="s">
        <v>232</v>
      </c>
    </row>
    <row r="337" s="2" customFormat="1" ht="24.15" customHeight="1">
      <c r="A337" s="39"/>
      <c r="B337" s="40"/>
      <c r="C337" s="229" t="s">
        <v>455</v>
      </c>
      <c r="D337" s="229" t="s">
        <v>234</v>
      </c>
      <c r="E337" s="230" t="s">
        <v>456</v>
      </c>
      <c r="F337" s="231" t="s">
        <v>457</v>
      </c>
      <c r="G337" s="232" t="s">
        <v>164</v>
      </c>
      <c r="H337" s="233">
        <v>129.643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0.00012</v>
      </c>
      <c r="R337" s="239">
        <f>Q337*H337</f>
        <v>0.01555716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237</v>
      </c>
      <c r="AT337" s="241" t="s">
        <v>234</v>
      </c>
      <c r="AU337" s="241" t="s">
        <v>85</v>
      </c>
      <c r="AY337" s="18" t="s">
        <v>232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237</v>
      </c>
      <c r="BM337" s="241" t="s">
        <v>458</v>
      </c>
    </row>
    <row r="338" s="13" customFormat="1">
      <c r="A338" s="13"/>
      <c r="B338" s="243"/>
      <c r="C338" s="244"/>
      <c r="D338" s="245" t="s">
        <v>239</v>
      </c>
      <c r="E338" s="246" t="s">
        <v>1</v>
      </c>
      <c r="F338" s="247" t="s">
        <v>459</v>
      </c>
      <c r="G338" s="244"/>
      <c r="H338" s="248">
        <v>129.643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239</v>
      </c>
      <c r="AU338" s="254" t="s">
        <v>85</v>
      </c>
      <c r="AV338" s="13" t="s">
        <v>85</v>
      </c>
      <c r="AW338" s="13" t="s">
        <v>32</v>
      </c>
      <c r="AX338" s="13" t="s">
        <v>83</v>
      </c>
      <c r="AY338" s="254" t="s">
        <v>232</v>
      </c>
    </row>
    <row r="339" s="2" customFormat="1" ht="24.15" customHeight="1">
      <c r="A339" s="39"/>
      <c r="B339" s="40"/>
      <c r="C339" s="229" t="s">
        <v>460</v>
      </c>
      <c r="D339" s="229" t="s">
        <v>234</v>
      </c>
      <c r="E339" s="230" t="s">
        <v>461</v>
      </c>
      <c r="F339" s="231" t="s">
        <v>462</v>
      </c>
      <c r="G339" s="232" t="s">
        <v>167</v>
      </c>
      <c r="H339" s="233">
        <v>23.5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41</v>
      </c>
      <c r="O339" s="92"/>
      <c r="P339" s="239">
        <f>O339*H339</f>
        <v>0</v>
      </c>
      <c r="Q339" s="239">
        <v>0.29330000000000001</v>
      </c>
      <c r="R339" s="239">
        <f>Q339*H339</f>
        <v>6.89255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237</v>
      </c>
      <c r="AT339" s="241" t="s">
        <v>234</v>
      </c>
      <c r="AU339" s="241" t="s">
        <v>85</v>
      </c>
      <c r="AY339" s="18" t="s">
        <v>232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83</v>
      </c>
      <c r="BK339" s="242">
        <f>ROUND(I339*H339,2)</f>
        <v>0</v>
      </c>
      <c r="BL339" s="18" t="s">
        <v>237</v>
      </c>
      <c r="BM339" s="241" t="s">
        <v>463</v>
      </c>
    </row>
    <row r="340" s="13" customFormat="1">
      <c r="A340" s="13"/>
      <c r="B340" s="243"/>
      <c r="C340" s="244"/>
      <c r="D340" s="245" t="s">
        <v>239</v>
      </c>
      <c r="E340" s="246" t="s">
        <v>1</v>
      </c>
      <c r="F340" s="247" t="s">
        <v>464</v>
      </c>
      <c r="G340" s="244"/>
      <c r="H340" s="248">
        <v>23.5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239</v>
      </c>
      <c r="AU340" s="254" t="s">
        <v>85</v>
      </c>
      <c r="AV340" s="13" t="s">
        <v>85</v>
      </c>
      <c r="AW340" s="13" t="s">
        <v>32</v>
      </c>
      <c r="AX340" s="13" t="s">
        <v>83</v>
      </c>
      <c r="AY340" s="254" t="s">
        <v>232</v>
      </c>
    </row>
    <row r="341" s="12" customFormat="1" ht="22.8" customHeight="1">
      <c r="A341" s="12"/>
      <c r="B341" s="213"/>
      <c r="C341" s="214"/>
      <c r="D341" s="215" t="s">
        <v>75</v>
      </c>
      <c r="E341" s="227" t="s">
        <v>237</v>
      </c>
      <c r="F341" s="227" t="s">
        <v>465</v>
      </c>
      <c r="G341" s="214"/>
      <c r="H341" s="214"/>
      <c r="I341" s="217"/>
      <c r="J341" s="228">
        <f>BK341</f>
        <v>0</v>
      </c>
      <c r="K341" s="214"/>
      <c r="L341" s="219"/>
      <c r="M341" s="220"/>
      <c r="N341" s="221"/>
      <c r="O341" s="221"/>
      <c r="P341" s="222">
        <f>SUM(P342:P347)</f>
        <v>0</v>
      </c>
      <c r="Q341" s="221"/>
      <c r="R341" s="222">
        <f>SUM(R342:R347)</f>
        <v>0</v>
      </c>
      <c r="S341" s="221"/>
      <c r="T341" s="223">
        <f>SUM(T342:T347)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4" t="s">
        <v>83</v>
      </c>
      <c r="AT341" s="225" t="s">
        <v>75</v>
      </c>
      <c r="AU341" s="225" t="s">
        <v>83</v>
      </c>
      <c r="AY341" s="224" t="s">
        <v>232</v>
      </c>
      <c r="BK341" s="226">
        <f>SUM(BK342:BK347)</f>
        <v>0</v>
      </c>
    </row>
    <row r="342" s="2" customFormat="1" ht="16.5" customHeight="1">
      <c r="A342" s="39"/>
      <c r="B342" s="40"/>
      <c r="C342" s="229" t="s">
        <v>466</v>
      </c>
      <c r="D342" s="229" t="s">
        <v>234</v>
      </c>
      <c r="E342" s="230" t="s">
        <v>467</v>
      </c>
      <c r="F342" s="231" t="s">
        <v>468</v>
      </c>
      <c r="G342" s="232" t="s">
        <v>189</v>
      </c>
      <c r="H342" s="233">
        <v>36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237</v>
      </c>
      <c r="AT342" s="241" t="s">
        <v>234</v>
      </c>
      <c r="AU342" s="241" t="s">
        <v>85</v>
      </c>
      <c r="AY342" s="18" t="s">
        <v>232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237</v>
      </c>
      <c r="BM342" s="241" t="s">
        <v>469</v>
      </c>
    </row>
    <row r="343" s="13" customFormat="1">
      <c r="A343" s="13"/>
      <c r="B343" s="243"/>
      <c r="C343" s="244"/>
      <c r="D343" s="245" t="s">
        <v>239</v>
      </c>
      <c r="E343" s="246" t="s">
        <v>1</v>
      </c>
      <c r="F343" s="247" t="s">
        <v>470</v>
      </c>
      <c r="G343" s="244"/>
      <c r="H343" s="248">
        <v>18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239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232</v>
      </c>
    </row>
    <row r="344" s="13" customFormat="1">
      <c r="A344" s="13"/>
      <c r="B344" s="243"/>
      <c r="C344" s="244"/>
      <c r="D344" s="245" t="s">
        <v>239</v>
      </c>
      <c r="E344" s="246" t="s">
        <v>1</v>
      </c>
      <c r="F344" s="247" t="s">
        <v>471</v>
      </c>
      <c r="G344" s="244"/>
      <c r="H344" s="248">
        <v>8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239</v>
      </c>
      <c r="AU344" s="254" t="s">
        <v>85</v>
      </c>
      <c r="AV344" s="13" t="s">
        <v>85</v>
      </c>
      <c r="AW344" s="13" t="s">
        <v>32</v>
      </c>
      <c r="AX344" s="13" t="s">
        <v>76</v>
      </c>
      <c r="AY344" s="254" t="s">
        <v>232</v>
      </c>
    </row>
    <row r="345" s="13" customFormat="1">
      <c r="A345" s="13"/>
      <c r="B345" s="243"/>
      <c r="C345" s="244"/>
      <c r="D345" s="245" t="s">
        <v>239</v>
      </c>
      <c r="E345" s="246" t="s">
        <v>1</v>
      </c>
      <c r="F345" s="247" t="s">
        <v>472</v>
      </c>
      <c r="G345" s="244"/>
      <c r="H345" s="248">
        <v>6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239</v>
      </c>
      <c r="AU345" s="254" t="s">
        <v>85</v>
      </c>
      <c r="AV345" s="13" t="s">
        <v>85</v>
      </c>
      <c r="AW345" s="13" t="s">
        <v>32</v>
      </c>
      <c r="AX345" s="13" t="s">
        <v>76</v>
      </c>
      <c r="AY345" s="254" t="s">
        <v>232</v>
      </c>
    </row>
    <row r="346" s="13" customFormat="1">
      <c r="A346" s="13"/>
      <c r="B346" s="243"/>
      <c r="C346" s="244"/>
      <c r="D346" s="245" t="s">
        <v>239</v>
      </c>
      <c r="E346" s="246" t="s">
        <v>1</v>
      </c>
      <c r="F346" s="247" t="s">
        <v>473</v>
      </c>
      <c r="G346" s="244"/>
      <c r="H346" s="248">
        <v>4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239</v>
      </c>
      <c r="AU346" s="254" t="s">
        <v>85</v>
      </c>
      <c r="AV346" s="13" t="s">
        <v>85</v>
      </c>
      <c r="AW346" s="13" t="s">
        <v>32</v>
      </c>
      <c r="AX346" s="13" t="s">
        <v>76</v>
      </c>
      <c r="AY346" s="254" t="s">
        <v>232</v>
      </c>
    </row>
    <row r="347" s="14" customFormat="1">
      <c r="A347" s="14"/>
      <c r="B347" s="255"/>
      <c r="C347" s="256"/>
      <c r="D347" s="245" t="s">
        <v>239</v>
      </c>
      <c r="E347" s="257" t="s">
        <v>1</v>
      </c>
      <c r="F347" s="258" t="s">
        <v>258</v>
      </c>
      <c r="G347" s="256"/>
      <c r="H347" s="259">
        <v>36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239</v>
      </c>
      <c r="AU347" s="265" t="s">
        <v>85</v>
      </c>
      <c r="AV347" s="14" t="s">
        <v>237</v>
      </c>
      <c r="AW347" s="14" t="s">
        <v>32</v>
      </c>
      <c r="AX347" s="14" t="s">
        <v>83</v>
      </c>
      <c r="AY347" s="265" t="s">
        <v>232</v>
      </c>
    </row>
    <row r="348" s="12" customFormat="1" ht="22.8" customHeight="1">
      <c r="A348" s="12"/>
      <c r="B348" s="213"/>
      <c r="C348" s="214"/>
      <c r="D348" s="215" t="s">
        <v>75</v>
      </c>
      <c r="E348" s="227" t="s">
        <v>252</v>
      </c>
      <c r="F348" s="227" t="s">
        <v>474</v>
      </c>
      <c r="G348" s="214"/>
      <c r="H348" s="214"/>
      <c r="I348" s="217"/>
      <c r="J348" s="228">
        <f>BK348</f>
        <v>0</v>
      </c>
      <c r="K348" s="214"/>
      <c r="L348" s="219"/>
      <c r="M348" s="220"/>
      <c r="N348" s="221"/>
      <c r="O348" s="221"/>
      <c r="P348" s="222">
        <f>SUM(P349:P354)</f>
        <v>0</v>
      </c>
      <c r="Q348" s="221"/>
      <c r="R348" s="222">
        <f>SUM(R349:R354)</f>
        <v>163.4778</v>
      </c>
      <c r="S348" s="221"/>
      <c r="T348" s="223">
        <f>SUM(T349:T354)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83</v>
      </c>
      <c r="AT348" s="225" t="s">
        <v>75</v>
      </c>
      <c r="AU348" s="225" t="s">
        <v>83</v>
      </c>
      <c r="AY348" s="224" t="s">
        <v>232</v>
      </c>
      <c r="BK348" s="226">
        <f>SUM(BK349:BK354)</f>
        <v>0</v>
      </c>
    </row>
    <row r="349" s="2" customFormat="1" ht="24.15" customHeight="1">
      <c r="A349" s="39"/>
      <c r="B349" s="40"/>
      <c r="C349" s="229" t="s">
        <v>475</v>
      </c>
      <c r="D349" s="229" t="s">
        <v>234</v>
      </c>
      <c r="E349" s="230" t="s">
        <v>476</v>
      </c>
      <c r="F349" s="231" t="s">
        <v>477</v>
      </c>
      <c r="G349" s="232" t="s">
        <v>167</v>
      </c>
      <c r="H349" s="233">
        <v>180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41</v>
      </c>
      <c r="O349" s="92"/>
      <c r="P349" s="239">
        <f>O349*H349</f>
        <v>0</v>
      </c>
      <c r="Q349" s="239">
        <v>0.57499999999999996</v>
      </c>
      <c r="R349" s="239">
        <f>Q349*H349</f>
        <v>103.49999999999999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237</v>
      </c>
      <c r="AT349" s="241" t="s">
        <v>234</v>
      </c>
      <c r="AU349" s="241" t="s">
        <v>85</v>
      </c>
      <c r="AY349" s="18" t="s">
        <v>232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83</v>
      </c>
      <c r="BK349" s="242">
        <f>ROUND(I349*H349,2)</f>
        <v>0</v>
      </c>
      <c r="BL349" s="18" t="s">
        <v>237</v>
      </c>
      <c r="BM349" s="241" t="s">
        <v>478</v>
      </c>
    </row>
    <row r="350" s="13" customFormat="1">
      <c r="A350" s="13"/>
      <c r="B350" s="243"/>
      <c r="C350" s="244"/>
      <c r="D350" s="245" t="s">
        <v>239</v>
      </c>
      <c r="E350" s="246" t="s">
        <v>1</v>
      </c>
      <c r="F350" s="247" t="s">
        <v>479</v>
      </c>
      <c r="G350" s="244"/>
      <c r="H350" s="248">
        <v>180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239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232</v>
      </c>
    </row>
    <row r="351" s="14" customFormat="1">
      <c r="A351" s="14"/>
      <c r="B351" s="255"/>
      <c r="C351" s="256"/>
      <c r="D351" s="245" t="s">
        <v>239</v>
      </c>
      <c r="E351" s="257" t="s">
        <v>1</v>
      </c>
      <c r="F351" s="258" t="s">
        <v>258</v>
      </c>
      <c r="G351" s="256"/>
      <c r="H351" s="259">
        <v>180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239</v>
      </c>
      <c r="AU351" s="265" t="s">
        <v>85</v>
      </c>
      <c r="AV351" s="14" t="s">
        <v>237</v>
      </c>
      <c r="AW351" s="14" t="s">
        <v>32</v>
      </c>
      <c r="AX351" s="14" t="s">
        <v>83</v>
      </c>
      <c r="AY351" s="265" t="s">
        <v>232</v>
      </c>
    </row>
    <row r="352" s="2" customFormat="1" ht="24.15" customHeight="1">
      <c r="A352" s="39"/>
      <c r="B352" s="40"/>
      <c r="C352" s="229" t="s">
        <v>480</v>
      </c>
      <c r="D352" s="229" t="s">
        <v>234</v>
      </c>
      <c r="E352" s="230" t="s">
        <v>481</v>
      </c>
      <c r="F352" s="231" t="s">
        <v>482</v>
      </c>
      <c r="G352" s="232" t="s">
        <v>167</v>
      </c>
      <c r="H352" s="233">
        <v>180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41</v>
      </c>
      <c r="O352" s="92"/>
      <c r="P352" s="239">
        <f>O352*H352</f>
        <v>0</v>
      </c>
      <c r="Q352" s="239">
        <v>0.11303000000000001</v>
      </c>
      <c r="R352" s="239">
        <f>Q352*H352</f>
        <v>20.345400000000001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237</v>
      </c>
      <c r="AT352" s="241" t="s">
        <v>234</v>
      </c>
      <c r="AU352" s="241" t="s">
        <v>85</v>
      </c>
      <c r="AY352" s="18" t="s">
        <v>232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237</v>
      </c>
      <c r="BM352" s="241" t="s">
        <v>483</v>
      </c>
    </row>
    <row r="353" s="2" customFormat="1" ht="24.15" customHeight="1">
      <c r="A353" s="39"/>
      <c r="B353" s="40"/>
      <c r="C353" s="276" t="s">
        <v>484</v>
      </c>
      <c r="D353" s="276" t="s">
        <v>485</v>
      </c>
      <c r="E353" s="277" t="s">
        <v>486</v>
      </c>
      <c r="F353" s="278" t="s">
        <v>487</v>
      </c>
      <c r="G353" s="279" t="s">
        <v>167</v>
      </c>
      <c r="H353" s="280">
        <v>181.80000000000001</v>
      </c>
      <c r="I353" s="281"/>
      <c r="J353" s="282">
        <f>ROUND(I353*H353,2)</f>
        <v>0</v>
      </c>
      <c r="K353" s="283"/>
      <c r="L353" s="284"/>
      <c r="M353" s="285" t="s">
        <v>1</v>
      </c>
      <c r="N353" s="286" t="s">
        <v>41</v>
      </c>
      <c r="O353" s="92"/>
      <c r="P353" s="239">
        <f>O353*H353</f>
        <v>0</v>
      </c>
      <c r="Q353" s="239">
        <v>0.218</v>
      </c>
      <c r="R353" s="239">
        <f>Q353*H353</f>
        <v>39.632400000000004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273</v>
      </c>
      <c r="AT353" s="241" t="s">
        <v>485</v>
      </c>
      <c r="AU353" s="241" t="s">
        <v>85</v>
      </c>
      <c r="AY353" s="18" t="s">
        <v>232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237</v>
      </c>
      <c r="BM353" s="241" t="s">
        <v>488</v>
      </c>
    </row>
    <row r="354" s="13" customFormat="1">
      <c r="A354" s="13"/>
      <c r="B354" s="243"/>
      <c r="C354" s="244"/>
      <c r="D354" s="245" t="s">
        <v>239</v>
      </c>
      <c r="E354" s="244"/>
      <c r="F354" s="247" t="s">
        <v>489</v>
      </c>
      <c r="G354" s="244"/>
      <c r="H354" s="248">
        <v>181.80000000000001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239</v>
      </c>
      <c r="AU354" s="254" t="s">
        <v>85</v>
      </c>
      <c r="AV354" s="13" t="s">
        <v>85</v>
      </c>
      <c r="AW354" s="13" t="s">
        <v>4</v>
      </c>
      <c r="AX354" s="13" t="s">
        <v>83</v>
      </c>
      <c r="AY354" s="254" t="s">
        <v>232</v>
      </c>
    </row>
    <row r="355" s="12" customFormat="1" ht="22.8" customHeight="1">
      <c r="A355" s="12"/>
      <c r="B355" s="213"/>
      <c r="C355" s="214"/>
      <c r="D355" s="215" t="s">
        <v>75</v>
      </c>
      <c r="E355" s="227" t="s">
        <v>259</v>
      </c>
      <c r="F355" s="227" t="s">
        <v>490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SUM(P356:P468)</f>
        <v>0</v>
      </c>
      <c r="Q355" s="221"/>
      <c r="R355" s="222">
        <f>SUM(R356:R468)</f>
        <v>498.14189120999998</v>
      </c>
      <c r="S355" s="221"/>
      <c r="T355" s="223">
        <f>SUM(T356:T468)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83</v>
      </c>
      <c r="AT355" s="225" t="s">
        <v>75</v>
      </c>
      <c r="AU355" s="225" t="s">
        <v>83</v>
      </c>
      <c r="AY355" s="224" t="s">
        <v>232</v>
      </c>
      <c r="BK355" s="226">
        <f>SUM(BK356:BK468)</f>
        <v>0</v>
      </c>
    </row>
    <row r="356" s="2" customFormat="1" ht="16.5" customHeight="1">
      <c r="A356" s="39"/>
      <c r="B356" s="40"/>
      <c r="C356" s="229" t="s">
        <v>491</v>
      </c>
      <c r="D356" s="229" t="s">
        <v>234</v>
      </c>
      <c r="E356" s="230" t="s">
        <v>492</v>
      </c>
      <c r="F356" s="231" t="s">
        <v>493</v>
      </c>
      <c r="G356" s="232" t="s">
        <v>167</v>
      </c>
      <c r="H356" s="233">
        <v>922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41</v>
      </c>
      <c r="O356" s="92"/>
      <c r="P356" s="239">
        <f>O356*H356</f>
        <v>0</v>
      </c>
      <c r="Q356" s="239">
        <v>0.00025999999999999998</v>
      </c>
      <c r="R356" s="239">
        <f>Q356*H356</f>
        <v>0.23971999999999999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237</v>
      </c>
      <c r="AT356" s="241" t="s">
        <v>234</v>
      </c>
      <c r="AU356" s="241" t="s">
        <v>85</v>
      </c>
      <c r="AY356" s="18" t="s">
        <v>232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237</v>
      </c>
      <c r="BM356" s="241" t="s">
        <v>494</v>
      </c>
    </row>
    <row r="357" s="2" customFormat="1" ht="49.05" customHeight="1">
      <c r="A357" s="39"/>
      <c r="B357" s="40"/>
      <c r="C357" s="229" t="s">
        <v>495</v>
      </c>
      <c r="D357" s="229" t="s">
        <v>234</v>
      </c>
      <c r="E357" s="230" t="s">
        <v>496</v>
      </c>
      <c r="F357" s="231" t="s">
        <v>497</v>
      </c>
      <c r="G357" s="232" t="s">
        <v>167</v>
      </c>
      <c r="H357" s="233">
        <v>922</v>
      </c>
      <c r="I357" s="234"/>
      <c r="J357" s="235">
        <f>ROUND(I357*H357,2)</f>
        <v>0</v>
      </c>
      <c r="K357" s="236"/>
      <c r="L357" s="45"/>
      <c r="M357" s="237" t="s">
        <v>1</v>
      </c>
      <c r="N357" s="238" t="s">
        <v>41</v>
      </c>
      <c r="O357" s="92"/>
      <c r="P357" s="239">
        <f>O357*H357</f>
        <v>0</v>
      </c>
      <c r="Q357" s="239">
        <v>0.01268</v>
      </c>
      <c r="R357" s="239">
        <f>Q357*H357</f>
        <v>11.690960000000001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237</v>
      </c>
      <c r="AT357" s="241" t="s">
        <v>234</v>
      </c>
      <c r="AU357" s="241" t="s">
        <v>85</v>
      </c>
      <c r="AY357" s="18" t="s">
        <v>232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83</v>
      </c>
      <c r="BK357" s="242">
        <f>ROUND(I357*H357,2)</f>
        <v>0</v>
      </c>
      <c r="BL357" s="18" t="s">
        <v>237</v>
      </c>
      <c r="BM357" s="241" t="s">
        <v>498</v>
      </c>
    </row>
    <row r="358" s="15" customFormat="1">
      <c r="A358" s="15"/>
      <c r="B358" s="266"/>
      <c r="C358" s="267"/>
      <c r="D358" s="245" t="s">
        <v>239</v>
      </c>
      <c r="E358" s="268" t="s">
        <v>1</v>
      </c>
      <c r="F358" s="269" t="s">
        <v>369</v>
      </c>
      <c r="G358" s="267"/>
      <c r="H358" s="268" t="s">
        <v>1</v>
      </c>
      <c r="I358" s="270"/>
      <c r="J358" s="267"/>
      <c r="K358" s="267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239</v>
      </c>
      <c r="AU358" s="275" t="s">
        <v>85</v>
      </c>
      <c r="AV358" s="15" t="s">
        <v>83</v>
      </c>
      <c r="AW358" s="15" t="s">
        <v>32</v>
      </c>
      <c r="AX358" s="15" t="s">
        <v>76</v>
      </c>
      <c r="AY358" s="275" t="s">
        <v>232</v>
      </c>
    </row>
    <row r="359" s="13" customFormat="1">
      <c r="A359" s="13"/>
      <c r="B359" s="243"/>
      <c r="C359" s="244"/>
      <c r="D359" s="245" t="s">
        <v>239</v>
      </c>
      <c r="E359" s="246" t="s">
        <v>1</v>
      </c>
      <c r="F359" s="247" t="s">
        <v>370</v>
      </c>
      <c r="G359" s="244"/>
      <c r="H359" s="248">
        <v>171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239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232</v>
      </c>
    </row>
    <row r="360" s="13" customFormat="1">
      <c r="A360" s="13"/>
      <c r="B360" s="243"/>
      <c r="C360" s="244"/>
      <c r="D360" s="245" t="s">
        <v>239</v>
      </c>
      <c r="E360" s="246" t="s">
        <v>1</v>
      </c>
      <c r="F360" s="247" t="s">
        <v>371</v>
      </c>
      <c r="G360" s="244"/>
      <c r="H360" s="248">
        <v>162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239</v>
      </c>
      <c r="AU360" s="254" t="s">
        <v>85</v>
      </c>
      <c r="AV360" s="13" t="s">
        <v>85</v>
      </c>
      <c r="AW360" s="13" t="s">
        <v>32</v>
      </c>
      <c r="AX360" s="13" t="s">
        <v>76</v>
      </c>
      <c r="AY360" s="254" t="s">
        <v>232</v>
      </c>
    </row>
    <row r="361" s="13" customFormat="1">
      <c r="A361" s="13"/>
      <c r="B361" s="243"/>
      <c r="C361" s="244"/>
      <c r="D361" s="245" t="s">
        <v>239</v>
      </c>
      <c r="E361" s="246" t="s">
        <v>1</v>
      </c>
      <c r="F361" s="247" t="s">
        <v>372</v>
      </c>
      <c r="G361" s="244"/>
      <c r="H361" s="248">
        <v>246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239</v>
      </c>
      <c r="AU361" s="254" t="s">
        <v>85</v>
      </c>
      <c r="AV361" s="13" t="s">
        <v>85</v>
      </c>
      <c r="AW361" s="13" t="s">
        <v>32</v>
      </c>
      <c r="AX361" s="13" t="s">
        <v>76</v>
      </c>
      <c r="AY361" s="254" t="s">
        <v>232</v>
      </c>
    </row>
    <row r="362" s="13" customFormat="1">
      <c r="A362" s="13"/>
      <c r="B362" s="243"/>
      <c r="C362" s="244"/>
      <c r="D362" s="245" t="s">
        <v>239</v>
      </c>
      <c r="E362" s="246" t="s">
        <v>1</v>
      </c>
      <c r="F362" s="247" t="s">
        <v>373</v>
      </c>
      <c r="G362" s="244"/>
      <c r="H362" s="248">
        <v>323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239</v>
      </c>
      <c r="AU362" s="254" t="s">
        <v>85</v>
      </c>
      <c r="AV362" s="13" t="s">
        <v>85</v>
      </c>
      <c r="AW362" s="13" t="s">
        <v>32</v>
      </c>
      <c r="AX362" s="13" t="s">
        <v>76</v>
      </c>
      <c r="AY362" s="254" t="s">
        <v>232</v>
      </c>
    </row>
    <row r="363" s="16" customFormat="1">
      <c r="A363" s="16"/>
      <c r="B363" s="287"/>
      <c r="C363" s="288"/>
      <c r="D363" s="245" t="s">
        <v>239</v>
      </c>
      <c r="E363" s="289" t="s">
        <v>1</v>
      </c>
      <c r="F363" s="290" t="s">
        <v>499</v>
      </c>
      <c r="G363" s="288"/>
      <c r="H363" s="291">
        <v>902</v>
      </c>
      <c r="I363" s="292"/>
      <c r="J363" s="288"/>
      <c r="K363" s="288"/>
      <c r="L363" s="293"/>
      <c r="M363" s="294"/>
      <c r="N363" s="295"/>
      <c r="O363" s="295"/>
      <c r="P363" s="295"/>
      <c r="Q363" s="295"/>
      <c r="R363" s="295"/>
      <c r="S363" s="295"/>
      <c r="T363" s="29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97" t="s">
        <v>239</v>
      </c>
      <c r="AU363" s="297" t="s">
        <v>85</v>
      </c>
      <c r="AV363" s="16" t="s">
        <v>244</v>
      </c>
      <c r="AW363" s="16" t="s">
        <v>32</v>
      </c>
      <c r="AX363" s="16" t="s">
        <v>76</v>
      </c>
      <c r="AY363" s="297" t="s">
        <v>232</v>
      </c>
    </row>
    <row r="364" s="15" customFormat="1">
      <c r="A364" s="15"/>
      <c r="B364" s="266"/>
      <c r="C364" s="267"/>
      <c r="D364" s="245" t="s">
        <v>239</v>
      </c>
      <c r="E364" s="268" t="s">
        <v>1</v>
      </c>
      <c r="F364" s="269" t="s">
        <v>363</v>
      </c>
      <c r="G364" s="267"/>
      <c r="H364" s="268" t="s">
        <v>1</v>
      </c>
      <c r="I364" s="270"/>
      <c r="J364" s="267"/>
      <c r="K364" s="267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239</v>
      </c>
      <c r="AU364" s="275" t="s">
        <v>85</v>
      </c>
      <c r="AV364" s="15" t="s">
        <v>83</v>
      </c>
      <c r="AW364" s="15" t="s">
        <v>32</v>
      </c>
      <c r="AX364" s="15" t="s">
        <v>76</v>
      </c>
      <c r="AY364" s="275" t="s">
        <v>232</v>
      </c>
    </row>
    <row r="365" s="13" customFormat="1">
      <c r="A365" s="13"/>
      <c r="B365" s="243"/>
      <c r="C365" s="244"/>
      <c r="D365" s="245" t="s">
        <v>239</v>
      </c>
      <c r="E365" s="246" t="s">
        <v>1</v>
      </c>
      <c r="F365" s="247" t="s">
        <v>364</v>
      </c>
      <c r="G365" s="244"/>
      <c r="H365" s="248">
        <v>20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239</v>
      </c>
      <c r="AU365" s="254" t="s">
        <v>85</v>
      </c>
      <c r="AV365" s="13" t="s">
        <v>85</v>
      </c>
      <c r="AW365" s="13" t="s">
        <v>32</v>
      </c>
      <c r="AX365" s="13" t="s">
        <v>76</v>
      </c>
      <c r="AY365" s="254" t="s">
        <v>232</v>
      </c>
    </row>
    <row r="366" s="16" customFormat="1">
      <c r="A366" s="16"/>
      <c r="B366" s="287"/>
      <c r="C366" s="288"/>
      <c r="D366" s="245" t="s">
        <v>239</v>
      </c>
      <c r="E366" s="289" t="s">
        <v>1</v>
      </c>
      <c r="F366" s="290" t="s">
        <v>499</v>
      </c>
      <c r="G366" s="288"/>
      <c r="H366" s="291">
        <v>20</v>
      </c>
      <c r="I366" s="292"/>
      <c r="J366" s="288"/>
      <c r="K366" s="288"/>
      <c r="L366" s="293"/>
      <c r="M366" s="294"/>
      <c r="N366" s="295"/>
      <c r="O366" s="295"/>
      <c r="P366" s="295"/>
      <c r="Q366" s="295"/>
      <c r="R366" s="295"/>
      <c r="S366" s="295"/>
      <c r="T366" s="29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7" t="s">
        <v>239</v>
      </c>
      <c r="AU366" s="297" t="s">
        <v>85</v>
      </c>
      <c r="AV366" s="16" t="s">
        <v>244</v>
      </c>
      <c r="AW366" s="16" t="s">
        <v>32</v>
      </c>
      <c r="AX366" s="16" t="s">
        <v>76</v>
      </c>
      <c r="AY366" s="297" t="s">
        <v>232</v>
      </c>
    </row>
    <row r="367" s="14" customFormat="1">
      <c r="A367" s="14"/>
      <c r="B367" s="255"/>
      <c r="C367" s="256"/>
      <c r="D367" s="245" t="s">
        <v>239</v>
      </c>
      <c r="E367" s="257" t="s">
        <v>1</v>
      </c>
      <c r="F367" s="258" t="s">
        <v>258</v>
      </c>
      <c r="G367" s="256"/>
      <c r="H367" s="259">
        <v>922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239</v>
      </c>
      <c r="AU367" s="265" t="s">
        <v>85</v>
      </c>
      <c r="AV367" s="14" t="s">
        <v>237</v>
      </c>
      <c r="AW367" s="14" t="s">
        <v>32</v>
      </c>
      <c r="AX367" s="14" t="s">
        <v>83</v>
      </c>
      <c r="AY367" s="265" t="s">
        <v>232</v>
      </c>
    </row>
    <row r="368" s="2" customFormat="1" ht="24.15" customHeight="1">
      <c r="A368" s="39"/>
      <c r="B368" s="40"/>
      <c r="C368" s="276" t="s">
        <v>500</v>
      </c>
      <c r="D368" s="276" t="s">
        <v>485</v>
      </c>
      <c r="E368" s="277" t="s">
        <v>501</v>
      </c>
      <c r="F368" s="278" t="s">
        <v>502</v>
      </c>
      <c r="G368" s="279" t="s">
        <v>167</v>
      </c>
      <c r="H368" s="280">
        <v>968.10000000000002</v>
      </c>
      <c r="I368" s="281"/>
      <c r="J368" s="282">
        <f>ROUND(I368*H368,2)</f>
        <v>0</v>
      </c>
      <c r="K368" s="283"/>
      <c r="L368" s="284"/>
      <c r="M368" s="285" t="s">
        <v>1</v>
      </c>
      <c r="N368" s="286" t="s">
        <v>41</v>
      </c>
      <c r="O368" s="92"/>
      <c r="P368" s="239">
        <f>O368*H368</f>
        <v>0</v>
      </c>
      <c r="Q368" s="239">
        <v>0.016</v>
      </c>
      <c r="R368" s="239">
        <f>Q368*H368</f>
        <v>15.489600000000001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273</v>
      </c>
      <c r="AT368" s="241" t="s">
        <v>485</v>
      </c>
      <c r="AU368" s="241" t="s">
        <v>85</v>
      </c>
      <c r="AY368" s="18" t="s">
        <v>232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83</v>
      </c>
      <c r="BK368" s="242">
        <f>ROUND(I368*H368,2)</f>
        <v>0</v>
      </c>
      <c r="BL368" s="18" t="s">
        <v>237</v>
      </c>
      <c r="BM368" s="241" t="s">
        <v>503</v>
      </c>
    </row>
    <row r="369" s="13" customFormat="1">
      <c r="A369" s="13"/>
      <c r="B369" s="243"/>
      <c r="C369" s="244"/>
      <c r="D369" s="245" t="s">
        <v>239</v>
      </c>
      <c r="E369" s="244"/>
      <c r="F369" s="247" t="s">
        <v>504</v>
      </c>
      <c r="G369" s="244"/>
      <c r="H369" s="248">
        <v>968.10000000000002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239</v>
      </c>
      <c r="AU369" s="254" t="s">
        <v>85</v>
      </c>
      <c r="AV369" s="13" t="s">
        <v>85</v>
      </c>
      <c r="AW369" s="13" t="s">
        <v>4</v>
      </c>
      <c r="AX369" s="13" t="s">
        <v>83</v>
      </c>
      <c r="AY369" s="254" t="s">
        <v>232</v>
      </c>
    </row>
    <row r="370" s="2" customFormat="1" ht="24.15" customHeight="1">
      <c r="A370" s="39"/>
      <c r="B370" s="40"/>
      <c r="C370" s="229" t="s">
        <v>505</v>
      </c>
      <c r="D370" s="229" t="s">
        <v>234</v>
      </c>
      <c r="E370" s="230" t="s">
        <v>506</v>
      </c>
      <c r="F370" s="231" t="s">
        <v>507</v>
      </c>
      <c r="G370" s="232" t="s">
        <v>164</v>
      </c>
      <c r="H370" s="233">
        <v>63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0.00010000000000000001</v>
      </c>
      <c r="R370" s="239">
        <f>Q370*H370</f>
        <v>0.0063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237</v>
      </c>
      <c r="AT370" s="241" t="s">
        <v>234</v>
      </c>
      <c r="AU370" s="241" t="s">
        <v>85</v>
      </c>
      <c r="AY370" s="18" t="s">
        <v>232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237</v>
      </c>
      <c r="BM370" s="241" t="s">
        <v>508</v>
      </c>
    </row>
    <row r="371" s="2" customFormat="1" ht="24.15" customHeight="1">
      <c r="A371" s="39"/>
      <c r="B371" s="40"/>
      <c r="C371" s="276" t="s">
        <v>509</v>
      </c>
      <c r="D371" s="276" t="s">
        <v>485</v>
      </c>
      <c r="E371" s="277" t="s">
        <v>510</v>
      </c>
      <c r="F371" s="278" t="s">
        <v>511</v>
      </c>
      <c r="G371" s="279" t="s">
        <v>164</v>
      </c>
      <c r="H371" s="280">
        <v>66.150000000000006</v>
      </c>
      <c r="I371" s="281"/>
      <c r="J371" s="282">
        <f>ROUND(I371*H371,2)</f>
        <v>0</v>
      </c>
      <c r="K371" s="283"/>
      <c r="L371" s="284"/>
      <c r="M371" s="285" t="s">
        <v>1</v>
      </c>
      <c r="N371" s="286" t="s">
        <v>41</v>
      </c>
      <c r="O371" s="92"/>
      <c r="P371" s="239">
        <f>O371*H371</f>
        <v>0</v>
      </c>
      <c r="Q371" s="239">
        <v>0.00059999999999999995</v>
      </c>
      <c r="R371" s="239">
        <f>Q371*H371</f>
        <v>0.039690000000000003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273</v>
      </c>
      <c r="AT371" s="241" t="s">
        <v>485</v>
      </c>
      <c r="AU371" s="241" t="s">
        <v>85</v>
      </c>
      <c r="AY371" s="18" t="s">
        <v>232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237</v>
      </c>
      <c r="BM371" s="241" t="s">
        <v>512</v>
      </c>
    </row>
    <row r="372" s="13" customFormat="1">
      <c r="A372" s="13"/>
      <c r="B372" s="243"/>
      <c r="C372" s="244"/>
      <c r="D372" s="245" t="s">
        <v>239</v>
      </c>
      <c r="E372" s="244"/>
      <c r="F372" s="247" t="s">
        <v>513</v>
      </c>
      <c r="G372" s="244"/>
      <c r="H372" s="248">
        <v>66.150000000000006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239</v>
      </c>
      <c r="AU372" s="254" t="s">
        <v>85</v>
      </c>
      <c r="AV372" s="13" t="s">
        <v>85</v>
      </c>
      <c r="AW372" s="13" t="s">
        <v>4</v>
      </c>
      <c r="AX372" s="13" t="s">
        <v>83</v>
      </c>
      <c r="AY372" s="254" t="s">
        <v>232</v>
      </c>
    </row>
    <row r="373" s="2" customFormat="1" ht="24.15" customHeight="1">
      <c r="A373" s="39"/>
      <c r="B373" s="40"/>
      <c r="C373" s="229" t="s">
        <v>514</v>
      </c>
      <c r="D373" s="229" t="s">
        <v>234</v>
      </c>
      <c r="E373" s="230" t="s">
        <v>515</v>
      </c>
      <c r="F373" s="231" t="s">
        <v>516</v>
      </c>
      <c r="G373" s="232" t="s">
        <v>167</v>
      </c>
      <c r="H373" s="233">
        <v>922</v>
      </c>
      <c r="I373" s="234"/>
      <c r="J373" s="235">
        <f>ROUND(I373*H373,2)</f>
        <v>0</v>
      </c>
      <c r="K373" s="236"/>
      <c r="L373" s="45"/>
      <c r="M373" s="237" t="s">
        <v>1</v>
      </c>
      <c r="N373" s="238" t="s">
        <v>41</v>
      </c>
      <c r="O373" s="92"/>
      <c r="P373" s="239">
        <f>O373*H373</f>
        <v>0</v>
      </c>
      <c r="Q373" s="239">
        <v>0.0028500000000000001</v>
      </c>
      <c r="R373" s="239">
        <f>Q373*H373</f>
        <v>2.6276999999999999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237</v>
      </c>
      <c r="AT373" s="241" t="s">
        <v>234</v>
      </c>
      <c r="AU373" s="241" t="s">
        <v>85</v>
      </c>
      <c r="AY373" s="18" t="s">
        <v>232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83</v>
      </c>
      <c r="BK373" s="242">
        <f>ROUND(I373*H373,2)</f>
        <v>0</v>
      </c>
      <c r="BL373" s="18" t="s">
        <v>237</v>
      </c>
      <c r="BM373" s="241" t="s">
        <v>517</v>
      </c>
    </row>
    <row r="374" s="2" customFormat="1" ht="33" customHeight="1">
      <c r="A374" s="39"/>
      <c r="B374" s="40"/>
      <c r="C374" s="229" t="s">
        <v>518</v>
      </c>
      <c r="D374" s="229" t="s">
        <v>234</v>
      </c>
      <c r="E374" s="230" t="s">
        <v>519</v>
      </c>
      <c r="F374" s="231" t="s">
        <v>520</v>
      </c>
      <c r="G374" s="232" t="s">
        <v>189</v>
      </c>
      <c r="H374" s="233">
        <v>43.792999999999999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2.5018699999999998</v>
      </c>
      <c r="R374" s="239">
        <f>Q374*H374</f>
        <v>109.56439291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237</v>
      </c>
      <c r="AT374" s="241" t="s">
        <v>234</v>
      </c>
      <c r="AU374" s="241" t="s">
        <v>85</v>
      </c>
      <c r="AY374" s="18" t="s">
        <v>232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237</v>
      </c>
      <c r="BM374" s="241" t="s">
        <v>521</v>
      </c>
    </row>
    <row r="375" s="13" customFormat="1">
      <c r="A375" s="13"/>
      <c r="B375" s="243"/>
      <c r="C375" s="244"/>
      <c r="D375" s="245" t="s">
        <v>239</v>
      </c>
      <c r="E375" s="246" t="s">
        <v>1</v>
      </c>
      <c r="F375" s="247" t="s">
        <v>522</v>
      </c>
      <c r="G375" s="244"/>
      <c r="H375" s="248">
        <v>14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239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232</v>
      </c>
    </row>
    <row r="376" s="13" customFormat="1">
      <c r="A376" s="13"/>
      <c r="B376" s="243"/>
      <c r="C376" s="244"/>
      <c r="D376" s="245" t="s">
        <v>239</v>
      </c>
      <c r="E376" s="246" t="s">
        <v>1</v>
      </c>
      <c r="F376" s="247" t="s">
        <v>523</v>
      </c>
      <c r="G376" s="244"/>
      <c r="H376" s="248">
        <v>24.585000000000001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239</v>
      </c>
      <c r="AU376" s="254" t="s">
        <v>85</v>
      </c>
      <c r="AV376" s="13" t="s">
        <v>85</v>
      </c>
      <c r="AW376" s="13" t="s">
        <v>32</v>
      </c>
      <c r="AX376" s="13" t="s">
        <v>76</v>
      </c>
      <c r="AY376" s="254" t="s">
        <v>232</v>
      </c>
    </row>
    <row r="377" s="13" customFormat="1">
      <c r="A377" s="13"/>
      <c r="B377" s="243"/>
      <c r="C377" s="244"/>
      <c r="D377" s="245" t="s">
        <v>239</v>
      </c>
      <c r="E377" s="246" t="s">
        <v>1</v>
      </c>
      <c r="F377" s="247" t="s">
        <v>524</v>
      </c>
      <c r="G377" s="244"/>
      <c r="H377" s="248">
        <v>5.2080000000000002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239</v>
      </c>
      <c r="AU377" s="254" t="s">
        <v>85</v>
      </c>
      <c r="AV377" s="13" t="s">
        <v>85</v>
      </c>
      <c r="AW377" s="13" t="s">
        <v>32</v>
      </c>
      <c r="AX377" s="13" t="s">
        <v>76</v>
      </c>
      <c r="AY377" s="254" t="s">
        <v>232</v>
      </c>
    </row>
    <row r="378" s="14" customFormat="1">
      <c r="A378" s="14"/>
      <c r="B378" s="255"/>
      <c r="C378" s="256"/>
      <c r="D378" s="245" t="s">
        <v>239</v>
      </c>
      <c r="E378" s="257" t="s">
        <v>1</v>
      </c>
      <c r="F378" s="258" t="s">
        <v>258</v>
      </c>
      <c r="G378" s="256"/>
      <c r="H378" s="259">
        <v>43.792999999999999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5" t="s">
        <v>239</v>
      </c>
      <c r="AU378" s="265" t="s">
        <v>85</v>
      </c>
      <c r="AV378" s="14" t="s">
        <v>237</v>
      </c>
      <c r="AW378" s="14" t="s">
        <v>32</v>
      </c>
      <c r="AX378" s="14" t="s">
        <v>83</v>
      </c>
      <c r="AY378" s="265" t="s">
        <v>232</v>
      </c>
    </row>
    <row r="379" s="2" customFormat="1" ht="33" customHeight="1">
      <c r="A379" s="39"/>
      <c r="B379" s="40"/>
      <c r="C379" s="229" t="s">
        <v>525</v>
      </c>
      <c r="D379" s="229" t="s">
        <v>234</v>
      </c>
      <c r="E379" s="230" t="s">
        <v>526</v>
      </c>
      <c r="F379" s="231" t="s">
        <v>527</v>
      </c>
      <c r="G379" s="232" t="s">
        <v>189</v>
      </c>
      <c r="H379" s="233">
        <v>43.792999999999999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41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237</v>
      </c>
      <c r="AT379" s="241" t="s">
        <v>234</v>
      </c>
      <c r="AU379" s="241" t="s">
        <v>85</v>
      </c>
      <c r="AY379" s="18" t="s">
        <v>232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237</v>
      </c>
      <c r="BM379" s="241" t="s">
        <v>528</v>
      </c>
    </row>
    <row r="380" s="2" customFormat="1" ht="16.5" customHeight="1">
      <c r="A380" s="39"/>
      <c r="B380" s="40"/>
      <c r="C380" s="229" t="s">
        <v>529</v>
      </c>
      <c r="D380" s="229" t="s">
        <v>234</v>
      </c>
      <c r="E380" s="230" t="s">
        <v>530</v>
      </c>
      <c r="F380" s="231" t="s">
        <v>531</v>
      </c>
      <c r="G380" s="232" t="s">
        <v>329</v>
      </c>
      <c r="H380" s="233">
        <v>3.79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1.06277</v>
      </c>
      <c r="R380" s="239">
        <f>Q380*H380</f>
        <v>4.0278983000000004</v>
      </c>
      <c r="S380" s="239">
        <v>0</v>
      </c>
      <c r="T380" s="24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237</v>
      </c>
      <c r="AT380" s="241" t="s">
        <v>234</v>
      </c>
      <c r="AU380" s="241" t="s">
        <v>85</v>
      </c>
      <c r="AY380" s="18" t="s">
        <v>232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83</v>
      </c>
      <c r="BK380" s="242">
        <f>ROUND(I380*H380,2)</f>
        <v>0</v>
      </c>
      <c r="BL380" s="18" t="s">
        <v>237</v>
      </c>
      <c r="BM380" s="241" t="s">
        <v>532</v>
      </c>
    </row>
    <row r="381" s="13" customFormat="1">
      <c r="A381" s="13"/>
      <c r="B381" s="243"/>
      <c r="C381" s="244"/>
      <c r="D381" s="245" t="s">
        <v>239</v>
      </c>
      <c r="E381" s="246" t="s">
        <v>1</v>
      </c>
      <c r="F381" s="247" t="s">
        <v>533</v>
      </c>
      <c r="G381" s="244"/>
      <c r="H381" s="248">
        <v>1.3999999999999999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239</v>
      </c>
      <c r="AU381" s="254" t="s">
        <v>85</v>
      </c>
      <c r="AV381" s="13" t="s">
        <v>85</v>
      </c>
      <c r="AW381" s="13" t="s">
        <v>32</v>
      </c>
      <c r="AX381" s="13" t="s">
        <v>76</v>
      </c>
      <c r="AY381" s="254" t="s">
        <v>232</v>
      </c>
    </row>
    <row r="382" s="13" customFormat="1">
      <c r="A382" s="13"/>
      <c r="B382" s="243"/>
      <c r="C382" s="244"/>
      <c r="D382" s="245" t="s">
        <v>239</v>
      </c>
      <c r="E382" s="246" t="s">
        <v>1</v>
      </c>
      <c r="F382" s="247" t="s">
        <v>534</v>
      </c>
      <c r="G382" s="244"/>
      <c r="H382" s="248">
        <v>2.012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239</v>
      </c>
      <c r="AU382" s="254" t="s">
        <v>85</v>
      </c>
      <c r="AV382" s="13" t="s">
        <v>85</v>
      </c>
      <c r="AW382" s="13" t="s">
        <v>32</v>
      </c>
      <c r="AX382" s="13" t="s">
        <v>76</v>
      </c>
      <c r="AY382" s="254" t="s">
        <v>232</v>
      </c>
    </row>
    <row r="383" s="13" customFormat="1">
      <c r="A383" s="13"/>
      <c r="B383" s="243"/>
      <c r="C383" s="244"/>
      <c r="D383" s="245" t="s">
        <v>239</v>
      </c>
      <c r="E383" s="246" t="s">
        <v>1</v>
      </c>
      <c r="F383" s="247" t="s">
        <v>535</v>
      </c>
      <c r="G383" s="244"/>
      <c r="H383" s="248">
        <v>0.378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239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232</v>
      </c>
    </row>
    <row r="384" s="14" customFormat="1">
      <c r="A384" s="14"/>
      <c r="B384" s="255"/>
      <c r="C384" s="256"/>
      <c r="D384" s="245" t="s">
        <v>239</v>
      </c>
      <c r="E384" s="257" t="s">
        <v>1</v>
      </c>
      <c r="F384" s="258" t="s">
        <v>258</v>
      </c>
      <c r="G384" s="256"/>
      <c r="H384" s="259">
        <v>3.79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239</v>
      </c>
      <c r="AU384" s="265" t="s">
        <v>85</v>
      </c>
      <c r="AV384" s="14" t="s">
        <v>237</v>
      </c>
      <c r="AW384" s="14" t="s">
        <v>32</v>
      </c>
      <c r="AX384" s="14" t="s">
        <v>83</v>
      </c>
      <c r="AY384" s="265" t="s">
        <v>232</v>
      </c>
    </row>
    <row r="385" s="2" customFormat="1" ht="24.15" customHeight="1">
      <c r="A385" s="39"/>
      <c r="B385" s="40"/>
      <c r="C385" s="229" t="s">
        <v>536</v>
      </c>
      <c r="D385" s="229" t="s">
        <v>234</v>
      </c>
      <c r="E385" s="230" t="s">
        <v>537</v>
      </c>
      <c r="F385" s="231" t="s">
        <v>538</v>
      </c>
      <c r="G385" s="232" t="s">
        <v>167</v>
      </c>
      <c r="H385" s="233">
        <v>8320</v>
      </c>
      <c r="I385" s="234"/>
      <c r="J385" s="235">
        <f>ROUND(I385*H385,2)</f>
        <v>0</v>
      </c>
      <c r="K385" s="236"/>
      <c r="L385" s="45"/>
      <c r="M385" s="237" t="s">
        <v>1</v>
      </c>
      <c r="N385" s="238" t="s">
        <v>41</v>
      </c>
      <c r="O385" s="92"/>
      <c r="P385" s="239">
        <f>O385*H385</f>
        <v>0</v>
      </c>
      <c r="Q385" s="239">
        <v>0.042000000000000003</v>
      </c>
      <c r="R385" s="239">
        <f>Q385*H385</f>
        <v>349.44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237</v>
      </c>
      <c r="AT385" s="241" t="s">
        <v>234</v>
      </c>
      <c r="AU385" s="241" t="s">
        <v>85</v>
      </c>
      <c r="AY385" s="18" t="s">
        <v>232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83</v>
      </c>
      <c r="BK385" s="242">
        <f>ROUND(I385*H385,2)</f>
        <v>0</v>
      </c>
      <c r="BL385" s="18" t="s">
        <v>237</v>
      </c>
      <c r="BM385" s="241" t="s">
        <v>539</v>
      </c>
    </row>
    <row r="386" s="13" customFormat="1">
      <c r="A386" s="13"/>
      <c r="B386" s="243"/>
      <c r="C386" s="244"/>
      <c r="D386" s="245" t="s">
        <v>239</v>
      </c>
      <c r="E386" s="246" t="s">
        <v>1</v>
      </c>
      <c r="F386" s="247" t="s">
        <v>540</v>
      </c>
      <c r="G386" s="244"/>
      <c r="H386" s="248">
        <v>8320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239</v>
      </c>
      <c r="AU386" s="254" t="s">
        <v>85</v>
      </c>
      <c r="AV386" s="13" t="s">
        <v>85</v>
      </c>
      <c r="AW386" s="13" t="s">
        <v>32</v>
      </c>
      <c r="AX386" s="13" t="s">
        <v>83</v>
      </c>
      <c r="AY386" s="254" t="s">
        <v>232</v>
      </c>
    </row>
    <row r="387" s="2" customFormat="1" ht="16.5" customHeight="1">
      <c r="A387" s="39"/>
      <c r="B387" s="40"/>
      <c r="C387" s="229" t="s">
        <v>541</v>
      </c>
      <c r="D387" s="229" t="s">
        <v>234</v>
      </c>
      <c r="E387" s="230" t="s">
        <v>542</v>
      </c>
      <c r="F387" s="231" t="s">
        <v>543</v>
      </c>
      <c r="G387" s="232" t="s">
        <v>167</v>
      </c>
      <c r="H387" s="233">
        <v>706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0.00012999999999999999</v>
      </c>
      <c r="R387" s="239">
        <f>Q387*H387</f>
        <v>0.091779999999999987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237</v>
      </c>
      <c r="AT387" s="241" t="s">
        <v>234</v>
      </c>
      <c r="AU387" s="241" t="s">
        <v>85</v>
      </c>
      <c r="AY387" s="18" t="s">
        <v>232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237</v>
      </c>
      <c r="BM387" s="241" t="s">
        <v>544</v>
      </c>
    </row>
    <row r="388" s="13" customFormat="1">
      <c r="A388" s="13"/>
      <c r="B388" s="243"/>
      <c r="C388" s="244"/>
      <c r="D388" s="245" t="s">
        <v>239</v>
      </c>
      <c r="E388" s="246" t="s">
        <v>1</v>
      </c>
      <c r="F388" s="247" t="s">
        <v>545</v>
      </c>
      <c r="G388" s="244"/>
      <c r="H388" s="248">
        <v>175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239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232</v>
      </c>
    </row>
    <row r="389" s="13" customFormat="1">
      <c r="A389" s="13"/>
      <c r="B389" s="243"/>
      <c r="C389" s="244"/>
      <c r="D389" s="245" t="s">
        <v>239</v>
      </c>
      <c r="E389" s="246" t="s">
        <v>1</v>
      </c>
      <c r="F389" s="247" t="s">
        <v>546</v>
      </c>
      <c r="G389" s="244"/>
      <c r="H389" s="248">
        <v>531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239</v>
      </c>
      <c r="AU389" s="254" t="s">
        <v>85</v>
      </c>
      <c r="AV389" s="13" t="s">
        <v>85</v>
      </c>
      <c r="AW389" s="13" t="s">
        <v>32</v>
      </c>
      <c r="AX389" s="13" t="s">
        <v>76</v>
      </c>
      <c r="AY389" s="254" t="s">
        <v>232</v>
      </c>
    </row>
    <row r="390" s="14" customFormat="1">
      <c r="A390" s="14"/>
      <c r="B390" s="255"/>
      <c r="C390" s="256"/>
      <c r="D390" s="245" t="s">
        <v>239</v>
      </c>
      <c r="E390" s="257" t="s">
        <v>1</v>
      </c>
      <c r="F390" s="258" t="s">
        <v>258</v>
      </c>
      <c r="G390" s="256"/>
      <c r="H390" s="259">
        <v>706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5" t="s">
        <v>239</v>
      </c>
      <c r="AU390" s="265" t="s">
        <v>85</v>
      </c>
      <c r="AV390" s="14" t="s">
        <v>237</v>
      </c>
      <c r="AW390" s="14" t="s">
        <v>32</v>
      </c>
      <c r="AX390" s="14" t="s">
        <v>83</v>
      </c>
      <c r="AY390" s="265" t="s">
        <v>232</v>
      </c>
    </row>
    <row r="391" s="2" customFormat="1" ht="33" customHeight="1">
      <c r="A391" s="39"/>
      <c r="B391" s="40"/>
      <c r="C391" s="229" t="s">
        <v>547</v>
      </c>
      <c r="D391" s="229" t="s">
        <v>234</v>
      </c>
      <c r="E391" s="230" t="s">
        <v>548</v>
      </c>
      <c r="F391" s="231" t="s">
        <v>549</v>
      </c>
      <c r="G391" s="232" t="s">
        <v>164</v>
      </c>
      <c r="H391" s="233">
        <v>675</v>
      </c>
      <c r="I391" s="234"/>
      <c r="J391" s="235">
        <f>ROUND(I391*H391,2)</f>
        <v>0</v>
      </c>
      <c r="K391" s="236"/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2.0000000000000002E-05</v>
      </c>
      <c r="R391" s="239">
        <f>Q391*H391</f>
        <v>0.013500000000000002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237</v>
      </c>
      <c r="AT391" s="241" t="s">
        <v>234</v>
      </c>
      <c r="AU391" s="241" t="s">
        <v>85</v>
      </c>
      <c r="AY391" s="18" t="s">
        <v>232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237</v>
      </c>
      <c r="BM391" s="241" t="s">
        <v>550</v>
      </c>
    </row>
    <row r="392" s="13" customFormat="1">
      <c r="A392" s="13"/>
      <c r="B392" s="243"/>
      <c r="C392" s="244"/>
      <c r="D392" s="245" t="s">
        <v>239</v>
      </c>
      <c r="E392" s="246" t="s">
        <v>1</v>
      </c>
      <c r="F392" s="247" t="s">
        <v>551</v>
      </c>
      <c r="G392" s="244"/>
      <c r="H392" s="248">
        <v>181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239</v>
      </c>
      <c r="AU392" s="254" t="s">
        <v>85</v>
      </c>
      <c r="AV392" s="13" t="s">
        <v>85</v>
      </c>
      <c r="AW392" s="13" t="s">
        <v>32</v>
      </c>
      <c r="AX392" s="13" t="s">
        <v>76</v>
      </c>
      <c r="AY392" s="254" t="s">
        <v>232</v>
      </c>
    </row>
    <row r="393" s="13" customFormat="1">
      <c r="A393" s="13"/>
      <c r="B393" s="243"/>
      <c r="C393" s="244"/>
      <c r="D393" s="245" t="s">
        <v>239</v>
      </c>
      <c r="E393" s="246" t="s">
        <v>1</v>
      </c>
      <c r="F393" s="247" t="s">
        <v>552</v>
      </c>
      <c r="G393" s="244"/>
      <c r="H393" s="248">
        <v>494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239</v>
      </c>
      <c r="AU393" s="254" t="s">
        <v>85</v>
      </c>
      <c r="AV393" s="13" t="s">
        <v>85</v>
      </c>
      <c r="AW393" s="13" t="s">
        <v>32</v>
      </c>
      <c r="AX393" s="13" t="s">
        <v>76</v>
      </c>
      <c r="AY393" s="254" t="s">
        <v>232</v>
      </c>
    </row>
    <row r="394" s="14" customFormat="1">
      <c r="A394" s="14"/>
      <c r="B394" s="255"/>
      <c r="C394" s="256"/>
      <c r="D394" s="245" t="s">
        <v>239</v>
      </c>
      <c r="E394" s="257" t="s">
        <v>1</v>
      </c>
      <c r="F394" s="258" t="s">
        <v>258</v>
      </c>
      <c r="G394" s="256"/>
      <c r="H394" s="259">
        <v>675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5" t="s">
        <v>239</v>
      </c>
      <c r="AU394" s="265" t="s">
        <v>85</v>
      </c>
      <c r="AV394" s="14" t="s">
        <v>237</v>
      </c>
      <c r="AW394" s="14" t="s">
        <v>32</v>
      </c>
      <c r="AX394" s="14" t="s">
        <v>83</v>
      </c>
      <c r="AY394" s="265" t="s">
        <v>232</v>
      </c>
    </row>
    <row r="395" s="2" customFormat="1" ht="24.15" customHeight="1">
      <c r="A395" s="39"/>
      <c r="B395" s="40"/>
      <c r="C395" s="229" t="s">
        <v>553</v>
      </c>
      <c r="D395" s="229" t="s">
        <v>234</v>
      </c>
      <c r="E395" s="230" t="s">
        <v>554</v>
      </c>
      <c r="F395" s="231" t="s">
        <v>555</v>
      </c>
      <c r="G395" s="232" t="s">
        <v>293</v>
      </c>
      <c r="H395" s="233">
        <v>17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0.017770000000000001</v>
      </c>
      <c r="R395" s="239">
        <f>Q395*H395</f>
        <v>0.30209000000000003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237</v>
      </c>
      <c r="AT395" s="241" t="s">
        <v>234</v>
      </c>
      <c r="AU395" s="241" t="s">
        <v>85</v>
      </c>
      <c r="AY395" s="18" t="s">
        <v>232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237</v>
      </c>
      <c r="BM395" s="241" t="s">
        <v>556</v>
      </c>
    </row>
    <row r="396" s="15" customFormat="1">
      <c r="A396" s="15"/>
      <c r="B396" s="266"/>
      <c r="C396" s="267"/>
      <c r="D396" s="245" t="s">
        <v>239</v>
      </c>
      <c r="E396" s="268" t="s">
        <v>1</v>
      </c>
      <c r="F396" s="269" t="s">
        <v>557</v>
      </c>
      <c r="G396" s="267"/>
      <c r="H396" s="268" t="s">
        <v>1</v>
      </c>
      <c r="I396" s="270"/>
      <c r="J396" s="267"/>
      <c r="K396" s="267"/>
      <c r="L396" s="271"/>
      <c r="M396" s="272"/>
      <c r="N396" s="273"/>
      <c r="O396" s="273"/>
      <c r="P396" s="273"/>
      <c r="Q396" s="273"/>
      <c r="R396" s="273"/>
      <c r="S396" s="273"/>
      <c r="T396" s="27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5" t="s">
        <v>239</v>
      </c>
      <c r="AU396" s="275" t="s">
        <v>85</v>
      </c>
      <c r="AV396" s="15" t="s">
        <v>83</v>
      </c>
      <c r="AW396" s="15" t="s">
        <v>32</v>
      </c>
      <c r="AX396" s="15" t="s">
        <v>76</v>
      </c>
      <c r="AY396" s="275" t="s">
        <v>232</v>
      </c>
    </row>
    <row r="397" s="13" customFormat="1">
      <c r="A397" s="13"/>
      <c r="B397" s="243"/>
      <c r="C397" s="244"/>
      <c r="D397" s="245" t="s">
        <v>239</v>
      </c>
      <c r="E397" s="246" t="s">
        <v>1</v>
      </c>
      <c r="F397" s="247" t="s">
        <v>83</v>
      </c>
      <c r="G397" s="244"/>
      <c r="H397" s="248">
        <v>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239</v>
      </c>
      <c r="AU397" s="254" t="s">
        <v>85</v>
      </c>
      <c r="AV397" s="13" t="s">
        <v>85</v>
      </c>
      <c r="AW397" s="13" t="s">
        <v>32</v>
      </c>
      <c r="AX397" s="13" t="s">
        <v>76</v>
      </c>
      <c r="AY397" s="254" t="s">
        <v>232</v>
      </c>
    </row>
    <row r="398" s="15" customFormat="1">
      <c r="A398" s="15"/>
      <c r="B398" s="266"/>
      <c r="C398" s="267"/>
      <c r="D398" s="245" t="s">
        <v>239</v>
      </c>
      <c r="E398" s="268" t="s">
        <v>1</v>
      </c>
      <c r="F398" s="269" t="s">
        <v>558</v>
      </c>
      <c r="G398" s="267"/>
      <c r="H398" s="268" t="s">
        <v>1</v>
      </c>
      <c r="I398" s="270"/>
      <c r="J398" s="267"/>
      <c r="K398" s="267"/>
      <c r="L398" s="271"/>
      <c r="M398" s="272"/>
      <c r="N398" s="273"/>
      <c r="O398" s="273"/>
      <c r="P398" s="273"/>
      <c r="Q398" s="273"/>
      <c r="R398" s="273"/>
      <c r="S398" s="273"/>
      <c r="T398" s="27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5" t="s">
        <v>239</v>
      </c>
      <c r="AU398" s="275" t="s">
        <v>85</v>
      </c>
      <c r="AV398" s="15" t="s">
        <v>83</v>
      </c>
      <c r="AW398" s="15" t="s">
        <v>32</v>
      </c>
      <c r="AX398" s="15" t="s">
        <v>76</v>
      </c>
      <c r="AY398" s="275" t="s">
        <v>232</v>
      </c>
    </row>
    <row r="399" s="13" customFormat="1">
      <c r="A399" s="13"/>
      <c r="B399" s="243"/>
      <c r="C399" s="244"/>
      <c r="D399" s="245" t="s">
        <v>239</v>
      </c>
      <c r="E399" s="246" t="s">
        <v>1</v>
      </c>
      <c r="F399" s="247" t="s">
        <v>83</v>
      </c>
      <c r="G399" s="244"/>
      <c r="H399" s="248">
        <v>1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239</v>
      </c>
      <c r="AU399" s="254" t="s">
        <v>85</v>
      </c>
      <c r="AV399" s="13" t="s">
        <v>85</v>
      </c>
      <c r="AW399" s="13" t="s">
        <v>32</v>
      </c>
      <c r="AX399" s="13" t="s">
        <v>76</v>
      </c>
      <c r="AY399" s="254" t="s">
        <v>232</v>
      </c>
    </row>
    <row r="400" s="15" customFormat="1">
      <c r="A400" s="15"/>
      <c r="B400" s="266"/>
      <c r="C400" s="267"/>
      <c r="D400" s="245" t="s">
        <v>239</v>
      </c>
      <c r="E400" s="268" t="s">
        <v>1</v>
      </c>
      <c r="F400" s="269" t="s">
        <v>559</v>
      </c>
      <c r="G400" s="267"/>
      <c r="H400" s="268" t="s">
        <v>1</v>
      </c>
      <c r="I400" s="270"/>
      <c r="J400" s="267"/>
      <c r="K400" s="267"/>
      <c r="L400" s="271"/>
      <c r="M400" s="272"/>
      <c r="N400" s="273"/>
      <c r="O400" s="273"/>
      <c r="P400" s="273"/>
      <c r="Q400" s="273"/>
      <c r="R400" s="273"/>
      <c r="S400" s="273"/>
      <c r="T400" s="27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5" t="s">
        <v>239</v>
      </c>
      <c r="AU400" s="275" t="s">
        <v>85</v>
      </c>
      <c r="AV400" s="15" t="s">
        <v>83</v>
      </c>
      <c r="AW400" s="15" t="s">
        <v>32</v>
      </c>
      <c r="AX400" s="15" t="s">
        <v>76</v>
      </c>
      <c r="AY400" s="275" t="s">
        <v>232</v>
      </c>
    </row>
    <row r="401" s="13" customFormat="1">
      <c r="A401" s="13"/>
      <c r="B401" s="243"/>
      <c r="C401" s="244"/>
      <c r="D401" s="245" t="s">
        <v>239</v>
      </c>
      <c r="E401" s="246" t="s">
        <v>1</v>
      </c>
      <c r="F401" s="247" t="s">
        <v>83</v>
      </c>
      <c r="G401" s="244"/>
      <c r="H401" s="248">
        <v>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239</v>
      </c>
      <c r="AU401" s="254" t="s">
        <v>85</v>
      </c>
      <c r="AV401" s="13" t="s">
        <v>85</v>
      </c>
      <c r="AW401" s="13" t="s">
        <v>32</v>
      </c>
      <c r="AX401" s="13" t="s">
        <v>76</v>
      </c>
      <c r="AY401" s="254" t="s">
        <v>232</v>
      </c>
    </row>
    <row r="402" s="15" customFormat="1">
      <c r="A402" s="15"/>
      <c r="B402" s="266"/>
      <c r="C402" s="267"/>
      <c r="D402" s="245" t="s">
        <v>239</v>
      </c>
      <c r="E402" s="268" t="s">
        <v>1</v>
      </c>
      <c r="F402" s="269" t="s">
        <v>560</v>
      </c>
      <c r="G402" s="267"/>
      <c r="H402" s="268" t="s">
        <v>1</v>
      </c>
      <c r="I402" s="270"/>
      <c r="J402" s="267"/>
      <c r="K402" s="267"/>
      <c r="L402" s="271"/>
      <c r="M402" s="272"/>
      <c r="N402" s="273"/>
      <c r="O402" s="273"/>
      <c r="P402" s="273"/>
      <c r="Q402" s="273"/>
      <c r="R402" s="273"/>
      <c r="S402" s="273"/>
      <c r="T402" s="27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5" t="s">
        <v>239</v>
      </c>
      <c r="AU402" s="275" t="s">
        <v>85</v>
      </c>
      <c r="AV402" s="15" t="s">
        <v>83</v>
      </c>
      <c r="AW402" s="15" t="s">
        <v>32</v>
      </c>
      <c r="AX402" s="15" t="s">
        <v>76</v>
      </c>
      <c r="AY402" s="275" t="s">
        <v>232</v>
      </c>
    </row>
    <row r="403" s="13" customFormat="1">
      <c r="A403" s="13"/>
      <c r="B403" s="243"/>
      <c r="C403" s="244"/>
      <c r="D403" s="245" t="s">
        <v>239</v>
      </c>
      <c r="E403" s="246" t="s">
        <v>1</v>
      </c>
      <c r="F403" s="247" t="s">
        <v>83</v>
      </c>
      <c r="G403" s="244"/>
      <c r="H403" s="248">
        <v>1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239</v>
      </c>
      <c r="AU403" s="254" t="s">
        <v>85</v>
      </c>
      <c r="AV403" s="13" t="s">
        <v>85</v>
      </c>
      <c r="AW403" s="13" t="s">
        <v>32</v>
      </c>
      <c r="AX403" s="13" t="s">
        <v>76</v>
      </c>
      <c r="AY403" s="254" t="s">
        <v>232</v>
      </c>
    </row>
    <row r="404" s="15" customFormat="1">
      <c r="A404" s="15"/>
      <c r="B404" s="266"/>
      <c r="C404" s="267"/>
      <c r="D404" s="245" t="s">
        <v>239</v>
      </c>
      <c r="E404" s="268" t="s">
        <v>1</v>
      </c>
      <c r="F404" s="269" t="s">
        <v>561</v>
      </c>
      <c r="G404" s="267"/>
      <c r="H404" s="268" t="s">
        <v>1</v>
      </c>
      <c r="I404" s="270"/>
      <c r="J404" s="267"/>
      <c r="K404" s="267"/>
      <c r="L404" s="271"/>
      <c r="M404" s="272"/>
      <c r="N404" s="273"/>
      <c r="O404" s="273"/>
      <c r="P404" s="273"/>
      <c r="Q404" s="273"/>
      <c r="R404" s="273"/>
      <c r="S404" s="273"/>
      <c r="T404" s="27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5" t="s">
        <v>239</v>
      </c>
      <c r="AU404" s="275" t="s">
        <v>85</v>
      </c>
      <c r="AV404" s="15" t="s">
        <v>83</v>
      </c>
      <c r="AW404" s="15" t="s">
        <v>32</v>
      </c>
      <c r="AX404" s="15" t="s">
        <v>76</v>
      </c>
      <c r="AY404" s="275" t="s">
        <v>232</v>
      </c>
    </row>
    <row r="405" s="13" customFormat="1">
      <c r="A405" s="13"/>
      <c r="B405" s="243"/>
      <c r="C405" s="244"/>
      <c r="D405" s="245" t="s">
        <v>239</v>
      </c>
      <c r="E405" s="246" t="s">
        <v>1</v>
      </c>
      <c r="F405" s="247" t="s">
        <v>83</v>
      </c>
      <c r="G405" s="244"/>
      <c r="H405" s="248">
        <v>1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239</v>
      </c>
      <c r="AU405" s="254" t="s">
        <v>85</v>
      </c>
      <c r="AV405" s="13" t="s">
        <v>85</v>
      </c>
      <c r="AW405" s="13" t="s">
        <v>32</v>
      </c>
      <c r="AX405" s="13" t="s">
        <v>76</v>
      </c>
      <c r="AY405" s="254" t="s">
        <v>232</v>
      </c>
    </row>
    <row r="406" s="15" customFormat="1">
      <c r="A406" s="15"/>
      <c r="B406" s="266"/>
      <c r="C406" s="267"/>
      <c r="D406" s="245" t="s">
        <v>239</v>
      </c>
      <c r="E406" s="268" t="s">
        <v>1</v>
      </c>
      <c r="F406" s="269" t="s">
        <v>562</v>
      </c>
      <c r="G406" s="267"/>
      <c r="H406" s="268" t="s">
        <v>1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5" t="s">
        <v>239</v>
      </c>
      <c r="AU406" s="275" t="s">
        <v>85</v>
      </c>
      <c r="AV406" s="15" t="s">
        <v>83</v>
      </c>
      <c r="AW406" s="15" t="s">
        <v>32</v>
      </c>
      <c r="AX406" s="15" t="s">
        <v>76</v>
      </c>
      <c r="AY406" s="275" t="s">
        <v>232</v>
      </c>
    </row>
    <row r="407" s="13" customFormat="1">
      <c r="A407" s="13"/>
      <c r="B407" s="243"/>
      <c r="C407" s="244"/>
      <c r="D407" s="245" t="s">
        <v>239</v>
      </c>
      <c r="E407" s="246" t="s">
        <v>1</v>
      </c>
      <c r="F407" s="247" t="s">
        <v>83</v>
      </c>
      <c r="G407" s="244"/>
      <c r="H407" s="248">
        <v>1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239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232</v>
      </c>
    </row>
    <row r="408" s="15" customFormat="1">
      <c r="A408" s="15"/>
      <c r="B408" s="266"/>
      <c r="C408" s="267"/>
      <c r="D408" s="245" t="s">
        <v>239</v>
      </c>
      <c r="E408" s="268" t="s">
        <v>1</v>
      </c>
      <c r="F408" s="269" t="s">
        <v>563</v>
      </c>
      <c r="G408" s="267"/>
      <c r="H408" s="268" t="s">
        <v>1</v>
      </c>
      <c r="I408" s="270"/>
      <c r="J408" s="267"/>
      <c r="K408" s="267"/>
      <c r="L408" s="271"/>
      <c r="M408" s="272"/>
      <c r="N408" s="273"/>
      <c r="O408" s="273"/>
      <c r="P408" s="273"/>
      <c r="Q408" s="273"/>
      <c r="R408" s="273"/>
      <c r="S408" s="273"/>
      <c r="T408" s="27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5" t="s">
        <v>239</v>
      </c>
      <c r="AU408" s="275" t="s">
        <v>85</v>
      </c>
      <c r="AV408" s="15" t="s">
        <v>83</v>
      </c>
      <c r="AW408" s="15" t="s">
        <v>32</v>
      </c>
      <c r="AX408" s="15" t="s">
        <v>76</v>
      </c>
      <c r="AY408" s="275" t="s">
        <v>232</v>
      </c>
    </row>
    <row r="409" s="13" customFormat="1">
      <c r="A409" s="13"/>
      <c r="B409" s="243"/>
      <c r="C409" s="244"/>
      <c r="D409" s="245" t="s">
        <v>239</v>
      </c>
      <c r="E409" s="246" t="s">
        <v>1</v>
      </c>
      <c r="F409" s="247" t="s">
        <v>83</v>
      </c>
      <c r="G409" s="244"/>
      <c r="H409" s="248">
        <v>1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239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232</v>
      </c>
    </row>
    <row r="410" s="15" customFormat="1">
      <c r="A410" s="15"/>
      <c r="B410" s="266"/>
      <c r="C410" s="267"/>
      <c r="D410" s="245" t="s">
        <v>239</v>
      </c>
      <c r="E410" s="268" t="s">
        <v>1</v>
      </c>
      <c r="F410" s="269" t="s">
        <v>564</v>
      </c>
      <c r="G410" s="267"/>
      <c r="H410" s="268" t="s">
        <v>1</v>
      </c>
      <c r="I410" s="270"/>
      <c r="J410" s="267"/>
      <c r="K410" s="267"/>
      <c r="L410" s="271"/>
      <c r="M410" s="272"/>
      <c r="N410" s="273"/>
      <c r="O410" s="273"/>
      <c r="P410" s="273"/>
      <c r="Q410" s="273"/>
      <c r="R410" s="273"/>
      <c r="S410" s="273"/>
      <c r="T410" s="27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5" t="s">
        <v>239</v>
      </c>
      <c r="AU410" s="275" t="s">
        <v>85</v>
      </c>
      <c r="AV410" s="15" t="s">
        <v>83</v>
      </c>
      <c r="AW410" s="15" t="s">
        <v>32</v>
      </c>
      <c r="AX410" s="15" t="s">
        <v>76</v>
      </c>
      <c r="AY410" s="275" t="s">
        <v>232</v>
      </c>
    </row>
    <row r="411" s="13" customFormat="1">
      <c r="A411" s="13"/>
      <c r="B411" s="243"/>
      <c r="C411" s="244"/>
      <c r="D411" s="245" t="s">
        <v>239</v>
      </c>
      <c r="E411" s="246" t="s">
        <v>1</v>
      </c>
      <c r="F411" s="247" t="s">
        <v>83</v>
      </c>
      <c r="G411" s="244"/>
      <c r="H411" s="248">
        <v>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239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232</v>
      </c>
    </row>
    <row r="412" s="15" customFormat="1">
      <c r="A412" s="15"/>
      <c r="B412" s="266"/>
      <c r="C412" s="267"/>
      <c r="D412" s="245" t="s">
        <v>239</v>
      </c>
      <c r="E412" s="268" t="s">
        <v>1</v>
      </c>
      <c r="F412" s="269" t="s">
        <v>565</v>
      </c>
      <c r="G412" s="267"/>
      <c r="H412" s="268" t="s">
        <v>1</v>
      </c>
      <c r="I412" s="270"/>
      <c r="J412" s="267"/>
      <c r="K412" s="267"/>
      <c r="L412" s="271"/>
      <c r="M412" s="272"/>
      <c r="N412" s="273"/>
      <c r="O412" s="273"/>
      <c r="P412" s="273"/>
      <c r="Q412" s="273"/>
      <c r="R412" s="273"/>
      <c r="S412" s="273"/>
      <c r="T412" s="27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5" t="s">
        <v>239</v>
      </c>
      <c r="AU412" s="275" t="s">
        <v>85</v>
      </c>
      <c r="AV412" s="15" t="s">
        <v>83</v>
      </c>
      <c r="AW412" s="15" t="s">
        <v>32</v>
      </c>
      <c r="AX412" s="15" t="s">
        <v>76</v>
      </c>
      <c r="AY412" s="275" t="s">
        <v>232</v>
      </c>
    </row>
    <row r="413" s="13" customFormat="1">
      <c r="A413" s="13"/>
      <c r="B413" s="243"/>
      <c r="C413" s="244"/>
      <c r="D413" s="245" t="s">
        <v>239</v>
      </c>
      <c r="E413" s="246" t="s">
        <v>1</v>
      </c>
      <c r="F413" s="247" t="s">
        <v>83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239</v>
      </c>
      <c r="AU413" s="254" t="s">
        <v>85</v>
      </c>
      <c r="AV413" s="13" t="s">
        <v>85</v>
      </c>
      <c r="AW413" s="13" t="s">
        <v>32</v>
      </c>
      <c r="AX413" s="13" t="s">
        <v>76</v>
      </c>
      <c r="AY413" s="254" t="s">
        <v>232</v>
      </c>
    </row>
    <row r="414" s="15" customFormat="1">
      <c r="A414" s="15"/>
      <c r="B414" s="266"/>
      <c r="C414" s="267"/>
      <c r="D414" s="245" t="s">
        <v>239</v>
      </c>
      <c r="E414" s="268" t="s">
        <v>1</v>
      </c>
      <c r="F414" s="269" t="s">
        <v>566</v>
      </c>
      <c r="G414" s="267"/>
      <c r="H414" s="268" t="s">
        <v>1</v>
      </c>
      <c r="I414" s="270"/>
      <c r="J414" s="267"/>
      <c r="K414" s="267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239</v>
      </c>
      <c r="AU414" s="275" t="s">
        <v>85</v>
      </c>
      <c r="AV414" s="15" t="s">
        <v>83</v>
      </c>
      <c r="AW414" s="15" t="s">
        <v>32</v>
      </c>
      <c r="AX414" s="15" t="s">
        <v>76</v>
      </c>
      <c r="AY414" s="275" t="s">
        <v>232</v>
      </c>
    </row>
    <row r="415" s="13" customFormat="1">
      <c r="A415" s="13"/>
      <c r="B415" s="243"/>
      <c r="C415" s="244"/>
      <c r="D415" s="245" t="s">
        <v>239</v>
      </c>
      <c r="E415" s="246" t="s">
        <v>1</v>
      </c>
      <c r="F415" s="247" t="s">
        <v>83</v>
      </c>
      <c r="G415" s="244"/>
      <c r="H415" s="248">
        <v>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239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232</v>
      </c>
    </row>
    <row r="416" s="15" customFormat="1">
      <c r="A416" s="15"/>
      <c r="B416" s="266"/>
      <c r="C416" s="267"/>
      <c r="D416" s="245" t="s">
        <v>239</v>
      </c>
      <c r="E416" s="268" t="s">
        <v>1</v>
      </c>
      <c r="F416" s="269" t="s">
        <v>567</v>
      </c>
      <c r="G416" s="267"/>
      <c r="H416" s="268" t="s">
        <v>1</v>
      </c>
      <c r="I416" s="270"/>
      <c r="J416" s="267"/>
      <c r="K416" s="267"/>
      <c r="L416" s="271"/>
      <c r="M416" s="272"/>
      <c r="N416" s="273"/>
      <c r="O416" s="273"/>
      <c r="P416" s="273"/>
      <c r="Q416" s="273"/>
      <c r="R416" s="273"/>
      <c r="S416" s="273"/>
      <c r="T416" s="27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5" t="s">
        <v>239</v>
      </c>
      <c r="AU416" s="275" t="s">
        <v>85</v>
      </c>
      <c r="AV416" s="15" t="s">
        <v>83</v>
      </c>
      <c r="AW416" s="15" t="s">
        <v>32</v>
      </c>
      <c r="AX416" s="15" t="s">
        <v>76</v>
      </c>
      <c r="AY416" s="275" t="s">
        <v>232</v>
      </c>
    </row>
    <row r="417" s="13" customFormat="1">
      <c r="A417" s="13"/>
      <c r="B417" s="243"/>
      <c r="C417" s="244"/>
      <c r="D417" s="245" t="s">
        <v>239</v>
      </c>
      <c r="E417" s="246" t="s">
        <v>1</v>
      </c>
      <c r="F417" s="247" t="s">
        <v>83</v>
      </c>
      <c r="G417" s="244"/>
      <c r="H417" s="248">
        <v>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239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232</v>
      </c>
    </row>
    <row r="418" s="15" customFormat="1">
      <c r="A418" s="15"/>
      <c r="B418" s="266"/>
      <c r="C418" s="267"/>
      <c r="D418" s="245" t="s">
        <v>239</v>
      </c>
      <c r="E418" s="268" t="s">
        <v>1</v>
      </c>
      <c r="F418" s="269" t="s">
        <v>568</v>
      </c>
      <c r="G418" s="267"/>
      <c r="H418" s="268" t="s">
        <v>1</v>
      </c>
      <c r="I418" s="270"/>
      <c r="J418" s="267"/>
      <c r="K418" s="267"/>
      <c r="L418" s="271"/>
      <c r="M418" s="272"/>
      <c r="N418" s="273"/>
      <c r="O418" s="273"/>
      <c r="P418" s="273"/>
      <c r="Q418" s="273"/>
      <c r="R418" s="273"/>
      <c r="S418" s="273"/>
      <c r="T418" s="27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5" t="s">
        <v>239</v>
      </c>
      <c r="AU418" s="275" t="s">
        <v>85</v>
      </c>
      <c r="AV418" s="15" t="s">
        <v>83</v>
      </c>
      <c r="AW418" s="15" t="s">
        <v>32</v>
      </c>
      <c r="AX418" s="15" t="s">
        <v>76</v>
      </c>
      <c r="AY418" s="275" t="s">
        <v>232</v>
      </c>
    </row>
    <row r="419" s="13" customFormat="1">
      <c r="A419" s="13"/>
      <c r="B419" s="243"/>
      <c r="C419" s="244"/>
      <c r="D419" s="245" t="s">
        <v>239</v>
      </c>
      <c r="E419" s="246" t="s">
        <v>1</v>
      </c>
      <c r="F419" s="247" t="s">
        <v>83</v>
      </c>
      <c r="G419" s="244"/>
      <c r="H419" s="248">
        <v>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239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232</v>
      </c>
    </row>
    <row r="420" s="15" customFormat="1">
      <c r="A420" s="15"/>
      <c r="B420" s="266"/>
      <c r="C420" s="267"/>
      <c r="D420" s="245" t="s">
        <v>239</v>
      </c>
      <c r="E420" s="268" t="s">
        <v>1</v>
      </c>
      <c r="F420" s="269" t="s">
        <v>569</v>
      </c>
      <c r="G420" s="267"/>
      <c r="H420" s="268" t="s">
        <v>1</v>
      </c>
      <c r="I420" s="270"/>
      <c r="J420" s="267"/>
      <c r="K420" s="267"/>
      <c r="L420" s="271"/>
      <c r="M420" s="272"/>
      <c r="N420" s="273"/>
      <c r="O420" s="273"/>
      <c r="P420" s="273"/>
      <c r="Q420" s="273"/>
      <c r="R420" s="273"/>
      <c r="S420" s="273"/>
      <c r="T420" s="27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5" t="s">
        <v>239</v>
      </c>
      <c r="AU420" s="275" t="s">
        <v>85</v>
      </c>
      <c r="AV420" s="15" t="s">
        <v>83</v>
      </c>
      <c r="AW420" s="15" t="s">
        <v>32</v>
      </c>
      <c r="AX420" s="15" t="s">
        <v>76</v>
      </c>
      <c r="AY420" s="275" t="s">
        <v>232</v>
      </c>
    </row>
    <row r="421" s="13" customFormat="1">
      <c r="A421" s="13"/>
      <c r="B421" s="243"/>
      <c r="C421" s="244"/>
      <c r="D421" s="245" t="s">
        <v>239</v>
      </c>
      <c r="E421" s="246" t="s">
        <v>1</v>
      </c>
      <c r="F421" s="247" t="s">
        <v>83</v>
      </c>
      <c r="G421" s="244"/>
      <c r="H421" s="248">
        <v>1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239</v>
      </c>
      <c r="AU421" s="254" t="s">
        <v>85</v>
      </c>
      <c r="AV421" s="13" t="s">
        <v>85</v>
      </c>
      <c r="AW421" s="13" t="s">
        <v>32</v>
      </c>
      <c r="AX421" s="13" t="s">
        <v>76</v>
      </c>
      <c r="AY421" s="254" t="s">
        <v>232</v>
      </c>
    </row>
    <row r="422" s="15" customFormat="1">
      <c r="A422" s="15"/>
      <c r="B422" s="266"/>
      <c r="C422" s="267"/>
      <c r="D422" s="245" t="s">
        <v>239</v>
      </c>
      <c r="E422" s="268" t="s">
        <v>1</v>
      </c>
      <c r="F422" s="269" t="s">
        <v>570</v>
      </c>
      <c r="G422" s="267"/>
      <c r="H422" s="268" t="s">
        <v>1</v>
      </c>
      <c r="I422" s="270"/>
      <c r="J422" s="267"/>
      <c r="K422" s="267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239</v>
      </c>
      <c r="AU422" s="275" t="s">
        <v>85</v>
      </c>
      <c r="AV422" s="15" t="s">
        <v>83</v>
      </c>
      <c r="AW422" s="15" t="s">
        <v>32</v>
      </c>
      <c r="AX422" s="15" t="s">
        <v>76</v>
      </c>
      <c r="AY422" s="275" t="s">
        <v>232</v>
      </c>
    </row>
    <row r="423" s="13" customFormat="1">
      <c r="A423" s="13"/>
      <c r="B423" s="243"/>
      <c r="C423" s="244"/>
      <c r="D423" s="245" t="s">
        <v>239</v>
      </c>
      <c r="E423" s="246" t="s">
        <v>1</v>
      </c>
      <c r="F423" s="247" t="s">
        <v>83</v>
      </c>
      <c r="G423" s="244"/>
      <c r="H423" s="248">
        <v>1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239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232</v>
      </c>
    </row>
    <row r="424" s="15" customFormat="1">
      <c r="A424" s="15"/>
      <c r="B424" s="266"/>
      <c r="C424" s="267"/>
      <c r="D424" s="245" t="s">
        <v>239</v>
      </c>
      <c r="E424" s="268" t="s">
        <v>1</v>
      </c>
      <c r="F424" s="269" t="s">
        <v>571</v>
      </c>
      <c r="G424" s="267"/>
      <c r="H424" s="268" t="s">
        <v>1</v>
      </c>
      <c r="I424" s="270"/>
      <c r="J424" s="267"/>
      <c r="K424" s="267"/>
      <c r="L424" s="271"/>
      <c r="M424" s="272"/>
      <c r="N424" s="273"/>
      <c r="O424" s="273"/>
      <c r="P424" s="273"/>
      <c r="Q424" s="273"/>
      <c r="R424" s="273"/>
      <c r="S424" s="273"/>
      <c r="T424" s="27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5" t="s">
        <v>239</v>
      </c>
      <c r="AU424" s="275" t="s">
        <v>85</v>
      </c>
      <c r="AV424" s="15" t="s">
        <v>83</v>
      </c>
      <c r="AW424" s="15" t="s">
        <v>32</v>
      </c>
      <c r="AX424" s="15" t="s">
        <v>76</v>
      </c>
      <c r="AY424" s="275" t="s">
        <v>232</v>
      </c>
    </row>
    <row r="425" s="13" customFormat="1">
      <c r="A425" s="13"/>
      <c r="B425" s="243"/>
      <c r="C425" s="244"/>
      <c r="D425" s="245" t="s">
        <v>239</v>
      </c>
      <c r="E425" s="246" t="s">
        <v>1</v>
      </c>
      <c r="F425" s="247" t="s">
        <v>83</v>
      </c>
      <c r="G425" s="244"/>
      <c r="H425" s="248">
        <v>1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239</v>
      </c>
      <c r="AU425" s="254" t="s">
        <v>85</v>
      </c>
      <c r="AV425" s="13" t="s">
        <v>85</v>
      </c>
      <c r="AW425" s="13" t="s">
        <v>32</v>
      </c>
      <c r="AX425" s="13" t="s">
        <v>76</v>
      </c>
      <c r="AY425" s="254" t="s">
        <v>232</v>
      </c>
    </row>
    <row r="426" s="15" customFormat="1">
      <c r="A426" s="15"/>
      <c r="B426" s="266"/>
      <c r="C426" s="267"/>
      <c r="D426" s="245" t="s">
        <v>239</v>
      </c>
      <c r="E426" s="268" t="s">
        <v>1</v>
      </c>
      <c r="F426" s="269" t="s">
        <v>572</v>
      </c>
      <c r="G426" s="267"/>
      <c r="H426" s="268" t="s">
        <v>1</v>
      </c>
      <c r="I426" s="270"/>
      <c r="J426" s="267"/>
      <c r="K426" s="267"/>
      <c r="L426" s="271"/>
      <c r="M426" s="272"/>
      <c r="N426" s="273"/>
      <c r="O426" s="273"/>
      <c r="P426" s="273"/>
      <c r="Q426" s="273"/>
      <c r="R426" s="273"/>
      <c r="S426" s="273"/>
      <c r="T426" s="27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5" t="s">
        <v>239</v>
      </c>
      <c r="AU426" s="275" t="s">
        <v>85</v>
      </c>
      <c r="AV426" s="15" t="s">
        <v>83</v>
      </c>
      <c r="AW426" s="15" t="s">
        <v>32</v>
      </c>
      <c r="AX426" s="15" t="s">
        <v>76</v>
      </c>
      <c r="AY426" s="275" t="s">
        <v>232</v>
      </c>
    </row>
    <row r="427" s="13" customFormat="1">
      <c r="A427" s="13"/>
      <c r="B427" s="243"/>
      <c r="C427" s="244"/>
      <c r="D427" s="245" t="s">
        <v>239</v>
      </c>
      <c r="E427" s="246" t="s">
        <v>1</v>
      </c>
      <c r="F427" s="247" t="s">
        <v>83</v>
      </c>
      <c r="G427" s="244"/>
      <c r="H427" s="248">
        <v>1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239</v>
      </c>
      <c r="AU427" s="254" t="s">
        <v>85</v>
      </c>
      <c r="AV427" s="13" t="s">
        <v>85</v>
      </c>
      <c r="AW427" s="13" t="s">
        <v>32</v>
      </c>
      <c r="AX427" s="13" t="s">
        <v>76</v>
      </c>
      <c r="AY427" s="254" t="s">
        <v>232</v>
      </c>
    </row>
    <row r="428" s="15" customFormat="1">
      <c r="A428" s="15"/>
      <c r="B428" s="266"/>
      <c r="C428" s="267"/>
      <c r="D428" s="245" t="s">
        <v>239</v>
      </c>
      <c r="E428" s="268" t="s">
        <v>1</v>
      </c>
      <c r="F428" s="269" t="s">
        <v>573</v>
      </c>
      <c r="G428" s="267"/>
      <c r="H428" s="268" t="s">
        <v>1</v>
      </c>
      <c r="I428" s="270"/>
      <c r="J428" s="267"/>
      <c r="K428" s="267"/>
      <c r="L428" s="271"/>
      <c r="M428" s="272"/>
      <c r="N428" s="273"/>
      <c r="O428" s="273"/>
      <c r="P428" s="273"/>
      <c r="Q428" s="273"/>
      <c r="R428" s="273"/>
      <c r="S428" s="273"/>
      <c r="T428" s="27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5" t="s">
        <v>239</v>
      </c>
      <c r="AU428" s="275" t="s">
        <v>85</v>
      </c>
      <c r="AV428" s="15" t="s">
        <v>83</v>
      </c>
      <c r="AW428" s="15" t="s">
        <v>32</v>
      </c>
      <c r="AX428" s="15" t="s">
        <v>76</v>
      </c>
      <c r="AY428" s="275" t="s">
        <v>232</v>
      </c>
    </row>
    <row r="429" s="13" customFormat="1">
      <c r="A429" s="13"/>
      <c r="B429" s="243"/>
      <c r="C429" s="244"/>
      <c r="D429" s="245" t="s">
        <v>239</v>
      </c>
      <c r="E429" s="246" t="s">
        <v>1</v>
      </c>
      <c r="F429" s="247" t="s">
        <v>83</v>
      </c>
      <c r="G429" s="244"/>
      <c r="H429" s="248">
        <v>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239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232</v>
      </c>
    </row>
    <row r="430" s="14" customFormat="1">
      <c r="A430" s="14"/>
      <c r="B430" s="255"/>
      <c r="C430" s="256"/>
      <c r="D430" s="245" t="s">
        <v>239</v>
      </c>
      <c r="E430" s="257" t="s">
        <v>1</v>
      </c>
      <c r="F430" s="258" t="s">
        <v>258</v>
      </c>
      <c r="G430" s="256"/>
      <c r="H430" s="259">
        <v>17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239</v>
      </c>
      <c r="AU430" s="265" t="s">
        <v>85</v>
      </c>
      <c r="AV430" s="14" t="s">
        <v>237</v>
      </c>
      <c r="AW430" s="14" t="s">
        <v>32</v>
      </c>
      <c r="AX430" s="14" t="s">
        <v>83</v>
      </c>
      <c r="AY430" s="265" t="s">
        <v>232</v>
      </c>
    </row>
    <row r="431" s="2" customFormat="1" ht="24.15" customHeight="1">
      <c r="A431" s="39"/>
      <c r="B431" s="40"/>
      <c r="C431" s="276" t="s">
        <v>574</v>
      </c>
      <c r="D431" s="276" t="s">
        <v>485</v>
      </c>
      <c r="E431" s="277" t="s">
        <v>575</v>
      </c>
      <c r="F431" s="278" t="s">
        <v>576</v>
      </c>
      <c r="G431" s="279" t="s">
        <v>293</v>
      </c>
      <c r="H431" s="280">
        <v>8</v>
      </c>
      <c r="I431" s="281"/>
      <c r="J431" s="282">
        <f>ROUND(I431*H431,2)</f>
        <v>0</v>
      </c>
      <c r="K431" s="283"/>
      <c r="L431" s="284"/>
      <c r="M431" s="285" t="s">
        <v>1</v>
      </c>
      <c r="N431" s="286" t="s">
        <v>41</v>
      </c>
      <c r="O431" s="92"/>
      <c r="P431" s="239">
        <f>O431*H431</f>
        <v>0</v>
      </c>
      <c r="Q431" s="239">
        <v>0.012250000000000001</v>
      </c>
      <c r="R431" s="239">
        <f>Q431*H431</f>
        <v>0.098000000000000004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273</v>
      </c>
      <c r="AT431" s="241" t="s">
        <v>485</v>
      </c>
      <c r="AU431" s="241" t="s">
        <v>85</v>
      </c>
      <c r="AY431" s="18" t="s">
        <v>232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83</v>
      </c>
      <c r="BK431" s="242">
        <f>ROUND(I431*H431,2)</f>
        <v>0</v>
      </c>
      <c r="BL431" s="18" t="s">
        <v>237</v>
      </c>
      <c r="BM431" s="241" t="s">
        <v>577</v>
      </c>
    </row>
    <row r="432" s="2" customFormat="1">
      <c r="A432" s="39"/>
      <c r="B432" s="40"/>
      <c r="C432" s="41"/>
      <c r="D432" s="245" t="s">
        <v>578</v>
      </c>
      <c r="E432" s="41"/>
      <c r="F432" s="298" t="s">
        <v>579</v>
      </c>
      <c r="G432" s="41"/>
      <c r="H432" s="41"/>
      <c r="I432" s="299"/>
      <c r="J432" s="41"/>
      <c r="K432" s="41"/>
      <c r="L432" s="45"/>
      <c r="M432" s="300"/>
      <c r="N432" s="301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578</v>
      </c>
      <c r="AU432" s="18" t="s">
        <v>85</v>
      </c>
    </row>
    <row r="433" s="2" customFormat="1" ht="24.15" customHeight="1">
      <c r="A433" s="39"/>
      <c r="B433" s="40"/>
      <c r="C433" s="276" t="s">
        <v>580</v>
      </c>
      <c r="D433" s="276" t="s">
        <v>485</v>
      </c>
      <c r="E433" s="277" t="s">
        <v>581</v>
      </c>
      <c r="F433" s="278" t="s">
        <v>582</v>
      </c>
      <c r="G433" s="279" t="s">
        <v>293</v>
      </c>
      <c r="H433" s="280">
        <v>2</v>
      </c>
      <c r="I433" s="281"/>
      <c r="J433" s="282">
        <f>ROUND(I433*H433,2)</f>
        <v>0</v>
      </c>
      <c r="K433" s="283"/>
      <c r="L433" s="284"/>
      <c r="M433" s="285" t="s">
        <v>1</v>
      </c>
      <c r="N433" s="286" t="s">
        <v>41</v>
      </c>
      <c r="O433" s="92"/>
      <c r="P433" s="239">
        <f>O433*H433</f>
        <v>0</v>
      </c>
      <c r="Q433" s="239">
        <v>0.014890000000000001</v>
      </c>
      <c r="R433" s="239">
        <f>Q433*H433</f>
        <v>0.029780000000000001</v>
      </c>
      <c r="S433" s="239">
        <v>0</v>
      </c>
      <c r="T433" s="24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273</v>
      </c>
      <c r="AT433" s="241" t="s">
        <v>485</v>
      </c>
      <c r="AU433" s="241" t="s">
        <v>85</v>
      </c>
      <c r="AY433" s="18" t="s">
        <v>232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237</v>
      </c>
      <c r="BM433" s="241" t="s">
        <v>583</v>
      </c>
    </row>
    <row r="434" s="2" customFormat="1">
      <c r="A434" s="39"/>
      <c r="B434" s="40"/>
      <c r="C434" s="41"/>
      <c r="D434" s="245" t="s">
        <v>578</v>
      </c>
      <c r="E434" s="41"/>
      <c r="F434" s="298" t="s">
        <v>579</v>
      </c>
      <c r="G434" s="41"/>
      <c r="H434" s="41"/>
      <c r="I434" s="299"/>
      <c r="J434" s="41"/>
      <c r="K434" s="41"/>
      <c r="L434" s="45"/>
      <c r="M434" s="300"/>
      <c r="N434" s="301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578</v>
      </c>
      <c r="AU434" s="18" t="s">
        <v>85</v>
      </c>
    </row>
    <row r="435" s="2" customFormat="1" ht="24.15" customHeight="1">
      <c r="A435" s="39"/>
      <c r="B435" s="40"/>
      <c r="C435" s="276" t="s">
        <v>584</v>
      </c>
      <c r="D435" s="276" t="s">
        <v>485</v>
      </c>
      <c r="E435" s="277" t="s">
        <v>585</v>
      </c>
      <c r="F435" s="278" t="s">
        <v>586</v>
      </c>
      <c r="G435" s="279" t="s">
        <v>293</v>
      </c>
      <c r="H435" s="280">
        <v>3</v>
      </c>
      <c r="I435" s="281"/>
      <c r="J435" s="282">
        <f>ROUND(I435*H435,2)</f>
        <v>0</v>
      </c>
      <c r="K435" s="283"/>
      <c r="L435" s="284"/>
      <c r="M435" s="285" t="s">
        <v>1</v>
      </c>
      <c r="N435" s="286" t="s">
        <v>41</v>
      </c>
      <c r="O435" s="92"/>
      <c r="P435" s="239">
        <f>O435*H435</f>
        <v>0</v>
      </c>
      <c r="Q435" s="239">
        <v>0.01521</v>
      </c>
      <c r="R435" s="239">
        <f>Q435*H435</f>
        <v>0.045629999999999997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273</v>
      </c>
      <c r="AT435" s="241" t="s">
        <v>485</v>
      </c>
      <c r="AU435" s="241" t="s">
        <v>85</v>
      </c>
      <c r="AY435" s="18" t="s">
        <v>232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237</v>
      </c>
      <c r="BM435" s="241" t="s">
        <v>587</v>
      </c>
    </row>
    <row r="436" s="2" customFormat="1">
      <c r="A436" s="39"/>
      <c r="B436" s="40"/>
      <c r="C436" s="41"/>
      <c r="D436" s="245" t="s">
        <v>578</v>
      </c>
      <c r="E436" s="41"/>
      <c r="F436" s="298" t="s">
        <v>579</v>
      </c>
      <c r="G436" s="41"/>
      <c r="H436" s="41"/>
      <c r="I436" s="299"/>
      <c r="J436" s="41"/>
      <c r="K436" s="41"/>
      <c r="L436" s="45"/>
      <c r="M436" s="300"/>
      <c r="N436" s="301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578</v>
      </c>
      <c r="AU436" s="18" t="s">
        <v>85</v>
      </c>
    </row>
    <row r="437" s="2" customFormat="1" ht="24.15" customHeight="1">
      <c r="A437" s="39"/>
      <c r="B437" s="40"/>
      <c r="C437" s="276" t="s">
        <v>588</v>
      </c>
      <c r="D437" s="276" t="s">
        <v>485</v>
      </c>
      <c r="E437" s="277" t="s">
        <v>589</v>
      </c>
      <c r="F437" s="278" t="s">
        <v>590</v>
      </c>
      <c r="G437" s="279" t="s">
        <v>293</v>
      </c>
      <c r="H437" s="280">
        <v>2</v>
      </c>
      <c r="I437" s="281"/>
      <c r="J437" s="282">
        <f>ROUND(I437*H437,2)</f>
        <v>0</v>
      </c>
      <c r="K437" s="283"/>
      <c r="L437" s="284"/>
      <c r="M437" s="285" t="s">
        <v>1</v>
      </c>
      <c r="N437" s="286" t="s">
        <v>41</v>
      </c>
      <c r="O437" s="92"/>
      <c r="P437" s="239">
        <f>O437*H437</f>
        <v>0</v>
      </c>
      <c r="Q437" s="239">
        <v>0.01553</v>
      </c>
      <c r="R437" s="239">
        <f>Q437*H437</f>
        <v>0.031060000000000001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273</v>
      </c>
      <c r="AT437" s="241" t="s">
        <v>485</v>
      </c>
      <c r="AU437" s="241" t="s">
        <v>85</v>
      </c>
      <c r="AY437" s="18" t="s">
        <v>232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83</v>
      </c>
      <c r="BK437" s="242">
        <f>ROUND(I437*H437,2)</f>
        <v>0</v>
      </c>
      <c r="BL437" s="18" t="s">
        <v>237</v>
      </c>
      <c r="BM437" s="241" t="s">
        <v>591</v>
      </c>
    </row>
    <row r="438" s="2" customFormat="1">
      <c r="A438" s="39"/>
      <c r="B438" s="40"/>
      <c r="C438" s="41"/>
      <c r="D438" s="245" t="s">
        <v>578</v>
      </c>
      <c r="E438" s="41"/>
      <c r="F438" s="298" t="s">
        <v>579</v>
      </c>
      <c r="G438" s="41"/>
      <c r="H438" s="41"/>
      <c r="I438" s="299"/>
      <c r="J438" s="41"/>
      <c r="K438" s="41"/>
      <c r="L438" s="45"/>
      <c r="M438" s="300"/>
      <c r="N438" s="301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578</v>
      </c>
      <c r="AU438" s="18" t="s">
        <v>85</v>
      </c>
    </row>
    <row r="439" s="2" customFormat="1" ht="24.15" customHeight="1">
      <c r="A439" s="39"/>
      <c r="B439" s="40"/>
      <c r="C439" s="276" t="s">
        <v>592</v>
      </c>
      <c r="D439" s="276" t="s">
        <v>485</v>
      </c>
      <c r="E439" s="277" t="s">
        <v>593</v>
      </c>
      <c r="F439" s="278" t="s">
        <v>594</v>
      </c>
      <c r="G439" s="279" t="s">
        <v>293</v>
      </c>
      <c r="H439" s="280">
        <v>1</v>
      </c>
      <c r="I439" s="281"/>
      <c r="J439" s="282">
        <f>ROUND(I439*H439,2)</f>
        <v>0</v>
      </c>
      <c r="K439" s="283"/>
      <c r="L439" s="284"/>
      <c r="M439" s="285" t="s">
        <v>1</v>
      </c>
      <c r="N439" s="286" t="s">
        <v>41</v>
      </c>
      <c r="O439" s="92"/>
      <c r="P439" s="239">
        <f>O439*H439</f>
        <v>0</v>
      </c>
      <c r="Q439" s="239">
        <v>0.016240000000000001</v>
      </c>
      <c r="R439" s="239">
        <f>Q439*H439</f>
        <v>0.016240000000000001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273</v>
      </c>
      <c r="AT439" s="241" t="s">
        <v>485</v>
      </c>
      <c r="AU439" s="241" t="s">
        <v>85</v>
      </c>
      <c r="AY439" s="18" t="s">
        <v>232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237</v>
      </c>
      <c r="BM439" s="241" t="s">
        <v>595</v>
      </c>
    </row>
    <row r="440" s="2" customFormat="1">
      <c r="A440" s="39"/>
      <c r="B440" s="40"/>
      <c r="C440" s="41"/>
      <c r="D440" s="245" t="s">
        <v>578</v>
      </c>
      <c r="E440" s="41"/>
      <c r="F440" s="298" t="s">
        <v>579</v>
      </c>
      <c r="G440" s="41"/>
      <c r="H440" s="41"/>
      <c r="I440" s="299"/>
      <c r="J440" s="41"/>
      <c r="K440" s="41"/>
      <c r="L440" s="45"/>
      <c r="M440" s="300"/>
      <c r="N440" s="301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578</v>
      </c>
      <c r="AU440" s="18" t="s">
        <v>85</v>
      </c>
    </row>
    <row r="441" s="2" customFormat="1" ht="24.15" customHeight="1">
      <c r="A441" s="39"/>
      <c r="B441" s="40"/>
      <c r="C441" s="276" t="s">
        <v>596</v>
      </c>
      <c r="D441" s="276" t="s">
        <v>485</v>
      </c>
      <c r="E441" s="277" t="s">
        <v>597</v>
      </c>
      <c r="F441" s="278" t="s">
        <v>598</v>
      </c>
      <c r="G441" s="279" t="s">
        <v>293</v>
      </c>
      <c r="H441" s="280">
        <v>1</v>
      </c>
      <c r="I441" s="281"/>
      <c r="J441" s="282">
        <f>ROUND(I441*H441,2)</f>
        <v>0</v>
      </c>
      <c r="K441" s="283"/>
      <c r="L441" s="284"/>
      <c r="M441" s="285" t="s">
        <v>1</v>
      </c>
      <c r="N441" s="286" t="s">
        <v>41</v>
      </c>
      <c r="O441" s="92"/>
      <c r="P441" s="239">
        <f>O441*H441</f>
        <v>0</v>
      </c>
      <c r="Q441" s="239">
        <v>0.016240000000000001</v>
      </c>
      <c r="R441" s="239">
        <f>Q441*H441</f>
        <v>0.016240000000000001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273</v>
      </c>
      <c r="AT441" s="241" t="s">
        <v>485</v>
      </c>
      <c r="AU441" s="241" t="s">
        <v>85</v>
      </c>
      <c r="AY441" s="18" t="s">
        <v>232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237</v>
      </c>
      <c r="BM441" s="241" t="s">
        <v>599</v>
      </c>
    </row>
    <row r="442" s="2" customFormat="1">
      <c r="A442" s="39"/>
      <c r="B442" s="40"/>
      <c r="C442" s="41"/>
      <c r="D442" s="245" t="s">
        <v>578</v>
      </c>
      <c r="E442" s="41"/>
      <c r="F442" s="298" t="s">
        <v>579</v>
      </c>
      <c r="G442" s="41"/>
      <c r="H442" s="41"/>
      <c r="I442" s="299"/>
      <c r="J442" s="41"/>
      <c r="K442" s="41"/>
      <c r="L442" s="45"/>
      <c r="M442" s="300"/>
      <c r="N442" s="301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578</v>
      </c>
      <c r="AU442" s="18" t="s">
        <v>85</v>
      </c>
    </row>
    <row r="443" s="2" customFormat="1" ht="24.15" customHeight="1">
      <c r="A443" s="39"/>
      <c r="B443" s="40"/>
      <c r="C443" s="229" t="s">
        <v>600</v>
      </c>
      <c r="D443" s="229" t="s">
        <v>234</v>
      </c>
      <c r="E443" s="230" t="s">
        <v>601</v>
      </c>
      <c r="F443" s="231" t="s">
        <v>602</v>
      </c>
      <c r="G443" s="232" t="s">
        <v>293</v>
      </c>
      <c r="H443" s="233">
        <v>10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0.42153000000000002</v>
      </c>
      <c r="R443" s="239">
        <f>Q443*H443</f>
        <v>4.2153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237</v>
      </c>
      <c r="AT443" s="241" t="s">
        <v>234</v>
      </c>
      <c r="AU443" s="241" t="s">
        <v>85</v>
      </c>
      <c r="AY443" s="18" t="s">
        <v>232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237</v>
      </c>
      <c r="BM443" s="241" t="s">
        <v>603</v>
      </c>
    </row>
    <row r="444" s="15" customFormat="1">
      <c r="A444" s="15"/>
      <c r="B444" s="266"/>
      <c r="C444" s="267"/>
      <c r="D444" s="245" t="s">
        <v>239</v>
      </c>
      <c r="E444" s="268" t="s">
        <v>1</v>
      </c>
      <c r="F444" s="269" t="s">
        <v>604</v>
      </c>
      <c r="G444" s="267"/>
      <c r="H444" s="268" t="s">
        <v>1</v>
      </c>
      <c r="I444" s="270"/>
      <c r="J444" s="267"/>
      <c r="K444" s="267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239</v>
      </c>
      <c r="AU444" s="275" t="s">
        <v>85</v>
      </c>
      <c r="AV444" s="15" t="s">
        <v>83</v>
      </c>
      <c r="AW444" s="15" t="s">
        <v>32</v>
      </c>
      <c r="AX444" s="15" t="s">
        <v>76</v>
      </c>
      <c r="AY444" s="275" t="s">
        <v>232</v>
      </c>
    </row>
    <row r="445" s="13" customFormat="1">
      <c r="A445" s="13"/>
      <c r="B445" s="243"/>
      <c r="C445" s="244"/>
      <c r="D445" s="245" t="s">
        <v>239</v>
      </c>
      <c r="E445" s="246" t="s">
        <v>1</v>
      </c>
      <c r="F445" s="247" t="s">
        <v>83</v>
      </c>
      <c r="G445" s="244"/>
      <c r="H445" s="248">
        <v>1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239</v>
      </c>
      <c r="AU445" s="254" t="s">
        <v>85</v>
      </c>
      <c r="AV445" s="13" t="s">
        <v>85</v>
      </c>
      <c r="AW445" s="13" t="s">
        <v>32</v>
      </c>
      <c r="AX445" s="13" t="s">
        <v>76</v>
      </c>
      <c r="AY445" s="254" t="s">
        <v>232</v>
      </c>
    </row>
    <row r="446" s="15" customFormat="1">
      <c r="A446" s="15"/>
      <c r="B446" s="266"/>
      <c r="C446" s="267"/>
      <c r="D446" s="245" t="s">
        <v>239</v>
      </c>
      <c r="E446" s="268" t="s">
        <v>1</v>
      </c>
      <c r="F446" s="269" t="s">
        <v>605</v>
      </c>
      <c r="G446" s="267"/>
      <c r="H446" s="268" t="s">
        <v>1</v>
      </c>
      <c r="I446" s="270"/>
      <c r="J446" s="267"/>
      <c r="K446" s="267"/>
      <c r="L446" s="271"/>
      <c r="M446" s="272"/>
      <c r="N446" s="273"/>
      <c r="O446" s="273"/>
      <c r="P446" s="273"/>
      <c r="Q446" s="273"/>
      <c r="R446" s="273"/>
      <c r="S446" s="273"/>
      <c r="T446" s="274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5" t="s">
        <v>239</v>
      </c>
      <c r="AU446" s="275" t="s">
        <v>85</v>
      </c>
      <c r="AV446" s="15" t="s">
        <v>83</v>
      </c>
      <c r="AW446" s="15" t="s">
        <v>32</v>
      </c>
      <c r="AX446" s="15" t="s">
        <v>76</v>
      </c>
      <c r="AY446" s="275" t="s">
        <v>232</v>
      </c>
    </row>
    <row r="447" s="13" customFormat="1">
      <c r="A447" s="13"/>
      <c r="B447" s="243"/>
      <c r="C447" s="244"/>
      <c r="D447" s="245" t="s">
        <v>239</v>
      </c>
      <c r="E447" s="246" t="s">
        <v>1</v>
      </c>
      <c r="F447" s="247" t="s">
        <v>83</v>
      </c>
      <c r="G447" s="244"/>
      <c r="H447" s="248">
        <v>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239</v>
      </c>
      <c r="AU447" s="254" t="s">
        <v>85</v>
      </c>
      <c r="AV447" s="13" t="s">
        <v>85</v>
      </c>
      <c r="AW447" s="13" t="s">
        <v>32</v>
      </c>
      <c r="AX447" s="13" t="s">
        <v>76</v>
      </c>
      <c r="AY447" s="254" t="s">
        <v>232</v>
      </c>
    </row>
    <row r="448" s="15" customFormat="1">
      <c r="A448" s="15"/>
      <c r="B448" s="266"/>
      <c r="C448" s="267"/>
      <c r="D448" s="245" t="s">
        <v>239</v>
      </c>
      <c r="E448" s="268" t="s">
        <v>1</v>
      </c>
      <c r="F448" s="269" t="s">
        <v>606</v>
      </c>
      <c r="G448" s="267"/>
      <c r="H448" s="268" t="s">
        <v>1</v>
      </c>
      <c r="I448" s="270"/>
      <c r="J448" s="267"/>
      <c r="K448" s="267"/>
      <c r="L448" s="271"/>
      <c r="M448" s="272"/>
      <c r="N448" s="273"/>
      <c r="O448" s="273"/>
      <c r="P448" s="273"/>
      <c r="Q448" s="273"/>
      <c r="R448" s="273"/>
      <c r="S448" s="273"/>
      <c r="T448" s="27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5" t="s">
        <v>239</v>
      </c>
      <c r="AU448" s="275" t="s">
        <v>85</v>
      </c>
      <c r="AV448" s="15" t="s">
        <v>83</v>
      </c>
      <c r="AW448" s="15" t="s">
        <v>32</v>
      </c>
      <c r="AX448" s="15" t="s">
        <v>76</v>
      </c>
      <c r="AY448" s="275" t="s">
        <v>232</v>
      </c>
    </row>
    <row r="449" s="13" customFormat="1">
      <c r="A449" s="13"/>
      <c r="B449" s="243"/>
      <c r="C449" s="244"/>
      <c r="D449" s="245" t="s">
        <v>239</v>
      </c>
      <c r="E449" s="246" t="s">
        <v>1</v>
      </c>
      <c r="F449" s="247" t="s">
        <v>83</v>
      </c>
      <c r="G449" s="244"/>
      <c r="H449" s="248">
        <v>1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239</v>
      </c>
      <c r="AU449" s="254" t="s">
        <v>85</v>
      </c>
      <c r="AV449" s="13" t="s">
        <v>85</v>
      </c>
      <c r="AW449" s="13" t="s">
        <v>32</v>
      </c>
      <c r="AX449" s="13" t="s">
        <v>76</v>
      </c>
      <c r="AY449" s="254" t="s">
        <v>232</v>
      </c>
    </row>
    <row r="450" s="15" customFormat="1">
      <c r="A450" s="15"/>
      <c r="B450" s="266"/>
      <c r="C450" s="267"/>
      <c r="D450" s="245" t="s">
        <v>239</v>
      </c>
      <c r="E450" s="268" t="s">
        <v>1</v>
      </c>
      <c r="F450" s="269" t="s">
        <v>607</v>
      </c>
      <c r="G450" s="267"/>
      <c r="H450" s="268" t="s">
        <v>1</v>
      </c>
      <c r="I450" s="270"/>
      <c r="J450" s="267"/>
      <c r="K450" s="267"/>
      <c r="L450" s="271"/>
      <c r="M450" s="272"/>
      <c r="N450" s="273"/>
      <c r="O450" s="273"/>
      <c r="P450" s="273"/>
      <c r="Q450" s="273"/>
      <c r="R450" s="273"/>
      <c r="S450" s="273"/>
      <c r="T450" s="27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5" t="s">
        <v>239</v>
      </c>
      <c r="AU450" s="275" t="s">
        <v>85</v>
      </c>
      <c r="AV450" s="15" t="s">
        <v>83</v>
      </c>
      <c r="AW450" s="15" t="s">
        <v>32</v>
      </c>
      <c r="AX450" s="15" t="s">
        <v>76</v>
      </c>
      <c r="AY450" s="275" t="s">
        <v>232</v>
      </c>
    </row>
    <row r="451" s="13" customFormat="1">
      <c r="A451" s="13"/>
      <c r="B451" s="243"/>
      <c r="C451" s="244"/>
      <c r="D451" s="245" t="s">
        <v>239</v>
      </c>
      <c r="E451" s="246" t="s">
        <v>1</v>
      </c>
      <c r="F451" s="247" t="s">
        <v>83</v>
      </c>
      <c r="G451" s="244"/>
      <c r="H451" s="248">
        <v>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239</v>
      </c>
      <c r="AU451" s="254" t="s">
        <v>85</v>
      </c>
      <c r="AV451" s="13" t="s">
        <v>85</v>
      </c>
      <c r="AW451" s="13" t="s">
        <v>32</v>
      </c>
      <c r="AX451" s="13" t="s">
        <v>76</v>
      </c>
      <c r="AY451" s="254" t="s">
        <v>232</v>
      </c>
    </row>
    <row r="452" s="15" customFormat="1">
      <c r="A452" s="15"/>
      <c r="B452" s="266"/>
      <c r="C452" s="267"/>
      <c r="D452" s="245" t="s">
        <v>239</v>
      </c>
      <c r="E452" s="268" t="s">
        <v>1</v>
      </c>
      <c r="F452" s="269" t="s">
        <v>608</v>
      </c>
      <c r="G452" s="267"/>
      <c r="H452" s="268" t="s">
        <v>1</v>
      </c>
      <c r="I452" s="270"/>
      <c r="J452" s="267"/>
      <c r="K452" s="267"/>
      <c r="L452" s="271"/>
      <c r="M452" s="272"/>
      <c r="N452" s="273"/>
      <c r="O452" s="273"/>
      <c r="P452" s="273"/>
      <c r="Q452" s="273"/>
      <c r="R452" s="273"/>
      <c r="S452" s="273"/>
      <c r="T452" s="27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5" t="s">
        <v>239</v>
      </c>
      <c r="AU452" s="275" t="s">
        <v>85</v>
      </c>
      <c r="AV452" s="15" t="s">
        <v>83</v>
      </c>
      <c r="AW452" s="15" t="s">
        <v>32</v>
      </c>
      <c r="AX452" s="15" t="s">
        <v>76</v>
      </c>
      <c r="AY452" s="275" t="s">
        <v>232</v>
      </c>
    </row>
    <row r="453" s="13" customFormat="1">
      <c r="A453" s="13"/>
      <c r="B453" s="243"/>
      <c r="C453" s="244"/>
      <c r="D453" s="245" t="s">
        <v>239</v>
      </c>
      <c r="E453" s="246" t="s">
        <v>1</v>
      </c>
      <c r="F453" s="247" t="s">
        <v>83</v>
      </c>
      <c r="G453" s="244"/>
      <c r="H453" s="248">
        <v>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239</v>
      </c>
      <c r="AU453" s="254" t="s">
        <v>85</v>
      </c>
      <c r="AV453" s="13" t="s">
        <v>85</v>
      </c>
      <c r="AW453" s="13" t="s">
        <v>32</v>
      </c>
      <c r="AX453" s="13" t="s">
        <v>76</v>
      </c>
      <c r="AY453" s="254" t="s">
        <v>232</v>
      </c>
    </row>
    <row r="454" s="15" customFormat="1">
      <c r="A454" s="15"/>
      <c r="B454" s="266"/>
      <c r="C454" s="267"/>
      <c r="D454" s="245" t="s">
        <v>239</v>
      </c>
      <c r="E454" s="268" t="s">
        <v>1</v>
      </c>
      <c r="F454" s="269" t="s">
        <v>609</v>
      </c>
      <c r="G454" s="267"/>
      <c r="H454" s="268" t="s">
        <v>1</v>
      </c>
      <c r="I454" s="270"/>
      <c r="J454" s="267"/>
      <c r="K454" s="267"/>
      <c r="L454" s="271"/>
      <c r="M454" s="272"/>
      <c r="N454" s="273"/>
      <c r="O454" s="273"/>
      <c r="P454" s="273"/>
      <c r="Q454" s="273"/>
      <c r="R454" s="273"/>
      <c r="S454" s="273"/>
      <c r="T454" s="27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5" t="s">
        <v>239</v>
      </c>
      <c r="AU454" s="275" t="s">
        <v>85</v>
      </c>
      <c r="AV454" s="15" t="s">
        <v>83</v>
      </c>
      <c r="AW454" s="15" t="s">
        <v>32</v>
      </c>
      <c r="AX454" s="15" t="s">
        <v>76</v>
      </c>
      <c r="AY454" s="275" t="s">
        <v>232</v>
      </c>
    </row>
    <row r="455" s="13" customFormat="1">
      <c r="A455" s="13"/>
      <c r="B455" s="243"/>
      <c r="C455" s="244"/>
      <c r="D455" s="245" t="s">
        <v>239</v>
      </c>
      <c r="E455" s="246" t="s">
        <v>1</v>
      </c>
      <c r="F455" s="247" t="s">
        <v>83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239</v>
      </c>
      <c r="AU455" s="254" t="s">
        <v>85</v>
      </c>
      <c r="AV455" s="13" t="s">
        <v>85</v>
      </c>
      <c r="AW455" s="13" t="s">
        <v>32</v>
      </c>
      <c r="AX455" s="13" t="s">
        <v>76</v>
      </c>
      <c r="AY455" s="254" t="s">
        <v>232</v>
      </c>
    </row>
    <row r="456" s="15" customFormat="1">
      <c r="A456" s="15"/>
      <c r="B456" s="266"/>
      <c r="C456" s="267"/>
      <c r="D456" s="245" t="s">
        <v>239</v>
      </c>
      <c r="E456" s="268" t="s">
        <v>1</v>
      </c>
      <c r="F456" s="269" t="s">
        <v>610</v>
      </c>
      <c r="G456" s="267"/>
      <c r="H456" s="268" t="s">
        <v>1</v>
      </c>
      <c r="I456" s="270"/>
      <c r="J456" s="267"/>
      <c r="K456" s="267"/>
      <c r="L456" s="271"/>
      <c r="M456" s="272"/>
      <c r="N456" s="273"/>
      <c r="O456" s="273"/>
      <c r="P456" s="273"/>
      <c r="Q456" s="273"/>
      <c r="R456" s="273"/>
      <c r="S456" s="273"/>
      <c r="T456" s="27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5" t="s">
        <v>239</v>
      </c>
      <c r="AU456" s="275" t="s">
        <v>85</v>
      </c>
      <c r="AV456" s="15" t="s">
        <v>83</v>
      </c>
      <c r="AW456" s="15" t="s">
        <v>32</v>
      </c>
      <c r="AX456" s="15" t="s">
        <v>76</v>
      </c>
      <c r="AY456" s="275" t="s">
        <v>232</v>
      </c>
    </row>
    <row r="457" s="13" customFormat="1">
      <c r="A457" s="13"/>
      <c r="B457" s="243"/>
      <c r="C457" s="244"/>
      <c r="D457" s="245" t="s">
        <v>239</v>
      </c>
      <c r="E457" s="246" t="s">
        <v>1</v>
      </c>
      <c r="F457" s="247" t="s">
        <v>83</v>
      </c>
      <c r="G457" s="244"/>
      <c r="H457" s="248">
        <v>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239</v>
      </c>
      <c r="AU457" s="254" t="s">
        <v>85</v>
      </c>
      <c r="AV457" s="13" t="s">
        <v>85</v>
      </c>
      <c r="AW457" s="13" t="s">
        <v>32</v>
      </c>
      <c r="AX457" s="13" t="s">
        <v>76</v>
      </c>
      <c r="AY457" s="254" t="s">
        <v>232</v>
      </c>
    </row>
    <row r="458" s="15" customFormat="1">
      <c r="A458" s="15"/>
      <c r="B458" s="266"/>
      <c r="C458" s="267"/>
      <c r="D458" s="245" t="s">
        <v>239</v>
      </c>
      <c r="E458" s="268" t="s">
        <v>1</v>
      </c>
      <c r="F458" s="269" t="s">
        <v>611</v>
      </c>
      <c r="G458" s="267"/>
      <c r="H458" s="268" t="s">
        <v>1</v>
      </c>
      <c r="I458" s="270"/>
      <c r="J458" s="267"/>
      <c r="K458" s="267"/>
      <c r="L458" s="271"/>
      <c r="M458" s="272"/>
      <c r="N458" s="273"/>
      <c r="O458" s="273"/>
      <c r="P458" s="273"/>
      <c r="Q458" s="273"/>
      <c r="R458" s="273"/>
      <c r="S458" s="273"/>
      <c r="T458" s="27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5" t="s">
        <v>239</v>
      </c>
      <c r="AU458" s="275" t="s">
        <v>85</v>
      </c>
      <c r="AV458" s="15" t="s">
        <v>83</v>
      </c>
      <c r="AW458" s="15" t="s">
        <v>32</v>
      </c>
      <c r="AX458" s="15" t="s">
        <v>76</v>
      </c>
      <c r="AY458" s="275" t="s">
        <v>232</v>
      </c>
    </row>
    <row r="459" s="13" customFormat="1">
      <c r="A459" s="13"/>
      <c r="B459" s="243"/>
      <c r="C459" s="244"/>
      <c r="D459" s="245" t="s">
        <v>239</v>
      </c>
      <c r="E459" s="246" t="s">
        <v>1</v>
      </c>
      <c r="F459" s="247" t="s">
        <v>83</v>
      </c>
      <c r="G459" s="244"/>
      <c r="H459" s="248">
        <v>1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239</v>
      </c>
      <c r="AU459" s="254" t="s">
        <v>85</v>
      </c>
      <c r="AV459" s="13" t="s">
        <v>85</v>
      </c>
      <c r="AW459" s="13" t="s">
        <v>32</v>
      </c>
      <c r="AX459" s="13" t="s">
        <v>76</v>
      </c>
      <c r="AY459" s="254" t="s">
        <v>232</v>
      </c>
    </row>
    <row r="460" s="15" customFormat="1">
      <c r="A460" s="15"/>
      <c r="B460" s="266"/>
      <c r="C460" s="267"/>
      <c r="D460" s="245" t="s">
        <v>239</v>
      </c>
      <c r="E460" s="268" t="s">
        <v>1</v>
      </c>
      <c r="F460" s="269" t="s">
        <v>612</v>
      </c>
      <c r="G460" s="267"/>
      <c r="H460" s="268" t="s">
        <v>1</v>
      </c>
      <c r="I460" s="270"/>
      <c r="J460" s="267"/>
      <c r="K460" s="267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239</v>
      </c>
      <c r="AU460" s="275" t="s">
        <v>85</v>
      </c>
      <c r="AV460" s="15" t="s">
        <v>83</v>
      </c>
      <c r="AW460" s="15" t="s">
        <v>32</v>
      </c>
      <c r="AX460" s="15" t="s">
        <v>76</v>
      </c>
      <c r="AY460" s="275" t="s">
        <v>232</v>
      </c>
    </row>
    <row r="461" s="13" customFormat="1">
      <c r="A461" s="13"/>
      <c r="B461" s="243"/>
      <c r="C461" s="244"/>
      <c r="D461" s="245" t="s">
        <v>239</v>
      </c>
      <c r="E461" s="246" t="s">
        <v>1</v>
      </c>
      <c r="F461" s="247" t="s">
        <v>83</v>
      </c>
      <c r="G461" s="244"/>
      <c r="H461" s="248">
        <v>1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239</v>
      </c>
      <c r="AU461" s="254" t="s">
        <v>85</v>
      </c>
      <c r="AV461" s="13" t="s">
        <v>85</v>
      </c>
      <c r="AW461" s="13" t="s">
        <v>32</v>
      </c>
      <c r="AX461" s="13" t="s">
        <v>76</v>
      </c>
      <c r="AY461" s="254" t="s">
        <v>232</v>
      </c>
    </row>
    <row r="462" s="15" customFormat="1">
      <c r="A462" s="15"/>
      <c r="B462" s="266"/>
      <c r="C462" s="267"/>
      <c r="D462" s="245" t="s">
        <v>239</v>
      </c>
      <c r="E462" s="268" t="s">
        <v>1</v>
      </c>
      <c r="F462" s="269" t="s">
        <v>613</v>
      </c>
      <c r="G462" s="267"/>
      <c r="H462" s="268" t="s">
        <v>1</v>
      </c>
      <c r="I462" s="270"/>
      <c r="J462" s="267"/>
      <c r="K462" s="267"/>
      <c r="L462" s="271"/>
      <c r="M462" s="272"/>
      <c r="N462" s="273"/>
      <c r="O462" s="273"/>
      <c r="P462" s="273"/>
      <c r="Q462" s="273"/>
      <c r="R462" s="273"/>
      <c r="S462" s="273"/>
      <c r="T462" s="27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5" t="s">
        <v>239</v>
      </c>
      <c r="AU462" s="275" t="s">
        <v>85</v>
      </c>
      <c r="AV462" s="15" t="s">
        <v>83</v>
      </c>
      <c r="AW462" s="15" t="s">
        <v>32</v>
      </c>
      <c r="AX462" s="15" t="s">
        <v>76</v>
      </c>
      <c r="AY462" s="275" t="s">
        <v>232</v>
      </c>
    </row>
    <row r="463" s="13" customFormat="1">
      <c r="A463" s="13"/>
      <c r="B463" s="243"/>
      <c r="C463" s="244"/>
      <c r="D463" s="245" t="s">
        <v>239</v>
      </c>
      <c r="E463" s="246" t="s">
        <v>1</v>
      </c>
      <c r="F463" s="247" t="s">
        <v>83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239</v>
      </c>
      <c r="AU463" s="254" t="s">
        <v>85</v>
      </c>
      <c r="AV463" s="13" t="s">
        <v>85</v>
      </c>
      <c r="AW463" s="13" t="s">
        <v>32</v>
      </c>
      <c r="AX463" s="13" t="s">
        <v>76</v>
      </c>
      <c r="AY463" s="254" t="s">
        <v>232</v>
      </c>
    </row>
    <row r="464" s="14" customFormat="1">
      <c r="A464" s="14"/>
      <c r="B464" s="255"/>
      <c r="C464" s="256"/>
      <c r="D464" s="245" t="s">
        <v>239</v>
      </c>
      <c r="E464" s="257" t="s">
        <v>1</v>
      </c>
      <c r="F464" s="258" t="s">
        <v>258</v>
      </c>
      <c r="G464" s="256"/>
      <c r="H464" s="259">
        <v>10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5" t="s">
        <v>239</v>
      </c>
      <c r="AU464" s="265" t="s">
        <v>85</v>
      </c>
      <c r="AV464" s="14" t="s">
        <v>237</v>
      </c>
      <c r="AW464" s="14" t="s">
        <v>32</v>
      </c>
      <c r="AX464" s="14" t="s">
        <v>83</v>
      </c>
      <c r="AY464" s="265" t="s">
        <v>232</v>
      </c>
    </row>
    <row r="465" s="2" customFormat="1" ht="37.8" customHeight="1">
      <c r="A465" s="39"/>
      <c r="B465" s="40"/>
      <c r="C465" s="276" t="s">
        <v>614</v>
      </c>
      <c r="D465" s="276" t="s">
        <v>485</v>
      </c>
      <c r="E465" s="277" t="s">
        <v>615</v>
      </c>
      <c r="F465" s="278" t="s">
        <v>616</v>
      </c>
      <c r="G465" s="279" t="s">
        <v>293</v>
      </c>
      <c r="H465" s="280">
        <v>9</v>
      </c>
      <c r="I465" s="281"/>
      <c r="J465" s="282">
        <f>ROUND(I465*H465,2)</f>
        <v>0</v>
      </c>
      <c r="K465" s="283"/>
      <c r="L465" s="284"/>
      <c r="M465" s="285" t="s">
        <v>1</v>
      </c>
      <c r="N465" s="286" t="s">
        <v>41</v>
      </c>
      <c r="O465" s="92"/>
      <c r="P465" s="239">
        <f>O465*H465</f>
        <v>0</v>
      </c>
      <c r="Q465" s="239">
        <v>0.01553</v>
      </c>
      <c r="R465" s="239">
        <f>Q465*H465</f>
        <v>0.13977000000000001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273</v>
      </c>
      <c r="AT465" s="241" t="s">
        <v>485</v>
      </c>
      <c r="AU465" s="241" t="s">
        <v>85</v>
      </c>
      <c r="AY465" s="18" t="s">
        <v>232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237</v>
      </c>
      <c r="BM465" s="241" t="s">
        <v>617</v>
      </c>
    </row>
    <row r="466" s="2" customFormat="1">
      <c r="A466" s="39"/>
      <c r="B466" s="40"/>
      <c r="C466" s="41"/>
      <c r="D466" s="245" t="s">
        <v>578</v>
      </c>
      <c r="E466" s="41"/>
      <c r="F466" s="298" t="s">
        <v>618</v>
      </c>
      <c r="G466" s="41"/>
      <c r="H466" s="41"/>
      <c r="I466" s="299"/>
      <c r="J466" s="41"/>
      <c r="K466" s="41"/>
      <c r="L466" s="45"/>
      <c r="M466" s="300"/>
      <c r="N466" s="301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578</v>
      </c>
      <c r="AU466" s="18" t="s">
        <v>85</v>
      </c>
    </row>
    <row r="467" s="2" customFormat="1" ht="37.8" customHeight="1">
      <c r="A467" s="39"/>
      <c r="B467" s="40"/>
      <c r="C467" s="276" t="s">
        <v>619</v>
      </c>
      <c r="D467" s="276" t="s">
        <v>485</v>
      </c>
      <c r="E467" s="277" t="s">
        <v>620</v>
      </c>
      <c r="F467" s="278" t="s">
        <v>621</v>
      </c>
      <c r="G467" s="279" t="s">
        <v>293</v>
      </c>
      <c r="H467" s="280">
        <v>1</v>
      </c>
      <c r="I467" s="281"/>
      <c r="J467" s="282">
        <f>ROUND(I467*H467,2)</f>
        <v>0</v>
      </c>
      <c r="K467" s="283"/>
      <c r="L467" s="284"/>
      <c r="M467" s="285" t="s">
        <v>1</v>
      </c>
      <c r="N467" s="286" t="s">
        <v>41</v>
      </c>
      <c r="O467" s="92"/>
      <c r="P467" s="239">
        <f>O467*H467</f>
        <v>0</v>
      </c>
      <c r="Q467" s="239">
        <v>0.016240000000000001</v>
      </c>
      <c r="R467" s="239">
        <f>Q467*H467</f>
        <v>0.016240000000000001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273</v>
      </c>
      <c r="AT467" s="241" t="s">
        <v>485</v>
      </c>
      <c r="AU467" s="241" t="s">
        <v>85</v>
      </c>
      <c r="AY467" s="18" t="s">
        <v>232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237</v>
      </c>
      <c r="BM467" s="241" t="s">
        <v>622</v>
      </c>
    </row>
    <row r="468" s="2" customFormat="1">
      <c r="A468" s="39"/>
      <c r="B468" s="40"/>
      <c r="C468" s="41"/>
      <c r="D468" s="245" t="s">
        <v>578</v>
      </c>
      <c r="E468" s="41"/>
      <c r="F468" s="298" t="s">
        <v>618</v>
      </c>
      <c r="G468" s="41"/>
      <c r="H468" s="41"/>
      <c r="I468" s="299"/>
      <c r="J468" s="41"/>
      <c r="K468" s="41"/>
      <c r="L468" s="45"/>
      <c r="M468" s="300"/>
      <c r="N468" s="301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578</v>
      </c>
      <c r="AU468" s="18" t="s">
        <v>85</v>
      </c>
    </row>
    <row r="469" s="12" customFormat="1" ht="22.8" customHeight="1">
      <c r="A469" s="12"/>
      <c r="B469" s="213"/>
      <c r="C469" s="214"/>
      <c r="D469" s="215" t="s">
        <v>75</v>
      </c>
      <c r="E469" s="227" t="s">
        <v>281</v>
      </c>
      <c r="F469" s="227" t="s">
        <v>623</v>
      </c>
      <c r="G469" s="214"/>
      <c r="H469" s="214"/>
      <c r="I469" s="217"/>
      <c r="J469" s="228">
        <f>BK469</f>
        <v>0</v>
      </c>
      <c r="K469" s="214"/>
      <c r="L469" s="219"/>
      <c r="M469" s="220"/>
      <c r="N469" s="221"/>
      <c r="O469" s="221"/>
      <c r="P469" s="222">
        <f>SUM(P470:P479)</f>
        <v>0</v>
      </c>
      <c r="Q469" s="221"/>
      <c r="R469" s="222">
        <f>SUM(R470:R479)</f>
        <v>0.040190000000000004</v>
      </c>
      <c r="S469" s="221"/>
      <c r="T469" s="223">
        <f>SUM(T470:T479)</f>
        <v>560.66466875000003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4" t="s">
        <v>83</v>
      </c>
      <c r="AT469" s="225" t="s">
        <v>75</v>
      </c>
      <c r="AU469" s="225" t="s">
        <v>83</v>
      </c>
      <c r="AY469" s="224" t="s">
        <v>232</v>
      </c>
      <c r="BK469" s="226">
        <f>SUM(BK470:BK479)</f>
        <v>0</v>
      </c>
    </row>
    <row r="470" s="2" customFormat="1" ht="33" customHeight="1">
      <c r="A470" s="39"/>
      <c r="B470" s="40"/>
      <c r="C470" s="229" t="s">
        <v>624</v>
      </c>
      <c r="D470" s="229" t="s">
        <v>234</v>
      </c>
      <c r="E470" s="230" t="s">
        <v>625</v>
      </c>
      <c r="F470" s="231" t="s">
        <v>626</v>
      </c>
      <c r="G470" s="232" t="s">
        <v>167</v>
      </c>
      <c r="H470" s="233">
        <v>23.5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0.00158</v>
      </c>
      <c r="R470" s="239">
        <f>Q470*H470</f>
        <v>0.037130000000000003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237</v>
      </c>
      <c r="AT470" s="241" t="s">
        <v>234</v>
      </c>
      <c r="AU470" s="241" t="s">
        <v>85</v>
      </c>
      <c r="AY470" s="18" t="s">
        <v>232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237</v>
      </c>
      <c r="BM470" s="241" t="s">
        <v>627</v>
      </c>
    </row>
    <row r="471" s="13" customFormat="1">
      <c r="A471" s="13"/>
      <c r="B471" s="243"/>
      <c r="C471" s="244"/>
      <c r="D471" s="245" t="s">
        <v>239</v>
      </c>
      <c r="E471" s="246" t="s">
        <v>1</v>
      </c>
      <c r="F471" s="247" t="s">
        <v>464</v>
      </c>
      <c r="G471" s="244"/>
      <c r="H471" s="248">
        <v>23.5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239</v>
      </c>
      <c r="AU471" s="254" t="s">
        <v>85</v>
      </c>
      <c r="AV471" s="13" t="s">
        <v>85</v>
      </c>
      <c r="AW471" s="13" t="s">
        <v>32</v>
      </c>
      <c r="AX471" s="13" t="s">
        <v>83</v>
      </c>
      <c r="AY471" s="254" t="s">
        <v>232</v>
      </c>
    </row>
    <row r="472" s="2" customFormat="1" ht="24.15" customHeight="1">
      <c r="A472" s="39"/>
      <c r="B472" s="40"/>
      <c r="C472" s="229" t="s">
        <v>628</v>
      </c>
      <c r="D472" s="229" t="s">
        <v>234</v>
      </c>
      <c r="E472" s="230" t="s">
        <v>629</v>
      </c>
      <c r="F472" s="231" t="s">
        <v>630</v>
      </c>
      <c r="G472" s="232" t="s">
        <v>293</v>
      </c>
      <c r="H472" s="233">
        <v>6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2.0000000000000002E-05</v>
      </c>
      <c r="R472" s="239">
        <f>Q472*H472</f>
        <v>0.00012000000000000002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237</v>
      </c>
      <c r="AT472" s="241" t="s">
        <v>234</v>
      </c>
      <c r="AU472" s="241" t="s">
        <v>85</v>
      </c>
      <c r="AY472" s="18" t="s">
        <v>232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237</v>
      </c>
      <c r="BM472" s="241" t="s">
        <v>631</v>
      </c>
    </row>
    <row r="473" s="13" customFormat="1">
      <c r="A473" s="13"/>
      <c r="B473" s="243"/>
      <c r="C473" s="244"/>
      <c r="D473" s="245" t="s">
        <v>239</v>
      </c>
      <c r="E473" s="246" t="s">
        <v>1</v>
      </c>
      <c r="F473" s="247" t="s">
        <v>632</v>
      </c>
      <c r="G473" s="244"/>
      <c r="H473" s="248">
        <v>6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239</v>
      </c>
      <c r="AU473" s="254" t="s">
        <v>85</v>
      </c>
      <c r="AV473" s="13" t="s">
        <v>85</v>
      </c>
      <c r="AW473" s="13" t="s">
        <v>32</v>
      </c>
      <c r="AX473" s="13" t="s">
        <v>83</v>
      </c>
      <c r="AY473" s="254" t="s">
        <v>232</v>
      </c>
    </row>
    <row r="474" s="2" customFormat="1" ht="21.75" customHeight="1">
      <c r="A474" s="39"/>
      <c r="B474" s="40"/>
      <c r="C474" s="229" t="s">
        <v>633</v>
      </c>
      <c r="D474" s="229" t="s">
        <v>234</v>
      </c>
      <c r="E474" s="230" t="s">
        <v>634</v>
      </c>
      <c r="F474" s="231" t="s">
        <v>635</v>
      </c>
      <c r="G474" s="232" t="s">
        <v>293</v>
      </c>
      <c r="H474" s="233">
        <v>6</v>
      </c>
      <c r="I474" s="234"/>
      <c r="J474" s="235">
        <f>ROUND(I474*H474,2)</f>
        <v>0</v>
      </c>
      <c r="K474" s="236"/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0.00048999999999999998</v>
      </c>
      <c r="R474" s="239">
        <f>Q474*H474</f>
        <v>0.0029399999999999999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237</v>
      </c>
      <c r="AT474" s="241" t="s">
        <v>234</v>
      </c>
      <c r="AU474" s="241" t="s">
        <v>85</v>
      </c>
      <c r="AY474" s="18" t="s">
        <v>232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237</v>
      </c>
      <c r="BM474" s="241" t="s">
        <v>636</v>
      </c>
    </row>
    <row r="475" s="13" customFormat="1">
      <c r="A475" s="13"/>
      <c r="B475" s="243"/>
      <c r="C475" s="244"/>
      <c r="D475" s="245" t="s">
        <v>239</v>
      </c>
      <c r="E475" s="246" t="s">
        <v>1</v>
      </c>
      <c r="F475" s="247" t="s">
        <v>632</v>
      </c>
      <c r="G475" s="244"/>
      <c r="H475" s="248">
        <v>6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239</v>
      </c>
      <c r="AU475" s="254" t="s">
        <v>85</v>
      </c>
      <c r="AV475" s="13" t="s">
        <v>85</v>
      </c>
      <c r="AW475" s="13" t="s">
        <v>32</v>
      </c>
      <c r="AX475" s="13" t="s">
        <v>83</v>
      </c>
      <c r="AY475" s="254" t="s">
        <v>232</v>
      </c>
    </row>
    <row r="476" s="2" customFormat="1" ht="16.5" customHeight="1">
      <c r="A476" s="39"/>
      <c r="B476" s="40"/>
      <c r="C476" s="229" t="s">
        <v>637</v>
      </c>
      <c r="D476" s="229" t="s">
        <v>234</v>
      </c>
      <c r="E476" s="230" t="s">
        <v>638</v>
      </c>
      <c r="F476" s="231" t="s">
        <v>639</v>
      </c>
      <c r="G476" s="232" t="s">
        <v>189</v>
      </c>
      <c r="H476" s="233">
        <v>232.31999999999999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</v>
      </c>
      <c r="R476" s="239">
        <f>Q476*H476</f>
        <v>0</v>
      </c>
      <c r="S476" s="239">
        <v>2.3999999999999999</v>
      </c>
      <c r="T476" s="240">
        <f>S476*H476</f>
        <v>557.56799999999998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237</v>
      </c>
      <c r="AT476" s="241" t="s">
        <v>234</v>
      </c>
      <c r="AU476" s="241" t="s">
        <v>85</v>
      </c>
      <c r="AY476" s="18" t="s">
        <v>232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237</v>
      </c>
      <c r="BM476" s="241" t="s">
        <v>640</v>
      </c>
    </row>
    <row r="477" s="13" customFormat="1">
      <c r="A477" s="13"/>
      <c r="B477" s="243"/>
      <c r="C477" s="244"/>
      <c r="D477" s="245" t="s">
        <v>239</v>
      </c>
      <c r="E477" s="246" t="s">
        <v>1</v>
      </c>
      <c r="F477" s="247" t="s">
        <v>641</v>
      </c>
      <c r="G477" s="244"/>
      <c r="H477" s="248">
        <v>232.31999999999999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239</v>
      </c>
      <c r="AU477" s="254" t="s">
        <v>85</v>
      </c>
      <c r="AV477" s="13" t="s">
        <v>85</v>
      </c>
      <c r="AW477" s="13" t="s">
        <v>32</v>
      </c>
      <c r="AX477" s="13" t="s">
        <v>83</v>
      </c>
      <c r="AY477" s="254" t="s">
        <v>232</v>
      </c>
    </row>
    <row r="478" s="2" customFormat="1" ht="24.15" customHeight="1">
      <c r="A478" s="39"/>
      <c r="B478" s="40"/>
      <c r="C478" s="229" t="s">
        <v>642</v>
      </c>
      <c r="D478" s="229" t="s">
        <v>234</v>
      </c>
      <c r="E478" s="230" t="s">
        <v>643</v>
      </c>
      <c r="F478" s="231" t="s">
        <v>644</v>
      </c>
      <c r="G478" s="232" t="s">
        <v>164</v>
      </c>
      <c r="H478" s="233">
        <v>334.77499999999998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0.0092499999999999995</v>
      </c>
      <c r="T478" s="240">
        <f>S478*H478</f>
        <v>3.0966687499999996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237</v>
      </c>
      <c r="AT478" s="241" t="s">
        <v>234</v>
      </c>
      <c r="AU478" s="241" t="s">
        <v>85</v>
      </c>
      <c r="AY478" s="18" t="s">
        <v>232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237</v>
      </c>
      <c r="BM478" s="241" t="s">
        <v>645</v>
      </c>
    </row>
    <row r="479" s="13" customFormat="1">
      <c r="A479" s="13"/>
      <c r="B479" s="243"/>
      <c r="C479" s="244"/>
      <c r="D479" s="245" t="s">
        <v>239</v>
      </c>
      <c r="E479" s="246" t="s">
        <v>1</v>
      </c>
      <c r="F479" s="247" t="s">
        <v>646</v>
      </c>
      <c r="G479" s="244"/>
      <c r="H479" s="248">
        <v>334.77499999999998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239</v>
      </c>
      <c r="AU479" s="254" t="s">
        <v>85</v>
      </c>
      <c r="AV479" s="13" t="s">
        <v>85</v>
      </c>
      <c r="AW479" s="13" t="s">
        <v>32</v>
      </c>
      <c r="AX479" s="13" t="s">
        <v>83</v>
      </c>
      <c r="AY479" s="254" t="s">
        <v>232</v>
      </c>
    </row>
    <row r="480" s="12" customFormat="1" ht="22.8" customHeight="1">
      <c r="A480" s="12"/>
      <c r="B480" s="213"/>
      <c r="C480" s="214"/>
      <c r="D480" s="215" t="s">
        <v>75</v>
      </c>
      <c r="E480" s="227" t="s">
        <v>647</v>
      </c>
      <c r="F480" s="227" t="s">
        <v>648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SUM(P481:P490)</f>
        <v>0</v>
      </c>
      <c r="Q480" s="221"/>
      <c r="R480" s="222">
        <f>SUM(R481:R490)</f>
        <v>0</v>
      </c>
      <c r="S480" s="221"/>
      <c r="T480" s="223">
        <f>SUM(T481:T490)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83</v>
      </c>
      <c r="AT480" s="225" t="s">
        <v>75</v>
      </c>
      <c r="AU480" s="225" t="s">
        <v>83</v>
      </c>
      <c r="AY480" s="224" t="s">
        <v>232</v>
      </c>
      <c r="BK480" s="226">
        <f>SUM(BK481:BK490)</f>
        <v>0</v>
      </c>
    </row>
    <row r="481" s="2" customFormat="1" ht="24.15" customHeight="1">
      <c r="A481" s="39"/>
      <c r="B481" s="40"/>
      <c r="C481" s="229" t="s">
        <v>649</v>
      </c>
      <c r="D481" s="229" t="s">
        <v>234</v>
      </c>
      <c r="E481" s="230" t="s">
        <v>650</v>
      </c>
      <c r="F481" s="231" t="s">
        <v>651</v>
      </c>
      <c r="G481" s="232" t="s">
        <v>329</v>
      </c>
      <c r="H481" s="233">
        <v>906.11800000000005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237</v>
      </c>
      <c r="AT481" s="241" t="s">
        <v>234</v>
      </c>
      <c r="AU481" s="241" t="s">
        <v>85</v>
      </c>
      <c r="AY481" s="18" t="s">
        <v>232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237</v>
      </c>
      <c r="BM481" s="241" t="s">
        <v>652</v>
      </c>
    </row>
    <row r="482" s="13" customFormat="1">
      <c r="A482" s="13"/>
      <c r="B482" s="243"/>
      <c r="C482" s="244"/>
      <c r="D482" s="245" t="s">
        <v>239</v>
      </c>
      <c r="E482" s="246" t="s">
        <v>1</v>
      </c>
      <c r="F482" s="247" t="s">
        <v>653</v>
      </c>
      <c r="G482" s="244"/>
      <c r="H482" s="248">
        <v>906.11800000000005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239</v>
      </c>
      <c r="AU482" s="254" t="s">
        <v>85</v>
      </c>
      <c r="AV482" s="13" t="s">
        <v>85</v>
      </c>
      <c r="AW482" s="13" t="s">
        <v>32</v>
      </c>
      <c r="AX482" s="13" t="s">
        <v>76</v>
      </c>
      <c r="AY482" s="254" t="s">
        <v>232</v>
      </c>
    </row>
    <row r="483" s="14" customFormat="1">
      <c r="A483" s="14"/>
      <c r="B483" s="255"/>
      <c r="C483" s="256"/>
      <c r="D483" s="245" t="s">
        <v>239</v>
      </c>
      <c r="E483" s="257" t="s">
        <v>1</v>
      </c>
      <c r="F483" s="258" t="s">
        <v>258</v>
      </c>
      <c r="G483" s="256"/>
      <c r="H483" s="259">
        <v>906.11800000000005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5" t="s">
        <v>239</v>
      </c>
      <c r="AU483" s="265" t="s">
        <v>85</v>
      </c>
      <c r="AV483" s="14" t="s">
        <v>237</v>
      </c>
      <c r="AW483" s="14" t="s">
        <v>32</v>
      </c>
      <c r="AX483" s="14" t="s">
        <v>83</v>
      </c>
      <c r="AY483" s="265" t="s">
        <v>232</v>
      </c>
    </row>
    <row r="484" s="2" customFormat="1" ht="24.15" customHeight="1">
      <c r="A484" s="39"/>
      <c r="B484" s="40"/>
      <c r="C484" s="229" t="s">
        <v>654</v>
      </c>
      <c r="D484" s="229" t="s">
        <v>234</v>
      </c>
      <c r="E484" s="230" t="s">
        <v>655</v>
      </c>
      <c r="F484" s="231" t="s">
        <v>656</v>
      </c>
      <c r="G484" s="232" t="s">
        <v>329</v>
      </c>
      <c r="H484" s="233">
        <v>1462.0029999999999</v>
      </c>
      <c r="I484" s="234"/>
      <c r="J484" s="235">
        <f>ROUND(I484*H484,2)</f>
        <v>0</v>
      </c>
      <c r="K484" s="236"/>
      <c r="L484" s="45"/>
      <c r="M484" s="237" t="s">
        <v>1</v>
      </c>
      <c r="N484" s="238" t="s">
        <v>41</v>
      </c>
      <c r="O484" s="92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237</v>
      </c>
      <c r="AT484" s="241" t="s">
        <v>234</v>
      </c>
      <c r="AU484" s="241" t="s">
        <v>85</v>
      </c>
      <c r="AY484" s="18" t="s">
        <v>232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83</v>
      </c>
      <c r="BK484" s="242">
        <f>ROUND(I484*H484,2)</f>
        <v>0</v>
      </c>
      <c r="BL484" s="18" t="s">
        <v>237</v>
      </c>
      <c r="BM484" s="241" t="s">
        <v>657</v>
      </c>
    </row>
    <row r="485" s="2" customFormat="1" ht="24.15" customHeight="1">
      <c r="A485" s="39"/>
      <c r="B485" s="40"/>
      <c r="C485" s="229" t="s">
        <v>658</v>
      </c>
      <c r="D485" s="229" t="s">
        <v>234</v>
      </c>
      <c r="E485" s="230" t="s">
        <v>659</v>
      </c>
      <c r="F485" s="231" t="s">
        <v>660</v>
      </c>
      <c r="G485" s="232" t="s">
        <v>329</v>
      </c>
      <c r="H485" s="233">
        <v>1462.0029999999999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237</v>
      </c>
      <c r="AT485" s="241" t="s">
        <v>234</v>
      </c>
      <c r="AU485" s="241" t="s">
        <v>85</v>
      </c>
      <c r="AY485" s="18" t="s">
        <v>232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237</v>
      </c>
      <c r="BM485" s="241" t="s">
        <v>661</v>
      </c>
    </row>
    <row r="486" s="2" customFormat="1" ht="24.15" customHeight="1">
      <c r="A486" s="39"/>
      <c r="B486" s="40"/>
      <c r="C486" s="229" t="s">
        <v>662</v>
      </c>
      <c r="D486" s="229" t="s">
        <v>234</v>
      </c>
      <c r="E486" s="230" t="s">
        <v>663</v>
      </c>
      <c r="F486" s="231" t="s">
        <v>664</v>
      </c>
      <c r="G486" s="232" t="s">
        <v>329</v>
      </c>
      <c r="H486" s="233">
        <v>14620.030000000001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237</v>
      </c>
      <c r="AT486" s="241" t="s">
        <v>234</v>
      </c>
      <c r="AU486" s="241" t="s">
        <v>85</v>
      </c>
      <c r="AY486" s="18" t="s">
        <v>232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237</v>
      </c>
      <c r="BM486" s="241" t="s">
        <v>665</v>
      </c>
    </row>
    <row r="487" s="13" customFormat="1">
      <c r="A487" s="13"/>
      <c r="B487" s="243"/>
      <c r="C487" s="244"/>
      <c r="D487" s="245" t="s">
        <v>239</v>
      </c>
      <c r="E487" s="244"/>
      <c r="F487" s="247" t="s">
        <v>666</v>
      </c>
      <c r="G487" s="244"/>
      <c r="H487" s="248">
        <v>14620.030000000001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239</v>
      </c>
      <c r="AU487" s="254" t="s">
        <v>85</v>
      </c>
      <c r="AV487" s="13" t="s">
        <v>85</v>
      </c>
      <c r="AW487" s="13" t="s">
        <v>4</v>
      </c>
      <c r="AX487" s="13" t="s">
        <v>83</v>
      </c>
      <c r="AY487" s="254" t="s">
        <v>232</v>
      </c>
    </row>
    <row r="488" s="2" customFormat="1" ht="37.8" customHeight="1">
      <c r="A488" s="39"/>
      <c r="B488" s="40"/>
      <c r="C488" s="229" t="s">
        <v>667</v>
      </c>
      <c r="D488" s="229" t="s">
        <v>234</v>
      </c>
      <c r="E488" s="230" t="s">
        <v>668</v>
      </c>
      <c r="F488" s="231" t="s">
        <v>669</v>
      </c>
      <c r="G488" s="232" t="s">
        <v>329</v>
      </c>
      <c r="H488" s="233">
        <v>557.56799999999998</v>
      </c>
      <c r="I488" s="234"/>
      <c r="J488" s="235">
        <f>ROUND(I488*H488,2)</f>
        <v>0</v>
      </c>
      <c r="K488" s="236"/>
      <c r="L488" s="45"/>
      <c r="M488" s="237" t="s">
        <v>1</v>
      </c>
      <c r="N488" s="238" t="s">
        <v>41</v>
      </c>
      <c r="O488" s="92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237</v>
      </c>
      <c r="AT488" s="241" t="s">
        <v>234</v>
      </c>
      <c r="AU488" s="241" t="s">
        <v>85</v>
      </c>
      <c r="AY488" s="18" t="s">
        <v>232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83</v>
      </c>
      <c r="BK488" s="242">
        <f>ROUND(I488*H488,2)</f>
        <v>0</v>
      </c>
      <c r="BL488" s="18" t="s">
        <v>237</v>
      </c>
      <c r="BM488" s="241" t="s">
        <v>670</v>
      </c>
    </row>
    <row r="489" s="2" customFormat="1" ht="16.5" customHeight="1">
      <c r="A489" s="39"/>
      <c r="B489" s="40"/>
      <c r="C489" s="229" t="s">
        <v>671</v>
      </c>
      <c r="D489" s="229" t="s">
        <v>234</v>
      </c>
      <c r="E489" s="230" t="s">
        <v>672</v>
      </c>
      <c r="F489" s="231" t="s">
        <v>673</v>
      </c>
      <c r="G489" s="232" t="s">
        <v>329</v>
      </c>
      <c r="H489" s="233">
        <v>1019.338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237</v>
      </c>
      <c r="AT489" s="241" t="s">
        <v>234</v>
      </c>
      <c r="AU489" s="241" t="s">
        <v>85</v>
      </c>
      <c r="AY489" s="18" t="s">
        <v>232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237</v>
      </c>
      <c r="BM489" s="241" t="s">
        <v>674</v>
      </c>
    </row>
    <row r="490" s="13" customFormat="1">
      <c r="A490" s="13"/>
      <c r="B490" s="243"/>
      <c r="C490" s="244"/>
      <c r="D490" s="245" t="s">
        <v>239</v>
      </c>
      <c r="E490" s="246" t="s">
        <v>1</v>
      </c>
      <c r="F490" s="247" t="s">
        <v>675</v>
      </c>
      <c r="G490" s="244"/>
      <c r="H490" s="248">
        <v>1019.338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239</v>
      </c>
      <c r="AU490" s="254" t="s">
        <v>85</v>
      </c>
      <c r="AV490" s="13" t="s">
        <v>85</v>
      </c>
      <c r="AW490" s="13" t="s">
        <v>32</v>
      </c>
      <c r="AX490" s="13" t="s">
        <v>83</v>
      </c>
      <c r="AY490" s="254" t="s">
        <v>232</v>
      </c>
    </row>
    <row r="491" s="12" customFormat="1" ht="22.8" customHeight="1">
      <c r="A491" s="12"/>
      <c r="B491" s="213"/>
      <c r="C491" s="214"/>
      <c r="D491" s="215" t="s">
        <v>75</v>
      </c>
      <c r="E491" s="227" t="s">
        <v>676</v>
      </c>
      <c r="F491" s="227" t="s">
        <v>677</v>
      </c>
      <c r="G491" s="214"/>
      <c r="H491" s="214"/>
      <c r="I491" s="217"/>
      <c r="J491" s="228">
        <f>BK491</f>
        <v>0</v>
      </c>
      <c r="K491" s="214"/>
      <c r="L491" s="219"/>
      <c r="M491" s="220"/>
      <c r="N491" s="221"/>
      <c r="O491" s="221"/>
      <c r="P491" s="222">
        <f>P492</f>
        <v>0</v>
      </c>
      <c r="Q491" s="221"/>
      <c r="R491" s="222">
        <f>R492</f>
        <v>0</v>
      </c>
      <c r="S491" s="221"/>
      <c r="T491" s="223">
        <f>T492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4" t="s">
        <v>83</v>
      </c>
      <c r="AT491" s="225" t="s">
        <v>75</v>
      </c>
      <c r="AU491" s="225" t="s">
        <v>83</v>
      </c>
      <c r="AY491" s="224" t="s">
        <v>232</v>
      </c>
      <c r="BK491" s="226">
        <f>BK492</f>
        <v>0</v>
      </c>
    </row>
    <row r="492" s="2" customFormat="1" ht="24.15" customHeight="1">
      <c r="A492" s="39"/>
      <c r="B492" s="40"/>
      <c r="C492" s="229" t="s">
        <v>678</v>
      </c>
      <c r="D492" s="229" t="s">
        <v>234</v>
      </c>
      <c r="E492" s="230" t="s">
        <v>679</v>
      </c>
      <c r="F492" s="231" t="s">
        <v>680</v>
      </c>
      <c r="G492" s="232" t="s">
        <v>329</v>
      </c>
      <c r="H492" s="233">
        <v>1272.1959999999999</v>
      </c>
      <c r="I492" s="234"/>
      <c r="J492" s="235">
        <f>ROUND(I492*H492,2)</f>
        <v>0</v>
      </c>
      <c r="K492" s="236"/>
      <c r="L492" s="45"/>
      <c r="M492" s="237" t="s">
        <v>1</v>
      </c>
      <c r="N492" s="238" t="s">
        <v>41</v>
      </c>
      <c r="O492" s="92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237</v>
      </c>
      <c r="AT492" s="241" t="s">
        <v>234</v>
      </c>
      <c r="AU492" s="241" t="s">
        <v>85</v>
      </c>
      <c r="AY492" s="18" t="s">
        <v>232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83</v>
      </c>
      <c r="BK492" s="242">
        <f>ROUND(I492*H492,2)</f>
        <v>0</v>
      </c>
      <c r="BL492" s="18" t="s">
        <v>237</v>
      </c>
      <c r="BM492" s="241" t="s">
        <v>681</v>
      </c>
    </row>
    <row r="493" s="12" customFormat="1" ht="25.92" customHeight="1">
      <c r="A493" s="12"/>
      <c r="B493" s="213"/>
      <c r="C493" s="214"/>
      <c r="D493" s="215" t="s">
        <v>75</v>
      </c>
      <c r="E493" s="216" t="s">
        <v>682</v>
      </c>
      <c r="F493" s="216" t="s">
        <v>683</v>
      </c>
      <c r="G493" s="214"/>
      <c r="H493" s="214"/>
      <c r="I493" s="217"/>
      <c r="J493" s="218">
        <f>BK493</f>
        <v>0</v>
      </c>
      <c r="K493" s="214"/>
      <c r="L493" s="219"/>
      <c r="M493" s="220"/>
      <c r="N493" s="221"/>
      <c r="O493" s="221"/>
      <c r="P493" s="222">
        <f>P494+P516+P522+P532+P565+P759+P827+P1003+P1031+P1039</f>
        <v>0</v>
      </c>
      <c r="Q493" s="221"/>
      <c r="R493" s="222">
        <f>R494+R516+R522+R532+R565+R759+R827+R1003+R1031+R1039</f>
        <v>188.45102208999998</v>
      </c>
      <c r="S493" s="221"/>
      <c r="T493" s="223">
        <f>T494+T516+T522+T532+T565+T759+T827+T1003+T1031+T1039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4" t="s">
        <v>85</v>
      </c>
      <c r="AT493" s="225" t="s">
        <v>75</v>
      </c>
      <c r="AU493" s="225" t="s">
        <v>76</v>
      </c>
      <c r="AY493" s="224" t="s">
        <v>232</v>
      </c>
      <c r="BK493" s="226">
        <f>BK494+BK516+BK522+BK532+BK565+BK759+BK827+BK1003+BK1031+BK1039</f>
        <v>0</v>
      </c>
    </row>
    <row r="494" s="12" customFormat="1" ht="22.8" customHeight="1">
      <c r="A494" s="12"/>
      <c r="B494" s="213"/>
      <c r="C494" s="214"/>
      <c r="D494" s="215" t="s">
        <v>75</v>
      </c>
      <c r="E494" s="227" t="s">
        <v>684</v>
      </c>
      <c r="F494" s="227" t="s">
        <v>685</v>
      </c>
      <c r="G494" s="214"/>
      <c r="H494" s="214"/>
      <c r="I494" s="217"/>
      <c r="J494" s="228">
        <f>BK494</f>
        <v>0</v>
      </c>
      <c r="K494" s="214"/>
      <c r="L494" s="219"/>
      <c r="M494" s="220"/>
      <c r="N494" s="221"/>
      <c r="O494" s="221"/>
      <c r="P494" s="222">
        <f>SUM(P495:P515)</f>
        <v>0</v>
      </c>
      <c r="Q494" s="221"/>
      <c r="R494" s="222">
        <f>SUM(R495:R515)</f>
        <v>3.4937128000000004</v>
      </c>
      <c r="S494" s="221"/>
      <c r="T494" s="223">
        <f>SUM(T495:T515)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4" t="s">
        <v>85</v>
      </c>
      <c r="AT494" s="225" t="s">
        <v>75</v>
      </c>
      <c r="AU494" s="225" t="s">
        <v>83</v>
      </c>
      <c r="AY494" s="224" t="s">
        <v>232</v>
      </c>
      <c r="BK494" s="226">
        <f>SUM(BK495:BK515)</f>
        <v>0</v>
      </c>
    </row>
    <row r="495" s="2" customFormat="1" ht="24.15" customHeight="1">
      <c r="A495" s="39"/>
      <c r="B495" s="40"/>
      <c r="C495" s="229" t="s">
        <v>686</v>
      </c>
      <c r="D495" s="229" t="s">
        <v>234</v>
      </c>
      <c r="E495" s="230" t="s">
        <v>687</v>
      </c>
      <c r="F495" s="231" t="s">
        <v>688</v>
      </c>
      <c r="G495" s="232" t="s">
        <v>167</v>
      </c>
      <c r="H495" s="233">
        <v>246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321</v>
      </c>
      <c r="AT495" s="241" t="s">
        <v>234</v>
      </c>
      <c r="AU495" s="241" t="s">
        <v>85</v>
      </c>
      <c r="AY495" s="18" t="s">
        <v>232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321</v>
      </c>
      <c r="BM495" s="241" t="s">
        <v>689</v>
      </c>
    </row>
    <row r="496" s="13" customFormat="1">
      <c r="A496" s="13"/>
      <c r="B496" s="243"/>
      <c r="C496" s="244"/>
      <c r="D496" s="245" t="s">
        <v>239</v>
      </c>
      <c r="E496" s="246" t="s">
        <v>1</v>
      </c>
      <c r="F496" s="247" t="s">
        <v>690</v>
      </c>
      <c r="G496" s="244"/>
      <c r="H496" s="248">
        <v>246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239</v>
      </c>
      <c r="AU496" s="254" t="s">
        <v>85</v>
      </c>
      <c r="AV496" s="13" t="s">
        <v>85</v>
      </c>
      <c r="AW496" s="13" t="s">
        <v>32</v>
      </c>
      <c r="AX496" s="13" t="s">
        <v>83</v>
      </c>
      <c r="AY496" s="254" t="s">
        <v>232</v>
      </c>
    </row>
    <row r="497" s="2" customFormat="1" ht="16.5" customHeight="1">
      <c r="A497" s="39"/>
      <c r="B497" s="40"/>
      <c r="C497" s="276" t="s">
        <v>691</v>
      </c>
      <c r="D497" s="276" t="s">
        <v>485</v>
      </c>
      <c r="E497" s="277" t="s">
        <v>692</v>
      </c>
      <c r="F497" s="278" t="s">
        <v>693</v>
      </c>
      <c r="G497" s="279" t="s">
        <v>329</v>
      </c>
      <c r="H497" s="280">
        <v>0.073999999999999996</v>
      </c>
      <c r="I497" s="281"/>
      <c r="J497" s="282">
        <f>ROUND(I497*H497,2)</f>
        <v>0</v>
      </c>
      <c r="K497" s="283"/>
      <c r="L497" s="284"/>
      <c r="M497" s="285" t="s">
        <v>1</v>
      </c>
      <c r="N497" s="286" t="s">
        <v>41</v>
      </c>
      <c r="O497" s="92"/>
      <c r="P497" s="239">
        <f>O497*H497</f>
        <v>0</v>
      </c>
      <c r="Q497" s="239">
        <v>1</v>
      </c>
      <c r="R497" s="239">
        <f>Q497*H497</f>
        <v>0.073999999999999996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417</v>
      </c>
      <c r="AT497" s="241" t="s">
        <v>485</v>
      </c>
      <c r="AU497" s="241" t="s">
        <v>85</v>
      </c>
      <c r="AY497" s="18" t="s">
        <v>232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321</v>
      </c>
      <c r="BM497" s="241" t="s">
        <v>694</v>
      </c>
    </row>
    <row r="498" s="2" customFormat="1">
      <c r="A498" s="39"/>
      <c r="B498" s="40"/>
      <c r="C498" s="41"/>
      <c r="D498" s="245" t="s">
        <v>578</v>
      </c>
      <c r="E498" s="41"/>
      <c r="F498" s="298" t="s">
        <v>695</v>
      </c>
      <c r="G498" s="41"/>
      <c r="H498" s="41"/>
      <c r="I498" s="299"/>
      <c r="J498" s="41"/>
      <c r="K498" s="41"/>
      <c r="L498" s="45"/>
      <c r="M498" s="300"/>
      <c r="N498" s="301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578</v>
      </c>
      <c r="AU498" s="18" t="s">
        <v>85</v>
      </c>
    </row>
    <row r="499" s="13" customFormat="1">
      <c r="A499" s="13"/>
      <c r="B499" s="243"/>
      <c r="C499" s="244"/>
      <c r="D499" s="245" t="s">
        <v>239</v>
      </c>
      <c r="E499" s="244"/>
      <c r="F499" s="247" t="s">
        <v>696</v>
      </c>
      <c r="G499" s="244"/>
      <c r="H499" s="248">
        <v>0.073999999999999996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239</v>
      </c>
      <c r="AU499" s="254" t="s">
        <v>85</v>
      </c>
      <c r="AV499" s="13" t="s">
        <v>85</v>
      </c>
      <c r="AW499" s="13" t="s">
        <v>4</v>
      </c>
      <c r="AX499" s="13" t="s">
        <v>83</v>
      </c>
      <c r="AY499" s="254" t="s">
        <v>232</v>
      </c>
    </row>
    <row r="500" s="2" customFormat="1" ht="24.15" customHeight="1">
      <c r="A500" s="39"/>
      <c r="B500" s="40"/>
      <c r="C500" s="229" t="s">
        <v>697</v>
      </c>
      <c r="D500" s="229" t="s">
        <v>234</v>
      </c>
      <c r="E500" s="230" t="s">
        <v>698</v>
      </c>
      <c r="F500" s="231" t="s">
        <v>699</v>
      </c>
      <c r="G500" s="232" t="s">
        <v>167</v>
      </c>
      <c r="H500" s="233">
        <v>41.850000000000001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41</v>
      </c>
      <c r="O500" s="92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321</v>
      </c>
      <c r="AT500" s="241" t="s">
        <v>234</v>
      </c>
      <c r="AU500" s="241" t="s">
        <v>85</v>
      </c>
      <c r="AY500" s="18" t="s">
        <v>232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83</v>
      </c>
      <c r="BK500" s="242">
        <f>ROUND(I500*H500,2)</f>
        <v>0</v>
      </c>
      <c r="BL500" s="18" t="s">
        <v>321</v>
      </c>
      <c r="BM500" s="241" t="s">
        <v>700</v>
      </c>
    </row>
    <row r="501" s="13" customFormat="1">
      <c r="A501" s="13"/>
      <c r="B501" s="243"/>
      <c r="C501" s="244"/>
      <c r="D501" s="245" t="s">
        <v>239</v>
      </c>
      <c r="E501" s="246" t="s">
        <v>1</v>
      </c>
      <c r="F501" s="247" t="s">
        <v>701</v>
      </c>
      <c r="G501" s="244"/>
      <c r="H501" s="248">
        <v>25.850000000000001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239</v>
      </c>
      <c r="AU501" s="254" t="s">
        <v>85</v>
      </c>
      <c r="AV501" s="13" t="s">
        <v>85</v>
      </c>
      <c r="AW501" s="13" t="s">
        <v>32</v>
      </c>
      <c r="AX501" s="13" t="s">
        <v>76</v>
      </c>
      <c r="AY501" s="254" t="s">
        <v>232</v>
      </c>
    </row>
    <row r="502" s="13" customFormat="1">
      <c r="A502" s="13"/>
      <c r="B502" s="243"/>
      <c r="C502" s="244"/>
      <c r="D502" s="245" t="s">
        <v>239</v>
      </c>
      <c r="E502" s="246" t="s">
        <v>1</v>
      </c>
      <c r="F502" s="247" t="s">
        <v>702</v>
      </c>
      <c r="G502" s="244"/>
      <c r="H502" s="248">
        <v>16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239</v>
      </c>
      <c r="AU502" s="254" t="s">
        <v>85</v>
      </c>
      <c r="AV502" s="13" t="s">
        <v>85</v>
      </c>
      <c r="AW502" s="13" t="s">
        <v>32</v>
      </c>
      <c r="AX502" s="13" t="s">
        <v>76</v>
      </c>
      <c r="AY502" s="254" t="s">
        <v>232</v>
      </c>
    </row>
    <row r="503" s="14" customFormat="1">
      <c r="A503" s="14"/>
      <c r="B503" s="255"/>
      <c r="C503" s="256"/>
      <c r="D503" s="245" t="s">
        <v>239</v>
      </c>
      <c r="E503" s="257" t="s">
        <v>1</v>
      </c>
      <c r="F503" s="258" t="s">
        <v>258</v>
      </c>
      <c r="G503" s="256"/>
      <c r="H503" s="259">
        <v>41.850000000000001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239</v>
      </c>
      <c r="AU503" s="265" t="s">
        <v>85</v>
      </c>
      <c r="AV503" s="14" t="s">
        <v>237</v>
      </c>
      <c r="AW503" s="14" t="s">
        <v>32</v>
      </c>
      <c r="AX503" s="14" t="s">
        <v>83</v>
      </c>
      <c r="AY503" s="265" t="s">
        <v>232</v>
      </c>
    </row>
    <row r="504" s="2" customFormat="1" ht="16.5" customHeight="1">
      <c r="A504" s="39"/>
      <c r="B504" s="40"/>
      <c r="C504" s="276" t="s">
        <v>703</v>
      </c>
      <c r="D504" s="276" t="s">
        <v>485</v>
      </c>
      <c r="E504" s="277" t="s">
        <v>692</v>
      </c>
      <c r="F504" s="278" t="s">
        <v>693</v>
      </c>
      <c r="G504" s="279" t="s">
        <v>329</v>
      </c>
      <c r="H504" s="280">
        <v>0.014</v>
      </c>
      <c r="I504" s="281"/>
      <c r="J504" s="282">
        <f>ROUND(I504*H504,2)</f>
        <v>0</v>
      </c>
      <c r="K504" s="283"/>
      <c r="L504" s="284"/>
      <c r="M504" s="285" t="s">
        <v>1</v>
      </c>
      <c r="N504" s="286" t="s">
        <v>41</v>
      </c>
      <c r="O504" s="92"/>
      <c r="P504" s="239">
        <f>O504*H504</f>
        <v>0</v>
      </c>
      <c r="Q504" s="239">
        <v>1</v>
      </c>
      <c r="R504" s="239">
        <f>Q504*H504</f>
        <v>0.014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417</v>
      </c>
      <c r="AT504" s="241" t="s">
        <v>485</v>
      </c>
      <c r="AU504" s="241" t="s">
        <v>85</v>
      </c>
      <c r="AY504" s="18" t="s">
        <v>232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83</v>
      </c>
      <c r="BK504" s="242">
        <f>ROUND(I504*H504,2)</f>
        <v>0</v>
      </c>
      <c r="BL504" s="18" t="s">
        <v>321</v>
      </c>
      <c r="BM504" s="241" t="s">
        <v>704</v>
      </c>
    </row>
    <row r="505" s="2" customFormat="1">
      <c r="A505" s="39"/>
      <c r="B505" s="40"/>
      <c r="C505" s="41"/>
      <c r="D505" s="245" t="s">
        <v>578</v>
      </c>
      <c r="E505" s="41"/>
      <c r="F505" s="298" t="s">
        <v>695</v>
      </c>
      <c r="G505" s="41"/>
      <c r="H505" s="41"/>
      <c r="I505" s="299"/>
      <c r="J505" s="41"/>
      <c r="K505" s="41"/>
      <c r="L505" s="45"/>
      <c r="M505" s="300"/>
      <c r="N505" s="301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578</v>
      </c>
      <c r="AU505" s="18" t="s">
        <v>85</v>
      </c>
    </row>
    <row r="506" s="13" customFormat="1">
      <c r="A506" s="13"/>
      <c r="B506" s="243"/>
      <c r="C506" s="244"/>
      <c r="D506" s="245" t="s">
        <v>239</v>
      </c>
      <c r="E506" s="244"/>
      <c r="F506" s="247" t="s">
        <v>705</v>
      </c>
      <c r="G506" s="244"/>
      <c r="H506" s="248">
        <v>0.014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239</v>
      </c>
      <c r="AU506" s="254" t="s">
        <v>85</v>
      </c>
      <c r="AV506" s="13" t="s">
        <v>85</v>
      </c>
      <c r="AW506" s="13" t="s">
        <v>4</v>
      </c>
      <c r="AX506" s="13" t="s">
        <v>83</v>
      </c>
      <c r="AY506" s="254" t="s">
        <v>232</v>
      </c>
    </row>
    <row r="507" s="2" customFormat="1" ht="24.15" customHeight="1">
      <c r="A507" s="39"/>
      <c r="B507" s="40"/>
      <c r="C507" s="229" t="s">
        <v>706</v>
      </c>
      <c r="D507" s="229" t="s">
        <v>234</v>
      </c>
      <c r="E507" s="230" t="s">
        <v>707</v>
      </c>
      <c r="F507" s="231" t="s">
        <v>708</v>
      </c>
      <c r="G507" s="232" t="s">
        <v>167</v>
      </c>
      <c r="H507" s="233">
        <v>492</v>
      </c>
      <c r="I507" s="234"/>
      <c r="J507" s="235">
        <f>ROUND(I507*H507,2)</f>
        <v>0</v>
      </c>
      <c r="K507" s="236"/>
      <c r="L507" s="45"/>
      <c r="M507" s="237" t="s">
        <v>1</v>
      </c>
      <c r="N507" s="238" t="s">
        <v>41</v>
      </c>
      <c r="O507" s="92"/>
      <c r="P507" s="239">
        <f>O507*H507</f>
        <v>0</v>
      </c>
      <c r="Q507" s="239">
        <v>0.00040000000000000002</v>
      </c>
      <c r="R507" s="239">
        <f>Q507*H507</f>
        <v>0.1968</v>
      </c>
      <c r="S507" s="239">
        <v>0</v>
      </c>
      <c r="T507" s="24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1" t="s">
        <v>321</v>
      </c>
      <c r="AT507" s="241" t="s">
        <v>234</v>
      </c>
      <c r="AU507" s="241" t="s">
        <v>85</v>
      </c>
      <c r="AY507" s="18" t="s">
        <v>232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8" t="s">
        <v>83</v>
      </c>
      <c r="BK507" s="242">
        <f>ROUND(I507*H507,2)</f>
        <v>0</v>
      </c>
      <c r="BL507" s="18" t="s">
        <v>321</v>
      </c>
      <c r="BM507" s="241" t="s">
        <v>709</v>
      </c>
    </row>
    <row r="508" s="13" customFormat="1">
      <c r="A508" s="13"/>
      <c r="B508" s="243"/>
      <c r="C508" s="244"/>
      <c r="D508" s="245" t="s">
        <v>239</v>
      </c>
      <c r="E508" s="246" t="s">
        <v>1</v>
      </c>
      <c r="F508" s="247" t="s">
        <v>710</v>
      </c>
      <c r="G508" s="244"/>
      <c r="H508" s="248">
        <v>492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239</v>
      </c>
      <c r="AU508" s="254" t="s">
        <v>85</v>
      </c>
      <c r="AV508" s="13" t="s">
        <v>85</v>
      </c>
      <c r="AW508" s="13" t="s">
        <v>32</v>
      </c>
      <c r="AX508" s="13" t="s">
        <v>83</v>
      </c>
      <c r="AY508" s="254" t="s">
        <v>232</v>
      </c>
    </row>
    <row r="509" s="2" customFormat="1" ht="49.05" customHeight="1">
      <c r="A509" s="39"/>
      <c r="B509" s="40"/>
      <c r="C509" s="276" t="s">
        <v>711</v>
      </c>
      <c r="D509" s="276" t="s">
        <v>485</v>
      </c>
      <c r="E509" s="277" t="s">
        <v>712</v>
      </c>
      <c r="F509" s="278" t="s">
        <v>713</v>
      </c>
      <c r="G509" s="279" t="s">
        <v>167</v>
      </c>
      <c r="H509" s="280">
        <v>573.42600000000004</v>
      </c>
      <c r="I509" s="281"/>
      <c r="J509" s="282">
        <f>ROUND(I509*H509,2)</f>
        <v>0</v>
      </c>
      <c r="K509" s="283"/>
      <c r="L509" s="284"/>
      <c r="M509" s="285" t="s">
        <v>1</v>
      </c>
      <c r="N509" s="286" t="s">
        <v>41</v>
      </c>
      <c r="O509" s="92"/>
      <c r="P509" s="239">
        <f>O509*H509</f>
        <v>0</v>
      </c>
      <c r="Q509" s="239">
        <v>0.0047000000000000002</v>
      </c>
      <c r="R509" s="239">
        <f>Q509*H509</f>
        <v>2.6951022000000004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417</v>
      </c>
      <c r="AT509" s="241" t="s">
        <v>485</v>
      </c>
      <c r="AU509" s="241" t="s">
        <v>85</v>
      </c>
      <c r="AY509" s="18" t="s">
        <v>232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321</v>
      </c>
      <c r="BM509" s="241" t="s">
        <v>714</v>
      </c>
    </row>
    <row r="510" s="13" customFormat="1">
      <c r="A510" s="13"/>
      <c r="B510" s="243"/>
      <c r="C510" s="244"/>
      <c r="D510" s="245" t="s">
        <v>239</v>
      </c>
      <c r="E510" s="244"/>
      <c r="F510" s="247" t="s">
        <v>715</v>
      </c>
      <c r="G510" s="244"/>
      <c r="H510" s="248">
        <v>573.42600000000004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239</v>
      </c>
      <c r="AU510" s="254" t="s">
        <v>85</v>
      </c>
      <c r="AV510" s="13" t="s">
        <v>85</v>
      </c>
      <c r="AW510" s="13" t="s">
        <v>4</v>
      </c>
      <c r="AX510" s="13" t="s">
        <v>83</v>
      </c>
      <c r="AY510" s="254" t="s">
        <v>232</v>
      </c>
    </row>
    <row r="511" s="2" customFormat="1" ht="24.15" customHeight="1">
      <c r="A511" s="39"/>
      <c r="B511" s="40"/>
      <c r="C511" s="229" t="s">
        <v>716</v>
      </c>
      <c r="D511" s="229" t="s">
        <v>234</v>
      </c>
      <c r="E511" s="230" t="s">
        <v>717</v>
      </c>
      <c r="F511" s="231" t="s">
        <v>718</v>
      </c>
      <c r="G511" s="232" t="s">
        <v>167</v>
      </c>
      <c r="H511" s="233">
        <v>83.700000000000003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0.00040000000000000002</v>
      </c>
      <c r="R511" s="239">
        <f>Q511*H511</f>
        <v>0.033480000000000003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321</v>
      </c>
      <c r="AT511" s="241" t="s">
        <v>234</v>
      </c>
      <c r="AU511" s="241" t="s">
        <v>85</v>
      </c>
      <c r="AY511" s="18" t="s">
        <v>232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321</v>
      </c>
      <c r="BM511" s="241" t="s">
        <v>719</v>
      </c>
    </row>
    <row r="512" s="13" customFormat="1">
      <c r="A512" s="13"/>
      <c r="B512" s="243"/>
      <c r="C512" s="244"/>
      <c r="D512" s="245" t="s">
        <v>239</v>
      </c>
      <c r="E512" s="246" t="s">
        <v>1</v>
      </c>
      <c r="F512" s="247" t="s">
        <v>720</v>
      </c>
      <c r="G512" s="244"/>
      <c r="H512" s="248">
        <v>83.700000000000003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239</v>
      </c>
      <c r="AU512" s="254" t="s">
        <v>85</v>
      </c>
      <c r="AV512" s="13" t="s">
        <v>85</v>
      </c>
      <c r="AW512" s="13" t="s">
        <v>32</v>
      </c>
      <c r="AX512" s="13" t="s">
        <v>83</v>
      </c>
      <c r="AY512" s="254" t="s">
        <v>232</v>
      </c>
    </row>
    <row r="513" s="2" customFormat="1" ht="49.05" customHeight="1">
      <c r="A513" s="39"/>
      <c r="B513" s="40"/>
      <c r="C513" s="276" t="s">
        <v>721</v>
      </c>
      <c r="D513" s="276" t="s">
        <v>485</v>
      </c>
      <c r="E513" s="277" t="s">
        <v>712</v>
      </c>
      <c r="F513" s="278" t="s">
        <v>713</v>
      </c>
      <c r="G513" s="279" t="s">
        <v>167</v>
      </c>
      <c r="H513" s="280">
        <v>102.19799999999999</v>
      </c>
      <c r="I513" s="281"/>
      <c r="J513" s="282">
        <f>ROUND(I513*H513,2)</f>
        <v>0</v>
      </c>
      <c r="K513" s="283"/>
      <c r="L513" s="284"/>
      <c r="M513" s="285" t="s">
        <v>1</v>
      </c>
      <c r="N513" s="286" t="s">
        <v>41</v>
      </c>
      <c r="O513" s="92"/>
      <c r="P513" s="239">
        <f>O513*H513</f>
        <v>0</v>
      </c>
      <c r="Q513" s="239">
        <v>0.0047000000000000002</v>
      </c>
      <c r="R513" s="239">
        <f>Q513*H513</f>
        <v>0.4803306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417</v>
      </c>
      <c r="AT513" s="241" t="s">
        <v>485</v>
      </c>
      <c r="AU513" s="241" t="s">
        <v>85</v>
      </c>
      <c r="AY513" s="18" t="s">
        <v>232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321</v>
      </c>
      <c r="BM513" s="241" t="s">
        <v>722</v>
      </c>
    </row>
    <row r="514" s="13" customFormat="1">
      <c r="A514" s="13"/>
      <c r="B514" s="243"/>
      <c r="C514" s="244"/>
      <c r="D514" s="245" t="s">
        <v>239</v>
      </c>
      <c r="E514" s="244"/>
      <c r="F514" s="247" t="s">
        <v>723</v>
      </c>
      <c r="G514" s="244"/>
      <c r="H514" s="248">
        <v>102.19799999999999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239</v>
      </c>
      <c r="AU514" s="254" t="s">
        <v>85</v>
      </c>
      <c r="AV514" s="13" t="s">
        <v>85</v>
      </c>
      <c r="AW514" s="13" t="s">
        <v>4</v>
      </c>
      <c r="AX514" s="13" t="s">
        <v>83</v>
      </c>
      <c r="AY514" s="254" t="s">
        <v>232</v>
      </c>
    </row>
    <row r="515" s="2" customFormat="1" ht="33" customHeight="1">
      <c r="A515" s="39"/>
      <c r="B515" s="40"/>
      <c r="C515" s="229" t="s">
        <v>724</v>
      </c>
      <c r="D515" s="229" t="s">
        <v>234</v>
      </c>
      <c r="E515" s="230" t="s">
        <v>725</v>
      </c>
      <c r="F515" s="231" t="s">
        <v>726</v>
      </c>
      <c r="G515" s="232" t="s">
        <v>329</v>
      </c>
      <c r="H515" s="233">
        <v>3.4940000000000002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41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321</v>
      </c>
      <c r="AT515" s="241" t="s">
        <v>234</v>
      </c>
      <c r="AU515" s="241" t="s">
        <v>85</v>
      </c>
      <c r="AY515" s="18" t="s">
        <v>232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83</v>
      </c>
      <c r="BK515" s="242">
        <f>ROUND(I515*H515,2)</f>
        <v>0</v>
      </c>
      <c r="BL515" s="18" t="s">
        <v>321</v>
      </c>
      <c r="BM515" s="241" t="s">
        <v>727</v>
      </c>
    </row>
    <row r="516" s="12" customFormat="1" ht="22.8" customHeight="1">
      <c r="A516" s="12"/>
      <c r="B516" s="213"/>
      <c r="C516" s="214"/>
      <c r="D516" s="215" t="s">
        <v>75</v>
      </c>
      <c r="E516" s="227" t="s">
        <v>728</v>
      </c>
      <c r="F516" s="227" t="s">
        <v>729</v>
      </c>
      <c r="G516" s="214"/>
      <c r="H516" s="214"/>
      <c r="I516" s="217"/>
      <c r="J516" s="228">
        <f>BK516</f>
        <v>0</v>
      </c>
      <c r="K516" s="214"/>
      <c r="L516" s="219"/>
      <c r="M516" s="220"/>
      <c r="N516" s="221"/>
      <c r="O516" s="221"/>
      <c r="P516" s="222">
        <f>SUM(P517:P521)</f>
        <v>0</v>
      </c>
      <c r="Q516" s="221"/>
      <c r="R516" s="222">
        <f>SUM(R517:R521)</f>
        <v>30.232800000000001</v>
      </c>
      <c r="S516" s="221"/>
      <c r="T516" s="223">
        <f>SUM(T517:T521)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4" t="s">
        <v>85</v>
      </c>
      <c r="AT516" s="225" t="s">
        <v>75</v>
      </c>
      <c r="AU516" s="225" t="s">
        <v>83</v>
      </c>
      <c r="AY516" s="224" t="s">
        <v>232</v>
      </c>
      <c r="BK516" s="226">
        <f>SUM(BK517:BK521)</f>
        <v>0</v>
      </c>
    </row>
    <row r="517" s="2" customFormat="1" ht="24.15" customHeight="1">
      <c r="A517" s="39"/>
      <c r="B517" s="40"/>
      <c r="C517" s="229" t="s">
        <v>730</v>
      </c>
      <c r="D517" s="229" t="s">
        <v>234</v>
      </c>
      <c r="E517" s="230" t="s">
        <v>731</v>
      </c>
      <c r="F517" s="231" t="s">
        <v>732</v>
      </c>
      <c r="G517" s="232" t="s">
        <v>167</v>
      </c>
      <c r="H517" s="233">
        <v>8320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0.00072000000000000005</v>
      </c>
      <c r="R517" s="239">
        <f>Q517*H517</f>
        <v>5.9904000000000002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321</v>
      </c>
      <c r="AT517" s="241" t="s">
        <v>234</v>
      </c>
      <c r="AU517" s="241" t="s">
        <v>85</v>
      </c>
      <c r="AY517" s="18" t="s">
        <v>232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321</v>
      </c>
      <c r="BM517" s="241" t="s">
        <v>733</v>
      </c>
    </row>
    <row r="518" s="13" customFormat="1">
      <c r="A518" s="13"/>
      <c r="B518" s="243"/>
      <c r="C518" s="244"/>
      <c r="D518" s="245" t="s">
        <v>239</v>
      </c>
      <c r="E518" s="246" t="s">
        <v>1</v>
      </c>
      <c r="F518" s="247" t="s">
        <v>540</v>
      </c>
      <c r="G518" s="244"/>
      <c r="H518" s="248">
        <v>8320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239</v>
      </c>
      <c r="AU518" s="254" t="s">
        <v>85</v>
      </c>
      <c r="AV518" s="13" t="s">
        <v>85</v>
      </c>
      <c r="AW518" s="13" t="s">
        <v>32</v>
      </c>
      <c r="AX518" s="13" t="s">
        <v>83</v>
      </c>
      <c r="AY518" s="254" t="s">
        <v>232</v>
      </c>
    </row>
    <row r="519" s="2" customFormat="1" ht="24.15" customHeight="1">
      <c r="A519" s="39"/>
      <c r="B519" s="40"/>
      <c r="C519" s="276" t="s">
        <v>734</v>
      </c>
      <c r="D519" s="276" t="s">
        <v>485</v>
      </c>
      <c r="E519" s="277" t="s">
        <v>735</v>
      </c>
      <c r="F519" s="278" t="s">
        <v>736</v>
      </c>
      <c r="G519" s="279" t="s">
        <v>167</v>
      </c>
      <c r="H519" s="280">
        <v>9696.9599999999991</v>
      </c>
      <c r="I519" s="281"/>
      <c r="J519" s="282">
        <f>ROUND(I519*H519,2)</f>
        <v>0</v>
      </c>
      <c r="K519" s="283"/>
      <c r="L519" s="284"/>
      <c r="M519" s="285" t="s">
        <v>1</v>
      </c>
      <c r="N519" s="286" t="s">
        <v>41</v>
      </c>
      <c r="O519" s="92"/>
      <c r="P519" s="239">
        <f>O519*H519</f>
        <v>0</v>
      </c>
      <c r="Q519" s="239">
        <v>0.0025000000000000001</v>
      </c>
      <c r="R519" s="239">
        <f>Q519*H519</f>
        <v>24.2424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417</v>
      </c>
      <c r="AT519" s="241" t="s">
        <v>485</v>
      </c>
      <c r="AU519" s="241" t="s">
        <v>85</v>
      </c>
      <c r="AY519" s="18" t="s">
        <v>232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321</v>
      </c>
      <c r="BM519" s="241" t="s">
        <v>737</v>
      </c>
    </row>
    <row r="520" s="13" customFormat="1">
      <c r="A520" s="13"/>
      <c r="B520" s="243"/>
      <c r="C520" s="244"/>
      <c r="D520" s="245" t="s">
        <v>239</v>
      </c>
      <c r="E520" s="244"/>
      <c r="F520" s="247" t="s">
        <v>738</v>
      </c>
      <c r="G520" s="244"/>
      <c r="H520" s="248">
        <v>9696.9599999999991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239</v>
      </c>
      <c r="AU520" s="254" t="s">
        <v>85</v>
      </c>
      <c r="AV520" s="13" t="s">
        <v>85</v>
      </c>
      <c r="AW520" s="13" t="s">
        <v>4</v>
      </c>
      <c r="AX520" s="13" t="s">
        <v>83</v>
      </c>
      <c r="AY520" s="254" t="s">
        <v>232</v>
      </c>
    </row>
    <row r="521" s="2" customFormat="1" ht="24.15" customHeight="1">
      <c r="A521" s="39"/>
      <c r="B521" s="40"/>
      <c r="C521" s="229" t="s">
        <v>739</v>
      </c>
      <c r="D521" s="229" t="s">
        <v>234</v>
      </c>
      <c r="E521" s="230" t="s">
        <v>740</v>
      </c>
      <c r="F521" s="231" t="s">
        <v>741</v>
      </c>
      <c r="G521" s="232" t="s">
        <v>329</v>
      </c>
      <c r="H521" s="233">
        <v>30.233000000000001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321</v>
      </c>
      <c r="AT521" s="241" t="s">
        <v>234</v>
      </c>
      <c r="AU521" s="241" t="s">
        <v>85</v>
      </c>
      <c r="AY521" s="18" t="s">
        <v>232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321</v>
      </c>
      <c r="BM521" s="241" t="s">
        <v>742</v>
      </c>
    </row>
    <row r="522" s="12" customFormat="1" ht="22.8" customHeight="1">
      <c r="A522" s="12"/>
      <c r="B522" s="213"/>
      <c r="C522" s="214"/>
      <c r="D522" s="215" t="s">
        <v>75</v>
      </c>
      <c r="E522" s="227" t="s">
        <v>743</v>
      </c>
      <c r="F522" s="227" t="s">
        <v>744</v>
      </c>
      <c r="G522" s="214"/>
      <c r="H522" s="214"/>
      <c r="I522" s="217"/>
      <c r="J522" s="228">
        <f>BK522</f>
        <v>0</v>
      </c>
      <c r="K522" s="214"/>
      <c r="L522" s="219"/>
      <c r="M522" s="220"/>
      <c r="N522" s="221"/>
      <c r="O522" s="221"/>
      <c r="P522" s="222">
        <f>SUM(P523:P531)</f>
        <v>0</v>
      </c>
      <c r="Q522" s="221"/>
      <c r="R522" s="222">
        <f>SUM(R523:R531)</f>
        <v>1.2546135000000001</v>
      </c>
      <c r="S522" s="221"/>
      <c r="T522" s="223">
        <f>SUM(T523:T531)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24" t="s">
        <v>85</v>
      </c>
      <c r="AT522" s="225" t="s">
        <v>75</v>
      </c>
      <c r="AU522" s="225" t="s">
        <v>83</v>
      </c>
      <c r="AY522" s="224" t="s">
        <v>232</v>
      </c>
      <c r="BK522" s="226">
        <f>SUM(BK523:BK531)</f>
        <v>0</v>
      </c>
    </row>
    <row r="523" s="2" customFormat="1" ht="24.15" customHeight="1">
      <c r="A523" s="39"/>
      <c r="B523" s="40"/>
      <c r="C523" s="229" t="s">
        <v>745</v>
      </c>
      <c r="D523" s="229" t="s">
        <v>234</v>
      </c>
      <c r="E523" s="230" t="s">
        <v>746</v>
      </c>
      <c r="F523" s="231" t="s">
        <v>747</v>
      </c>
      <c r="G523" s="232" t="s">
        <v>167</v>
      </c>
      <c r="H523" s="233">
        <v>175</v>
      </c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321</v>
      </c>
      <c r="AT523" s="241" t="s">
        <v>234</v>
      </c>
      <c r="AU523" s="241" t="s">
        <v>85</v>
      </c>
      <c r="AY523" s="18" t="s">
        <v>232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321</v>
      </c>
      <c r="BM523" s="241" t="s">
        <v>748</v>
      </c>
    </row>
    <row r="524" s="13" customFormat="1">
      <c r="A524" s="13"/>
      <c r="B524" s="243"/>
      <c r="C524" s="244"/>
      <c r="D524" s="245" t="s">
        <v>239</v>
      </c>
      <c r="E524" s="246" t="s">
        <v>1</v>
      </c>
      <c r="F524" s="247" t="s">
        <v>545</v>
      </c>
      <c r="G524" s="244"/>
      <c r="H524" s="248">
        <v>175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239</v>
      </c>
      <c r="AU524" s="254" t="s">
        <v>85</v>
      </c>
      <c r="AV524" s="13" t="s">
        <v>85</v>
      </c>
      <c r="AW524" s="13" t="s">
        <v>32</v>
      </c>
      <c r="AX524" s="13" t="s">
        <v>83</v>
      </c>
      <c r="AY524" s="254" t="s">
        <v>232</v>
      </c>
    </row>
    <row r="525" s="2" customFormat="1" ht="24.15" customHeight="1">
      <c r="A525" s="39"/>
      <c r="B525" s="40"/>
      <c r="C525" s="276" t="s">
        <v>749</v>
      </c>
      <c r="D525" s="276" t="s">
        <v>485</v>
      </c>
      <c r="E525" s="277" t="s">
        <v>750</v>
      </c>
      <c r="F525" s="278" t="s">
        <v>751</v>
      </c>
      <c r="G525" s="279" t="s">
        <v>167</v>
      </c>
      <c r="H525" s="280">
        <v>183.75</v>
      </c>
      <c r="I525" s="281"/>
      <c r="J525" s="282">
        <f>ROUND(I525*H525,2)</f>
        <v>0</v>
      </c>
      <c r="K525" s="283"/>
      <c r="L525" s="284"/>
      <c r="M525" s="285" t="s">
        <v>1</v>
      </c>
      <c r="N525" s="286" t="s">
        <v>41</v>
      </c>
      <c r="O525" s="92"/>
      <c r="P525" s="239">
        <f>O525*H525</f>
        <v>0</v>
      </c>
      <c r="Q525" s="239">
        <v>0.0052500000000000003</v>
      </c>
      <c r="R525" s="239">
        <f>Q525*H525</f>
        <v>0.96468750000000003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417</v>
      </c>
      <c r="AT525" s="241" t="s">
        <v>485</v>
      </c>
      <c r="AU525" s="241" t="s">
        <v>85</v>
      </c>
      <c r="AY525" s="18" t="s">
        <v>232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321</v>
      </c>
      <c r="BM525" s="241" t="s">
        <v>752</v>
      </c>
    </row>
    <row r="526" s="13" customFormat="1">
      <c r="A526" s="13"/>
      <c r="B526" s="243"/>
      <c r="C526" s="244"/>
      <c r="D526" s="245" t="s">
        <v>239</v>
      </c>
      <c r="E526" s="244"/>
      <c r="F526" s="247" t="s">
        <v>753</v>
      </c>
      <c r="G526" s="244"/>
      <c r="H526" s="248">
        <v>183.75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239</v>
      </c>
      <c r="AU526" s="254" t="s">
        <v>85</v>
      </c>
      <c r="AV526" s="13" t="s">
        <v>85</v>
      </c>
      <c r="AW526" s="13" t="s">
        <v>4</v>
      </c>
      <c r="AX526" s="13" t="s">
        <v>83</v>
      </c>
      <c r="AY526" s="254" t="s">
        <v>232</v>
      </c>
    </row>
    <row r="527" s="2" customFormat="1" ht="24.15" customHeight="1">
      <c r="A527" s="39"/>
      <c r="B527" s="40"/>
      <c r="C527" s="229" t="s">
        <v>754</v>
      </c>
      <c r="D527" s="229" t="s">
        <v>234</v>
      </c>
      <c r="E527" s="230" t="s">
        <v>746</v>
      </c>
      <c r="F527" s="231" t="s">
        <v>747</v>
      </c>
      <c r="G527" s="232" t="s">
        <v>167</v>
      </c>
      <c r="H527" s="233">
        <v>531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321</v>
      </c>
      <c r="AT527" s="241" t="s">
        <v>234</v>
      </c>
      <c r="AU527" s="241" t="s">
        <v>85</v>
      </c>
      <c r="AY527" s="18" t="s">
        <v>232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321</v>
      </c>
      <c r="BM527" s="241" t="s">
        <v>755</v>
      </c>
    </row>
    <row r="528" s="13" customFormat="1">
      <c r="A528" s="13"/>
      <c r="B528" s="243"/>
      <c r="C528" s="244"/>
      <c r="D528" s="245" t="s">
        <v>239</v>
      </c>
      <c r="E528" s="246" t="s">
        <v>1</v>
      </c>
      <c r="F528" s="247" t="s">
        <v>546</v>
      </c>
      <c r="G528" s="244"/>
      <c r="H528" s="248">
        <v>531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239</v>
      </c>
      <c r="AU528" s="254" t="s">
        <v>85</v>
      </c>
      <c r="AV528" s="13" t="s">
        <v>85</v>
      </c>
      <c r="AW528" s="13" t="s">
        <v>32</v>
      </c>
      <c r="AX528" s="13" t="s">
        <v>83</v>
      </c>
      <c r="AY528" s="254" t="s">
        <v>232</v>
      </c>
    </row>
    <row r="529" s="2" customFormat="1" ht="24.15" customHeight="1">
      <c r="A529" s="39"/>
      <c r="B529" s="40"/>
      <c r="C529" s="276" t="s">
        <v>756</v>
      </c>
      <c r="D529" s="276" t="s">
        <v>485</v>
      </c>
      <c r="E529" s="277" t="s">
        <v>757</v>
      </c>
      <c r="F529" s="278" t="s">
        <v>758</v>
      </c>
      <c r="G529" s="279" t="s">
        <v>167</v>
      </c>
      <c r="H529" s="280">
        <v>557.54999999999995</v>
      </c>
      <c r="I529" s="281"/>
      <c r="J529" s="282">
        <f>ROUND(I529*H529,2)</f>
        <v>0</v>
      </c>
      <c r="K529" s="283"/>
      <c r="L529" s="284"/>
      <c r="M529" s="285" t="s">
        <v>1</v>
      </c>
      <c r="N529" s="286" t="s">
        <v>41</v>
      </c>
      <c r="O529" s="92"/>
      <c r="P529" s="239">
        <f>O529*H529</f>
        <v>0</v>
      </c>
      <c r="Q529" s="239">
        <v>0.00051999999999999995</v>
      </c>
      <c r="R529" s="239">
        <f>Q529*H529</f>
        <v>0.28992599999999996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417</v>
      </c>
      <c r="AT529" s="241" t="s">
        <v>485</v>
      </c>
      <c r="AU529" s="241" t="s">
        <v>85</v>
      </c>
      <c r="AY529" s="18" t="s">
        <v>232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321</v>
      </c>
      <c r="BM529" s="241" t="s">
        <v>759</v>
      </c>
    </row>
    <row r="530" s="13" customFormat="1">
      <c r="A530" s="13"/>
      <c r="B530" s="243"/>
      <c r="C530" s="244"/>
      <c r="D530" s="245" t="s">
        <v>239</v>
      </c>
      <c r="E530" s="244"/>
      <c r="F530" s="247" t="s">
        <v>760</v>
      </c>
      <c r="G530" s="244"/>
      <c r="H530" s="248">
        <v>557.54999999999995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239</v>
      </c>
      <c r="AU530" s="254" t="s">
        <v>85</v>
      </c>
      <c r="AV530" s="13" t="s">
        <v>85</v>
      </c>
      <c r="AW530" s="13" t="s">
        <v>4</v>
      </c>
      <c r="AX530" s="13" t="s">
        <v>83</v>
      </c>
      <c r="AY530" s="254" t="s">
        <v>232</v>
      </c>
    </row>
    <row r="531" s="2" customFormat="1" ht="24.15" customHeight="1">
      <c r="A531" s="39"/>
      <c r="B531" s="40"/>
      <c r="C531" s="229" t="s">
        <v>761</v>
      </c>
      <c r="D531" s="229" t="s">
        <v>234</v>
      </c>
      <c r="E531" s="230" t="s">
        <v>762</v>
      </c>
      <c r="F531" s="231" t="s">
        <v>763</v>
      </c>
      <c r="G531" s="232" t="s">
        <v>329</v>
      </c>
      <c r="H531" s="233">
        <v>1.2549999999999999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41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321</v>
      </c>
      <c r="AT531" s="241" t="s">
        <v>234</v>
      </c>
      <c r="AU531" s="241" t="s">
        <v>85</v>
      </c>
      <c r="AY531" s="18" t="s">
        <v>232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83</v>
      </c>
      <c r="BK531" s="242">
        <f>ROUND(I531*H531,2)</f>
        <v>0</v>
      </c>
      <c r="BL531" s="18" t="s">
        <v>321</v>
      </c>
      <c r="BM531" s="241" t="s">
        <v>764</v>
      </c>
    </row>
    <row r="532" s="12" customFormat="1" ht="22.8" customHeight="1">
      <c r="A532" s="12"/>
      <c r="B532" s="213"/>
      <c r="C532" s="214"/>
      <c r="D532" s="215" t="s">
        <v>75</v>
      </c>
      <c r="E532" s="227" t="s">
        <v>765</v>
      </c>
      <c r="F532" s="227" t="s">
        <v>766</v>
      </c>
      <c r="G532" s="214"/>
      <c r="H532" s="214"/>
      <c r="I532" s="217"/>
      <c r="J532" s="228">
        <f>BK532</f>
        <v>0</v>
      </c>
      <c r="K532" s="214"/>
      <c r="L532" s="219"/>
      <c r="M532" s="220"/>
      <c r="N532" s="221"/>
      <c r="O532" s="221"/>
      <c r="P532" s="222">
        <f>SUM(P533:P564)</f>
        <v>0</v>
      </c>
      <c r="Q532" s="221"/>
      <c r="R532" s="222">
        <f>SUM(R533:R564)</f>
        <v>0.22145719999999999</v>
      </c>
      <c r="S532" s="221"/>
      <c r="T532" s="223">
        <f>SUM(T533:T564)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24" t="s">
        <v>85</v>
      </c>
      <c r="AT532" s="225" t="s">
        <v>75</v>
      </c>
      <c r="AU532" s="225" t="s">
        <v>83</v>
      </c>
      <c r="AY532" s="224" t="s">
        <v>232</v>
      </c>
      <c r="BK532" s="226">
        <f>SUM(BK533:BK564)</f>
        <v>0</v>
      </c>
    </row>
    <row r="533" s="2" customFormat="1" ht="24.15" customHeight="1">
      <c r="A533" s="39"/>
      <c r="B533" s="40"/>
      <c r="C533" s="229" t="s">
        <v>767</v>
      </c>
      <c r="D533" s="229" t="s">
        <v>234</v>
      </c>
      <c r="E533" s="230" t="s">
        <v>768</v>
      </c>
      <c r="F533" s="231" t="s">
        <v>769</v>
      </c>
      <c r="G533" s="232" t="s">
        <v>164</v>
      </c>
      <c r="H533" s="233">
        <v>50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0.0022599999999999999</v>
      </c>
      <c r="R533" s="239">
        <f>Q533*H533</f>
        <v>0.11299999999999999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321</v>
      </c>
      <c r="AT533" s="241" t="s">
        <v>234</v>
      </c>
      <c r="AU533" s="241" t="s">
        <v>85</v>
      </c>
      <c r="AY533" s="18" t="s">
        <v>232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321</v>
      </c>
      <c r="BM533" s="241" t="s">
        <v>770</v>
      </c>
    </row>
    <row r="534" s="2" customFormat="1">
      <c r="A534" s="39"/>
      <c r="B534" s="40"/>
      <c r="C534" s="41"/>
      <c r="D534" s="245" t="s">
        <v>578</v>
      </c>
      <c r="E534" s="41"/>
      <c r="F534" s="298" t="s">
        <v>771</v>
      </c>
      <c r="G534" s="41"/>
      <c r="H534" s="41"/>
      <c r="I534" s="299"/>
      <c r="J534" s="41"/>
      <c r="K534" s="41"/>
      <c r="L534" s="45"/>
      <c r="M534" s="300"/>
      <c r="N534" s="301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578</v>
      </c>
      <c r="AU534" s="18" t="s">
        <v>85</v>
      </c>
    </row>
    <row r="535" s="15" customFormat="1">
      <c r="A535" s="15"/>
      <c r="B535" s="266"/>
      <c r="C535" s="267"/>
      <c r="D535" s="245" t="s">
        <v>239</v>
      </c>
      <c r="E535" s="268" t="s">
        <v>1</v>
      </c>
      <c r="F535" s="269" t="s">
        <v>414</v>
      </c>
      <c r="G535" s="267"/>
      <c r="H535" s="268" t="s">
        <v>1</v>
      </c>
      <c r="I535" s="270"/>
      <c r="J535" s="267"/>
      <c r="K535" s="267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239</v>
      </c>
      <c r="AU535" s="275" t="s">
        <v>85</v>
      </c>
      <c r="AV535" s="15" t="s">
        <v>83</v>
      </c>
      <c r="AW535" s="15" t="s">
        <v>32</v>
      </c>
      <c r="AX535" s="15" t="s">
        <v>76</v>
      </c>
      <c r="AY535" s="275" t="s">
        <v>232</v>
      </c>
    </row>
    <row r="536" s="13" customFormat="1">
      <c r="A536" s="13"/>
      <c r="B536" s="243"/>
      <c r="C536" s="244"/>
      <c r="D536" s="245" t="s">
        <v>239</v>
      </c>
      <c r="E536" s="246" t="s">
        <v>1</v>
      </c>
      <c r="F536" s="247" t="s">
        <v>252</v>
      </c>
      <c r="G536" s="244"/>
      <c r="H536" s="248">
        <v>5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239</v>
      </c>
      <c r="AU536" s="254" t="s">
        <v>85</v>
      </c>
      <c r="AV536" s="13" t="s">
        <v>85</v>
      </c>
      <c r="AW536" s="13" t="s">
        <v>32</v>
      </c>
      <c r="AX536" s="13" t="s">
        <v>76</v>
      </c>
      <c r="AY536" s="254" t="s">
        <v>232</v>
      </c>
    </row>
    <row r="537" s="15" customFormat="1">
      <c r="A537" s="15"/>
      <c r="B537" s="266"/>
      <c r="C537" s="267"/>
      <c r="D537" s="245" t="s">
        <v>239</v>
      </c>
      <c r="E537" s="268" t="s">
        <v>1</v>
      </c>
      <c r="F537" s="269" t="s">
        <v>772</v>
      </c>
      <c r="G537" s="267"/>
      <c r="H537" s="268" t="s">
        <v>1</v>
      </c>
      <c r="I537" s="270"/>
      <c r="J537" s="267"/>
      <c r="K537" s="267"/>
      <c r="L537" s="271"/>
      <c r="M537" s="272"/>
      <c r="N537" s="273"/>
      <c r="O537" s="273"/>
      <c r="P537" s="273"/>
      <c r="Q537" s="273"/>
      <c r="R537" s="273"/>
      <c r="S537" s="273"/>
      <c r="T537" s="27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5" t="s">
        <v>239</v>
      </c>
      <c r="AU537" s="275" t="s">
        <v>85</v>
      </c>
      <c r="AV537" s="15" t="s">
        <v>83</v>
      </c>
      <c r="AW537" s="15" t="s">
        <v>32</v>
      </c>
      <c r="AX537" s="15" t="s">
        <v>76</v>
      </c>
      <c r="AY537" s="275" t="s">
        <v>232</v>
      </c>
    </row>
    <row r="538" s="13" customFormat="1">
      <c r="A538" s="13"/>
      <c r="B538" s="243"/>
      <c r="C538" s="244"/>
      <c r="D538" s="245" t="s">
        <v>239</v>
      </c>
      <c r="E538" s="246" t="s">
        <v>1</v>
      </c>
      <c r="F538" s="247" t="s">
        <v>773</v>
      </c>
      <c r="G538" s="244"/>
      <c r="H538" s="248">
        <v>5.25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239</v>
      </c>
      <c r="AU538" s="254" t="s">
        <v>85</v>
      </c>
      <c r="AV538" s="13" t="s">
        <v>85</v>
      </c>
      <c r="AW538" s="13" t="s">
        <v>32</v>
      </c>
      <c r="AX538" s="13" t="s">
        <v>76</v>
      </c>
      <c r="AY538" s="254" t="s">
        <v>232</v>
      </c>
    </row>
    <row r="539" s="15" customFormat="1">
      <c r="A539" s="15"/>
      <c r="B539" s="266"/>
      <c r="C539" s="267"/>
      <c r="D539" s="245" t="s">
        <v>239</v>
      </c>
      <c r="E539" s="268" t="s">
        <v>1</v>
      </c>
      <c r="F539" s="269" t="s">
        <v>774</v>
      </c>
      <c r="G539" s="267"/>
      <c r="H539" s="268" t="s">
        <v>1</v>
      </c>
      <c r="I539" s="270"/>
      <c r="J539" s="267"/>
      <c r="K539" s="267"/>
      <c r="L539" s="271"/>
      <c r="M539" s="272"/>
      <c r="N539" s="273"/>
      <c r="O539" s="273"/>
      <c r="P539" s="273"/>
      <c r="Q539" s="273"/>
      <c r="R539" s="273"/>
      <c r="S539" s="273"/>
      <c r="T539" s="27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5" t="s">
        <v>239</v>
      </c>
      <c r="AU539" s="275" t="s">
        <v>85</v>
      </c>
      <c r="AV539" s="15" t="s">
        <v>83</v>
      </c>
      <c r="AW539" s="15" t="s">
        <v>32</v>
      </c>
      <c r="AX539" s="15" t="s">
        <v>76</v>
      </c>
      <c r="AY539" s="275" t="s">
        <v>232</v>
      </c>
    </row>
    <row r="540" s="13" customFormat="1">
      <c r="A540" s="13"/>
      <c r="B540" s="243"/>
      <c r="C540" s="244"/>
      <c r="D540" s="245" t="s">
        <v>239</v>
      </c>
      <c r="E540" s="246" t="s">
        <v>1</v>
      </c>
      <c r="F540" s="247" t="s">
        <v>775</v>
      </c>
      <c r="G540" s="244"/>
      <c r="H540" s="248">
        <v>3.5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239</v>
      </c>
      <c r="AU540" s="254" t="s">
        <v>85</v>
      </c>
      <c r="AV540" s="13" t="s">
        <v>85</v>
      </c>
      <c r="AW540" s="13" t="s">
        <v>32</v>
      </c>
      <c r="AX540" s="13" t="s">
        <v>76</v>
      </c>
      <c r="AY540" s="254" t="s">
        <v>232</v>
      </c>
    </row>
    <row r="541" s="15" customFormat="1">
      <c r="A541" s="15"/>
      <c r="B541" s="266"/>
      <c r="C541" s="267"/>
      <c r="D541" s="245" t="s">
        <v>239</v>
      </c>
      <c r="E541" s="268" t="s">
        <v>1</v>
      </c>
      <c r="F541" s="269" t="s">
        <v>772</v>
      </c>
      <c r="G541" s="267"/>
      <c r="H541" s="268" t="s">
        <v>1</v>
      </c>
      <c r="I541" s="270"/>
      <c r="J541" s="267"/>
      <c r="K541" s="267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239</v>
      </c>
      <c r="AU541" s="275" t="s">
        <v>85</v>
      </c>
      <c r="AV541" s="15" t="s">
        <v>83</v>
      </c>
      <c r="AW541" s="15" t="s">
        <v>32</v>
      </c>
      <c r="AX541" s="15" t="s">
        <v>76</v>
      </c>
      <c r="AY541" s="275" t="s">
        <v>232</v>
      </c>
    </row>
    <row r="542" s="13" customFormat="1">
      <c r="A542" s="13"/>
      <c r="B542" s="243"/>
      <c r="C542" s="244"/>
      <c r="D542" s="245" t="s">
        <v>239</v>
      </c>
      <c r="E542" s="246" t="s">
        <v>1</v>
      </c>
      <c r="F542" s="247" t="s">
        <v>773</v>
      </c>
      <c r="G542" s="244"/>
      <c r="H542" s="248">
        <v>5.25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239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232</v>
      </c>
    </row>
    <row r="543" s="15" customFormat="1">
      <c r="A543" s="15"/>
      <c r="B543" s="266"/>
      <c r="C543" s="267"/>
      <c r="D543" s="245" t="s">
        <v>239</v>
      </c>
      <c r="E543" s="268" t="s">
        <v>1</v>
      </c>
      <c r="F543" s="269" t="s">
        <v>774</v>
      </c>
      <c r="G543" s="267"/>
      <c r="H543" s="268" t="s">
        <v>1</v>
      </c>
      <c r="I543" s="270"/>
      <c r="J543" s="267"/>
      <c r="K543" s="267"/>
      <c r="L543" s="271"/>
      <c r="M543" s="272"/>
      <c r="N543" s="273"/>
      <c r="O543" s="273"/>
      <c r="P543" s="273"/>
      <c r="Q543" s="273"/>
      <c r="R543" s="273"/>
      <c r="S543" s="273"/>
      <c r="T543" s="27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5" t="s">
        <v>239</v>
      </c>
      <c r="AU543" s="275" t="s">
        <v>85</v>
      </c>
      <c r="AV543" s="15" t="s">
        <v>83</v>
      </c>
      <c r="AW543" s="15" t="s">
        <v>32</v>
      </c>
      <c r="AX543" s="15" t="s">
        <v>76</v>
      </c>
      <c r="AY543" s="275" t="s">
        <v>232</v>
      </c>
    </row>
    <row r="544" s="13" customFormat="1">
      <c r="A544" s="13"/>
      <c r="B544" s="243"/>
      <c r="C544" s="244"/>
      <c r="D544" s="245" t="s">
        <v>239</v>
      </c>
      <c r="E544" s="246" t="s">
        <v>1</v>
      </c>
      <c r="F544" s="247" t="s">
        <v>775</v>
      </c>
      <c r="G544" s="244"/>
      <c r="H544" s="248">
        <v>3.5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239</v>
      </c>
      <c r="AU544" s="254" t="s">
        <v>85</v>
      </c>
      <c r="AV544" s="13" t="s">
        <v>85</v>
      </c>
      <c r="AW544" s="13" t="s">
        <v>32</v>
      </c>
      <c r="AX544" s="13" t="s">
        <v>76</v>
      </c>
      <c r="AY544" s="254" t="s">
        <v>232</v>
      </c>
    </row>
    <row r="545" s="15" customFormat="1">
      <c r="A545" s="15"/>
      <c r="B545" s="266"/>
      <c r="C545" s="267"/>
      <c r="D545" s="245" t="s">
        <v>239</v>
      </c>
      <c r="E545" s="268" t="s">
        <v>1</v>
      </c>
      <c r="F545" s="269" t="s">
        <v>772</v>
      </c>
      <c r="G545" s="267"/>
      <c r="H545" s="268" t="s">
        <v>1</v>
      </c>
      <c r="I545" s="270"/>
      <c r="J545" s="267"/>
      <c r="K545" s="267"/>
      <c r="L545" s="271"/>
      <c r="M545" s="272"/>
      <c r="N545" s="273"/>
      <c r="O545" s="273"/>
      <c r="P545" s="273"/>
      <c r="Q545" s="273"/>
      <c r="R545" s="273"/>
      <c r="S545" s="273"/>
      <c r="T545" s="27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5" t="s">
        <v>239</v>
      </c>
      <c r="AU545" s="275" t="s">
        <v>85</v>
      </c>
      <c r="AV545" s="15" t="s">
        <v>83</v>
      </c>
      <c r="AW545" s="15" t="s">
        <v>32</v>
      </c>
      <c r="AX545" s="15" t="s">
        <v>76</v>
      </c>
      <c r="AY545" s="275" t="s">
        <v>232</v>
      </c>
    </row>
    <row r="546" s="13" customFormat="1">
      <c r="A546" s="13"/>
      <c r="B546" s="243"/>
      <c r="C546" s="244"/>
      <c r="D546" s="245" t="s">
        <v>239</v>
      </c>
      <c r="E546" s="246" t="s">
        <v>1</v>
      </c>
      <c r="F546" s="247" t="s">
        <v>773</v>
      </c>
      <c r="G546" s="244"/>
      <c r="H546" s="248">
        <v>5.25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239</v>
      </c>
      <c r="AU546" s="254" t="s">
        <v>85</v>
      </c>
      <c r="AV546" s="13" t="s">
        <v>85</v>
      </c>
      <c r="AW546" s="13" t="s">
        <v>32</v>
      </c>
      <c r="AX546" s="13" t="s">
        <v>76</v>
      </c>
      <c r="AY546" s="254" t="s">
        <v>232</v>
      </c>
    </row>
    <row r="547" s="15" customFormat="1">
      <c r="A547" s="15"/>
      <c r="B547" s="266"/>
      <c r="C547" s="267"/>
      <c r="D547" s="245" t="s">
        <v>239</v>
      </c>
      <c r="E547" s="268" t="s">
        <v>1</v>
      </c>
      <c r="F547" s="269" t="s">
        <v>774</v>
      </c>
      <c r="G547" s="267"/>
      <c r="H547" s="268" t="s">
        <v>1</v>
      </c>
      <c r="I547" s="270"/>
      <c r="J547" s="267"/>
      <c r="K547" s="267"/>
      <c r="L547" s="271"/>
      <c r="M547" s="272"/>
      <c r="N547" s="273"/>
      <c r="O547" s="273"/>
      <c r="P547" s="273"/>
      <c r="Q547" s="273"/>
      <c r="R547" s="273"/>
      <c r="S547" s="273"/>
      <c r="T547" s="27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5" t="s">
        <v>239</v>
      </c>
      <c r="AU547" s="275" t="s">
        <v>85</v>
      </c>
      <c r="AV547" s="15" t="s">
        <v>83</v>
      </c>
      <c r="AW547" s="15" t="s">
        <v>32</v>
      </c>
      <c r="AX547" s="15" t="s">
        <v>76</v>
      </c>
      <c r="AY547" s="275" t="s">
        <v>232</v>
      </c>
    </row>
    <row r="548" s="13" customFormat="1">
      <c r="A548" s="13"/>
      <c r="B548" s="243"/>
      <c r="C548" s="244"/>
      <c r="D548" s="245" t="s">
        <v>239</v>
      </c>
      <c r="E548" s="246" t="s">
        <v>1</v>
      </c>
      <c r="F548" s="247" t="s">
        <v>775</v>
      </c>
      <c r="G548" s="244"/>
      <c r="H548" s="248">
        <v>3.5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239</v>
      </c>
      <c r="AU548" s="254" t="s">
        <v>85</v>
      </c>
      <c r="AV548" s="13" t="s">
        <v>85</v>
      </c>
      <c r="AW548" s="13" t="s">
        <v>32</v>
      </c>
      <c r="AX548" s="13" t="s">
        <v>76</v>
      </c>
      <c r="AY548" s="254" t="s">
        <v>232</v>
      </c>
    </row>
    <row r="549" s="15" customFormat="1">
      <c r="A549" s="15"/>
      <c r="B549" s="266"/>
      <c r="C549" s="267"/>
      <c r="D549" s="245" t="s">
        <v>239</v>
      </c>
      <c r="E549" s="268" t="s">
        <v>1</v>
      </c>
      <c r="F549" s="269" t="s">
        <v>414</v>
      </c>
      <c r="G549" s="267"/>
      <c r="H549" s="268" t="s">
        <v>1</v>
      </c>
      <c r="I549" s="270"/>
      <c r="J549" s="267"/>
      <c r="K549" s="267"/>
      <c r="L549" s="271"/>
      <c r="M549" s="272"/>
      <c r="N549" s="273"/>
      <c r="O549" s="273"/>
      <c r="P549" s="273"/>
      <c r="Q549" s="273"/>
      <c r="R549" s="273"/>
      <c r="S549" s="273"/>
      <c r="T549" s="27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5" t="s">
        <v>239</v>
      </c>
      <c r="AU549" s="275" t="s">
        <v>85</v>
      </c>
      <c r="AV549" s="15" t="s">
        <v>83</v>
      </c>
      <c r="AW549" s="15" t="s">
        <v>32</v>
      </c>
      <c r="AX549" s="15" t="s">
        <v>76</v>
      </c>
      <c r="AY549" s="275" t="s">
        <v>232</v>
      </c>
    </row>
    <row r="550" s="13" customFormat="1">
      <c r="A550" s="13"/>
      <c r="B550" s="243"/>
      <c r="C550" s="244"/>
      <c r="D550" s="245" t="s">
        <v>239</v>
      </c>
      <c r="E550" s="246" t="s">
        <v>1</v>
      </c>
      <c r="F550" s="247" t="s">
        <v>776</v>
      </c>
      <c r="G550" s="244"/>
      <c r="H550" s="248">
        <v>2.5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239</v>
      </c>
      <c r="AU550" s="254" t="s">
        <v>85</v>
      </c>
      <c r="AV550" s="13" t="s">
        <v>85</v>
      </c>
      <c r="AW550" s="13" t="s">
        <v>32</v>
      </c>
      <c r="AX550" s="13" t="s">
        <v>76</v>
      </c>
      <c r="AY550" s="254" t="s">
        <v>232</v>
      </c>
    </row>
    <row r="551" s="15" customFormat="1">
      <c r="A551" s="15"/>
      <c r="B551" s="266"/>
      <c r="C551" s="267"/>
      <c r="D551" s="245" t="s">
        <v>239</v>
      </c>
      <c r="E551" s="268" t="s">
        <v>1</v>
      </c>
      <c r="F551" s="269" t="s">
        <v>772</v>
      </c>
      <c r="G551" s="267"/>
      <c r="H551" s="268" t="s">
        <v>1</v>
      </c>
      <c r="I551" s="270"/>
      <c r="J551" s="267"/>
      <c r="K551" s="267"/>
      <c r="L551" s="271"/>
      <c r="M551" s="272"/>
      <c r="N551" s="273"/>
      <c r="O551" s="273"/>
      <c r="P551" s="273"/>
      <c r="Q551" s="273"/>
      <c r="R551" s="273"/>
      <c r="S551" s="273"/>
      <c r="T551" s="27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5" t="s">
        <v>239</v>
      </c>
      <c r="AU551" s="275" t="s">
        <v>85</v>
      </c>
      <c r="AV551" s="15" t="s">
        <v>83</v>
      </c>
      <c r="AW551" s="15" t="s">
        <v>32</v>
      </c>
      <c r="AX551" s="15" t="s">
        <v>76</v>
      </c>
      <c r="AY551" s="275" t="s">
        <v>232</v>
      </c>
    </row>
    <row r="552" s="13" customFormat="1">
      <c r="A552" s="13"/>
      <c r="B552" s="243"/>
      <c r="C552" s="244"/>
      <c r="D552" s="245" t="s">
        <v>239</v>
      </c>
      <c r="E552" s="246" t="s">
        <v>1</v>
      </c>
      <c r="F552" s="247" t="s">
        <v>773</v>
      </c>
      <c r="G552" s="244"/>
      <c r="H552" s="248">
        <v>5.25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239</v>
      </c>
      <c r="AU552" s="254" t="s">
        <v>85</v>
      </c>
      <c r="AV552" s="13" t="s">
        <v>85</v>
      </c>
      <c r="AW552" s="13" t="s">
        <v>32</v>
      </c>
      <c r="AX552" s="13" t="s">
        <v>76</v>
      </c>
      <c r="AY552" s="254" t="s">
        <v>232</v>
      </c>
    </row>
    <row r="553" s="15" customFormat="1">
      <c r="A553" s="15"/>
      <c r="B553" s="266"/>
      <c r="C553" s="267"/>
      <c r="D553" s="245" t="s">
        <v>239</v>
      </c>
      <c r="E553" s="268" t="s">
        <v>1</v>
      </c>
      <c r="F553" s="269" t="s">
        <v>774</v>
      </c>
      <c r="G553" s="267"/>
      <c r="H553" s="268" t="s">
        <v>1</v>
      </c>
      <c r="I553" s="270"/>
      <c r="J553" s="267"/>
      <c r="K553" s="267"/>
      <c r="L553" s="271"/>
      <c r="M553" s="272"/>
      <c r="N553" s="273"/>
      <c r="O553" s="273"/>
      <c r="P553" s="273"/>
      <c r="Q553" s="273"/>
      <c r="R553" s="273"/>
      <c r="S553" s="273"/>
      <c r="T553" s="27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5" t="s">
        <v>239</v>
      </c>
      <c r="AU553" s="275" t="s">
        <v>85</v>
      </c>
      <c r="AV553" s="15" t="s">
        <v>83</v>
      </c>
      <c r="AW553" s="15" t="s">
        <v>32</v>
      </c>
      <c r="AX553" s="15" t="s">
        <v>76</v>
      </c>
      <c r="AY553" s="275" t="s">
        <v>232</v>
      </c>
    </row>
    <row r="554" s="13" customFormat="1">
      <c r="A554" s="13"/>
      <c r="B554" s="243"/>
      <c r="C554" s="244"/>
      <c r="D554" s="245" t="s">
        <v>239</v>
      </c>
      <c r="E554" s="246" t="s">
        <v>1</v>
      </c>
      <c r="F554" s="247" t="s">
        <v>775</v>
      </c>
      <c r="G554" s="244"/>
      <c r="H554" s="248">
        <v>3.5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239</v>
      </c>
      <c r="AU554" s="254" t="s">
        <v>85</v>
      </c>
      <c r="AV554" s="13" t="s">
        <v>85</v>
      </c>
      <c r="AW554" s="13" t="s">
        <v>32</v>
      </c>
      <c r="AX554" s="13" t="s">
        <v>76</v>
      </c>
      <c r="AY554" s="254" t="s">
        <v>232</v>
      </c>
    </row>
    <row r="555" s="15" customFormat="1">
      <c r="A555" s="15"/>
      <c r="B555" s="266"/>
      <c r="C555" s="267"/>
      <c r="D555" s="245" t="s">
        <v>239</v>
      </c>
      <c r="E555" s="268" t="s">
        <v>1</v>
      </c>
      <c r="F555" s="269" t="s">
        <v>421</v>
      </c>
      <c r="G555" s="267"/>
      <c r="H555" s="268" t="s">
        <v>1</v>
      </c>
      <c r="I555" s="270"/>
      <c r="J555" s="267"/>
      <c r="K555" s="267"/>
      <c r="L555" s="271"/>
      <c r="M555" s="272"/>
      <c r="N555" s="273"/>
      <c r="O555" s="273"/>
      <c r="P555" s="273"/>
      <c r="Q555" s="273"/>
      <c r="R555" s="273"/>
      <c r="S555" s="273"/>
      <c r="T555" s="27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5" t="s">
        <v>239</v>
      </c>
      <c r="AU555" s="275" t="s">
        <v>85</v>
      </c>
      <c r="AV555" s="15" t="s">
        <v>83</v>
      </c>
      <c r="AW555" s="15" t="s">
        <v>32</v>
      </c>
      <c r="AX555" s="15" t="s">
        <v>76</v>
      </c>
      <c r="AY555" s="275" t="s">
        <v>232</v>
      </c>
    </row>
    <row r="556" s="13" customFormat="1">
      <c r="A556" s="13"/>
      <c r="B556" s="243"/>
      <c r="C556" s="244"/>
      <c r="D556" s="245" t="s">
        <v>239</v>
      </c>
      <c r="E556" s="246" t="s">
        <v>1</v>
      </c>
      <c r="F556" s="247" t="s">
        <v>777</v>
      </c>
      <c r="G556" s="244"/>
      <c r="H556" s="248">
        <v>7.5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239</v>
      </c>
      <c r="AU556" s="254" t="s">
        <v>85</v>
      </c>
      <c r="AV556" s="13" t="s">
        <v>85</v>
      </c>
      <c r="AW556" s="13" t="s">
        <v>32</v>
      </c>
      <c r="AX556" s="13" t="s">
        <v>76</v>
      </c>
      <c r="AY556" s="254" t="s">
        <v>232</v>
      </c>
    </row>
    <row r="557" s="14" customFormat="1">
      <c r="A557" s="14"/>
      <c r="B557" s="255"/>
      <c r="C557" s="256"/>
      <c r="D557" s="245" t="s">
        <v>239</v>
      </c>
      <c r="E557" s="257" t="s">
        <v>1</v>
      </c>
      <c r="F557" s="258" t="s">
        <v>258</v>
      </c>
      <c r="G557" s="256"/>
      <c r="H557" s="259">
        <v>50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239</v>
      </c>
      <c r="AU557" s="265" t="s">
        <v>85</v>
      </c>
      <c r="AV557" s="14" t="s">
        <v>237</v>
      </c>
      <c r="AW557" s="14" t="s">
        <v>32</v>
      </c>
      <c r="AX557" s="14" t="s">
        <v>83</v>
      </c>
      <c r="AY557" s="265" t="s">
        <v>232</v>
      </c>
    </row>
    <row r="558" s="2" customFormat="1" ht="24.15" customHeight="1">
      <c r="A558" s="39"/>
      <c r="B558" s="40"/>
      <c r="C558" s="229" t="s">
        <v>778</v>
      </c>
      <c r="D558" s="229" t="s">
        <v>234</v>
      </c>
      <c r="E558" s="230" t="s">
        <v>779</v>
      </c>
      <c r="F558" s="231" t="s">
        <v>780</v>
      </c>
      <c r="G558" s="232" t="s">
        <v>164</v>
      </c>
      <c r="H558" s="233">
        <v>7.6200000000000001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41</v>
      </c>
      <c r="O558" s="92"/>
      <c r="P558" s="239">
        <f>O558*H558</f>
        <v>0</v>
      </c>
      <c r="Q558" s="239">
        <v>0.0064099999999999999</v>
      </c>
      <c r="R558" s="239">
        <f>Q558*H558</f>
        <v>0.048844199999999997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237</v>
      </c>
      <c r="AT558" s="241" t="s">
        <v>234</v>
      </c>
      <c r="AU558" s="241" t="s">
        <v>85</v>
      </c>
      <c r="AY558" s="18" t="s">
        <v>232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83</v>
      </c>
      <c r="BK558" s="242">
        <f>ROUND(I558*H558,2)</f>
        <v>0</v>
      </c>
      <c r="BL558" s="18" t="s">
        <v>237</v>
      </c>
      <c r="BM558" s="241" t="s">
        <v>781</v>
      </c>
    </row>
    <row r="559" s="2" customFormat="1">
      <c r="A559" s="39"/>
      <c r="B559" s="40"/>
      <c r="C559" s="41"/>
      <c r="D559" s="245" t="s">
        <v>578</v>
      </c>
      <c r="E559" s="41"/>
      <c r="F559" s="298" t="s">
        <v>782</v>
      </c>
      <c r="G559" s="41"/>
      <c r="H559" s="41"/>
      <c r="I559" s="299"/>
      <c r="J559" s="41"/>
      <c r="K559" s="41"/>
      <c r="L559" s="45"/>
      <c r="M559" s="300"/>
      <c r="N559" s="301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578</v>
      </c>
      <c r="AU559" s="18" t="s">
        <v>85</v>
      </c>
    </row>
    <row r="560" s="2" customFormat="1" ht="21.75" customHeight="1">
      <c r="A560" s="39"/>
      <c r="B560" s="40"/>
      <c r="C560" s="229" t="s">
        <v>783</v>
      </c>
      <c r="D560" s="229" t="s">
        <v>234</v>
      </c>
      <c r="E560" s="230" t="s">
        <v>784</v>
      </c>
      <c r="F560" s="231" t="s">
        <v>785</v>
      </c>
      <c r="G560" s="232" t="s">
        <v>164</v>
      </c>
      <c r="H560" s="233">
        <v>4.7999999999999998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0.0064099999999999999</v>
      </c>
      <c r="R560" s="239">
        <f>Q560*H560</f>
        <v>0.030767999999999997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237</v>
      </c>
      <c r="AT560" s="241" t="s">
        <v>234</v>
      </c>
      <c r="AU560" s="241" t="s">
        <v>85</v>
      </c>
      <c r="AY560" s="18" t="s">
        <v>232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237</v>
      </c>
      <c r="BM560" s="241" t="s">
        <v>786</v>
      </c>
    </row>
    <row r="561" s="2" customFormat="1">
      <c r="A561" s="39"/>
      <c r="B561" s="40"/>
      <c r="C561" s="41"/>
      <c r="D561" s="245" t="s">
        <v>578</v>
      </c>
      <c r="E561" s="41"/>
      <c r="F561" s="298" t="s">
        <v>782</v>
      </c>
      <c r="G561" s="41"/>
      <c r="H561" s="41"/>
      <c r="I561" s="299"/>
      <c r="J561" s="41"/>
      <c r="K561" s="41"/>
      <c r="L561" s="45"/>
      <c r="M561" s="300"/>
      <c r="N561" s="301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578</v>
      </c>
      <c r="AU561" s="18" t="s">
        <v>85</v>
      </c>
    </row>
    <row r="562" s="2" customFormat="1" ht="21.75" customHeight="1">
      <c r="A562" s="39"/>
      <c r="B562" s="40"/>
      <c r="C562" s="229" t="s">
        <v>787</v>
      </c>
      <c r="D562" s="229" t="s">
        <v>234</v>
      </c>
      <c r="E562" s="230" t="s">
        <v>788</v>
      </c>
      <c r="F562" s="231" t="s">
        <v>789</v>
      </c>
      <c r="G562" s="232" t="s">
        <v>164</v>
      </c>
      <c r="H562" s="233">
        <v>4.5</v>
      </c>
      <c r="I562" s="234"/>
      <c r="J562" s="235">
        <f>ROUND(I562*H562,2)</f>
        <v>0</v>
      </c>
      <c r="K562" s="236"/>
      <c r="L562" s="45"/>
      <c r="M562" s="237" t="s">
        <v>1</v>
      </c>
      <c r="N562" s="238" t="s">
        <v>41</v>
      </c>
      <c r="O562" s="92"/>
      <c r="P562" s="239">
        <f>O562*H562</f>
        <v>0</v>
      </c>
      <c r="Q562" s="239">
        <v>0.0064099999999999999</v>
      </c>
      <c r="R562" s="239">
        <f>Q562*H562</f>
        <v>0.028844999999999999</v>
      </c>
      <c r="S562" s="239">
        <v>0</v>
      </c>
      <c r="T562" s="24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1" t="s">
        <v>237</v>
      </c>
      <c r="AT562" s="241" t="s">
        <v>234</v>
      </c>
      <c r="AU562" s="241" t="s">
        <v>85</v>
      </c>
      <c r="AY562" s="18" t="s">
        <v>232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8" t="s">
        <v>83</v>
      </c>
      <c r="BK562" s="242">
        <f>ROUND(I562*H562,2)</f>
        <v>0</v>
      </c>
      <c r="BL562" s="18" t="s">
        <v>237</v>
      </c>
      <c r="BM562" s="241" t="s">
        <v>790</v>
      </c>
    </row>
    <row r="563" s="2" customFormat="1">
      <c r="A563" s="39"/>
      <c r="B563" s="40"/>
      <c r="C563" s="41"/>
      <c r="D563" s="245" t="s">
        <v>578</v>
      </c>
      <c r="E563" s="41"/>
      <c r="F563" s="298" t="s">
        <v>782</v>
      </c>
      <c r="G563" s="41"/>
      <c r="H563" s="41"/>
      <c r="I563" s="299"/>
      <c r="J563" s="41"/>
      <c r="K563" s="41"/>
      <c r="L563" s="45"/>
      <c r="M563" s="300"/>
      <c r="N563" s="301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578</v>
      </c>
      <c r="AU563" s="18" t="s">
        <v>85</v>
      </c>
    </row>
    <row r="564" s="2" customFormat="1" ht="24.15" customHeight="1">
      <c r="A564" s="39"/>
      <c r="B564" s="40"/>
      <c r="C564" s="229" t="s">
        <v>791</v>
      </c>
      <c r="D564" s="229" t="s">
        <v>234</v>
      </c>
      <c r="E564" s="230" t="s">
        <v>792</v>
      </c>
      <c r="F564" s="231" t="s">
        <v>793</v>
      </c>
      <c r="G564" s="232" t="s">
        <v>329</v>
      </c>
      <c r="H564" s="233">
        <v>0.113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321</v>
      </c>
      <c r="AT564" s="241" t="s">
        <v>234</v>
      </c>
      <c r="AU564" s="241" t="s">
        <v>85</v>
      </c>
      <c r="AY564" s="18" t="s">
        <v>232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321</v>
      </c>
      <c r="BM564" s="241" t="s">
        <v>794</v>
      </c>
    </row>
    <row r="565" s="12" customFormat="1" ht="22.8" customHeight="1">
      <c r="A565" s="12"/>
      <c r="B565" s="213"/>
      <c r="C565" s="214"/>
      <c r="D565" s="215" t="s">
        <v>75</v>
      </c>
      <c r="E565" s="227" t="s">
        <v>795</v>
      </c>
      <c r="F565" s="227" t="s">
        <v>796</v>
      </c>
      <c r="G565" s="214"/>
      <c r="H565" s="214"/>
      <c r="I565" s="217"/>
      <c r="J565" s="228">
        <f>BK565</f>
        <v>0</v>
      </c>
      <c r="K565" s="214"/>
      <c r="L565" s="219"/>
      <c r="M565" s="220"/>
      <c r="N565" s="221"/>
      <c r="O565" s="221"/>
      <c r="P565" s="222">
        <f>SUM(P566:P758)</f>
        <v>0</v>
      </c>
      <c r="Q565" s="221"/>
      <c r="R565" s="222">
        <f>SUM(R566:R758)</f>
        <v>3.0097760500000001</v>
      </c>
      <c r="S565" s="221"/>
      <c r="T565" s="223">
        <f>SUM(T566:T758)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4" t="s">
        <v>85</v>
      </c>
      <c r="AT565" s="225" t="s">
        <v>75</v>
      </c>
      <c r="AU565" s="225" t="s">
        <v>83</v>
      </c>
      <c r="AY565" s="224" t="s">
        <v>232</v>
      </c>
      <c r="BK565" s="226">
        <f>SUM(BK566:BK758)</f>
        <v>0</v>
      </c>
    </row>
    <row r="566" s="2" customFormat="1" ht="24.15" customHeight="1">
      <c r="A566" s="39"/>
      <c r="B566" s="40"/>
      <c r="C566" s="229" t="s">
        <v>797</v>
      </c>
      <c r="D566" s="229" t="s">
        <v>234</v>
      </c>
      <c r="E566" s="230" t="s">
        <v>798</v>
      </c>
      <c r="F566" s="231" t="s">
        <v>799</v>
      </c>
      <c r="G566" s="232" t="s">
        <v>167</v>
      </c>
      <c r="H566" s="233">
        <v>42</v>
      </c>
      <c r="I566" s="234"/>
      <c r="J566" s="235">
        <f>ROUND(I566*H566,2)</f>
        <v>0</v>
      </c>
      <c r="K566" s="236"/>
      <c r="L566" s="45"/>
      <c r="M566" s="237" t="s">
        <v>1</v>
      </c>
      <c r="N566" s="238" t="s">
        <v>41</v>
      </c>
      <c r="O566" s="92"/>
      <c r="P566" s="239">
        <f>O566*H566</f>
        <v>0</v>
      </c>
      <c r="Q566" s="239">
        <v>0.00025999999999999998</v>
      </c>
      <c r="R566" s="239">
        <f>Q566*H566</f>
        <v>0.010919999999999999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321</v>
      </c>
      <c r="AT566" s="241" t="s">
        <v>234</v>
      </c>
      <c r="AU566" s="241" t="s">
        <v>85</v>
      </c>
      <c r="AY566" s="18" t="s">
        <v>232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83</v>
      </c>
      <c r="BK566" s="242">
        <f>ROUND(I566*H566,2)</f>
        <v>0</v>
      </c>
      <c r="BL566" s="18" t="s">
        <v>321</v>
      </c>
      <c r="BM566" s="241" t="s">
        <v>800</v>
      </c>
    </row>
    <row r="567" s="15" customFormat="1">
      <c r="A567" s="15"/>
      <c r="B567" s="266"/>
      <c r="C567" s="267"/>
      <c r="D567" s="245" t="s">
        <v>239</v>
      </c>
      <c r="E567" s="268" t="s">
        <v>1</v>
      </c>
      <c r="F567" s="269" t="s">
        <v>772</v>
      </c>
      <c r="G567" s="267"/>
      <c r="H567" s="268" t="s">
        <v>1</v>
      </c>
      <c r="I567" s="270"/>
      <c r="J567" s="267"/>
      <c r="K567" s="267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239</v>
      </c>
      <c r="AU567" s="275" t="s">
        <v>85</v>
      </c>
      <c r="AV567" s="15" t="s">
        <v>83</v>
      </c>
      <c r="AW567" s="15" t="s">
        <v>32</v>
      </c>
      <c r="AX567" s="15" t="s">
        <v>76</v>
      </c>
      <c r="AY567" s="275" t="s">
        <v>232</v>
      </c>
    </row>
    <row r="568" s="13" customFormat="1">
      <c r="A568" s="13"/>
      <c r="B568" s="243"/>
      <c r="C568" s="244"/>
      <c r="D568" s="245" t="s">
        <v>239</v>
      </c>
      <c r="E568" s="246" t="s">
        <v>1</v>
      </c>
      <c r="F568" s="247" t="s">
        <v>801</v>
      </c>
      <c r="G568" s="244"/>
      <c r="H568" s="248">
        <v>6.2999999999999998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239</v>
      </c>
      <c r="AU568" s="254" t="s">
        <v>85</v>
      </c>
      <c r="AV568" s="13" t="s">
        <v>85</v>
      </c>
      <c r="AW568" s="13" t="s">
        <v>32</v>
      </c>
      <c r="AX568" s="13" t="s">
        <v>76</v>
      </c>
      <c r="AY568" s="254" t="s">
        <v>232</v>
      </c>
    </row>
    <row r="569" s="15" customFormat="1">
      <c r="A569" s="15"/>
      <c r="B569" s="266"/>
      <c r="C569" s="267"/>
      <c r="D569" s="245" t="s">
        <v>239</v>
      </c>
      <c r="E569" s="268" t="s">
        <v>1</v>
      </c>
      <c r="F569" s="269" t="s">
        <v>774</v>
      </c>
      <c r="G569" s="267"/>
      <c r="H569" s="268" t="s">
        <v>1</v>
      </c>
      <c r="I569" s="270"/>
      <c r="J569" s="267"/>
      <c r="K569" s="267"/>
      <c r="L569" s="271"/>
      <c r="M569" s="272"/>
      <c r="N569" s="273"/>
      <c r="O569" s="273"/>
      <c r="P569" s="273"/>
      <c r="Q569" s="273"/>
      <c r="R569" s="273"/>
      <c r="S569" s="273"/>
      <c r="T569" s="27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5" t="s">
        <v>239</v>
      </c>
      <c r="AU569" s="275" t="s">
        <v>85</v>
      </c>
      <c r="AV569" s="15" t="s">
        <v>83</v>
      </c>
      <c r="AW569" s="15" t="s">
        <v>32</v>
      </c>
      <c r="AX569" s="15" t="s">
        <v>76</v>
      </c>
      <c r="AY569" s="275" t="s">
        <v>232</v>
      </c>
    </row>
    <row r="570" s="13" customFormat="1">
      <c r="A570" s="13"/>
      <c r="B570" s="243"/>
      <c r="C570" s="244"/>
      <c r="D570" s="245" t="s">
        <v>239</v>
      </c>
      <c r="E570" s="246" t="s">
        <v>1</v>
      </c>
      <c r="F570" s="247" t="s">
        <v>802</v>
      </c>
      <c r="G570" s="244"/>
      <c r="H570" s="248">
        <v>4.2000000000000002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239</v>
      </c>
      <c r="AU570" s="254" t="s">
        <v>85</v>
      </c>
      <c r="AV570" s="13" t="s">
        <v>85</v>
      </c>
      <c r="AW570" s="13" t="s">
        <v>32</v>
      </c>
      <c r="AX570" s="13" t="s">
        <v>76</v>
      </c>
      <c r="AY570" s="254" t="s">
        <v>232</v>
      </c>
    </row>
    <row r="571" s="15" customFormat="1">
      <c r="A571" s="15"/>
      <c r="B571" s="266"/>
      <c r="C571" s="267"/>
      <c r="D571" s="245" t="s">
        <v>239</v>
      </c>
      <c r="E571" s="268" t="s">
        <v>1</v>
      </c>
      <c r="F571" s="269" t="s">
        <v>772</v>
      </c>
      <c r="G571" s="267"/>
      <c r="H571" s="268" t="s">
        <v>1</v>
      </c>
      <c r="I571" s="270"/>
      <c r="J571" s="267"/>
      <c r="K571" s="267"/>
      <c r="L571" s="271"/>
      <c r="M571" s="272"/>
      <c r="N571" s="273"/>
      <c r="O571" s="273"/>
      <c r="P571" s="273"/>
      <c r="Q571" s="273"/>
      <c r="R571" s="273"/>
      <c r="S571" s="273"/>
      <c r="T571" s="27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5" t="s">
        <v>239</v>
      </c>
      <c r="AU571" s="275" t="s">
        <v>85</v>
      </c>
      <c r="AV571" s="15" t="s">
        <v>83</v>
      </c>
      <c r="AW571" s="15" t="s">
        <v>32</v>
      </c>
      <c r="AX571" s="15" t="s">
        <v>76</v>
      </c>
      <c r="AY571" s="275" t="s">
        <v>232</v>
      </c>
    </row>
    <row r="572" s="13" customFormat="1">
      <c r="A572" s="13"/>
      <c r="B572" s="243"/>
      <c r="C572" s="244"/>
      <c r="D572" s="245" t="s">
        <v>239</v>
      </c>
      <c r="E572" s="246" t="s">
        <v>1</v>
      </c>
      <c r="F572" s="247" t="s">
        <v>801</v>
      </c>
      <c r="G572" s="244"/>
      <c r="H572" s="248">
        <v>6.2999999999999998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239</v>
      </c>
      <c r="AU572" s="254" t="s">
        <v>85</v>
      </c>
      <c r="AV572" s="13" t="s">
        <v>85</v>
      </c>
      <c r="AW572" s="13" t="s">
        <v>32</v>
      </c>
      <c r="AX572" s="13" t="s">
        <v>76</v>
      </c>
      <c r="AY572" s="254" t="s">
        <v>232</v>
      </c>
    </row>
    <row r="573" s="15" customFormat="1">
      <c r="A573" s="15"/>
      <c r="B573" s="266"/>
      <c r="C573" s="267"/>
      <c r="D573" s="245" t="s">
        <v>239</v>
      </c>
      <c r="E573" s="268" t="s">
        <v>1</v>
      </c>
      <c r="F573" s="269" t="s">
        <v>774</v>
      </c>
      <c r="G573" s="267"/>
      <c r="H573" s="268" t="s">
        <v>1</v>
      </c>
      <c r="I573" s="270"/>
      <c r="J573" s="267"/>
      <c r="K573" s="267"/>
      <c r="L573" s="271"/>
      <c r="M573" s="272"/>
      <c r="N573" s="273"/>
      <c r="O573" s="273"/>
      <c r="P573" s="273"/>
      <c r="Q573" s="273"/>
      <c r="R573" s="273"/>
      <c r="S573" s="273"/>
      <c r="T573" s="27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5" t="s">
        <v>239</v>
      </c>
      <c r="AU573" s="275" t="s">
        <v>85</v>
      </c>
      <c r="AV573" s="15" t="s">
        <v>83</v>
      </c>
      <c r="AW573" s="15" t="s">
        <v>32</v>
      </c>
      <c r="AX573" s="15" t="s">
        <v>76</v>
      </c>
      <c r="AY573" s="275" t="s">
        <v>232</v>
      </c>
    </row>
    <row r="574" s="13" customFormat="1">
      <c r="A574" s="13"/>
      <c r="B574" s="243"/>
      <c r="C574" s="244"/>
      <c r="D574" s="245" t="s">
        <v>239</v>
      </c>
      <c r="E574" s="246" t="s">
        <v>1</v>
      </c>
      <c r="F574" s="247" t="s">
        <v>802</v>
      </c>
      <c r="G574" s="244"/>
      <c r="H574" s="248">
        <v>4.2000000000000002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239</v>
      </c>
      <c r="AU574" s="254" t="s">
        <v>85</v>
      </c>
      <c r="AV574" s="13" t="s">
        <v>85</v>
      </c>
      <c r="AW574" s="13" t="s">
        <v>32</v>
      </c>
      <c r="AX574" s="13" t="s">
        <v>76</v>
      </c>
      <c r="AY574" s="254" t="s">
        <v>232</v>
      </c>
    </row>
    <row r="575" s="15" customFormat="1">
      <c r="A575" s="15"/>
      <c r="B575" s="266"/>
      <c r="C575" s="267"/>
      <c r="D575" s="245" t="s">
        <v>239</v>
      </c>
      <c r="E575" s="268" t="s">
        <v>1</v>
      </c>
      <c r="F575" s="269" t="s">
        <v>772</v>
      </c>
      <c r="G575" s="267"/>
      <c r="H575" s="268" t="s">
        <v>1</v>
      </c>
      <c r="I575" s="270"/>
      <c r="J575" s="267"/>
      <c r="K575" s="267"/>
      <c r="L575" s="271"/>
      <c r="M575" s="272"/>
      <c r="N575" s="273"/>
      <c r="O575" s="273"/>
      <c r="P575" s="273"/>
      <c r="Q575" s="273"/>
      <c r="R575" s="273"/>
      <c r="S575" s="273"/>
      <c r="T575" s="27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5" t="s">
        <v>239</v>
      </c>
      <c r="AU575" s="275" t="s">
        <v>85</v>
      </c>
      <c r="AV575" s="15" t="s">
        <v>83</v>
      </c>
      <c r="AW575" s="15" t="s">
        <v>32</v>
      </c>
      <c r="AX575" s="15" t="s">
        <v>76</v>
      </c>
      <c r="AY575" s="275" t="s">
        <v>232</v>
      </c>
    </row>
    <row r="576" s="13" customFormat="1">
      <c r="A576" s="13"/>
      <c r="B576" s="243"/>
      <c r="C576" s="244"/>
      <c r="D576" s="245" t="s">
        <v>239</v>
      </c>
      <c r="E576" s="246" t="s">
        <v>1</v>
      </c>
      <c r="F576" s="247" t="s">
        <v>801</v>
      </c>
      <c r="G576" s="244"/>
      <c r="H576" s="248">
        <v>6.2999999999999998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239</v>
      </c>
      <c r="AU576" s="254" t="s">
        <v>85</v>
      </c>
      <c r="AV576" s="13" t="s">
        <v>85</v>
      </c>
      <c r="AW576" s="13" t="s">
        <v>32</v>
      </c>
      <c r="AX576" s="13" t="s">
        <v>76</v>
      </c>
      <c r="AY576" s="254" t="s">
        <v>232</v>
      </c>
    </row>
    <row r="577" s="15" customFormat="1">
      <c r="A577" s="15"/>
      <c r="B577" s="266"/>
      <c r="C577" s="267"/>
      <c r="D577" s="245" t="s">
        <v>239</v>
      </c>
      <c r="E577" s="268" t="s">
        <v>1</v>
      </c>
      <c r="F577" s="269" t="s">
        <v>774</v>
      </c>
      <c r="G577" s="267"/>
      <c r="H577" s="268" t="s">
        <v>1</v>
      </c>
      <c r="I577" s="270"/>
      <c r="J577" s="267"/>
      <c r="K577" s="267"/>
      <c r="L577" s="271"/>
      <c r="M577" s="272"/>
      <c r="N577" s="273"/>
      <c r="O577" s="273"/>
      <c r="P577" s="273"/>
      <c r="Q577" s="273"/>
      <c r="R577" s="273"/>
      <c r="S577" s="273"/>
      <c r="T577" s="27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5" t="s">
        <v>239</v>
      </c>
      <c r="AU577" s="275" t="s">
        <v>85</v>
      </c>
      <c r="AV577" s="15" t="s">
        <v>83</v>
      </c>
      <c r="AW577" s="15" t="s">
        <v>32</v>
      </c>
      <c r="AX577" s="15" t="s">
        <v>76</v>
      </c>
      <c r="AY577" s="275" t="s">
        <v>232</v>
      </c>
    </row>
    <row r="578" s="13" customFormat="1">
      <c r="A578" s="13"/>
      <c r="B578" s="243"/>
      <c r="C578" s="244"/>
      <c r="D578" s="245" t="s">
        <v>239</v>
      </c>
      <c r="E578" s="246" t="s">
        <v>1</v>
      </c>
      <c r="F578" s="247" t="s">
        <v>802</v>
      </c>
      <c r="G578" s="244"/>
      <c r="H578" s="248">
        <v>4.2000000000000002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239</v>
      </c>
      <c r="AU578" s="254" t="s">
        <v>85</v>
      </c>
      <c r="AV578" s="13" t="s">
        <v>85</v>
      </c>
      <c r="AW578" s="13" t="s">
        <v>32</v>
      </c>
      <c r="AX578" s="13" t="s">
        <v>76</v>
      </c>
      <c r="AY578" s="254" t="s">
        <v>232</v>
      </c>
    </row>
    <row r="579" s="15" customFormat="1">
      <c r="A579" s="15"/>
      <c r="B579" s="266"/>
      <c r="C579" s="267"/>
      <c r="D579" s="245" t="s">
        <v>239</v>
      </c>
      <c r="E579" s="268" t="s">
        <v>1</v>
      </c>
      <c r="F579" s="269" t="s">
        <v>772</v>
      </c>
      <c r="G579" s="267"/>
      <c r="H579" s="268" t="s">
        <v>1</v>
      </c>
      <c r="I579" s="270"/>
      <c r="J579" s="267"/>
      <c r="K579" s="267"/>
      <c r="L579" s="271"/>
      <c r="M579" s="272"/>
      <c r="N579" s="273"/>
      <c r="O579" s="273"/>
      <c r="P579" s="273"/>
      <c r="Q579" s="273"/>
      <c r="R579" s="273"/>
      <c r="S579" s="273"/>
      <c r="T579" s="27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5" t="s">
        <v>239</v>
      </c>
      <c r="AU579" s="275" t="s">
        <v>85</v>
      </c>
      <c r="AV579" s="15" t="s">
        <v>83</v>
      </c>
      <c r="AW579" s="15" t="s">
        <v>32</v>
      </c>
      <c r="AX579" s="15" t="s">
        <v>76</v>
      </c>
      <c r="AY579" s="275" t="s">
        <v>232</v>
      </c>
    </row>
    <row r="580" s="13" customFormat="1">
      <c r="A580" s="13"/>
      <c r="B580" s="243"/>
      <c r="C580" s="244"/>
      <c r="D580" s="245" t="s">
        <v>239</v>
      </c>
      <c r="E580" s="246" t="s">
        <v>1</v>
      </c>
      <c r="F580" s="247" t="s">
        <v>801</v>
      </c>
      <c r="G580" s="244"/>
      <c r="H580" s="248">
        <v>6.2999999999999998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239</v>
      </c>
      <c r="AU580" s="254" t="s">
        <v>85</v>
      </c>
      <c r="AV580" s="13" t="s">
        <v>85</v>
      </c>
      <c r="AW580" s="13" t="s">
        <v>32</v>
      </c>
      <c r="AX580" s="13" t="s">
        <v>76</v>
      </c>
      <c r="AY580" s="254" t="s">
        <v>232</v>
      </c>
    </row>
    <row r="581" s="15" customFormat="1">
      <c r="A581" s="15"/>
      <c r="B581" s="266"/>
      <c r="C581" s="267"/>
      <c r="D581" s="245" t="s">
        <v>239</v>
      </c>
      <c r="E581" s="268" t="s">
        <v>1</v>
      </c>
      <c r="F581" s="269" t="s">
        <v>774</v>
      </c>
      <c r="G581" s="267"/>
      <c r="H581" s="268" t="s">
        <v>1</v>
      </c>
      <c r="I581" s="270"/>
      <c r="J581" s="267"/>
      <c r="K581" s="267"/>
      <c r="L581" s="271"/>
      <c r="M581" s="272"/>
      <c r="N581" s="273"/>
      <c r="O581" s="273"/>
      <c r="P581" s="273"/>
      <c r="Q581" s="273"/>
      <c r="R581" s="273"/>
      <c r="S581" s="273"/>
      <c r="T581" s="27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5" t="s">
        <v>239</v>
      </c>
      <c r="AU581" s="275" t="s">
        <v>85</v>
      </c>
      <c r="AV581" s="15" t="s">
        <v>83</v>
      </c>
      <c r="AW581" s="15" t="s">
        <v>32</v>
      </c>
      <c r="AX581" s="15" t="s">
        <v>76</v>
      </c>
      <c r="AY581" s="275" t="s">
        <v>232</v>
      </c>
    </row>
    <row r="582" s="13" customFormat="1">
      <c r="A582" s="13"/>
      <c r="B582" s="243"/>
      <c r="C582" s="244"/>
      <c r="D582" s="245" t="s">
        <v>239</v>
      </c>
      <c r="E582" s="246" t="s">
        <v>1</v>
      </c>
      <c r="F582" s="247" t="s">
        <v>802</v>
      </c>
      <c r="G582" s="244"/>
      <c r="H582" s="248">
        <v>4.2000000000000002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239</v>
      </c>
      <c r="AU582" s="254" t="s">
        <v>85</v>
      </c>
      <c r="AV582" s="13" t="s">
        <v>85</v>
      </c>
      <c r="AW582" s="13" t="s">
        <v>32</v>
      </c>
      <c r="AX582" s="13" t="s">
        <v>76</v>
      </c>
      <c r="AY582" s="254" t="s">
        <v>232</v>
      </c>
    </row>
    <row r="583" s="14" customFormat="1">
      <c r="A583" s="14"/>
      <c r="B583" s="255"/>
      <c r="C583" s="256"/>
      <c r="D583" s="245" t="s">
        <v>239</v>
      </c>
      <c r="E583" s="257" t="s">
        <v>1</v>
      </c>
      <c r="F583" s="258" t="s">
        <v>258</v>
      </c>
      <c r="G583" s="256"/>
      <c r="H583" s="259">
        <v>42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5" t="s">
        <v>239</v>
      </c>
      <c r="AU583" s="265" t="s">
        <v>85</v>
      </c>
      <c r="AV583" s="14" t="s">
        <v>237</v>
      </c>
      <c r="AW583" s="14" t="s">
        <v>32</v>
      </c>
      <c r="AX583" s="14" t="s">
        <v>83</v>
      </c>
      <c r="AY583" s="265" t="s">
        <v>232</v>
      </c>
    </row>
    <row r="584" s="2" customFormat="1" ht="24.15" customHeight="1">
      <c r="A584" s="39"/>
      <c r="B584" s="40"/>
      <c r="C584" s="276" t="s">
        <v>803</v>
      </c>
      <c r="D584" s="276" t="s">
        <v>485</v>
      </c>
      <c r="E584" s="277" t="s">
        <v>804</v>
      </c>
      <c r="F584" s="278" t="s">
        <v>805</v>
      </c>
      <c r="G584" s="279" t="s">
        <v>167</v>
      </c>
      <c r="H584" s="280">
        <v>42</v>
      </c>
      <c r="I584" s="281"/>
      <c r="J584" s="282">
        <f>ROUND(I584*H584,2)</f>
        <v>0</v>
      </c>
      <c r="K584" s="283"/>
      <c r="L584" s="284"/>
      <c r="M584" s="285" t="s">
        <v>1</v>
      </c>
      <c r="N584" s="286" t="s">
        <v>41</v>
      </c>
      <c r="O584" s="92"/>
      <c r="P584" s="239">
        <f>O584*H584</f>
        <v>0</v>
      </c>
      <c r="Q584" s="239">
        <v>0.036810000000000002</v>
      </c>
      <c r="R584" s="239">
        <f>Q584*H584</f>
        <v>1.5460200000000002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417</v>
      </c>
      <c r="AT584" s="241" t="s">
        <v>485</v>
      </c>
      <c r="AU584" s="241" t="s">
        <v>85</v>
      </c>
      <c r="AY584" s="18" t="s">
        <v>232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83</v>
      </c>
      <c r="BK584" s="242">
        <f>ROUND(I584*H584,2)</f>
        <v>0</v>
      </c>
      <c r="BL584" s="18" t="s">
        <v>321</v>
      </c>
      <c r="BM584" s="241" t="s">
        <v>806</v>
      </c>
    </row>
    <row r="585" s="2" customFormat="1" ht="24.15" customHeight="1">
      <c r="A585" s="39"/>
      <c r="B585" s="40"/>
      <c r="C585" s="229" t="s">
        <v>807</v>
      </c>
      <c r="D585" s="229" t="s">
        <v>234</v>
      </c>
      <c r="E585" s="230" t="s">
        <v>808</v>
      </c>
      <c r="F585" s="231" t="s">
        <v>809</v>
      </c>
      <c r="G585" s="232" t="s">
        <v>167</v>
      </c>
      <c r="H585" s="233">
        <v>12.375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0.00025000000000000001</v>
      </c>
      <c r="R585" s="239">
        <f>Q585*H585</f>
        <v>0.0030937500000000001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321</v>
      </c>
      <c r="AT585" s="241" t="s">
        <v>234</v>
      </c>
      <c r="AU585" s="241" t="s">
        <v>85</v>
      </c>
      <c r="AY585" s="18" t="s">
        <v>232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321</v>
      </c>
      <c r="BM585" s="241" t="s">
        <v>810</v>
      </c>
    </row>
    <row r="586" s="15" customFormat="1">
      <c r="A586" s="15"/>
      <c r="B586" s="266"/>
      <c r="C586" s="267"/>
      <c r="D586" s="245" t="s">
        <v>239</v>
      </c>
      <c r="E586" s="268" t="s">
        <v>1</v>
      </c>
      <c r="F586" s="269" t="s">
        <v>421</v>
      </c>
      <c r="G586" s="267"/>
      <c r="H586" s="268" t="s">
        <v>1</v>
      </c>
      <c r="I586" s="270"/>
      <c r="J586" s="267"/>
      <c r="K586" s="267"/>
      <c r="L586" s="271"/>
      <c r="M586" s="272"/>
      <c r="N586" s="273"/>
      <c r="O586" s="273"/>
      <c r="P586" s="273"/>
      <c r="Q586" s="273"/>
      <c r="R586" s="273"/>
      <c r="S586" s="273"/>
      <c r="T586" s="27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5" t="s">
        <v>239</v>
      </c>
      <c r="AU586" s="275" t="s">
        <v>85</v>
      </c>
      <c r="AV586" s="15" t="s">
        <v>83</v>
      </c>
      <c r="AW586" s="15" t="s">
        <v>32</v>
      </c>
      <c r="AX586" s="15" t="s">
        <v>76</v>
      </c>
      <c r="AY586" s="275" t="s">
        <v>232</v>
      </c>
    </row>
    <row r="587" s="13" customFormat="1">
      <c r="A587" s="13"/>
      <c r="B587" s="243"/>
      <c r="C587" s="244"/>
      <c r="D587" s="245" t="s">
        <v>239</v>
      </c>
      <c r="E587" s="246" t="s">
        <v>1</v>
      </c>
      <c r="F587" s="247" t="s">
        <v>811</v>
      </c>
      <c r="G587" s="244"/>
      <c r="H587" s="248">
        <v>12.375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239</v>
      </c>
      <c r="AU587" s="254" t="s">
        <v>85</v>
      </c>
      <c r="AV587" s="13" t="s">
        <v>85</v>
      </c>
      <c r="AW587" s="13" t="s">
        <v>32</v>
      </c>
      <c r="AX587" s="13" t="s">
        <v>83</v>
      </c>
      <c r="AY587" s="254" t="s">
        <v>232</v>
      </c>
    </row>
    <row r="588" s="2" customFormat="1" ht="24.15" customHeight="1">
      <c r="A588" s="39"/>
      <c r="B588" s="40"/>
      <c r="C588" s="276" t="s">
        <v>812</v>
      </c>
      <c r="D588" s="276" t="s">
        <v>485</v>
      </c>
      <c r="E588" s="277" t="s">
        <v>813</v>
      </c>
      <c r="F588" s="278" t="s">
        <v>814</v>
      </c>
      <c r="G588" s="279" t="s">
        <v>167</v>
      </c>
      <c r="H588" s="280">
        <v>12.375</v>
      </c>
      <c r="I588" s="281"/>
      <c r="J588" s="282">
        <f>ROUND(I588*H588,2)</f>
        <v>0</v>
      </c>
      <c r="K588" s="283"/>
      <c r="L588" s="284"/>
      <c r="M588" s="285" t="s">
        <v>1</v>
      </c>
      <c r="N588" s="286" t="s">
        <v>41</v>
      </c>
      <c r="O588" s="92"/>
      <c r="P588" s="239">
        <f>O588*H588</f>
        <v>0</v>
      </c>
      <c r="Q588" s="239">
        <v>0.036420000000000001</v>
      </c>
      <c r="R588" s="239">
        <f>Q588*H588</f>
        <v>0.45069750000000003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417</v>
      </c>
      <c r="AT588" s="241" t="s">
        <v>485</v>
      </c>
      <c r="AU588" s="241" t="s">
        <v>85</v>
      </c>
      <c r="AY588" s="18" t="s">
        <v>232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321</v>
      </c>
      <c r="BM588" s="241" t="s">
        <v>815</v>
      </c>
    </row>
    <row r="589" s="2" customFormat="1" ht="24.15" customHeight="1">
      <c r="A589" s="39"/>
      <c r="B589" s="40"/>
      <c r="C589" s="229" t="s">
        <v>816</v>
      </c>
      <c r="D589" s="229" t="s">
        <v>234</v>
      </c>
      <c r="E589" s="230" t="s">
        <v>817</v>
      </c>
      <c r="F589" s="231" t="s">
        <v>818</v>
      </c>
      <c r="G589" s="232" t="s">
        <v>293</v>
      </c>
      <c r="H589" s="233">
        <v>15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0.00025999999999999998</v>
      </c>
      <c r="R589" s="239">
        <f>Q589*H589</f>
        <v>0.0038999999999999998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321</v>
      </c>
      <c r="AT589" s="241" t="s">
        <v>234</v>
      </c>
      <c r="AU589" s="241" t="s">
        <v>85</v>
      </c>
      <c r="AY589" s="18" t="s">
        <v>232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321</v>
      </c>
      <c r="BM589" s="241" t="s">
        <v>819</v>
      </c>
    </row>
    <row r="590" s="15" customFormat="1">
      <c r="A590" s="15"/>
      <c r="B590" s="266"/>
      <c r="C590" s="267"/>
      <c r="D590" s="245" t="s">
        <v>239</v>
      </c>
      <c r="E590" s="268" t="s">
        <v>1</v>
      </c>
      <c r="F590" s="269" t="s">
        <v>414</v>
      </c>
      <c r="G590" s="267"/>
      <c r="H590" s="268" t="s">
        <v>1</v>
      </c>
      <c r="I590" s="270"/>
      <c r="J590" s="267"/>
      <c r="K590" s="267"/>
      <c r="L590" s="271"/>
      <c r="M590" s="272"/>
      <c r="N590" s="273"/>
      <c r="O590" s="273"/>
      <c r="P590" s="273"/>
      <c r="Q590" s="273"/>
      <c r="R590" s="273"/>
      <c r="S590" s="273"/>
      <c r="T590" s="27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5" t="s">
        <v>239</v>
      </c>
      <c r="AU590" s="275" t="s">
        <v>85</v>
      </c>
      <c r="AV590" s="15" t="s">
        <v>83</v>
      </c>
      <c r="AW590" s="15" t="s">
        <v>32</v>
      </c>
      <c r="AX590" s="15" t="s">
        <v>76</v>
      </c>
      <c r="AY590" s="275" t="s">
        <v>232</v>
      </c>
    </row>
    <row r="591" s="13" customFormat="1">
      <c r="A591" s="13"/>
      <c r="B591" s="243"/>
      <c r="C591" s="244"/>
      <c r="D591" s="245" t="s">
        <v>239</v>
      </c>
      <c r="E591" s="246" t="s">
        <v>1</v>
      </c>
      <c r="F591" s="247" t="s">
        <v>285</v>
      </c>
      <c r="G591" s="244"/>
      <c r="H591" s="248">
        <v>10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239</v>
      </c>
      <c r="AU591" s="254" t="s">
        <v>85</v>
      </c>
      <c r="AV591" s="13" t="s">
        <v>85</v>
      </c>
      <c r="AW591" s="13" t="s">
        <v>32</v>
      </c>
      <c r="AX591" s="13" t="s">
        <v>76</v>
      </c>
      <c r="AY591" s="254" t="s">
        <v>232</v>
      </c>
    </row>
    <row r="592" s="15" customFormat="1">
      <c r="A592" s="15"/>
      <c r="B592" s="266"/>
      <c r="C592" s="267"/>
      <c r="D592" s="245" t="s">
        <v>239</v>
      </c>
      <c r="E592" s="268" t="s">
        <v>1</v>
      </c>
      <c r="F592" s="269" t="s">
        <v>414</v>
      </c>
      <c r="G592" s="267"/>
      <c r="H592" s="268" t="s">
        <v>1</v>
      </c>
      <c r="I592" s="270"/>
      <c r="J592" s="267"/>
      <c r="K592" s="267"/>
      <c r="L592" s="271"/>
      <c r="M592" s="272"/>
      <c r="N592" s="273"/>
      <c r="O592" s="273"/>
      <c r="P592" s="273"/>
      <c r="Q592" s="273"/>
      <c r="R592" s="273"/>
      <c r="S592" s="273"/>
      <c r="T592" s="27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5" t="s">
        <v>239</v>
      </c>
      <c r="AU592" s="275" t="s">
        <v>85</v>
      </c>
      <c r="AV592" s="15" t="s">
        <v>83</v>
      </c>
      <c r="AW592" s="15" t="s">
        <v>32</v>
      </c>
      <c r="AX592" s="15" t="s">
        <v>76</v>
      </c>
      <c r="AY592" s="275" t="s">
        <v>232</v>
      </c>
    </row>
    <row r="593" s="13" customFormat="1">
      <c r="A593" s="13"/>
      <c r="B593" s="243"/>
      <c r="C593" s="244"/>
      <c r="D593" s="245" t="s">
        <v>239</v>
      </c>
      <c r="E593" s="246" t="s">
        <v>1</v>
      </c>
      <c r="F593" s="247" t="s">
        <v>252</v>
      </c>
      <c r="G593" s="244"/>
      <c r="H593" s="248">
        <v>5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239</v>
      </c>
      <c r="AU593" s="254" t="s">
        <v>85</v>
      </c>
      <c r="AV593" s="13" t="s">
        <v>85</v>
      </c>
      <c r="AW593" s="13" t="s">
        <v>32</v>
      </c>
      <c r="AX593" s="13" t="s">
        <v>76</v>
      </c>
      <c r="AY593" s="254" t="s">
        <v>232</v>
      </c>
    </row>
    <row r="594" s="14" customFormat="1">
      <c r="A594" s="14"/>
      <c r="B594" s="255"/>
      <c r="C594" s="256"/>
      <c r="D594" s="245" t="s">
        <v>239</v>
      </c>
      <c r="E594" s="257" t="s">
        <v>1</v>
      </c>
      <c r="F594" s="258" t="s">
        <v>258</v>
      </c>
      <c r="G594" s="256"/>
      <c r="H594" s="259">
        <v>15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239</v>
      </c>
      <c r="AU594" s="265" t="s">
        <v>85</v>
      </c>
      <c r="AV594" s="14" t="s">
        <v>237</v>
      </c>
      <c r="AW594" s="14" t="s">
        <v>32</v>
      </c>
      <c r="AX594" s="14" t="s">
        <v>83</v>
      </c>
      <c r="AY594" s="265" t="s">
        <v>232</v>
      </c>
    </row>
    <row r="595" s="2" customFormat="1" ht="21.75" customHeight="1">
      <c r="A595" s="39"/>
      <c r="B595" s="40"/>
      <c r="C595" s="276" t="s">
        <v>820</v>
      </c>
      <c r="D595" s="276" t="s">
        <v>485</v>
      </c>
      <c r="E595" s="277" t="s">
        <v>821</v>
      </c>
      <c r="F595" s="278" t="s">
        <v>822</v>
      </c>
      <c r="G595" s="279" t="s">
        <v>167</v>
      </c>
      <c r="H595" s="280">
        <v>3.75</v>
      </c>
      <c r="I595" s="281"/>
      <c r="J595" s="282">
        <f>ROUND(I595*H595,2)</f>
        <v>0</v>
      </c>
      <c r="K595" s="283"/>
      <c r="L595" s="284"/>
      <c r="M595" s="285" t="s">
        <v>1</v>
      </c>
      <c r="N595" s="286" t="s">
        <v>41</v>
      </c>
      <c r="O595" s="92"/>
      <c r="P595" s="239">
        <f>O595*H595</f>
        <v>0</v>
      </c>
      <c r="Q595" s="239">
        <v>0.040280000000000003</v>
      </c>
      <c r="R595" s="239">
        <f>Q595*H595</f>
        <v>0.15105000000000002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417</v>
      </c>
      <c r="AT595" s="241" t="s">
        <v>485</v>
      </c>
      <c r="AU595" s="241" t="s">
        <v>85</v>
      </c>
      <c r="AY595" s="18" t="s">
        <v>232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321</v>
      </c>
      <c r="BM595" s="241" t="s">
        <v>823</v>
      </c>
    </row>
    <row r="596" s="2" customFormat="1" ht="21.75" customHeight="1">
      <c r="A596" s="39"/>
      <c r="B596" s="40"/>
      <c r="C596" s="229" t="s">
        <v>824</v>
      </c>
      <c r="D596" s="229" t="s">
        <v>234</v>
      </c>
      <c r="E596" s="230" t="s">
        <v>825</v>
      </c>
      <c r="F596" s="231" t="s">
        <v>826</v>
      </c>
      <c r="G596" s="232" t="s">
        <v>164</v>
      </c>
      <c r="H596" s="233">
        <v>53.5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5.0000000000000002E-05</v>
      </c>
      <c r="R596" s="239">
        <f>Q596*H596</f>
        <v>0.0026750000000000003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321</v>
      </c>
      <c r="AT596" s="241" t="s">
        <v>234</v>
      </c>
      <c r="AU596" s="241" t="s">
        <v>85</v>
      </c>
      <c r="AY596" s="18" t="s">
        <v>232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321</v>
      </c>
      <c r="BM596" s="241" t="s">
        <v>827</v>
      </c>
    </row>
    <row r="597" s="15" customFormat="1">
      <c r="A597" s="15"/>
      <c r="B597" s="266"/>
      <c r="C597" s="267"/>
      <c r="D597" s="245" t="s">
        <v>239</v>
      </c>
      <c r="E597" s="268" t="s">
        <v>1</v>
      </c>
      <c r="F597" s="269" t="s">
        <v>414</v>
      </c>
      <c r="G597" s="267"/>
      <c r="H597" s="268" t="s">
        <v>1</v>
      </c>
      <c r="I597" s="270"/>
      <c r="J597" s="267"/>
      <c r="K597" s="267"/>
      <c r="L597" s="271"/>
      <c r="M597" s="272"/>
      <c r="N597" s="273"/>
      <c r="O597" s="273"/>
      <c r="P597" s="273"/>
      <c r="Q597" s="273"/>
      <c r="R597" s="273"/>
      <c r="S597" s="273"/>
      <c r="T597" s="274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5" t="s">
        <v>239</v>
      </c>
      <c r="AU597" s="275" t="s">
        <v>85</v>
      </c>
      <c r="AV597" s="15" t="s">
        <v>83</v>
      </c>
      <c r="AW597" s="15" t="s">
        <v>32</v>
      </c>
      <c r="AX597" s="15" t="s">
        <v>76</v>
      </c>
      <c r="AY597" s="275" t="s">
        <v>232</v>
      </c>
    </row>
    <row r="598" s="13" customFormat="1">
      <c r="A598" s="13"/>
      <c r="B598" s="243"/>
      <c r="C598" s="244"/>
      <c r="D598" s="245" t="s">
        <v>239</v>
      </c>
      <c r="E598" s="246" t="s">
        <v>1</v>
      </c>
      <c r="F598" s="247" t="s">
        <v>252</v>
      </c>
      <c r="G598" s="244"/>
      <c r="H598" s="248">
        <v>5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239</v>
      </c>
      <c r="AU598" s="254" t="s">
        <v>85</v>
      </c>
      <c r="AV598" s="13" t="s">
        <v>85</v>
      </c>
      <c r="AW598" s="13" t="s">
        <v>32</v>
      </c>
      <c r="AX598" s="13" t="s">
        <v>76</v>
      </c>
      <c r="AY598" s="254" t="s">
        <v>232</v>
      </c>
    </row>
    <row r="599" s="15" customFormat="1">
      <c r="A599" s="15"/>
      <c r="B599" s="266"/>
      <c r="C599" s="267"/>
      <c r="D599" s="245" t="s">
        <v>239</v>
      </c>
      <c r="E599" s="268" t="s">
        <v>1</v>
      </c>
      <c r="F599" s="269" t="s">
        <v>772</v>
      </c>
      <c r="G599" s="267"/>
      <c r="H599" s="268" t="s">
        <v>1</v>
      </c>
      <c r="I599" s="270"/>
      <c r="J599" s="267"/>
      <c r="K599" s="267"/>
      <c r="L599" s="271"/>
      <c r="M599" s="272"/>
      <c r="N599" s="273"/>
      <c r="O599" s="273"/>
      <c r="P599" s="273"/>
      <c r="Q599" s="273"/>
      <c r="R599" s="273"/>
      <c r="S599" s="273"/>
      <c r="T599" s="27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5" t="s">
        <v>239</v>
      </c>
      <c r="AU599" s="275" t="s">
        <v>85</v>
      </c>
      <c r="AV599" s="15" t="s">
        <v>83</v>
      </c>
      <c r="AW599" s="15" t="s">
        <v>32</v>
      </c>
      <c r="AX599" s="15" t="s">
        <v>76</v>
      </c>
      <c r="AY599" s="275" t="s">
        <v>232</v>
      </c>
    </row>
    <row r="600" s="13" customFormat="1">
      <c r="A600" s="13"/>
      <c r="B600" s="243"/>
      <c r="C600" s="244"/>
      <c r="D600" s="245" t="s">
        <v>239</v>
      </c>
      <c r="E600" s="246" t="s">
        <v>1</v>
      </c>
      <c r="F600" s="247" t="s">
        <v>773</v>
      </c>
      <c r="G600" s="244"/>
      <c r="H600" s="248">
        <v>5.25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239</v>
      </c>
      <c r="AU600" s="254" t="s">
        <v>85</v>
      </c>
      <c r="AV600" s="13" t="s">
        <v>85</v>
      </c>
      <c r="AW600" s="13" t="s">
        <v>32</v>
      </c>
      <c r="AX600" s="13" t="s">
        <v>76</v>
      </c>
      <c r="AY600" s="254" t="s">
        <v>232</v>
      </c>
    </row>
    <row r="601" s="15" customFormat="1">
      <c r="A601" s="15"/>
      <c r="B601" s="266"/>
      <c r="C601" s="267"/>
      <c r="D601" s="245" t="s">
        <v>239</v>
      </c>
      <c r="E601" s="268" t="s">
        <v>1</v>
      </c>
      <c r="F601" s="269" t="s">
        <v>774</v>
      </c>
      <c r="G601" s="267"/>
      <c r="H601" s="268" t="s">
        <v>1</v>
      </c>
      <c r="I601" s="270"/>
      <c r="J601" s="267"/>
      <c r="K601" s="267"/>
      <c r="L601" s="271"/>
      <c r="M601" s="272"/>
      <c r="N601" s="273"/>
      <c r="O601" s="273"/>
      <c r="P601" s="273"/>
      <c r="Q601" s="273"/>
      <c r="R601" s="273"/>
      <c r="S601" s="273"/>
      <c r="T601" s="27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5" t="s">
        <v>239</v>
      </c>
      <c r="AU601" s="275" t="s">
        <v>85</v>
      </c>
      <c r="AV601" s="15" t="s">
        <v>83</v>
      </c>
      <c r="AW601" s="15" t="s">
        <v>32</v>
      </c>
      <c r="AX601" s="15" t="s">
        <v>76</v>
      </c>
      <c r="AY601" s="275" t="s">
        <v>232</v>
      </c>
    </row>
    <row r="602" s="13" customFormat="1">
      <c r="A602" s="13"/>
      <c r="B602" s="243"/>
      <c r="C602" s="244"/>
      <c r="D602" s="245" t="s">
        <v>239</v>
      </c>
      <c r="E602" s="246" t="s">
        <v>1</v>
      </c>
      <c r="F602" s="247" t="s">
        <v>775</v>
      </c>
      <c r="G602" s="244"/>
      <c r="H602" s="248">
        <v>3.5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239</v>
      </c>
      <c r="AU602" s="254" t="s">
        <v>85</v>
      </c>
      <c r="AV602" s="13" t="s">
        <v>85</v>
      </c>
      <c r="AW602" s="13" t="s">
        <v>32</v>
      </c>
      <c r="AX602" s="13" t="s">
        <v>76</v>
      </c>
      <c r="AY602" s="254" t="s">
        <v>232</v>
      </c>
    </row>
    <row r="603" s="15" customFormat="1">
      <c r="A603" s="15"/>
      <c r="B603" s="266"/>
      <c r="C603" s="267"/>
      <c r="D603" s="245" t="s">
        <v>239</v>
      </c>
      <c r="E603" s="268" t="s">
        <v>1</v>
      </c>
      <c r="F603" s="269" t="s">
        <v>772</v>
      </c>
      <c r="G603" s="267"/>
      <c r="H603" s="268" t="s">
        <v>1</v>
      </c>
      <c r="I603" s="270"/>
      <c r="J603" s="267"/>
      <c r="K603" s="267"/>
      <c r="L603" s="271"/>
      <c r="M603" s="272"/>
      <c r="N603" s="273"/>
      <c r="O603" s="273"/>
      <c r="P603" s="273"/>
      <c r="Q603" s="273"/>
      <c r="R603" s="273"/>
      <c r="S603" s="273"/>
      <c r="T603" s="27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5" t="s">
        <v>239</v>
      </c>
      <c r="AU603" s="275" t="s">
        <v>85</v>
      </c>
      <c r="AV603" s="15" t="s">
        <v>83</v>
      </c>
      <c r="AW603" s="15" t="s">
        <v>32</v>
      </c>
      <c r="AX603" s="15" t="s">
        <v>76</v>
      </c>
      <c r="AY603" s="275" t="s">
        <v>232</v>
      </c>
    </row>
    <row r="604" s="13" customFormat="1">
      <c r="A604" s="13"/>
      <c r="B604" s="243"/>
      <c r="C604" s="244"/>
      <c r="D604" s="245" t="s">
        <v>239</v>
      </c>
      <c r="E604" s="246" t="s">
        <v>1</v>
      </c>
      <c r="F604" s="247" t="s">
        <v>773</v>
      </c>
      <c r="G604" s="244"/>
      <c r="H604" s="248">
        <v>5.25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239</v>
      </c>
      <c r="AU604" s="254" t="s">
        <v>85</v>
      </c>
      <c r="AV604" s="13" t="s">
        <v>85</v>
      </c>
      <c r="AW604" s="13" t="s">
        <v>32</v>
      </c>
      <c r="AX604" s="13" t="s">
        <v>76</v>
      </c>
      <c r="AY604" s="254" t="s">
        <v>232</v>
      </c>
    </row>
    <row r="605" s="15" customFormat="1">
      <c r="A605" s="15"/>
      <c r="B605" s="266"/>
      <c r="C605" s="267"/>
      <c r="D605" s="245" t="s">
        <v>239</v>
      </c>
      <c r="E605" s="268" t="s">
        <v>1</v>
      </c>
      <c r="F605" s="269" t="s">
        <v>774</v>
      </c>
      <c r="G605" s="267"/>
      <c r="H605" s="268" t="s">
        <v>1</v>
      </c>
      <c r="I605" s="270"/>
      <c r="J605" s="267"/>
      <c r="K605" s="267"/>
      <c r="L605" s="271"/>
      <c r="M605" s="272"/>
      <c r="N605" s="273"/>
      <c r="O605" s="273"/>
      <c r="P605" s="273"/>
      <c r="Q605" s="273"/>
      <c r="R605" s="273"/>
      <c r="S605" s="273"/>
      <c r="T605" s="274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5" t="s">
        <v>239</v>
      </c>
      <c r="AU605" s="275" t="s">
        <v>85</v>
      </c>
      <c r="AV605" s="15" t="s">
        <v>83</v>
      </c>
      <c r="AW605" s="15" t="s">
        <v>32</v>
      </c>
      <c r="AX605" s="15" t="s">
        <v>76</v>
      </c>
      <c r="AY605" s="275" t="s">
        <v>232</v>
      </c>
    </row>
    <row r="606" s="13" customFormat="1">
      <c r="A606" s="13"/>
      <c r="B606" s="243"/>
      <c r="C606" s="244"/>
      <c r="D606" s="245" t="s">
        <v>239</v>
      </c>
      <c r="E606" s="246" t="s">
        <v>1</v>
      </c>
      <c r="F606" s="247" t="s">
        <v>775</v>
      </c>
      <c r="G606" s="244"/>
      <c r="H606" s="248">
        <v>3.5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239</v>
      </c>
      <c r="AU606" s="254" t="s">
        <v>85</v>
      </c>
      <c r="AV606" s="13" t="s">
        <v>85</v>
      </c>
      <c r="AW606" s="13" t="s">
        <v>32</v>
      </c>
      <c r="AX606" s="13" t="s">
        <v>76</v>
      </c>
      <c r="AY606" s="254" t="s">
        <v>232</v>
      </c>
    </row>
    <row r="607" s="15" customFormat="1">
      <c r="A607" s="15"/>
      <c r="B607" s="266"/>
      <c r="C607" s="267"/>
      <c r="D607" s="245" t="s">
        <v>239</v>
      </c>
      <c r="E607" s="268" t="s">
        <v>1</v>
      </c>
      <c r="F607" s="269" t="s">
        <v>772</v>
      </c>
      <c r="G607" s="267"/>
      <c r="H607" s="268" t="s">
        <v>1</v>
      </c>
      <c r="I607" s="270"/>
      <c r="J607" s="267"/>
      <c r="K607" s="267"/>
      <c r="L607" s="271"/>
      <c r="M607" s="272"/>
      <c r="N607" s="273"/>
      <c r="O607" s="273"/>
      <c r="P607" s="273"/>
      <c r="Q607" s="273"/>
      <c r="R607" s="273"/>
      <c r="S607" s="273"/>
      <c r="T607" s="27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5" t="s">
        <v>239</v>
      </c>
      <c r="AU607" s="275" t="s">
        <v>85</v>
      </c>
      <c r="AV607" s="15" t="s">
        <v>83</v>
      </c>
      <c r="AW607" s="15" t="s">
        <v>32</v>
      </c>
      <c r="AX607" s="15" t="s">
        <v>76</v>
      </c>
      <c r="AY607" s="275" t="s">
        <v>232</v>
      </c>
    </row>
    <row r="608" s="13" customFormat="1">
      <c r="A608" s="13"/>
      <c r="B608" s="243"/>
      <c r="C608" s="244"/>
      <c r="D608" s="245" t="s">
        <v>239</v>
      </c>
      <c r="E608" s="246" t="s">
        <v>1</v>
      </c>
      <c r="F608" s="247" t="s">
        <v>773</v>
      </c>
      <c r="G608" s="244"/>
      <c r="H608" s="248">
        <v>5.25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239</v>
      </c>
      <c r="AU608" s="254" t="s">
        <v>85</v>
      </c>
      <c r="AV608" s="13" t="s">
        <v>85</v>
      </c>
      <c r="AW608" s="13" t="s">
        <v>32</v>
      </c>
      <c r="AX608" s="13" t="s">
        <v>76</v>
      </c>
      <c r="AY608" s="254" t="s">
        <v>232</v>
      </c>
    </row>
    <row r="609" s="15" customFormat="1">
      <c r="A609" s="15"/>
      <c r="B609" s="266"/>
      <c r="C609" s="267"/>
      <c r="D609" s="245" t="s">
        <v>239</v>
      </c>
      <c r="E609" s="268" t="s">
        <v>1</v>
      </c>
      <c r="F609" s="269" t="s">
        <v>774</v>
      </c>
      <c r="G609" s="267"/>
      <c r="H609" s="268" t="s">
        <v>1</v>
      </c>
      <c r="I609" s="270"/>
      <c r="J609" s="267"/>
      <c r="K609" s="267"/>
      <c r="L609" s="271"/>
      <c r="M609" s="272"/>
      <c r="N609" s="273"/>
      <c r="O609" s="273"/>
      <c r="P609" s="273"/>
      <c r="Q609" s="273"/>
      <c r="R609" s="273"/>
      <c r="S609" s="273"/>
      <c r="T609" s="274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5" t="s">
        <v>239</v>
      </c>
      <c r="AU609" s="275" t="s">
        <v>85</v>
      </c>
      <c r="AV609" s="15" t="s">
        <v>83</v>
      </c>
      <c r="AW609" s="15" t="s">
        <v>32</v>
      </c>
      <c r="AX609" s="15" t="s">
        <v>76</v>
      </c>
      <c r="AY609" s="275" t="s">
        <v>232</v>
      </c>
    </row>
    <row r="610" s="13" customFormat="1">
      <c r="A610" s="13"/>
      <c r="B610" s="243"/>
      <c r="C610" s="244"/>
      <c r="D610" s="245" t="s">
        <v>239</v>
      </c>
      <c r="E610" s="246" t="s">
        <v>1</v>
      </c>
      <c r="F610" s="247" t="s">
        <v>775</v>
      </c>
      <c r="G610" s="244"/>
      <c r="H610" s="248">
        <v>3.5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239</v>
      </c>
      <c r="AU610" s="254" t="s">
        <v>85</v>
      </c>
      <c r="AV610" s="13" t="s">
        <v>85</v>
      </c>
      <c r="AW610" s="13" t="s">
        <v>32</v>
      </c>
      <c r="AX610" s="13" t="s">
        <v>76</v>
      </c>
      <c r="AY610" s="254" t="s">
        <v>232</v>
      </c>
    </row>
    <row r="611" s="15" customFormat="1">
      <c r="A611" s="15"/>
      <c r="B611" s="266"/>
      <c r="C611" s="267"/>
      <c r="D611" s="245" t="s">
        <v>239</v>
      </c>
      <c r="E611" s="268" t="s">
        <v>1</v>
      </c>
      <c r="F611" s="269" t="s">
        <v>414</v>
      </c>
      <c r="G611" s="267"/>
      <c r="H611" s="268" t="s">
        <v>1</v>
      </c>
      <c r="I611" s="270"/>
      <c r="J611" s="267"/>
      <c r="K611" s="267"/>
      <c r="L611" s="271"/>
      <c r="M611" s="272"/>
      <c r="N611" s="273"/>
      <c r="O611" s="273"/>
      <c r="P611" s="273"/>
      <c r="Q611" s="273"/>
      <c r="R611" s="273"/>
      <c r="S611" s="273"/>
      <c r="T611" s="27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5" t="s">
        <v>239</v>
      </c>
      <c r="AU611" s="275" t="s">
        <v>85</v>
      </c>
      <c r="AV611" s="15" t="s">
        <v>83</v>
      </c>
      <c r="AW611" s="15" t="s">
        <v>32</v>
      </c>
      <c r="AX611" s="15" t="s">
        <v>76</v>
      </c>
      <c r="AY611" s="275" t="s">
        <v>232</v>
      </c>
    </row>
    <row r="612" s="13" customFormat="1">
      <c r="A612" s="13"/>
      <c r="B612" s="243"/>
      <c r="C612" s="244"/>
      <c r="D612" s="245" t="s">
        <v>239</v>
      </c>
      <c r="E612" s="246" t="s">
        <v>1</v>
      </c>
      <c r="F612" s="247" t="s">
        <v>776</v>
      </c>
      <c r="G612" s="244"/>
      <c r="H612" s="248">
        <v>2.5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239</v>
      </c>
      <c r="AU612" s="254" t="s">
        <v>85</v>
      </c>
      <c r="AV612" s="13" t="s">
        <v>85</v>
      </c>
      <c r="AW612" s="13" t="s">
        <v>32</v>
      </c>
      <c r="AX612" s="13" t="s">
        <v>76</v>
      </c>
      <c r="AY612" s="254" t="s">
        <v>232</v>
      </c>
    </row>
    <row r="613" s="15" customFormat="1">
      <c r="A613" s="15"/>
      <c r="B613" s="266"/>
      <c r="C613" s="267"/>
      <c r="D613" s="245" t="s">
        <v>239</v>
      </c>
      <c r="E613" s="268" t="s">
        <v>1</v>
      </c>
      <c r="F613" s="269" t="s">
        <v>772</v>
      </c>
      <c r="G613" s="267"/>
      <c r="H613" s="268" t="s">
        <v>1</v>
      </c>
      <c r="I613" s="270"/>
      <c r="J613" s="267"/>
      <c r="K613" s="267"/>
      <c r="L613" s="271"/>
      <c r="M613" s="272"/>
      <c r="N613" s="273"/>
      <c r="O613" s="273"/>
      <c r="P613" s="273"/>
      <c r="Q613" s="273"/>
      <c r="R613" s="273"/>
      <c r="S613" s="273"/>
      <c r="T613" s="27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5" t="s">
        <v>239</v>
      </c>
      <c r="AU613" s="275" t="s">
        <v>85</v>
      </c>
      <c r="AV613" s="15" t="s">
        <v>83</v>
      </c>
      <c r="AW613" s="15" t="s">
        <v>32</v>
      </c>
      <c r="AX613" s="15" t="s">
        <v>76</v>
      </c>
      <c r="AY613" s="275" t="s">
        <v>232</v>
      </c>
    </row>
    <row r="614" s="13" customFormat="1">
      <c r="A614" s="13"/>
      <c r="B614" s="243"/>
      <c r="C614" s="244"/>
      <c r="D614" s="245" t="s">
        <v>239</v>
      </c>
      <c r="E614" s="246" t="s">
        <v>1</v>
      </c>
      <c r="F614" s="247" t="s">
        <v>773</v>
      </c>
      <c r="G614" s="244"/>
      <c r="H614" s="248">
        <v>5.25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239</v>
      </c>
      <c r="AU614" s="254" t="s">
        <v>85</v>
      </c>
      <c r="AV614" s="13" t="s">
        <v>85</v>
      </c>
      <c r="AW614" s="13" t="s">
        <v>32</v>
      </c>
      <c r="AX614" s="13" t="s">
        <v>76</v>
      </c>
      <c r="AY614" s="254" t="s">
        <v>232</v>
      </c>
    </row>
    <row r="615" s="15" customFormat="1">
      <c r="A615" s="15"/>
      <c r="B615" s="266"/>
      <c r="C615" s="267"/>
      <c r="D615" s="245" t="s">
        <v>239</v>
      </c>
      <c r="E615" s="268" t="s">
        <v>1</v>
      </c>
      <c r="F615" s="269" t="s">
        <v>774</v>
      </c>
      <c r="G615" s="267"/>
      <c r="H615" s="268" t="s">
        <v>1</v>
      </c>
      <c r="I615" s="270"/>
      <c r="J615" s="267"/>
      <c r="K615" s="267"/>
      <c r="L615" s="271"/>
      <c r="M615" s="272"/>
      <c r="N615" s="273"/>
      <c r="O615" s="273"/>
      <c r="P615" s="273"/>
      <c r="Q615" s="273"/>
      <c r="R615" s="273"/>
      <c r="S615" s="273"/>
      <c r="T615" s="27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5" t="s">
        <v>239</v>
      </c>
      <c r="AU615" s="275" t="s">
        <v>85</v>
      </c>
      <c r="AV615" s="15" t="s">
        <v>83</v>
      </c>
      <c r="AW615" s="15" t="s">
        <v>32</v>
      </c>
      <c r="AX615" s="15" t="s">
        <v>76</v>
      </c>
      <c r="AY615" s="275" t="s">
        <v>232</v>
      </c>
    </row>
    <row r="616" s="13" customFormat="1">
      <c r="A616" s="13"/>
      <c r="B616" s="243"/>
      <c r="C616" s="244"/>
      <c r="D616" s="245" t="s">
        <v>239</v>
      </c>
      <c r="E616" s="246" t="s">
        <v>1</v>
      </c>
      <c r="F616" s="247" t="s">
        <v>775</v>
      </c>
      <c r="G616" s="244"/>
      <c r="H616" s="248">
        <v>3.5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239</v>
      </c>
      <c r="AU616" s="254" t="s">
        <v>85</v>
      </c>
      <c r="AV616" s="13" t="s">
        <v>85</v>
      </c>
      <c r="AW616" s="13" t="s">
        <v>32</v>
      </c>
      <c r="AX616" s="13" t="s">
        <v>76</v>
      </c>
      <c r="AY616" s="254" t="s">
        <v>232</v>
      </c>
    </row>
    <row r="617" s="15" customFormat="1">
      <c r="A617" s="15"/>
      <c r="B617" s="266"/>
      <c r="C617" s="267"/>
      <c r="D617" s="245" t="s">
        <v>239</v>
      </c>
      <c r="E617" s="268" t="s">
        <v>1</v>
      </c>
      <c r="F617" s="269" t="s">
        <v>421</v>
      </c>
      <c r="G617" s="267"/>
      <c r="H617" s="268" t="s">
        <v>1</v>
      </c>
      <c r="I617" s="270"/>
      <c r="J617" s="267"/>
      <c r="K617" s="267"/>
      <c r="L617" s="271"/>
      <c r="M617" s="272"/>
      <c r="N617" s="273"/>
      <c r="O617" s="273"/>
      <c r="P617" s="273"/>
      <c r="Q617" s="273"/>
      <c r="R617" s="273"/>
      <c r="S617" s="273"/>
      <c r="T617" s="274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5" t="s">
        <v>239</v>
      </c>
      <c r="AU617" s="275" t="s">
        <v>85</v>
      </c>
      <c r="AV617" s="15" t="s">
        <v>83</v>
      </c>
      <c r="AW617" s="15" t="s">
        <v>32</v>
      </c>
      <c r="AX617" s="15" t="s">
        <v>76</v>
      </c>
      <c r="AY617" s="275" t="s">
        <v>232</v>
      </c>
    </row>
    <row r="618" s="13" customFormat="1">
      <c r="A618" s="13"/>
      <c r="B618" s="243"/>
      <c r="C618" s="244"/>
      <c r="D618" s="245" t="s">
        <v>239</v>
      </c>
      <c r="E618" s="246" t="s">
        <v>1</v>
      </c>
      <c r="F618" s="247" t="s">
        <v>777</v>
      </c>
      <c r="G618" s="244"/>
      <c r="H618" s="248">
        <v>7.5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239</v>
      </c>
      <c r="AU618" s="254" t="s">
        <v>85</v>
      </c>
      <c r="AV618" s="13" t="s">
        <v>85</v>
      </c>
      <c r="AW618" s="13" t="s">
        <v>32</v>
      </c>
      <c r="AX618" s="13" t="s">
        <v>76</v>
      </c>
      <c r="AY618" s="254" t="s">
        <v>232</v>
      </c>
    </row>
    <row r="619" s="15" customFormat="1">
      <c r="A619" s="15"/>
      <c r="B619" s="266"/>
      <c r="C619" s="267"/>
      <c r="D619" s="245" t="s">
        <v>239</v>
      </c>
      <c r="E619" s="268" t="s">
        <v>1</v>
      </c>
      <c r="F619" s="269" t="s">
        <v>774</v>
      </c>
      <c r="G619" s="267"/>
      <c r="H619" s="268" t="s">
        <v>1</v>
      </c>
      <c r="I619" s="270"/>
      <c r="J619" s="267"/>
      <c r="K619" s="267"/>
      <c r="L619" s="271"/>
      <c r="M619" s="272"/>
      <c r="N619" s="273"/>
      <c r="O619" s="273"/>
      <c r="P619" s="273"/>
      <c r="Q619" s="273"/>
      <c r="R619" s="273"/>
      <c r="S619" s="273"/>
      <c r="T619" s="27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5" t="s">
        <v>239</v>
      </c>
      <c r="AU619" s="275" t="s">
        <v>85</v>
      </c>
      <c r="AV619" s="15" t="s">
        <v>83</v>
      </c>
      <c r="AW619" s="15" t="s">
        <v>32</v>
      </c>
      <c r="AX619" s="15" t="s">
        <v>76</v>
      </c>
      <c r="AY619" s="275" t="s">
        <v>232</v>
      </c>
    </row>
    <row r="620" s="13" customFormat="1">
      <c r="A620" s="13"/>
      <c r="B620" s="243"/>
      <c r="C620" s="244"/>
      <c r="D620" s="245" t="s">
        <v>239</v>
      </c>
      <c r="E620" s="246" t="s">
        <v>1</v>
      </c>
      <c r="F620" s="247" t="s">
        <v>775</v>
      </c>
      <c r="G620" s="244"/>
      <c r="H620" s="248">
        <v>3.5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239</v>
      </c>
      <c r="AU620" s="254" t="s">
        <v>85</v>
      </c>
      <c r="AV620" s="13" t="s">
        <v>85</v>
      </c>
      <c r="AW620" s="13" t="s">
        <v>32</v>
      </c>
      <c r="AX620" s="13" t="s">
        <v>76</v>
      </c>
      <c r="AY620" s="254" t="s">
        <v>232</v>
      </c>
    </row>
    <row r="621" s="14" customFormat="1">
      <c r="A621" s="14"/>
      <c r="B621" s="255"/>
      <c r="C621" s="256"/>
      <c r="D621" s="245" t="s">
        <v>239</v>
      </c>
      <c r="E621" s="257" t="s">
        <v>1</v>
      </c>
      <c r="F621" s="258" t="s">
        <v>258</v>
      </c>
      <c r="G621" s="256"/>
      <c r="H621" s="259">
        <v>53.5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239</v>
      </c>
      <c r="AU621" s="265" t="s">
        <v>85</v>
      </c>
      <c r="AV621" s="14" t="s">
        <v>237</v>
      </c>
      <c r="AW621" s="14" t="s">
        <v>32</v>
      </c>
      <c r="AX621" s="14" t="s">
        <v>83</v>
      </c>
      <c r="AY621" s="265" t="s">
        <v>232</v>
      </c>
    </row>
    <row r="622" s="2" customFormat="1" ht="24.15" customHeight="1">
      <c r="A622" s="39"/>
      <c r="B622" s="40"/>
      <c r="C622" s="276" t="s">
        <v>828</v>
      </c>
      <c r="D622" s="276" t="s">
        <v>485</v>
      </c>
      <c r="E622" s="277" t="s">
        <v>829</v>
      </c>
      <c r="F622" s="278" t="s">
        <v>830</v>
      </c>
      <c r="G622" s="279" t="s">
        <v>164</v>
      </c>
      <c r="H622" s="280">
        <v>58.850000000000001</v>
      </c>
      <c r="I622" s="281"/>
      <c r="J622" s="282">
        <f>ROUND(I622*H622,2)</f>
        <v>0</v>
      </c>
      <c r="K622" s="283"/>
      <c r="L622" s="284"/>
      <c r="M622" s="285" t="s">
        <v>1</v>
      </c>
      <c r="N622" s="286" t="s">
        <v>41</v>
      </c>
      <c r="O622" s="92"/>
      <c r="P622" s="239">
        <f>O622*H622</f>
        <v>0</v>
      </c>
      <c r="Q622" s="239">
        <v>8.0000000000000007E-05</v>
      </c>
      <c r="R622" s="239">
        <f>Q622*H622</f>
        <v>0.0047080000000000004</v>
      </c>
      <c r="S622" s="239">
        <v>0</v>
      </c>
      <c r="T622" s="24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417</v>
      </c>
      <c r="AT622" s="241" t="s">
        <v>485</v>
      </c>
      <c r="AU622" s="241" t="s">
        <v>85</v>
      </c>
      <c r="AY622" s="18" t="s">
        <v>232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83</v>
      </c>
      <c r="BK622" s="242">
        <f>ROUND(I622*H622,2)</f>
        <v>0</v>
      </c>
      <c r="BL622" s="18" t="s">
        <v>321</v>
      </c>
      <c r="BM622" s="241" t="s">
        <v>831</v>
      </c>
    </row>
    <row r="623" s="13" customFormat="1">
      <c r="A623" s="13"/>
      <c r="B623" s="243"/>
      <c r="C623" s="244"/>
      <c r="D623" s="245" t="s">
        <v>239</v>
      </c>
      <c r="E623" s="244"/>
      <c r="F623" s="247" t="s">
        <v>832</v>
      </c>
      <c r="G623" s="244"/>
      <c r="H623" s="248">
        <v>58.850000000000001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239</v>
      </c>
      <c r="AU623" s="254" t="s">
        <v>85</v>
      </c>
      <c r="AV623" s="13" t="s">
        <v>85</v>
      </c>
      <c r="AW623" s="13" t="s">
        <v>4</v>
      </c>
      <c r="AX623" s="13" t="s">
        <v>83</v>
      </c>
      <c r="AY623" s="254" t="s">
        <v>232</v>
      </c>
    </row>
    <row r="624" s="2" customFormat="1" ht="24.15" customHeight="1">
      <c r="A624" s="39"/>
      <c r="B624" s="40"/>
      <c r="C624" s="229" t="s">
        <v>833</v>
      </c>
      <c r="D624" s="229" t="s">
        <v>234</v>
      </c>
      <c r="E624" s="230" t="s">
        <v>834</v>
      </c>
      <c r="F624" s="231" t="s">
        <v>835</v>
      </c>
      <c r="G624" s="232" t="s">
        <v>164</v>
      </c>
      <c r="H624" s="233">
        <v>100.7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41</v>
      </c>
      <c r="O624" s="92"/>
      <c r="P624" s="239">
        <f>O624*H624</f>
        <v>0</v>
      </c>
      <c r="Q624" s="239">
        <v>3.0000000000000001E-05</v>
      </c>
      <c r="R624" s="239">
        <f>Q624*H624</f>
        <v>0.0030210000000000002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321</v>
      </c>
      <c r="AT624" s="241" t="s">
        <v>234</v>
      </c>
      <c r="AU624" s="241" t="s">
        <v>85</v>
      </c>
      <c r="AY624" s="18" t="s">
        <v>232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83</v>
      </c>
      <c r="BK624" s="242">
        <f>ROUND(I624*H624,2)</f>
        <v>0</v>
      </c>
      <c r="BL624" s="18" t="s">
        <v>321</v>
      </c>
      <c r="BM624" s="241" t="s">
        <v>836</v>
      </c>
    </row>
    <row r="625" s="15" customFormat="1">
      <c r="A625" s="15"/>
      <c r="B625" s="266"/>
      <c r="C625" s="267"/>
      <c r="D625" s="245" t="s">
        <v>239</v>
      </c>
      <c r="E625" s="268" t="s">
        <v>1</v>
      </c>
      <c r="F625" s="269" t="s">
        <v>414</v>
      </c>
      <c r="G625" s="267"/>
      <c r="H625" s="268" t="s">
        <v>1</v>
      </c>
      <c r="I625" s="270"/>
      <c r="J625" s="267"/>
      <c r="K625" s="267"/>
      <c r="L625" s="271"/>
      <c r="M625" s="272"/>
      <c r="N625" s="273"/>
      <c r="O625" s="273"/>
      <c r="P625" s="273"/>
      <c r="Q625" s="273"/>
      <c r="R625" s="273"/>
      <c r="S625" s="273"/>
      <c r="T625" s="27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5" t="s">
        <v>239</v>
      </c>
      <c r="AU625" s="275" t="s">
        <v>85</v>
      </c>
      <c r="AV625" s="15" t="s">
        <v>83</v>
      </c>
      <c r="AW625" s="15" t="s">
        <v>32</v>
      </c>
      <c r="AX625" s="15" t="s">
        <v>76</v>
      </c>
      <c r="AY625" s="275" t="s">
        <v>232</v>
      </c>
    </row>
    <row r="626" s="13" customFormat="1">
      <c r="A626" s="13"/>
      <c r="B626" s="243"/>
      <c r="C626" s="244"/>
      <c r="D626" s="245" t="s">
        <v>239</v>
      </c>
      <c r="E626" s="246" t="s">
        <v>1</v>
      </c>
      <c r="F626" s="247" t="s">
        <v>316</v>
      </c>
      <c r="G626" s="244"/>
      <c r="H626" s="248">
        <v>15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239</v>
      </c>
      <c r="AU626" s="254" t="s">
        <v>85</v>
      </c>
      <c r="AV626" s="13" t="s">
        <v>85</v>
      </c>
      <c r="AW626" s="13" t="s">
        <v>32</v>
      </c>
      <c r="AX626" s="13" t="s">
        <v>76</v>
      </c>
      <c r="AY626" s="254" t="s">
        <v>232</v>
      </c>
    </row>
    <row r="627" s="15" customFormat="1">
      <c r="A627" s="15"/>
      <c r="B627" s="266"/>
      <c r="C627" s="267"/>
      <c r="D627" s="245" t="s">
        <v>239</v>
      </c>
      <c r="E627" s="268" t="s">
        <v>1</v>
      </c>
      <c r="F627" s="269" t="s">
        <v>772</v>
      </c>
      <c r="G627" s="267"/>
      <c r="H627" s="268" t="s">
        <v>1</v>
      </c>
      <c r="I627" s="270"/>
      <c r="J627" s="267"/>
      <c r="K627" s="267"/>
      <c r="L627" s="271"/>
      <c r="M627" s="272"/>
      <c r="N627" s="273"/>
      <c r="O627" s="273"/>
      <c r="P627" s="273"/>
      <c r="Q627" s="273"/>
      <c r="R627" s="273"/>
      <c r="S627" s="273"/>
      <c r="T627" s="27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5" t="s">
        <v>239</v>
      </c>
      <c r="AU627" s="275" t="s">
        <v>85</v>
      </c>
      <c r="AV627" s="15" t="s">
        <v>83</v>
      </c>
      <c r="AW627" s="15" t="s">
        <v>32</v>
      </c>
      <c r="AX627" s="15" t="s">
        <v>76</v>
      </c>
      <c r="AY627" s="275" t="s">
        <v>232</v>
      </c>
    </row>
    <row r="628" s="13" customFormat="1">
      <c r="A628" s="13"/>
      <c r="B628" s="243"/>
      <c r="C628" s="244"/>
      <c r="D628" s="245" t="s">
        <v>239</v>
      </c>
      <c r="E628" s="246" t="s">
        <v>1</v>
      </c>
      <c r="F628" s="247" t="s">
        <v>837</v>
      </c>
      <c r="G628" s="244"/>
      <c r="H628" s="248">
        <v>7.6500000000000004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239</v>
      </c>
      <c r="AU628" s="254" t="s">
        <v>85</v>
      </c>
      <c r="AV628" s="13" t="s">
        <v>85</v>
      </c>
      <c r="AW628" s="13" t="s">
        <v>32</v>
      </c>
      <c r="AX628" s="13" t="s">
        <v>76</v>
      </c>
      <c r="AY628" s="254" t="s">
        <v>232</v>
      </c>
    </row>
    <row r="629" s="15" customFormat="1">
      <c r="A629" s="15"/>
      <c r="B629" s="266"/>
      <c r="C629" s="267"/>
      <c r="D629" s="245" t="s">
        <v>239</v>
      </c>
      <c r="E629" s="268" t="s">
        <v>1</v>
      </c>
      <c r="F629" s="269" t="s">
        <v>774</v>
      </c>
      <c r="G629" s="267"/>
      <c r="H629" s="268" t="s">
        <v>1</v>
      </c>
      <c r="I629" s="270"/>
      <c r="J629" s="267"/>
      <c r="K629" s="267"/>
      <c r="L629" s="271"/>
      <c r="M629" s="272"/>
      <c r="N629" s="273"/>
      <c r="O629" s="273"/>
      <c r="P629" s="273"/>
      <c r="Q629" s="273"/>
      <c r="R629" s="273"/>
      <c r="S629" s="273"/>
      <c r="T629" s="27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5" t="s">
        <v>239</v>
      </c>
      <c r="AU629" s="275" t="s">
        <v>85</v>
      </c>
      <c r="AV629" s="15" t="s">
        <v>83</v>
      </c>
      <c r="AW629" s="15" t="s">
        <v>32</v>
      </c>
      <c r="AX629" s="15" t="s">
        <v>76</v>
      </c>
      <c r="AY629" s="275" t="s">
        <v>232</v>
      </c>
    </row>
    <row r="630" s="13" customFormat="1">
      <c r="A630" s="13"/>
      <c r="B630" s="243"/>
      <c r="C630" s="244"/>
      <c r="D630" s="245" t="s">
        <v>239</v>
      </c>
      <c r="E630" s="246" t="s">
        <v>1</v>
      </c>
      <c r="F630" s="247" t="s">
        <v>838</v>
      </c>
      <c r="G630" s="244"/>
      <c r="H630" s="248">
        <v>5.9000000000000004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239</v>
      </c>
      <c r="AU630" s="254" t="s">
        <v>85</v>
      </c>
      <c r="AV630" s="13" t="s">
        <v>85</v>
      </c>
      <c r="AW630" s="13" t="s">
        <v>32</v>
      </c>
      <c r="AX630" s="13" t="s">
        <v>76</v>
      </c>
      <c r="AY630" s="254" t="s">
        <v>232</v>
      </c>
    </row>
    <row r="631" s="15" customFormat="1">
      <c r="A631" s="15"/>
      <c r="B631" s="266"/>
      <c r="C631" s="267"/>
      <c r="D631" s="245" t="s">
        <v>239</v>
      </c>
      <c r="E631" s="268" t="s">
        <v>1</v>
      </c>
      <c r="F631" s="269" t="s">
        <v>772</v>
      </c>
      <c r="G631" s="267"/>
      <c r="H631" s="268" t="s">
        <v>1</v>
      </c>
      <c r="I631" s="270"/>
      <c r="J631" s="267"/>
      <c r="K631" s="267"/>
      <c r="L631" s="271"/>
      <c r="M631" s="272"/>
      <c r="N631" s="273"/>
      <c r="O631" s="273"/>
      <c r="P631" s="273"/>
      <c r="Q631" s="273"/>
      <c r="R631" s="273"/>
      <c r="S631" s="273"/>
      <c r="T631" s="27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5" t="s">
        <v>239</v>
      </c>
      <c r="AU631" s="275" t="s">
        <v>85</v>
      </c>
      <c r="AV631" s="15" t="s">
        <v>83</v>
      </c>
      <c r="AW631" s="15" t="s">
        <v>32</v>
      </c>
      <c r="AX631" s="15" t="s">
        <v>76</v>
      </c>
      <c r="AY631" s="275" t="s">
        <v>232</v>
      </c>
    </row>
    <row r="632" s="13" customFormat="1">
      <c r="A632" s="13"/>
      <c r="B632" s="243"/>
      <c r="C632" s="244"/>
      <c r="D632" s="245" t="s">
        <v>239</v>
      </c>
      <c r="E632" s="246" t="s">
        <v>1</v>
      </c>
      <c r="F632" s="247" t="s">
        <v>837</v>
      </c>
      <c r="G632" s="244"/>
      <c r="H632" s="248">
        <v>7.6500000000000004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239</v>
      </c>
      <c r="AU632" s="254" t="s">
        <v>85</v>
      </c>
      <c r="AV632" s="13" t="s">
        <v>85</v>
      </c>
      <c r="AW632" s="13" t="s">
        <v>32</v>
      </c>
      <c r="AX632" s="13" t="s">
        <v>76</v>
      </c>
      <c r="AY632" s="254" t="s">
        <v>232</v>
      </c>
    </row>
    <row r="633" s="15" customFormat="1">
      <c r="A633" s="15"/>
      <c r="B633" s="266"/>
      <c r="C633" s="267"/>
      <c r="D633" s="245" t="s">
        <v>239</v>
      </c>
      <c r="E633" s="268" t="s">
        <v>1</v>
      </c>
      <c r="F633" s="269" t="s">
        <v>774</v>
      </c>
      <c r="G633" s="267"/>
      <c r="H633" s="268" t="s">
        <v>1</v>
      </c>
      <c r="I633" s="270"/>
      <c r="J633" s="267"/>
      <c r="K633" s="267"/>
      <c r="L633" s="271"/>
      <c r="M633" s="272"/>
      <c r="N633" s="273"/>
      <c r="O633" s="273"/>
      <c r="P633" s="273"/>
      <c r="Q633" s="273"/>
      <c r="R633" s="273"/>
      <c r="S633" s="273"/>
      <c r="T633" s="274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5" t="s">
        <v>239</v>
      </c>
      <c r="AU633" s="275" t="s">
        <v>85</v>
      </c>
      <c r="AV633" s="15" t="s">
        <v>83</v>
      </c>
      <c r="AW633" s="15" t="s">
        <v>32</v>
      </c>
      <c r="AX633" s="15" t="s">
        <v>76</v>
      </c>
      <c r="AY633" s="275" t="s">
        <v>232</v>
      </c>
    </row>
    <row r="634" s="13" customFormat="1">
      <c r="A634" s="13"/>
      <c r="B634" s="243"/>
      <c r="C634" s="244"/>
      <c r="D634" s="245" t="s">
        <v>239</v>
      </c>
      <c r="E634" s="246" t="s">
        <v>1</v>
      </c>
      <c r="F634" s="247" t="s">
        <v>838</v>
      </c>
      <c r="G634" s="244"/>
      <c r="H634" s="248">
        <v>5.9000000000000004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239</v>
      </c>
      <c r="AU634" s="254" t="s">
        <v>85</v>
      </c>
      <c r="AV634" s="13" t="s">
        <v>85</v>
      </c>
      <c r="AW634" s="13" t="s">
        <v>32</v>
      </c>
      <c r="AX634" s="13" t="s">
        <v>76</v>
      </c>
      <c r="AY634" s="254" t="s">
        <v>232</v>
      </c>
    </row>
    <row r="635" s="15" customFormat="1">
      <c r="A635" s="15"/>
      <c r="B635" s="266"/>
      <c r="C635" s="267"/>
      <c r="D635" s="245" t="s">
        <v>239</v>
      </c>
      <c r="E635" s="268" t="s">
        <v>1</v>
      </c>
      <c r="F635" s="269" t="s">
        <v>772</v>
      </c>
      <c r="G635" s="267"/>
      <c r="H635" s="268" t="s">
        <v>1</v>
      </c>
      <c r="I635" s="270"/>
      <c r="J635" s="267"/>
      <c r="K635" s="267"/>
      <c r="L635" s="271"/>
      <c r="M635" s="272"/>
      <c r="N635" s="273"/>
      <c r="O635" s="273"/>
      <c r="P635" s="273"/>
      <c r="Q635" s="273"/>
      <c r="R635" s="273"/>
      <c r="S635" s="273"/>
      <c r="T635" s="27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5" t="s">
        <v>239</v>
      </c>
      <c r="AU635" s="275" t="s">
        <v>85</v>
      </c>
      <c r="AV635" s="15" t="s">
        <v>83</v>
      </c>
      <c r="AW635" s="15" t="s">
        <v>32</v>
      </c>
      <c r="AX635" s="15" t="s">
        <v>76</v>
      </c>
      <c r="AY635" s="275" t="s">
        <v>232</v>
      </c>
    </row>
    <row r="636" s="13" customFormat="1">
      <c r="A636" s="13"/>
      <c r="B636" s="243"/>
      <c r="C636" s="244"/>
      <c r="D636" s="245" t="s">
        <v>239</v>
      </c>
      <c r="E636" s="246" t="s">
        <v>1</v>
      </c>
      <c r="F636" s="247" t="s">
        <v>837</v>
      </c>
      <c r="G636" s="244"/>
      <c r="H636" s="248">
        <v>7.6500000000000004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239</v>
      </c>
      <c r="AU636" s="254" t="s">
        <v>85</v>
      </c>
      <c r="AV636" s="13" t="s">
        <v>85</v>
      </c>
      <c r="AW636" s="13" t="s">
        <v>32</v>
      </c>
      <c r="AX636" s="13" t="s">
        <v>76</v>
      </c>
      <c r="AY636" s="254" t="s">
        <v>232</v>
      </c>
    </row>
    <row r="637" s="15" customFormat="1">
      <c r="A637" s="15"/>
      <c r="B637" s="266"/>
      <c r="C637" s="267"/>
      <c r="D637" s="245" t="s">
        <v>239</v>
      </c>
      <c r="E637" s="268" t="s">
        <v>1</v>
      </c>
      <c r="F637" s="269" t="s">
        <v>774</v>
      </c>
      <c r="G637" s="267"/>
      <c r="H637" s="268" t="s">
        <v>1</v>
      </c>
      <c r="I637" s="270"/>
      <c r="J637" s="267"/>
      <c r="K637" s="267"/>
      <c r="L637" s="271"/>
      <c r="M637" s="272"/>
      <c r="N637" s="273"/>
      <c r="O637" s="273"/>
      <c r="P637" s="273"/>
      <c r="Q637" s="273"/>
      <c r="R637" s="273"/>
      <c r="S637" s="273"/>
      <c r="T637" s="274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5" t="s">
        <v>239</v>
      </c>
      <c r="AU637" s="275" t="s">
        <v>85</v>
      </c>
      <c r="AV637" s="15" t="s">
        <v>83</v>
      </c>
      <c r="AW637" s="15" t="s">
        <v>32</v>
      </c>
      <c r="AX637" s="15" t="s">
        <v>76</v>
      </c>
      <c r="AY637" s="275" t="s">
        <v>232</v>
      </c>
    </row>
    <row r="638" s="13" customFormat="1">
      <c r="A638" s="13"/>
      <c r="B638" s="243"/>
      <c r="C638" s="244"/>
      <c r="D638" s="245" t="s">
        <v>239</v>
      </c>
      <c r="E638" s="246" t="s">
        <v>1</v>
      </c>
      <c r="F638" s="247" t="s">
        <v>838</v>
      </c>
      <c r="G638" s="244"/>
      <c r="H638" s="248">
        <v>5.9000000000000004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239</v>
      </c>
      <c r="AU638" s="254" t="s">
        <v>85</v>
      </c>
      <c r="AV638" s="13" t="s">
        <v>85</v>
      </c>
      <c r="AW638" s="13" t="s">
        <v>32</v>
      </c>
      <c r="AX638" s="13" t="s">
        <v>76</v>
      </c>
      <c r="AY638" s="254" t="s">
        <v>232</v>
      </c>
    </row>
    <row r="639" s="15" customFormat="1">
      <c r="A639" s="15"/>
      <c r="B639" s="266"/>
      <c r="C639" s="267"/>
      <c r="D639" s="245" t="s">
        <v>239</v>
      </c>
      <c r="E639" s="268" t="s">
        <v>1</v>
      </c>
      <c r="F639" s="269" t="s">
        <v>414</v>
      </c>
      <c r="G639" s="267"/>
      <c r="H639" s="268" t="s">
        <v>1</v>
      </c>
      <c r="I639" s="270"/>
      <c r="J639" s="267"/>
      <c r="K639" s="267"/>
      <c r="L639" s="271"/>
      <c r="M639" s="272"/>
      <c r="N639" s="273"/>
      <c r="O639" s="273"/>
      <c r="P639" s="273"/>
      <c r="Q639" s="273"/>
      <c r="R639" s="273"/>
      <c r="S639" s="273"/>
      <c r="T639" s="27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5" t="s">
        <v>239</v>
      </c>
      <c r="AU639" s="275" t="s">
        <v>85</v>
      </c>
      <c r="AV639" s="15" t="s">
        <v>83</v>
      </c>
      <c r="AW639" s="15" t="s">
        <v>32</v>
      </c>
      <c r="AX639" s="15" t="s">
        <v>76</v>
      </c>
      <c r="AY639" s="275" t="s">
        <v>232</v>
      </c>
    </row>
    <row r="640" s="13" customFormat="1">
      <c r="A640" s="13"/>
      <c r="B640" s="243"/>
      <c r="C640" s="244"/>
      <c r="D640" s="245" t="s">
        <v>239</v>
      </c>
      <c r="E640" s="246" t="s">
        <v>1</v>
      </c>
      <c r="F640" s="247" t="s">
        <v>777</v>
      </c>
      <c r="G640" s="244"/>
      <c r="H640" s="248">
        <v>7.5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239</v>
      </c>
      <c r="AU640" s="254" t="s">
        <v>85</v>
      </c>
      <c r="AV640" s="13" t="s">
        <v>85</v>
      </c>
      <c r="AW640" s="13" t="s">
        <v>32</v>
      </c>
      <c r="AX640" s="13" t="s">
        <v>76</v>
      </c>
      <c r="AY640" s="254" t="s">
        <v>232</v>
      </c>
    </row>
    <row r="641" s="15" customFormat="1">
      <c r="A641" s="15"/>
      <c r="B641" s="266"/>
      <c r="C641" s="267"/>
      <c r="D641" s="245" t="s">
        <v>239</v>
      </c>
      <c r="E641" s="268" t="s">
        <v>1</v>
      </c>
      <c r="F641" s="269" t="s">
        <v>772</v>
      </c>
      <c r="G641" s="267"/>
      <c r="H641" s="268" t="s">
        <v>1</v>
      </c>
      <c r="I641" s="270"/>
      <c r="J641" s="267"/>
      <c r="K641" s="267"/>
      <c r="L641" s="271"/>
      <c r="M641" s="272"/>
      <c r="N641" s="273"/>
      <c r="O641" s="273"/>
      <c r="P641" s="273"/>
      <c r="Q641" s="273"/>
      <c r="R641" s="273"/>
      <c r="S641" s="273"/>
      <c r="T641" s="27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5" t="s">
        <v>239</v>
      </c>
      <c r="AU641" s="275" t="s">
        <v>85</v>
      </c>
      <c r="AV641" s="15" t="s">
        <v>83</v>
      </c>
      <c r="AW641" s="15" t="s">
        <v>32</v>
      </c>
      <c r="AX641" s="15" t="s">
        <v>76</v>
      </c>
      <c r="AY641" s="275" t="s">
        <v>232</v>
      </c>
    </row>
    <row r="642" s="13" customFormat="1">
      <c r="A642" s="13"/>
      <c r="B642" s="243"/>
      <c r="C642" s="244"/>
      <c r="D642" s="245" t="s">
        <v>239</v>
      </c>
      <c r="E642" s="246" t="s">
        <v>1</v>
      </c>
      <c r="F642" s="247" t="s">
        <v>837</v>
      </c>
      <c r="G642" s="244"/>
      <c r="H642" s="248">
        <v>7.6500000000000004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239</v>
      </c>
      <c r="AU642" s="254" t="s">
        <v>85</v>
      </c>
      <c r="AV642" s="13" t="s">
        <v>85</v>
      </c>
      <c r="AW642" s="13" t="s">
        <v>32</v>
      </c>
      <c r="AX642" s="13" t="s">
        <v>76</v>
      </c>
      <c r="AY642" s="254" t="s">
        <v>232</v>
      </c>
    </row>
    <row r="643" s="15" customFormat="1">
      <c r="A643" s="15"/>
      <c r="B643" s="266"/>
      <c r="C643" s="267"/>
      <c r="D643" s="245" t="s">
        <v>239</v>
      </c>
      <c r="E643" s="268" t="s">
        <v>1</v>
      </c>
      <c r="F643" s="269" t="s">
        <v>774</v>
      </c>
      <c r="G643" s="267"/>
      <c r="H643" s="268" t="s">
        <v>1</v>
      </c>
      <c r="I643" s="270"/>
      <c r="J643" s="267"/>
      <c r="K643" s="267"/>
      <c r="L643" s="271"/>
      <c r="M643" s="272"/>
      <c r="N643" s="273"/>
      <c r="O643" s="273"/>
      <c r="P643" s="273"/>
      <c r="Q643" s="273"/>
      <c r="R643" s="273"/>
      <c r="S643" s="273"/>
      <c r="T643" s="274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5" t="s">
        <v>239</v>
      </c>
      <c r="AU643" s="275" t="s">
        <v>85</v>
      </c>
      <c r="AV643" s="15" t="s">
        <v>83</v>
      </c>
      <c r="AW643" s="15" t="s">
        <v>32</v>
      </c>
      <c r="AX643" s="15" t="s">
        <v>76</v>
      </c>
      <c r="AY643" s="275" t="s">
        <v>232</v>
      </c>
    </row>
    <row r="644" s="13" customFormat="1">
      <c r="A644" s="13"/>
      <c r="B644" s="243"/>
      <c r="C644" s="244"/>
      <c r="D644" s="245" t="s">
        <v>239</v>
      </c>
      <c r="E644" s="246" t="s">
        <v>1</v>
      </c>
      <c r="F644" s="247" t="s">
        <v>838</v>
      </c>
      <c r="G644" s="244"/>
      <c r="H644" s="248">
        <v>5.9000000000000004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239</v>
      </c>
      <c r="AU644" s="254" t="s">
        <v>85</v>
      </c>
      <c r="AV644" s="13" t="s">
        <v>85</v>
      </c>
      <c r="AW644" s="13" t="s">
        <v>32</v>
      </c>
      <c r="AX644" s="13" t="s">
        <v>76</v>
      </c>
      <c r="AY644" s="254" t="s">
        <v>232</v>
      </c>
    </row>
    <row r="645" s="15" customFormat="1">
      <c r="A645" s="15"/>
      <c r="B645" s="266"/>
      <c r="C645" s="267"/>
      <c r="D645" s="245" t="s">
        <v>239</v>
      </c>
      <c r="E645" s="268" t="s">
        <v>1</v>
      </c>
      <c r="F645" s="269" t="s">
        <v>421</v>
      </c>
      <c r="G645" s="267"/>
      <c r="H645" s="268" t="s">
        <v>1</v>
      </c>
      <c r="I645" s="270"/>
      <c r="J645" s="267"/>
      <c r="K645" s="267"/>
      <c r="L645" s="271"/>
      <c r="M645" s="272"/>
      <c r="N645" s="273"/>
      <c r="O645" s="273"/>
      <c r="P645" s="273"/>
      <c r="Q645" s="273"/>
      <c r="R645" s="273"/>
      <c r="S645" s="273"/>
      <c r="T645" s="27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5" t="s">
        <v>239</v>
      </c>
      <c r="AU645" s="275" t="s">
        <v>85</v>
      </c>
      <c r="AV645" s="15" t="s">
        <v>83</v>
      </c>
      <c r="AW645" s="15" t="s">
        <v>32</v>
      </c>
      <c r="AX645" s="15" t="s">
        <v>76</v>
      </c>
      <c r="AY645" s="275" t="s">
        <v>232</v>
      </c>
    </row>
    <row r="646" s="13" customFormat="1">
      <c r="A646" s="13"/>
      <c r="B646" s="243"/>
      <c r="C646" s="244"/>
      <c r="D646" s="245" t="s">
        <v>239</v>
      </c>
      <c r="E646" s="246" t="s">
        <v>1</v>
      </c>
      <c r="F646" s="247" t="s">
        <v>374</v>
      </c>
      <c r="G646" s="244"/>
      <c r="H646" s="248">
        <v>24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239</v>
      </c>
      <c r="AU646" s="254" t="s">
        <v>85</v>
      </c>
      <c r="AV646" s="13" t="s">
        <v>85</v>
      </c>
      <c r="AW646" s="13" t="s">
        <v>32</v>
      </c>
      <c r="AX646" s="13" t="s">
        <v>76</v>
      </c>
      <c r="AY646" s="254" t="s">
        <v>232</v>
      </c>
    </row>
    <row r="647" s="14" customFormat="1">
      <c r="A647" s="14"/>
      <c r="B647" s="255"/>
      <c r="C647" s="256"/>
      <c r="D647" s="245" t="s">
        <v>239</v>
      </c>
      <c r="E647" s="257" t="s">
        <v>1</v>
      </c>
      <c r="F647" s="258" t="s">
        <v>258</v>
      </c>
      <c r="G647" s="256"/>
      <c r="H647" s="259">
        <v>100.7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239</v>
      </c>
      <c r="AU647" s="265" t="s">
        <v>85</v>
      </c>
      <c r="AV647" s="14" t="s">
        <v>237</v>
      </c>
      <c r="AW647" s="14" t="s">
        <v>32</v>
      </c>
      <c r="AX647" s="14" t="s">
        <v>83</v>
      </c>
      <c r="AY647" s="265" t="s">
        <v>232</v>
      </c>
    </row>
    <row r="648" s="2" customFormat="1" ht="33" customHeight="1">
      <c r="A648" s="39"/>
      <c r="B648" s="40"/>
      <c r="C648" s="276" t="s">
        <v>839</v>
      </c>
      <c r="D648" s="276" t="s">
        <v>485</v>
      </c>
      <c r="E648" s="277" t="s">
        <v>840</v>
      </c>
      <c r="F648" s="278" t="s">
        <v>841</v>
      </c>
      <c r="G648" s="279" t="s">
        <v>164</v>
      </c>
      <c r="H648" s="280">
        <v>110.77</v>
      </c>
      <c r="I648" s="281"/>
      <c r="J648" s="282">
        <f>ROUND(I648*H648,2)</f>
        <v>0</v>
      </c>
      <c r="K648" s="283"/>
      <c r="L648" s="284"/>
      <c r="M648" s="285" t="s">
        <v>1</v>
      </c>
      <c r="N648" s="286" t="s">
        <v>41</v>
      </c>
      <c r="O648" s="92"/>
      <c r="P648" s="239">
        <f>O648*H648</f>
        <v>0</v>
      </c>
      <c r="Q648" s="239">
        <v>4.0000000000000003E-05</v>
      </c>
      <c r="R648" s="239">
        <f>Q648*H648</f>
        <v>0.0044308000000000004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417</v>
      </c>
      <c r="AT648" s="241" t="s">
        <v>485</v>
      </c>
      <c r="AU648" s="241" t="s">
        <v>85</v>
      </c>
      <c r="AY648" s="18" t="s">
        <v>232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321</v>
      </c>
      <c r="BM648" s="241" t="s">
        <v>842</v>
      </c>
    </row>
    <row r="649" s="13" customFormat="1">
      <c r="A649" s="13"/>
      <c r="B649" s="243"/>
      <c r="C649" s="244"/>
      <c r="D649" s="245" t="s">
        <v>239</v>
      </c>
      <c r="E649" s="244"/>
      <c r="F649" s="247" t="s">
        <v>843</v>
      </c>
      <c r="G649" s="244"/>
      <c r="H649" s="248">
        <v>110.77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239</v>
      </c>
      <c r="AU649" s="254" t="s">
        <v>85</v>
      </c>
      <c r="AV649" s="13" t="s">
        <v>85</v>
      </c>
      <c r="AW649" s="13" t="s">
        <v>4</v>
      </c>
      <c r="AX649" s="13" t="s">
        <v>83</v>
      </c>
      <c r="AY649" s="254" t="s">
        <v>232</v>
      </c>
    </row>
    <row r="650" s="2" customFormat="1" ht="24.15" customHeight="1">
      <c r="A650" s="39"/>
      <c r="B650" s="40"/>
      <c r="C650" s="229" t="s">
        <v>844</v>
      </c>
      <c r="D650" s="229" t="s">
        <v>234</v>
      </c>
      <c r="E650" s="230" t="s">
        <v>845</v>
      </c>
      <c r="F650" s="231" t="s">
        <v>846</v>
      </c>
      <c r="G650" s="232" t="s">
        <v>293</v>
      </c>
      <c r="H650" s="233">
        <v>13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41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321</v>
      </c>
      <c r="AT650" s="241" t="s">
        <v>234</v>
      </c>
      <c r="AU650" s="241" t="s">
        <v>85</v>
      </c>
      <c r="AY650" s="18" t="s">
        <v>232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83</v>
      </c>
      <c r="BK650" s="242">
        <f>ROUND(I650*H650,2)</f>
        <v>0</v>
      </c>
      <c r="BL650" s="18" t="s">
        <v>321</v>
      </c>
      <c r="BM650" s="241" t="s">
        <v>847</v>
      </c>
    </row>
    <row r="651" s="15" customFormat="1">
      <c r="A651" s="15"/>
      <c r="B651" s="266"/>
      <c r="C651" s="267"/>
      <c r="D651" s="245" t="s">
        <v>239</v>
      </c>
      <c r="E651" s="268" t="s">
        <v>1</v>
      </c>
      <c r="F651" s="269" t="s">
        <v>557</v>
      </c>
      <c r="G651" s="267"/>
      <c r="H651" s="268" t="s">
        <v>1</v>
      </c>
      <c r="I651" s="270"/>
      <c r="J651" s="267"/>
      <c r="K651" s="267"/>
      <c r="L651" s="271"/>
      <c r="M651" s="272"/>
      <c r="N651" s="273"/>
      <c r="O651" s="273"/>
      <c r="P651" s="273"/>
      <c r="Q651" s="273"/>
      <c r="R651" s="273"/>
      <c r="S651" s="273"/>
      <c r="T651" s="274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5" t="s">
        <v>239</v>
      </c>
      <c r="AU651" s="275" t="s">
        <v>85</v>
      </c>
      <c r="AV651" s="15" t="s">
        <v>83</v>
      </c>
      <c r="AW651" s="15" t="s">
        <v>32</v>
      </c>
      <c r="AX651" s="15" t="s">
        <v>76</v>
      </c>
      <c r="AY651" s="275" t="s">
        <v>232</v>
      </c>
    </row>
    <row r="652" s="13" customFormat="1">
      <c r="A652" s="13"/>
      <c r="B652" s="243"/>
      <c r="C652" s="244"/>
      <c r="D652" s="245" t="s">
        <v>239</v>
      </c>
      <c r="E652" s="246" t="s">
        <v>1</v>
      </c>
      <c r="F652" s="247" t="s">
        <v>83</v>
      </c>
      <c r="G652" s="244"/>
      <c r="H652" s="248">
        <v>1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239</v>
      </c>
      <c r="AU652" s="254" t="s">
        <v>85</v>
      </c>
      <c r="AV652" s="13" t="s">
        <v>85</v>
      </c>
      <c r="AW652" s="13" t="s">
        <v>32</v>
      </c>
      <c r="AX652" s="13" t="s">
        <v>76</v>
      </c>
      <c r="AY652" s="254" t="s">
        <v>232</v>
      </c>
    </row>
    <row r="653" s="15" customFormat="1">
      <c r="A653" s="15"/>
      <c r="B653" s="266"/>
      <c r="C653" s="267"/>
      <c r="D653" s="245" t="s">
        <v>239</v>
      </c>
      <c r="E653" s="268" t="s">
        <v>1</v>
      </c>
      <c r="F653" s="269" t="s">
        <v>558</v>
      </c>
      <c r="G653" s="267"/>
      <c r="H653" s="268" t="s">
        <v>1</v>
      </c>
      <c r="I653" s="270"/>
      <c r="J653" s="267"/>
      <c r="K653" s="267"/>
      <c r="L653" s="271"/>
      <c r="M653" s="272"/>
      <c r="N653" s="273"/>
      <c r="O653" s="273"/>
      <c r="P653" s="273"/>
      <c r="Q653" s="273"/>
      <c r="R653" s="273"/>
      <c r="S653" s="273"/>
      <c r="T653" s="27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5" t="s">
        <v>239</v>
      </c>
      <c r="AU653" s="275" t="s">
        <v>85</v>
      </c>
      <c r="AV653" s="15" t="s">
        <v>83</v>
      </c>
      <c r="AW653" s="15" t="s">
        <v>32</v>
      </c>
      <c r="AX653" s="15" t="s">
        <v>76</v>
      </c>
      <c r="AY653" s="275" t="s">
        <v>232</v>
      </c>
    </row>
    <row r="654" s="13" customFormat="1">
      <c r="A654" s="13"/>
      <c r="B654" s="243"/>
      <c r="C654" s="244"/>
      <c r="D654" s="245" t="s">
        <v>239</v>
      </c>
      <c r="E654" s="246" t="s">
        <v>1</v>
      </c>
      <c r="F654" s="247" t="s">
        <v>83</v>
      </c>
      <c r="G654" s="244"/>
      <c r="H654" s="248">
        <v>1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239</v>
      </c>
      <c r="AU654" s="254" t="s">
        <v>85</v>
      </c>
      <c r="AV654" s="13" t="s">
        <v>85</v>
      </c>
      <c r="AW654" s="13" t="s">
        <v>32</v>
      </c>
      <c r="AX654" s="13" t="s">
        <v>76</v>
      </c>
      <c r="AY654" s="254" t="s">
        <v>232</v>
      </c>
    </row>
    <row r="655" s="15" customFormat="1">
      <c r="A655" s="15"/>
      <c r="B655" s="266"/>
      <c r="C655" s="267"/>
      <c r="D655" s="245" t="s">
        <v>239</v>
      </c>
      <c r="E655" s="268" t="s">
        <v>1</v>
      </c>
      <c r="F655" s="269" t="s">
        <v>559</v>
      </c>
      <c r="G655" s="267"/>
      <c r="H655" s="268" t="s">
        <v>1</v>
      </c>
      <c r="I655" s="270"/>
      <c r="J655" s="267"/>
      <c r="K655" s="267"/>
      <c r="L655" s="271"/>
      <c r="M655" s="272"/>
      <c r="N655" s="273"/>
      <c r="O655" s="273"/>
      <c r="P655" s="273"/>
      <c r="Q655" s="273"/>
      <c r="R655" s="273"/>
      <c r="S655" s="273"/>
      <c r="T655" s="27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5" t="s">
        <v>239</v>
      </c>
      <c r="AU655" s="275" t="s">
        <v>85</v>
      </c>
      <c r="AV655" s="15" t="s">
        <v>83</v>
      </c>
      <c r="AW655" s="15" t="s">
        <v>32</v>
      </c>
      <c r="AX655" s="15" t="s">
        <v>76</v>
      </c>
      <c r="AY655" s="275" t="s">
        <v>232</v>
      </c>
    </row>
    <row r="656" s="13" customFormat="1">
      <c r="A656" s="13"/>
      <c r="B656" s="243"/>
      <c r="C656" s="244"/>
      <c r="D656" s="245" t="s">
        <v>239</v>
      </c>
      <c r="E656" s="246" t="s">
        <v>1</v>
      </c>
      <c r="F656" s="247" t="s">
        <v>83</v>
      </c>
      <c r="G656" s="244"/>
      <c r="H656" s="248">
        <v>1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239</v>
      </c>
      <c r="AU656" s="254" t="s">
        <v>85</v>
      </c>
      <c r="AV656" s="13" t="s">
        <v>85</v>
      </c>
      <c r="AW656" s="13" t="s">
        <v>32</v>
      </c>
      <c r="AX656" s="13" t="s">
        <v>76</v>
      </c>
      <c r="AY656" s="254" t="s">
        <v>232</v>
      </c>
    </row>
    <row r="657" s="15" customFormat="1">
      <c r="A657" s="15"/>
      <c r="B657" s="266"/>
      <c r="C657" s="267"/>
      <c r="D657" s="245" t="s">
        <v>239</v>
      </c>
      <c r="E657" s="268" t="s">
        <v>1</v>
      </c>
      <c r="F657" s="269" t="s">
        <v>560</v>
      </c>
      <c r="G657" s="267"/>
      <c r="H657" s="268" t="s">
        <v>1</v>
      </c>
      <c r="I657" s="270"/>
      <c r="J657" s="267"/>
      <c r="K657" s="267"/>
      <c r="L657" s="271"/>
      <c r="M657" s="272"/>
      <c r="N657" s="273"/>
      <c r="O657" s="273"/>
      <c r="P657" s="273"/>
      <c r="Q657" s="273"/>
      <c r="R657" s="273"/>
      <c r="S657" s="273"/>
      <c r="T657" s="27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5" t="s">
        <v>239</v>
      </c>
      <c r="AU657" s="275" t="s">
        <v>85</v>
      </c>
      <c r="AV657" s="15" t="s">
        <v>83</v>
      </c>
      <c r="AW657" s="15" t="s">
        <v>32</v>
      </c>
      <c r="AX657" s="15" t="s">
        <v>76</v>
      </c>
      <c r="AY657" s="275" t="s">
        <v>232</v>
      </c>
    </row>
    <row r="658" s="13" customFormat="1">
      <c r="A658" s="13"/>
      <c r="B658" s="243"/>
      <c r="C658" s="244"/>
      <c r="D658" s="245" t="s">
        <v>239</v>
      </c>
      <c r="E658" s="246" t="s">
        <v>1</v>
      </c>
      <c r="F658" s="247" t="s">
        <v>83</v>
      </c>
      <c r="G658" s="244"/>
      <c r="H658" s="248">
        <v>1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239</v>
      </c>
      <c r="AU658" s="254" t="s">
        <v>85</v>
      </c>
      <c r="AV658" s="13" t="s">
        <v>85</v>
      </c>
      <c r="AW658" s="13" t="s">
        <v>32</v>
      </c>
      <c r="AX658" s="13" t="s">
        <v>76</v>
      </c>
      <c r="AY658" s="254" t="s">
        <v>232</v>
      </c>
    </row>
    <row r="659" s="15" customFormat="1">
      <c r="A659" s="15"/>
      <c r="B659" s="266"/>
      <c r="C659" s="267"/>
      <c r="D659" s="245" t="s">
        <v>239</v>
      </c>
      <c r="E659" s="268" t="s">
        <v>1</v>
      </c>
      <c r="F659" s="269" t="s">
        <v>561</v>
      </c>
      <c r="G659" s="267"/>
      <c r="H659" s="268" t="s">
        <v>1</v>
      </c>
      <c r="I659" s="270"/>
      <c r="J659" s="267"/>
      <c r="K659" s="267"/>
      <c r="L659" s="271"/>
      <c r="M659" s="272"/>
      <c r="N659" s="273"/>
      <c r="O659" s="273"/>
      <c r="P659" s="273"/>
      <c r="Q659" s="273"/>
      <c r="R659" s="273"/>
      <c r="S659" s="273"/>
      <c r="T659" s="274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5" t="s">
        <v>239</v>
      </c>
      <c r="AU659" s="275" t="s">
        <v>85</v>
      </c>
      <c r="AV659" s="15" t="s">
        <v>83</v>
      </c>
      <c r="AW659" s="15" t="s">
        <v>32</v>
      </c>
      <c r="AX659" s="15" t="s">
        <v>76</v>
      </c>
      <c r="AY659" s="275" t="s">
        <v>232</v>
      </c>
    </row>
    <row r="660" s="13" customFormat="1">
      <c r="A660" s="13"/>
      <c r="B660" s="243"/>
      <c r="C660" s="244"/>
      <c r="D660" s="245" t="s">
        <v>239</v>
      </c>
      <c r="E660" s="246" t="s">
        <v>1</v>
      </c>
      <c r="F660" s="247" t="s">
        <v>83</v>
      </c>
      <c r="G660" s="244"/>
      <c r="H660" s="248">
        <v>1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239</v>
      </c>
      <c r="AU660" s="254" t="s">
        <v>85</v>
      </c>
      <c r="AV660" s="13" t="s">
        <v>85</v>
      </c>
      <c r="AW660" s="13" t="s">
        <v>32</v>
      </c>
      <c r="AX660" s="13" t="s">
        <v>76</v>
      </c>
      <c r="AY660" s="254" t="s">
        <v>232</v>
      </c>
    </row>
    <row r="661" s="15" customFormat="1">
      <c r="A661" s="15"/>
      <c r="B661" s="266"/>
      <c r="C661" s="267"/>
      <c r="D661" s="245" t="s">
        <v>239</v>
      </c>
      <c r="E661" s="268" t="s">
        <v>1</v>
      </c>
      <c r="F661" s="269" t="s">
        <v>562</v>
      </c>
      <c r="G661" s="267"/>
      <c r="H661" s="268" t="s">
        <v>1</v>
      </c>
      <c r="I661" s="270"/>
      <c r="J661" s="267"/>
      <c r="K661" s="267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239</v>
      </c>
      <c r="AU661" s="275" t="s">
        <v>85</v>
      </c>
      <c r="AV661" s="15" t="s">
        <v>83</v>
      </c>
      <c r="AW661" s="15" t="s">
        <v>32</v>
      </c>
      <c r="AX661" s="15" t="s">
        <v>76</v>
      </c>
      <c r="AY661" s="275" t="s">
        <v>232</v>
      </c>
    </row>
    <row r="662" s="13" customFormat="1">
      <c r="A662" s="13"/>
      <c r="B662" s="243"/>
      <c r="C662" s="244"/>
      <c r="D662" s="245" t="s">
        <v>239</v>
      </c>
      <c r="E662" s="246" t="s">
        <v>1</v>
      </c>
      <c r="F662" s="247" t="s">
        <v>83</v>
      </c>
      <c r="G662" s="244"/>
      <c r="H662" s="248">
        <v>1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239</v>
      </c>
      <c r="AU662" s="254" t="s">
        <v>85</v>
      </c>
      <c r="AV662" s="13" t="s">
        <v>85</v>
      </c>
      <c r="AW662" s="13" t="s">
        <v>32</v>
      </c>
      <c r="AX662" s="13" t="s">
        <v>76</v>
      </c>
      <c r="AY662" s="254" t="s">
        <v>232</v>
      </c>
    </row>
    <row r="663" s="15" customFormat="1">
      <c r="A663" s="15"/>
      <c r="B663" s="266"/>
      <c r="C663" s="267"/>
      <c r="D663" s="245" t="s">
        <v>239</v>
      </c>
      <c r="E663" s="268" t="s">
        <v>1</v>
      </c>
      <c r="F663" s="269" t="s">
        <v>565</v>
      </c>
      <c r="G663" s="267"/>
      <c r="H663" s="268" t="s">
        <v>1</v>
      </c>
      <c r="I663" s="270"/>
      <c r="J663" s="267"/>
      <c r="K663" s="267"/>
      <c r="L663" s="271"/>
      <c r="M663" s="272"/>
      <c r="N663" s="273"/>
      <c r="O663" s="273"/>
      <c r="P663" s="273"/>
      <c r="Q663" s="273"/>
      <c r="R663" s="273"/>
      <c r="S663" s="273"/>
      <c r="T663" s="27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5" t="s">
        <v>239</v>
      </c>
      <c r="AU663" s="275" t="s">
        <v>85</v>
      </c>
      <c r="AV663" s="15" t="s">
        <v>83</v>
      </c>
      <c r="AW663" s="15" t="s">
        <v>32</v>
      </c>
      <c r="AX663" s="15" t="s">
        <v>76</v>
      </c>
      <c r="AY663" s="275" t="s">
        <v>232</v>
      </c>
    </row>
    <row r="664" s="13" customFormat="1">
      <c r="A664" s="13"/>
      <c r="B664" s="243"/>
      <c r="C664" s="244"/>
      <c r="D664" s="245" t="s">
        <v>239</v>
      </c>
      <c r="E664" s="246" t="s">
        <v>1</v>
      </c>
      <c r="F664" s="247" t="s">
        <v>83</v>
      </c>
      <c r="G664" s="244"/>
      <c r="H664" s="248">
        <v>1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239</v>
      </c>
      <c r="AU664" s="254" t="s">
        <v>85</v>
      </c>
      <c r="AV664" s="13" t="s">
        <v>85</v>
      </c>
      <c r="AW664" s="13" t="s">
        <v>32</v>
      </c>
      <c r="AX664" s="13" t="s">
        <v>76</v>
      </c>
      <c r="AY664" s="254" t="s">
        <v>232</v>
      </c>
    </row>
    <row r="665" s="15" customFormat="1">
      <c r="A665" s="15"/>
      <c r="B665" s="266"/>
      <c r="C665" s="267"/>
      <c r="D665" s="245" t="s">
        <v>239</v>
      </c>
      <c r="E665" s="268" t="s">
        <v>1</v>
      </c>
      <c r="F665" s="269" t="s">
        <v>566</v>
      </c>
      <c r="G665" s="267"/>
      <c r="H665" s="268" t="s">
        <v>1</v>
      </c>
      <c r="I665" s="270"/>
      <c r="J665" s="267"/>
      <c r="K665" s="267"/>
      <c r="L665" s="271"/>
      <c r="M665" s="272"/>
      <c r="N665" s="273"/>
      <c r="O665" s="273"/>
      <c r="P665" s="273"/>
      <c r="Q665" s="273"/>
      <c r="R665" s="273"/>
      <c r="S665" s="273"/>
      <c r="T665" s="274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5" t="s">
        <v>239</v>
      </c>
      <c r="AU665" s="275" t="s">
        <v>85</v>
      </c>
      <c r="AV665" s="15" t="s">
        <v>83</v>
      </c>
      <c r="AW665" s="15" t="s">
        <v>32</v>
      </c>
      <c r="AX665" s="15" t="s">
        <v>76</v>
      </c>
      <c r="AY665" s="275" t="s">
        <v>232</v>
      </c>
    </row>
    <row r="666" s="13" customFormat="1">
      <c r="A666" s="13"/>
      <c r="B666" s="243"/>
      <c r="C666" s="244"/>
      <c r="D666" s="245" t="s">
        <v>239</v>
      </c>
      <c r="E666" s="246" t="s">
        <v>1</v>
      </c>
      <c r="F666" s="247" t="s">
        <v>83</v>
      </c>
      <c r="G666" s="244"/>
      <c r="H666" s="248">
        <v>1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239</v>
      </c>
      <c r="AU666" s="254" t="s">
        <v>85</v>
      </c>
      <c r="AV666" s="13" t="s">
        <v>85</v>
      </c>
      <c r="AW666" s="13" t="s">
        <v>32</v>
      </c>
      <c r="AX666" s="13" t="s">
        <v>76</v>
      </c>
      <c r="AY666" s="254" t="s">
        <v>232</v>
      </c>
    </row>
    <row r="667" s="15" customFormat="1">
      <c r="A667" s="15"/>
      <c r="B667" s="266"/>
      <c r="C667" s="267"/>
      <c r="D667" s="245" t="s">
        <v>239</v>
      </c>
      <c r="E667" s="268" t="s">
        <v>1</v>
      </c>
      <c r="F667" s="269" t="s">
        <v>567</v>
      </c>
      <c r="G667" s="267"/>
      <c r="H667" s="268" t="s">
        <v>1</v>
      </c>
      <c r="I667" s="270"/>
      <c r="J667" s="267"/>
      <c r="K667" s="267"/>
      <c r="L667" s="271"/>
      <c r="M667" s="272"/>
      <c r="N667" s="273"/>
      <c r="O667" s="273"/>
      <c r="P667" s="273"/>
      <c r="Q667" s="273"/>
      <c r="R667" s="273"/>
      <c r="S667" s="273"/>
      <c r="T667" s="27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5" t="s">
        <v>239</v>
      </c>
      <c r="AU667" s="275" t="s">
        <v>85</v>
      </c>
      <c r="AV667" s="15" t="s">
        <v>83</v>
      </c>
      <c r="AW667" s="15" t="s">
        <v>32</v>
      </c>
      <c r="AX667" s="15" t="s">
        <v>76</v>
      </c>
      <c r="AY667" s="275" t="s">
        <v>232</v>
      </c>
    </row>
    <row r="668" s="13" customFormat="1">
      <c r="A668" s="13"/>
      <c r="B668" s="243"/>
      <c r="C668" s="244"/>
      <c r="D668" s="245" t="s">
        <v>239</v>
      </c>
      <c r="E668" s="246" t="s">
        <v>1</v>
      </c>
      <c r="F668" s="247" t="s">
        <v>83</v>
      </c>
      <c r="G668" s="244"/>
      <c r="H668" s="248">
        <v>1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239</v>
      </c>
      <c r="AU668" s="254" t="s">
        <v>85</v>
      </c>
      <c r="AV668" s="13" t="s">
        <v>85</v>
      </c>
      <c r="AW668" s="13" t="s">
        <v>32</v>
      </c>
      <c r="AX668" s="13" t="s">
        <v>76</v>
      </c>
      <c r="AY668" s="254" t="s">
        <v>232</v>
      </c>
    </row>
    <row r="669" s="15" customFormat="1">
      <c r="A669" s="15"/>
      <c r="B669" s="266"/>
      <c r="C669" s="267"/>
      <c r="D669" s="245" t="s">
        <v>239</v>
      </c>
      <c r="E669" s="268" t="s">
        <v>1</v>
      </c>
      <c r="F669" s="269" t="s">
        <v>568</v>
      </c>
      <c r="G669" s="267"/>
      <c r="H669" s="268" t="s">
        <v>1</v>
      </c>
      <c r="I669" s="270"/>
      <c r="J669" s="267"/>
      <c r="K669" s="267"/>
      <c r="L669" s="271"/>
      <c r="M669" s="272"/>
      <c r="N669" s="273"/>
      <c r="O669" s="273"/>
      <c r="P669" s="273"/>
      <c r="Q669" s="273"/>
      <c r="R669" s="273"/>
      <c r="S669" s="273"/>
      <c r="T669" s="27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5" t="s">
        <v>239</v>
      </c>
      <c r="AU669" s="275" t="s">
        <v>85</v>
      </c>
      <c r="AV669" s="15" t="s">
        <v>83</v>
      </c>
      <c r="AW669" s="15" t="s">
        <v>32</v>
      </c>
      <c r="AX669" s="15" t="s">
        <v>76</v>
      </c>
      <c r="AY669" s="275" t="s">
        <v>232</v>
      </c>
    </row>
    <row r="670" s="13" customFormat="1">
      <c r="A670" s="13"/>
      <c r="B670" s="243"/>
      <c r="C670" s="244"/>
      <c r="D670" s="245" t="s">
        <v>239</v>
      </c>
      <c r="E670" s="246" t="s">
        <v>1</v>
      </c>
      <c r="F670" s="247" t="s">
        <v>83</v>
      </c>
      <c r="G670" s="244"/>
      <c r="H670" s="248">
        <v>1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239</v>
      </c>
      <c r="AU670" s="254" t="s">
        <v>85</v>
      </c>
      <c r="AV670" s="13" t="s">
        <v>85</v>
      </c>
      <c r="AW670" s="13" t="s">
        <v>32</v>
      </c>
      <c r="AX670" s="13" t="s">
        <v>76</v>
      </c>
      <c r="AY670" s="254" t="s">
        <v>232</v>
      </c>
    </row>
    <row r="671" s="15" customFormat="1">
      <c r="A671" s="15"/>
      <c r="B671" s="266"/>
      <c r="C671" s="267"/>
      <c r="D671" s="245" t="s">
        <v>239</v>
      </c>
      <c r="E671" s="268" t="s">
        <v>1</v>
      </c>
      <c r="F671" s="269" t="s">
        <v>570</v>
      </c>
      <c r="G671" s="267"/>
      <c r="H671" s="268" t="s">
        <v>1</v>
      </c>
      <c r="I671" s="270"/>
      <c r="J671" s="267"/>
      <c r="K671" s="267"/>
      <c r="L671" s="271"/>
      <c r="M671" s="272"/>
      <c r="N671" s="273"/>
      <c r="O671" s="273"/>
      <c r="P671" s="273"/>
      <c r="Q671" s="273"/>
      <c r="R671" s="273"/>
      <c r="S671" s="273"/>
      <c r="T671" s="274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5" t="s">
        <v>239</v>
      </c>
      <c r="AU671" s="275" t="s">
        <v>85</v>
      </c>
      <c r="AV671" s="15" t="s">
        <v>83</v>
      </c>
      <c r="AW671" s="15" t="s">
        <v>32</v>
      </c>
      <c r="AX671" s="15" t="s">
        <v>76</v>
      </c>
      <c r="AY671" s="275" t="s">
        <v>232</v>
      </c>
    </row>
    <row r="672" s="13" customFormat="1">
      <c r="A672" s="13"/>
      <c r="B672" s="243"/>
      <c r="C672" s="244"/>
      <c r="D672" s="245" t="s">
        <v>239</v>
      </c>
      <c r="E672" s="246" t="s">
        <v>1</v>
      </c>
      <c r="F672" s="247" t="s">
        <v>83</v>
      </c>
      <c r="G672" s="244"/>
      <c r="H672" s="248">
        <v>1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239</v>
      </c>
      <c r="AU672" s="254" t="s">
        <v>85</v>
      </c>
      <c r="AV672" s="13" t="s">
        <v>85</v>
      </c>
      <c r="AW672" s="13" t="s">
        <v>32</v>
      </c>
      <c r="AX672" s="13" t="s">
        <v>76</v>
      </c>
      <c r="AY672" s="254" t="s">
        <v>232</v>
      </c>
    </row>
    <row r="673" s="15" customFormat="1">
      <c r="A673" s="15"/>
      <c r="B673" s="266"/>
      <c r="C673" s="267"/>
      <c r="D673" s="245" t="s">
        <v>239</v>
      </c>
      <c r="E673" s="268" t="s">
        <v>1</v>
      </c>
      <c r="F673" s="269" t="s">
        <v>571</v>
      </c>
      <c r="G673" s="267"/>
      <c r="H673" s="268" t="s">
        <v>1</v>
      </c>
      <c r="I673" s="270"/>
      <c r="J673" s="267"/>
      <c r="K673" s="267"/>
      <c r="L673" s="271"/>
      <c r="M673" s="272"/>
      <c r="N673" s="273"/>
      <c r="O673" s="273"/>
      <c r="P673" s="273"/>
      <c r="Q673" s="273"/>
      <c r="R673" s="273"/>
      <c r="S673" s="273"/>
      <c r="T673" s="274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5" t="s">
        <v>239</v>
      </c>
      <c r="AU673" s="275" t="s">
        <v>85</v>
      </c>
      <c r="AV673" s="15" t="s">
        <v>83</v>
      </c>
      <c r="AW673" s="15" t="s">
        <v>32</v>
      </c>
      <c r="AX673" s="15" t="s">
        <v>76</v>
      </c>
      <c r="AY673" s="275" t="s">
        <v>232</v>
      </c>
    </row>
    <row r="674" s="13" customFormat="1">
      <c r="A674" s="13"/>
      <c r="B674" s="243"/>
      <c r="C674" s="244"/>
      <c r="D674" s="245" t="s">
        <v>239</v>
      </c>
      <c r="E674" s="246" t="s">
        <v>1</v>
      </c>
      <c r="F674" s="247" t="s">
        <v>83</v>
      </c>
      <c r="G674" s="244"/>
      <c r="H674" s="248">
        <v>1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239</v>
      </c>
      <c r="AU674" s="254" t="s">
        <v>85</v>
      </c>
      <c r="AV674" s="13" t="s">
        <v>85</v>
      </c>
      <c r="AW674" s="13" t="s">
        <v>32</v>
      </c>
      <c r="AX674" s="13" t="s">
        <v>76</v>
      </c>
      <c r="AY674" s="254" t="s">
        <v>232</v>
      </c>
    </row>
    <row r="675" s="15" customFormat="1">
      <c r="A675" s="15"/>
      <c r="B675" s="266"/>
      <c r="C675" s="267"/>
      <c r="D675" s="245" t="s">
        <v>239</v>
      </c>
      <c r="E675" s="268" t="s">
        <v>1</v>
      </c>
      <c r="F675" s="269" t="s">
        <v>572</v>
      </c>
      <c r="G675" s="267"/>
      <c r="H675" s="268" t="s">
        <v>1</v>
      </c>
      <c r="I675" s="270"/>
      <c r="J675" s="267"/>
      <c r="K675" s="267"/>
      <c r="L675" s="271"/>
      <c r="M675" s="272"/>
      <c r="N675" s="273"/>
      <c r="O675" s="273"/>
      <c r="P675" s="273"/>
      <c r="Q675" s="273"/>
      <c r="R675" s="273"/>
      <c r="S675" s="273"/>
      <c r="T675" s="27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5" t="s">
        <v>239</v>
      </c>
      <c r="AU675" s="275" t="s">
        <v>85</v>
      </c>
      <c r="AV675" s="15" t="s">
        <v>83</v>
      </c>
      <c r="AW675" s="15" t="s">
        <v>32</v>
      </c>
      <c r="AX675" s="15" t="s">
        <v>76</v>
      </c>
      <c r="AY675" s="275" t="s">
        <v>232</v>
      </c>
    </row>
    <row r="676" s="13" customFormat="1">
      <c r="A676" s="13"/>
      <c r="B676" s="243"/>
      <c r="C676" s="244"/>
      <c r="D676" s="245" t="s">
        <v>239</v>
      </c>
      <c r="E676" s="246" t="s">
        <v>1</v>
      </c>
      <c r="F676" s="247" t="s">
        <v>83</v>
      </c>
      <c r="G676" s="244"/>
      <c r="H676" s="248">
        <v>1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239</v>
      </c>
      <c r="AU676" s="254" t="s">
        <v>85</v>
      </c>
      <c r="AV676" s="13" t="s">
        <v>85</v>
      </c>
      <c r="AW676" s="13" t="s">
        <v>32</v>
      </c>
      <c r="AX676" s="13" t="s">
        <v>76</v>
      </c>
      <c r="AY676" s="254" t="s">
        <v>232</v>
      </c>
    </row>
    <row r="677" s="14" customFormat="1">
      <c r="A677" s="14"/>
      <c r="B677" s="255"/>
      <c r="C677" s="256"/>
      <c r="D677" s="245" t="s">
        <v>239</v>
      </c>
      <c r="E677" s="257" t="s">
        <v>1</v>
      </c>
      <c r="F677" s="258" t="s">
        <v>258</v>
      </c>
      <c r="G677" s="256"/>
      <c r="H677" s="259">
        <v>13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5" t="s">
        <v>239</v>
      </c>
      <c r="AU677" s="265" t="s">
        <v>85</v>
      </c>
      <c r="AV677" s="14" t="s">
        <v>237</v>
      </c>
      <c r="AW677" s="14" t="s">
        <v>32</v>
      </c>
      <c r="AX677" s="14" t="s">
        <v>83</v>
      </c>
      <c r="AY677" s="265" t="s">
        <v>232</v>
      </c>
    </row>
    <row r="678" s="2" customFormat="1" ht="24.15" customHeight="1">
      <c r="A678" s="39"/>
      <c r="B678" s="40"/>
      <c r="C678" s="276" t="s">
        <v>848</v>
      </c>
      <c r="D678" s="276" t="s">
        <v>485</v>
      </c>
      <c r="E678" s="277" t="s">
        <v>849</v>
      </c>
      <c r="F678" s="278" t="s">
        <v>850</v>
      </c>
      <c r="G678" s="279" t="s">
        <v>293</v>
      </c>
      <c r="H678" s="280">
        <v>10</v>
      </c>
      <c r="I678" s="281"/>
      <c r="J678" s="282">
        <f>ROUND(I678*H678,2)</f>
        <v>0</v>
      </c>
      <c r="K678" s="283"/>
      <c r="L678" s="284"/>
      <c r="M678" s="285" t="s">
        <v>1</v>
      </c>
      <c r="N678" s="286" t="s">
        <v>41</v>
      </c>
      <c r="O678" s="92"/>
      <c r="P678" s="239">
        <f>O678*H678</f>
        <v>0</v>
      </c>
      <c r="Q678" s="239">
        <v>0.017500000000000002</v>
      </c>
      <c r="R678" s="239">
        <f>Q678*H678</f>
        <v>0.17500000000000002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417</v>
      </c>
      <c r="AT678" s="241" t="s">
        <v>485</v>
      </c>
      <c r="AU678" s="241" t="s">
        <v>85</v>
      </c>
      <c r="AY678" s="18" t="s">
        <v>232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321</v>
      </c>
      <c r="BM678" s="241" t="s">
        <v>851</v>
      </c>
    </row>
    <row r="679" s="2" customFormat="1" ht="24.15" customHeight="1">
      <c r="A679" s="39"/>
      <c r="B679" s="40"/>
      <c r="C679" s="276" t="s">
        <v>852</v>
      </c>
      <c r="D679" s="276" t="s">
        <v>485</v>
      </c>
      <c r="E679" s="277" t="s">
        <v>853</v>
      </c>
      <c r="F679" s="278" t="s">
        <v>854</v>
      </c>
      <c r="G679" s="279" t="s">
        <v>293</v>
      </c>
      <c r="H679" s="280">
        <v>3</v>
      </c>
      <c r="I679" s="281"/>
      <c r="J679" s="282">
        <f>ROUND(I679*H679,2)</f>
        <v>0</v>
      </c>
      <c r="K679" s="283"/>
      <c r="L679" s="284"/>
      <c r="M679" s="285" t="s">
        <v>1</v>
      </c>
      <c r="N679" s="286" t="s">
        <v>41</v>
      </c>
      <c r="O679" s="92"/>
      <c r="P679" s="239">
        <f>O679*H679</f>
        <v>0</v>
      </c>
      <c r="Q679" s="239">
        <v>0.0195</v>
      </c>
      <c r="R679" s="239">
        <f>Q679*H679</f>
        <v>0.058499999999999996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417</v>
      </c>
      <c r="AT679" s="241" t="s">
        <v>485</v>
      </c>
      <c r="AU679" s="241" t="s">
        <v>85</v>
      </c>
      <c r="AY679" s="18" t="s">
        <v>232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83</v>
      </c>
      <c r="BK679" s="242">
        <f>ROUND(I679*H679,2)</f>
        <v>0</v>
      </c>
      <c r="BL679" s="18" t="s">
        <v>321</v>
      </c>
      <c r="BM679" s="241" t="s">
        <v>855</v>
      </c>
    </row>
    <row r="680" s="2" customFormat="1" ht="24.15" customHeight="1">
      <c r="A680" s="39"/>
      <c r="B680" s="40"/>
      <c r="C680" s="229" t="s">
        <v>856</v>
      </c>
      <c r="D680" s="229" t="s">
        <v>234</v>
      </c>
      <c r="E680" s="230" t="s">
        <v>857</v>
      </c>
      <c r="F680" s="231" t="s">
        <v>858</v>
      </c>
      <c r="G680" s="232" t="s">
        <v>293</v>
      </c>
      <c r="H680" s="233">
        <v>4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321</v>
      </c>
      <c r="AT680" s="241" t="s">
        <v>234</v>
      </c>
      <c r="AU680" s="241" t="s">
        <v>85</v>
      </c>
      <c r="AY680" s="18" t="s">
        <v>232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321</v>
      </c>
      <c r="BM680" s="241" t="s">
        <v>859</v>
      </c>
    </row>
    <row r="681" s="15" customFormat="1">
      <c r="A681" s="15"/>
      <c r="B681" s="266"/>
      <c r="C681" s="267"/>
      <c r="D681" s="245" t="s">
        <v>239</v>
      </c>
      <c r="E681" s="268" t="s">
        <v>1</v>
      </c>
      <c r="F681" s="269" t="s">
        <v>563</v>
      </c>
      <c r="G681" s="267"/>
      <c r="H681" s="268" t="s">
        <v>1</v>
      </c>
      <c r="I681" s="270"/>
      <c r="J681" s="267"/>
      <c r="K681" s="267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239</v>
      </c>
      <c r="AU681" s="275" t="s">
        <v>85</v>
      </c>
      <c r="AV681" s="15" t="s">
        <v>83</v>
      </c>
      <c r="AW681" s="15" t="s">
        <v>32</v>
      </c>
      <c r="AX681" s="15" t="s">
        <v>76</v>
      </c>
      <c r="AY681" s="275" t="s">
        <v>232</v>
      </c>
    </row>
    <row r="682" s="13" customFormat="1">
      <c r="A682" s="13"/>
      <c r="B682" s="243"/>
      <c r="C682" s="244"/>
      <c r="D682" s="245" t="s">
        <v>239</v>
      </c>
      <c r="E682" s="246" t="s">
        <v>1</v>
      </c>
      <c r="F682" s="247" t="s">
        <v>83</v>
      </c>
      <c r="G682" s="244"/>
      <c r="H682" s="248">
        <v>1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239</v>
      </c>
      <c r="AU682" s="254" t="s">
        <v>85</v>
      </c>
      <c r="AV682" s="13" t="s">
        <v>85</v>
      </c>
      <c r="AW682" s="13" t="s">
        <v>32</v>
      </c>
      <c r="AX682" s="13" t="s">
        <v>76</v>
      </c>
      <c r="AY682" s="254" t="s">
        <v>232</v>
      </c>
    </row>
    <row r="683" s="15" customFormat="1">
      <c r="A683" s="15"/>
      <c r="B683" s="266"/>
      <c r="C683" s="267"/>
      <c r="D683" s="245" t="s">
        <v>239</v>
      </c>
      <c r="E683" s="268" t="s">
        <v>1</v>
      </c>
      <c r="F683" s="269" t="s">
        <v>564</v>
      </c>
      <c r="G683" s="267"/>
      <c r="H683" s="268" t="s">
        <v>1</v>
      </c>
      <c r="I683" s="270"/>
      <c r="J683" s="267"/>
      <c r="K683" s="267"/>
      <c r="L683" s="271"/>
      <c r="M683" s="272"/>
      <c r="N683" s="273"/>
      <c r="O683" s="273"/>
      <c r="P683" s="273"/>
      <c r="Q683" s="273"/>
      <c r="R683" s="273"/>
      <c r="S683" s="273"/>
      <c r="T683" s="274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5" t="s">
        <v>239</v>
      </c>
      <c r="AU683" s="275" t="s">
        <v>85</v>
      </c>
      <c r="AV683" s="15" t="s">
        <v>83</v>
      </c>
      <c r="AW683" s="15" t="s">
        <v>32</v>
      </c>
      <c r="AX683" s="15" t="s">
        <v>76</v>
      </c>
      <c r="AY683" s="275" t="s">
        <v>232</v>
      </c>
    </row>
    <row r="684" s="13" customFormat="1">
      <c r="A684" s="13"/>
      <c r="B684" s="243"/>
      <c r="C684" s="244"/>
      <c r="D684" s="245" t="s">
        <v>239</v>
      </c>
      <c r="E684" s="246" t="s">
        <v>1</v>
      </c>
      <c r="F684" s="247" t="s">
        <v>83</v>
      </c>
      <c r="G684" s="244"/>
      <c r="H684" s="248">
        <v>1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239</v>
      </c>
      <c r="AU684" s="254" t="s">
        <v>85</v>
      </c>
      <c r="AV684" s="13" t="s">
        <v>85</v>
      </c>
      <c r="AW684" s="13" t="s">
        <v>32</v>
      </c>
      <c r="AX684" s="13" t="s">
        <v>76</v>
      </c>
      <c r="AY684" s="254" t="s">
        <v>232</v>
      </c>
    </row>
    <row r="685" s="15" customFormat="1">
      <c r="A685" s="15"/>
      <c r="B685" s="266"/>
      <c r="C685" s="267"/>
      <c r="D685" s="245" t="s">
        <v>239</v>
      </c>
      <c r="E685" s="268" t="s">
        <v>1</v>
      </c>
      <c r="F685" s="269" t="s">
        <v>569</v>
      </c>
      <c r="G685" s="267"/>
      <c r="H685" s="268" t="s">
        <v>1</v>
      </c>
      <c r="I685" s="270"/>
      <c r="J685" s="267"/>
      <c r="K685" s="267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239</v>
      </c>
      <c r="AU685" s="275" t="s">
        <v>85</v>
      </c>
      <c r="AV685" s="15" t="s">
        <v>83</v>
      </c>
      <c r="AW685" s="15" t="s">
        <v>32</v>
      </c>
      <c r="AX685" s="15" t="s">
        <v>76</v>
      </c>
      <c r="AY685" s="275" t="s">
        <v>232</v>
      </c>
    </row>
    <row r="686" s="13" customFormat="1">
      <c r="A686" s="13"/>
      <c r="B686" s="243"/>
      <c r="C686" s="244"/>
      <c r="D686" s="245" t="s">
        <v>239</v>
      </c>
      <c r="E686" s="246" t="s">
        <v>1</v>
      </c>
      <c r="F686" s="247" t="s">
        <v>83</v>
      </c>
      <c r="G686" s="244"/>
      <c r="H686" s="248">
        <v>1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239</v>
      </c>
      <c r="AU686" s="254" t="s">
        <v>85</v>
      </c>
      <c r="AV686" s="13" t="s">
        <v>85</v>
      </c>
      <c r="AW686" s="13" t="s">
        <v>32</v>
      </c>
      <c r="AX686" s="13" t="s">
        <v>76</v>
      </c>
      <c r="AY686" s="254" t="s">
        <v>232</v>
      </c>
    </row>
    <row r="687" s="15" customFormat="1">
      <c r="A687" s="15"/>
      <c r="B687" s="266"/>
      <c r="C687" s="267"/>
      <c r="D687" s="245" t="s">
        <v>239</v>
      </c>
      <c r="E687" s="268" t="s">
        <v>1</v>
      </c>
      <c r="F687" s="269" t="s">
        <v>573</v>
      </c>
      <c r="G687" s="267"/>
      <c r="H687" s="268" t="s">
        <v>1</v>
      </c>
      <c r="I687" s="270"/>
      <c r="J687" s="267"/>
      <c r="K687" s="267"/>
      <c r="L687" s="271"/>
      <c r="M687" s="272"/>
      <c r="N687" s="273"/>
      <c r="O687" s="273"/>
      <c r="P687" s="273"/>
      <c r="Q687" s="273"/>
      <c r="R687" s="273"/>
      <c r="S687" s="273"/>
      <c r="T687" s="27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5" t="s">
        <v>239</v>
      </c>
      <c r="AU687" s="275" t="s">
        <v>85</v>
      </c>
      <c r="AV687" s="15" t="s">
        <v>83</v>
      </c>
      <c r="AW687" s="15" t="s">
        <v>32</v>
      </c>
      <c r="AX687" s="15" t="s">
        <v>76</v>
      </c>
      <c r="AY687" s="275" t="s">
        <v>232</v>
      </c>
    </row>
    <row r="688" s="13" customFormat="1">
      <c r="A688" s="13"/>
      <c r="B688" s="243"/>
      <c r="C688" s="244"/>
      <c r="D688" s="245" t="s">
        <v>239</v>
      </c>
      <c r="E688" s="246" t="s">
        <v>1</v>
      </c>
      <c r="F688" s="247" t="s">
        <v>83</v>
      </c>
      <c r="G688" s="244"/>
      <c r="H688" s="248">
        <v>1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239</v>
      </c>
      <c r="AU688" s="254" t="s">
        <v>85</v>
      </c>
      <c r="AV688" s="13" t="s">
        <v>85</v>
      </c>
      <c r="AW688" s="13" t="s">
        <v>32</v>
      </c>
      <c r="AX688" s="13" t="s">
        <v>76</v>
      </c>
      <c r="AY688" s="254" t="s">
        <v>232</v>
      </c>
    </row>
    <row r="689" s="14" customFormat="1">
      <c r="A689" s="14"/>
      <c r="B689" s="255"/>
      <c r="C689" s="256"/>
      <c r="D689" s="245" t="s">
        <v>239</v>
      </c>
      <c r="E689" s="257" t="s">
        <v>1</v>
      </c>
      <c r="F689" s="258" t="s">
        <v>258</v>
      </c>
      <c r="G689" s="256"/>
      <c r="H689" s="259">
        <v>4</v>
      </c>
      <c r="I689" s="260"/>
      <c r="J689" s="256"/>
      <c r="K689" s="256"/>
      <c r="L689" s="261"/>
      <c r="M689" s="262"/>
      <c r="N689" s="263"/>
      <c r="O689" s="263"/>
      <c r="P689" s="263"/>
      <c r="Q689" s="263"/>
      <c r="R689" s="263"/>
      <c r="S689" s="263"/>
      <c r="T689" s="26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5" t="s">
        <v>239</v>
      </c>
      <c r="AU689" s="265" t="s">
        <v>85</v>
      </c>
      <c r="AV689" s="14" t="s">
        <v>237</v>
      </c>
      <c r="AW689" s="14" t="s">
        <v>32</v>
      </c>
      <c r="AX689" s="14" t="s">
        <v>83</v>
      </c>
      <c r="AY689" s="265" t="s">
        <v>232</v>
      </c>
    </row>
    <row r="690" s="2" customFormat="1" ht="24.15" customHeight="1">
      <c r="A690" s="39"/>
      <c r="B690" s="40"/>
      <c r="C690" s="276" t="s">
        <v>860</v>
      </c>
      <c r="D690" s="276" t="s">
        <v>485</v>
      </c>
      <c r="E690" s="277" t="s">
        <v>861</v>
      </c>
      <c r="F690" s="278" t="s">
        <v>862</v>
      </c>
      <c r="G690" s="279" t="s">
        <v>293</v>
      </c>
      <c r="H690" s="280">
        <v>2</v>
      </c>
      <c r="I690" s="281"/>
      <c r="J690" s="282">
        <f>ROUND(I690*H690,2)</f>
        <v>0</v>
      </c>
      <c r="K690" s="283"/>
      <c r="L690" s="284"/>
      <c r="M690" s="285" t="s">
        <v>1</v>
      </c>
      <c r="N690" s="286" t="s">
        <v>41</v>
      </c>
      <c r="O690" s="92"/>
      <c r="P690" s="239">
        <f>O690*H690</f>
        <v>0</v>
      </c>
      <c r="Q690" s="239">
        <v>0.020500000000000001</v>
      </c>
      <c r="R690" s="239">
        <f>Q690*H690</f>
        <v>0.041000000000000002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417</v>
      </c>
      <c r="AT690" s="241" t="s">
        <v>485</v>
      </c>
      <c r="AU690" s="241" t="s">
        <v>85</v>
      </c>
      <c r="AY690" s="18" t="s">
        <v>232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321</v>
      </c>
      <c r="BM690" s="241" t="s">
        <v>863</v>
      </c>
    </row>
    <row r="691" s="2" customFormat="1" ht="24.15" customHeight="1">
      <c r="A691" s="39"/>
      <c r="B691" s="40"/>
      <c r="C691" s="276" t="s">
        <v>864</v>
      </c>
      <c r="D691" s="276" t="s">
        <v>485</v>
      </c>
      <c r="E691" s="277" t="s">
        <v>865</v>
      </c>
      <c r="F691" s="278" t="s">
        <v>866</v>
      </c>
      <c r="G691" s="279" t="s">
        <v>293</v>
      </c>
      <c r="H691" s="280">
        <v>1</v>
      </c>
      <c r="I691" s="281"/>
      <c r="J691" s="282">
        <f>ROUND(I691*H691,2)</f>
        <v>0</v>
      </c>
      <c r="K691" s="283"/>
      <c r="L691" s="284"/>
      <c r="M691" s="285" t="s">
        <v>1</v>
      </c>
      <c r="N691" s="286" t="s">
        <v>41</v>
      </c>
      <c r="O691" s="92"/>
      <c r="P691" s="239">
        <f>O691*H691</f>
        <v>0</v>
      </c>
      <c r="Q691" s="239">
        <v>0.020500000000000001</v>
      </c>
      <c r="R691" s="239">
        <f>Q691*H691</f>
        <v>0.020500000000000001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417</v>
      </c>
      <c r="AT691" s="241" t="s">
        <v>485</v>
      </c>
      <c r="AU691" s="241" t="s">
        <v>85</v>
      </c>
      <c r="AY691" s="18" t="s">
        <v>232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83</v>
      </c>
      <c r="BK691" s="242">
        <f>ROUND(I691*H691,2)</f>
        <v>0</v>
      </c>
      <c r="BL691" s="18" t="s">
        <v>321</v>
      </c>
      <c r="BM691" s="241" t="s">
        <v>867</v>
      </c>
    </row>
    <row r="692" s="2" customFormat="1" ht="24.15" customHeight="1">
      <c r="A692" s="39"/>
      <c r="B692" s="40"/>
      <c r="C692" s="276" t="s">
        <v>868</v>
      </c>
      <c r="D692" s="276" t="s">
        <v>485</v>
      </c>
      <c r="E692" s="277" t="s">
        <v>869</v>
      </c>
      <c r="F692" s="278" t="s">
        <v>870</v>
      </c>
      <c r="G692" s="279" t="s">
        <v>293</v>
      </c>
      <c r="H692" s="280">
        <v>1</v>
      </c>
      <c r="I692" s="281"/>
      <c r="J692" s="282">
        <f>ROUND(I692*H692,2)</f>
        <v>0</v>
      </c>
      <c r="K692" s="283"/>
      <c r="L692" s="284"/>
      <c r="M692" s="285" t="s">
        <v>1</v>
      </c>
      <c r="N692" s="286" t="s">
        <v>41</v>
      </c>
      <c r="O692" s="92"/>
      <c r="P692" s="239">
        <f>O692*H692</f>
        <v>0</v>
      </c>
      <c r="Q692" s="239">
        <v>0.020500000000000001</v>
      </c>
      <c r="R692" s="239">
        <f>Q692*H692</f>
        <v>0.020500000000000001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417</v>
      </c>
      <c r="AT692" s="241" t="s">
        <v>485</v>
      </c>
      <c r="AU692" s="241" t="s">
        <v>85</v>
      </c>
      <c r="AY692" s="18" t="s">
        <v>232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83</v>
      </c>
      <c r="BK692" s="242">
        <f>ROUND(I692*H692,2)</f>
        <v>0</v>
      </c>
      <c r="BL692" s="18" t="s">
        <v>321</v>
      </c>
      <c r="BM692" s="241" t="s">
        <v>871</v>
      </c>
    </row>
    <row r="693" s="2" customFormat="1" ht="24.15" customHeight="1">
      <c r="A693" s="39"/>
      <c r="B693" s="40"/>
      <c r="C693" s="229" t="s">
        <v>872</v>
      </c>
      <c r="D693" s="229" t="s">
        <v>234</v>
      </c>
      <c r="E693" s="230" t="s">
        <v>873</v>
      </c>
      <c r="F693" s="231" t="s">
        <v>874</v>
      </c>
      <c r="G693" s="232" t="s">
        <v>293</v>
      </c>
      <c r="H693" s="233">
        <v>10</v>
      </c>
      <c r="I693" s="234"/>
      <c r="J693" s="235">
        <f>ROUND(I693*H693,2)</f>
        <v>0</v>
      </c>
      <c r="K693" s="236"/>
      <c r="L693" s="45"/>
      <c r="M693" s="237" t="s">
        <v>1</v>
      </c>
      <c r="N693" s="238" t="s">
        <v>41</v>
      </c>
      <c r="O693" s="92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321</v>
      </c>
      <c r="AT693" s="241" t="s">
        <v>234</v>
      </c>
      <c r="AU693" s="241" t="s">
        <v>85</v>
      </c>
      <c r="AY693" s="18" t="s">
        <v>232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83</v>
      </c>
      <c r="BK693" s="242">
        <f>ROUND(I693*H693,2)</f>
        <v>0</v>
      </c>
      <c r="BL693" s="18" t="s">
        <v>321</v>
      </c>
      <c r="BM693" s="241" t="s">
        <v>875</v>
      </c>
    </row>
    <row r="694" s="15" customFormat="1">
      <c r="A694" s="15"/>
      <c r="B694" s="266"/>
      <c r="C694" s="267"/>
      <c r="D694" s="245" t="s">
        <v>239</v>
      </c>
      <c r="E694" s="268" t="s">
        <v>1</v>
      </c>
      <c r="F694" s="269" t="s">
        <v>604</v>
      </c>
      <c r="G694" s="267"/>
      <c r="H694" s="268" t="s">
        <v>1</v>
      </c>
      <c r="I694" s="270"/>
      <c r="J694" s="267"/>
      <c r="K694" s="267"/>
      <c r="L694" s="271"/>
      <c r="M694" s="272"/>
      <c r="N694" s="273"/>
      <c r="O694" s="273"/>
      <c r="P694" s="273"/>
      <c r="Q694" s="273"/>
      <c r="R694" s="273"/>
      <c r="S694" s="273"/>
      <c r="T694" s="274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5" t="s">
        <v>239</v>
      </c>
      <c r="AU694" s="275" t="s">
        <v>85</v>
      </c>
      <c r="AV694" s="15" t="s">
        <v>83</v>
      </c>
      <c r="AW694" s="15" t="s">
        <v>32</v>
      </c>
      <c r="AX694" s="15" t="s">
        <v>76</v>
      </c>
      <c r="AY694" s="275" t="s">
        <v>232</v>
      </c>
    </row>
    <row r="695" s="13" customFormat="1">
      <c r="A695" s="13"/>
      <c r="B695" s="243"/>
      <c r="C695" s="244"/>
      <c r="D695" s="245" t="s">
        <v>239</v>
      </c>
      <c r="E695" s="246" t="s">
        <v>1</v>
      </c>
      <c r="F695" s="247" t="s">
        <v>83</v>
      </c>
      <c r="G695" s="244"/>
      <c r="H695" s="248">
        <v>1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239</v>
      </c>
      <c r="AU695" s="254" t="s">
        <v>85</v>
      </c>
      <c r="AV695" s="13" t="s">
        <v>85</v>
      </c>
      <c r="AW695" s="13" t="s">
        <v>32</v>
      </c>
      <c r="AX695" s="13" t="s">
        <v>76</v>
      </c>
      <c r="AY695" s="254" t="s">
        <v>232</v>
      </c>
    </row>
    <row r="696" s="15" customFormat="1">
      <c r="A696" s="15"/>
      <c r="B696" s="266"/>
      <c r="C696" s="267"/>
      <c r="D696" s="245" t="s">
        <v>239</v>
      </c>
      <c r="E696" s="268" t="s">
        <v>1</v>
      </c>
      <c r="F696" s="269" t="s">
        <v>605</v>
      </c>
      <c r="G696" s="267"/>
      <c r="H696" s="268" t="s">
        <v>1</v>
      </c>
      <c r="I696" s="270"/>
      <c r="J696" s="267"/>
      <c r="K696" s="267"/>
      <c r="L696" s="271"/>
      <c r="M696" s="272"/>
      <c r="N696" s="273"/>
      <c r="O696" s="273"/>
      <c r="P696" s="273"/>
      <c r="Q696" s="273"/>
      <c r="R696" s="273"/>
      <c r="S696" s="273"/>
      <c r="T696" s="27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5" t="s">
        <v>239</v>
      </c>
      <c r="AU696" s="275" t="s">
        <v>85</v>
      </c>
      <c r="AV696" s="15" t="s">
        <v>83</v>
      </c>
      <c r="AW696" s="15" t="s">
        <v>32</v>
      </c>
      <c r="AX696" s="15" t="s">
        <v>76</v>
      </c>
      <c r="AY696" s="275" t="s">
        <v>232</v>
      </c>
    </row>
    <row r="697" s="13" customFormat="1">
      <c r="A697" s="13"/>
      <c r="B697" s="243"/>
      <c r="C697" s="244"/>
      <c r="D697" s="245" t="s">
        <v>239</v>
      </c>
      <c r="E697" s="246" t="s">
        <v>1</v>
      </c>
      <c r="F697" s="247" t="s">
        <v>83</v>
      </c>
      <c r="G697" s="244"/>
      <c r="H697" s="248">
        <v>1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239</v>
      </c>
      <c r="AU697" s="254" t="s">
        <v>85</v>
      </c>
      <c r="AV697" s="13" t="s">
        <v>85</v>
      </c>
      <c r="AW697" s="13" t="s">
        <v>32</v>
      </c>
      <c r="AX697" s="13" t="s">
        <v>76</v>
      </c>
      <c r="AY697" s="254" t="s">
        <v>232</v>
      </c>
    </row>
    <row r="698" s="15" customFormat="1">
      <c r="A698" s="15"/>
      <c r="B698" s="266"/>
      <c r="C698" s="267"/>
      <c r="D698" s="245" t="s">
        <v>239</v>
      </c>
      <c r="E698" s="268" t="s">
        <v>1</v>
      </c>
      <c r="F698" s="269" t="s">
        <v>606</v>
      </c>
      <c r="G698" s="267"/>
      <c r="H698" s="268" t="s">
        <v>1</v>
      </c>
      <c r="I698" s="270"/>
      <c r="J698" s="267"/>
      <c r="K698" s="267"/>
      <c r="L698" s="271"/>
      <c r="M698" s="272"/>
      <c r="N698" s="273"/>
      <c r="O698" s="273"/>
      <c r="P698" s="273"/>
      <c r="Q698" s="273"/>
      <c r="R698" s="273"/>
      <c r="S698" s="273"/>
      <c r="T698" s="27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5" t="s">
        <v>239</v>
      </c>
      <c r="AU698" s="275" t="s">
        <v>85</v>
      </c>
      <c r="AV698" s="15" t="s">
        <v>83</v>
      </c>
      <c r="AW698" s="15" t="s">
        <v>32</v>
      </c>
      <c r="AX698" s="15" t="s">
        <v>76</v>
      </c>
      <c r="AY698" s="275" t="s">
        <v>232</v>
      </c>
    </row>
    <row r="699" s="13" customFormat="1">
      <c r="A699" s="13"/>
      <c r="B699" s="243"/>
      <c r="C699" s="244"/>
      <c r="D699" s="245" t="s">
        <v>239</v>
      </c>
      <c r="E699" s="246" t="s">
        <v>1</v>
      </c>
      <c r="F699" s="247" t="s">
        <v>83</v>
      </c>
      <c r="G699" s="244"/>
      <c r="H699" s="248">
        <v>1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239</v>
      </c>
      <c r="AU699" s="254" t="s">
        <v>85</v>
      </c>
      <c r="AV699" s="13" t="s">
        <v>85</v>
      </c>
      <c r="AW699" s="13" t="s">
        <v>32</v>
      </c>
      <c r="AX699" s="13" t="s">
        <v>76</v>
      </c>
      <c r="AY699" s="254" t="s">
        <v>232</v>
      </c>
    </row>
    <row r="700" s="15" customFormat="1">
      <c r="A700" s="15"/>
      <c r="B700" s="266"/>
      <c r="C700" s="267"/>
      <c r="D700" s="245" t="s">
        <v>239</v>
      </c>
      <c r="E700" s="268" t="s">
        <v>1</v>
      </c>
      <c r="F700" s="269" t="s">
        <v>607</v>
      </c>
      <c r="G700" s="267"/>
      <c r="H700" s="268" t="s">
        <v>1</v>
      </c>
      <c r="I700" s="270"/>
      <c r="J700" s="267"/>
      <c r="K700" s="267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239</v>
      </c>
      <c r="AU700" s="275" t="s">
        <v>85</v>
      </c>
      <c r="AV700" s="15" t="s">
        <v>83</v>
      </c>
      <c r="AW700" s="15" t="s">
        <v>32</v>
      </c>
      <c r="AX700" s="15" t="s">
        <v>76</v>
      </c>
      <c r="AY700" s="275" t="s">
        <v>232</v>
      </c>
    </row>
    <row r="701" s="13" customFormat="1">
      <c r="A701" s="13"/>
      <c r="B701" s="243"/>
      <c r="C701" s="244"/>
      <c r="D701" s="245" t="s">
        <v>239</v>
      </c>
      <c r="E701" s="246" t="s">
        <v>1</v>
      </c>
      <c r="F701" s="247" t="s">
        <v>83</v>
      </c>
      <c r="G701" s="244"/>
      <c r="H701" s="248">
        <v>1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239</v>
      </c>
      <c r="AU701" s="254" t="s">
        <v>85</v>
      </c>
      <c r="AV701" s="13" t="s">
        <v>85</v>
      </c>
      <c r="AW701" s="13" t="s">
        <v>32</v>
      </c>
      <c r="AX701" s="13" t="s">
        <v>76</v>
      </c>
      <c r="AY701" s="254" t="s">
        <v>232</v>
      </c>
    </row>
    <row r="702" s="15" customFormat="1">
      <c r="A702" s="15"/>
      <c r="B702" s="266"/>
      <c r="C702" s="267"/>
      <c r="D702" s="245" t="s">
        <v>239</v>
      </c>
      <c r="E702" s="268" t="s">
        <v>1</v>
      </c>
      <c r="F702" s="269" t="s">
        <v>608</v>
      </c>
      <c r="G702" s="267"/>
      <c r="H702" s="268" t="s">
        <v>1</v>
      </c>
      <c r="I702" s="270"/>
      <c r="J702" s="267"/>
      <c r="K702" s="267"/>
      <c r="L702" s="271"/>
      <c r="M702" s="272"/>
      <c r="N702" s="273"/>
      <c r="O702" s="273"/>
      <c r="P702" s="273"/>
      <c r="Q702" s="273"/>
      <c r="R702" s="273"/>
      <c r="S702" s="273"/>
      <c r="T702" s="27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5" t="s">
        <v>239</v>
      </c>
      <c r="AU702" s="275" t="s">
        <v>85</v>
      </c>
      <c r="AV702" s="15" t="s">
        <v>83</v>
      </c>
      <c r="AW702" s="15" t="s">
        <v>32</v>
      </c>
      <c r="AX702" s="15" t="s">
        <v>76</v>
      </c>
      <c r="AY702" s="275" t="s">
        <v>232</v>
      </c>
    </row>
    <row r="703" s="13" customFormat="1">
      <c r="A703" s="13"/>
      <c r="B703" s="243"/>
      <c r="C703" s="244"/>
      <c r="D703" s="245" t="s">
        <v>239</v>
      </c>
      <c r="E703" s="246" t="s">
        <v>1</v>
      </c>
      <c r="F703" s="247" t="s">
        <v>83</v>
      </c>
      <c r="G703" s="244"/>
      <c r="H703" s="248">
        <v>1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239</v>
      </c>
      <c r="AU703" s="254" t="s">
        <v>85</v>
      </c>
      <c r="AV703" s="13" t="s">
        <v>85</v>
      </c>
      <c r="AW703" s="13" t="s">
        <v>32</v>
      </c>
      <c r="AX703" s="13" t="s">
        <v>76</v>
      </c>
      <c r="AY703" s="254" t="s">
        <v>232</v>
      </c>
    </row>
    <row r="704" s="15" customFormat="1">
      <c r="A704" s="15"/>
      <c r="B704" s="266"/>
      <c r="C704" s="267"/>
      <c r="D704" s="245" t="s">
        <v>239</v>
      </c>
      <c r="E704" s="268" t="s">
        <v>1</v>
      </c>
      <c r="F704" s="269" t="s">
        <v>609</v>
      </c>
      <c r="G704" s="267"/>
      <c r="H704" s="268" t="s">
        <v>1</v>
      </c>
      <c r="I704" s="270"/>
      <c r="J704" s="267"/>
      <c r="K704" s="267"/>
      <c r="L704" s="271"/>
      <c r="M704" s="272"/>
      <c r="N704" s="273"/>
      <c r="O704" s="273"/>
      <c r="P704" s="273"/>
      <c r="Q704" s="273"/>
      <c r="R704" s="273"/>
      <c r="S704" s="273"/>
      <c r="T704" s="27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5" t="s">
        <v>239</v>
      </c>
      <c r="AU704" s="275" t="s">
        <v>85</v>
      </c>
      <c r="AV704" s="15" t="s">
        <v>83</v>
      </c>
      <c r="AW704" s="15" t="s">
        <v>32</v>
      </c>
      <c r="AX704" s="15" t="s">
        <v>76</v>
      </c>
      <c r="AY704" s="275" t="s">
        <v>232</v>
      </c>
    </row>
    <row r="705" s="13" customFormat="1">
      <c r="A705" s="13"/>
      <c r="B705" s="243"/>
      <c r="C705" s="244"/>
      <c r="D705" s="245" t="s">
        <v>239</v>
      </c>
      <c r="E705" s="246" t="s">
        <v>1</v>
      </c>
      <c r="F705" s="247" t="s">
        <v>83</v>
      </c>
      <c r="G705" s="244"/>
      <c r="H705" s="248">
        <v>1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239</v>
      </c>
      <c r="AU705" s="254" t="s">
        <v>85</v>
      </c>
      <c r="AV705" s="13" t="s">
        <v>85</v>
      </c>
      <c r="AW705" s="13" t="s">
        <v>32</v>
      </c>
      <c r="AX705" s="13" t="s">
        <v>76</v>
      </c>
      <c r="AY705" s="254" t="s">
        <v>232</v>
      </c>
    </row>
    <row r="706" s="15" customFormat="1">
      <c r="A706" s="15"/>
      <c r="B706" s="266"/>
      <c r="C706" s="267"/>
      <c r="D706" s="245" t="s">
        <v>239</v>
      </c>
      <c r="E706" s="268" t="s">
        <v>1</v>
      </c>
      <c r="F706" s="269" t="s">
        <v>610</v>
      </c>
      <c r="G706" s="267"/>
      <c r="H706" s="268" t="s">
        <v>1</v>
      </c>
      <c r="I706" s="270"/>
      <c r="J706" s="267"/>
      <c r="K706" s="267"/>
      <c r="L706" s="271"/>
      <c r="M706" s="272"/>
      <c r="N706" s="273"/>
      <c r="O706" s="273"/>
      <c r="P706" s="273"/>
      <c r="Q706" s="273"/>
      <c r="R706" s="273"/>
      <c r="S706" s="273"/>
      <c r="T706" s="274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5" t="s">
        <v>239</v>
      </c>
      <c r="AU706" s="275" t="s">
        <v>85</v>
      </c>
      <c r="AV706" s="15" t="s">
        <v>83</v>
      </c>
      <c r="AW706" s="15" t="s">
        <v>32</v>
      </c>
      <c r="AX706" s="15" t="s">
        <v>76</v>
      </c>
      <c r="AY706" s="275" t="s">
        <v>232</v>
      </c>
    </row>
    <row r="707" s="13" customFormat="1">
      <c r="A707" s="13"/>
      <c r="B707" s="243"/>
      <c r="C707" s="244"/>
      <c r="D707" s="245" t="s">
        <v>239</v>
      </c>
      <c r="E707" s="246" t="s">
        <v>1</v>
      </c>
      <c r="F707" s="247" t="s">
        <v>83</v>
      </c>
      <c r="G707" s="244"/>
      <c r="H707" s="248">
        <v>1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239</v>
      </c>
      <c r="AU707" s="254" t="s">
        <v>85</v>
      </c>
      <c r="AV707" s="13" t="s">
        <v>85</v>
      </c>
      <c r="AW707" s="13" t="s">
        <v>32</v>
      </c>
      <c r="AX707" s="13" t="s">
        <v>76</v>
      </c>
      <c r="AY707" s="254" t="s">
        <v>232</v>
      </c>
    </row>
    <row r="708" s="15" customFormat="1">
      <c r="A708" s="15"/>
      <c r="B708" s="266"/>
      <c r="C708" s="267"/>
      <c r="D708" s="245" t="s">
        <v>239</v>
      </c>
      <c r="E708" s="268" t="s">
        <v>1</v>
      </c>
      <c r="F708" s="269" t="s">
        <v>611</v>
      </c>
      <c r="G708" s="267"/>
      <c r="H708" s="268" t="s">
        <v>1</v>
      </c>
      <c r="I708" s="270"/>
      <c r="J708" s="267"/>
      <c r="K708" s="267"/>
      <c r="L708" s="271"/>
      <c r="M708" s="272"/>
      <c r="N708" s="273"/>
      <c r="O708" s="273"/>
      <c r="P708" s="273"/>
      <c r="Q708" s="273"/>
      <c r="R708" s="273"/>
      <c r="S708" s="273"/>
      <c r="T708" s="27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5" t="s">
        <v>239</v>
      </c>
      <c r="AU708" s="275" t="s">
        <v>85</v>
      </c>
      <c r="AV708" s="15" t="s">
        <v>83</v>
      </c>
      <c r="AW708" s="15" t="s">
        <v>32</v>
      </c>
      <c r="AX708" s="15" t="s">
        <v>76</v>
      </c>
      <c r="AY708" s="275" t="s">
        <v>232</v>
      </c>
    </row>
    <row r="709" s="13" customFormat="1">
      <c r="A709" s="13"/>
      <c r="B709" s="243"/>
      <c r="C709" s="244"/>
      <c r="D709" s="245" t="s">
        <v>239</v>
      </c>
      <c r="E709" s="246" t="s">
        <v>1</v>
      </c>
      <c r="F709" s="247" t="s">
        <v>83</v>
      </c>
      <c r="G709" s="244"/>
      <c r="H709" s="248">
        <v>1</v>
      </c>
      <c r="I709" s="249"/>
      <c r="J709" s="244"/>
      <c r="K709" s="244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239</v>
      </c>
      <c r="AU709" s="254" t="s">
        <v>85</v>
      </c>
      <c r="AV709" s="13" t="s">
        <v>85</v>
      </c>
      <c r="AW709" s="13" t="s">
        <v>32</v>
      </c>
      <c r="AX709" s="13" t="s">
        <v>76</v>
      </c>
      <c r="AY709" s="254" t="s">
        <v>232</v>
      </c>
    </row>
    <row r="710" s="15" customFormat="1">
      <c r="A710" s="15"/>
      <c r="B710" s="266"/>
      <c r="C710" s="267"/>
      <c r="D710" s="245" t="s">
        <v>239</v>
      </c>
      <c r="E710" s="268" t="s">
        <v>1</v>
      </c>
      <c r="F710" s="269" t="s">
        <v>612</v>
      </c>
      <c r="G710" s="267"/>
      <c r="H710" s="268" t="s">
        <v>1</v>
      </c>
      <c r="I710" s="270"/>
      <c r="J710" s="267"/>
      <c r="K710" s="267"/>
      <c r="L710" s="271"/>
      <c r="M710" s="272"/>
      <c r="N710" s="273"/>
      <c r="O710" s="273"/>
      <c r="P710" s="273"/>
      <c r="Q710" s="273"/>
      <c r="R710" s="273"/>
      <c r="S710" s="273"/>
      <c r="T710" s="27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5" t="s">
        <v>239</v>
      </c>
      <c r="AU710" s="275" t="s">
        <v>85</v>
      </c>
      <c r="AV710" s="15" t="s">
        <v>83</v>
      </c>
      <c r="AW710" s="15" t="s">
        <v>32</v>
      </c>
      <c r="AX710" s="15" t="s">
        <v>76</v>
      </c>
      <c r="AY710" s="275" t="s">
        <v>232</v>
      </c>
    </row>
    <row r="711" s="13" customFormat="1">
      <c r="A711" s="13"/>
      <c r="B711" s="243"/>
      <c r="C711" s="244"/>
      <c r="D711" s="245" t="s">
        <v>239</v>
      </c>
      <c r="E711" s="246" t="s">
        <v>1</v>
      </c>
      <c r="F711" s="247" t="s">
        <v>83</v>
      </c>
      <c r="G711" s="244"/>
      <c r="H711" s="248">
        <v>1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239</v>
      </c>
      <c r="AU711" s="254" t="s">
        <v>85</v>
      </c>
      <c r="AV711" s="13" t="s">
        <v>85</v>
      </c>
      <c r="AW711" s="13" t="s">
        <v>32</v>
      </c>
      <c r="AX711" s="13" t="s">
        <v>76</v>
      </c>
      <c r="AY711" s="254" t="s">
        <v>232</v>
      </c>
    </row>
    <row r="712" s="15" customFormat="1">
      <c r="A712" s="15"/>
      <c r="B712" s="266"/>
      <c r="C712" s="267"/>
      <c r="D712" s="245" t="s">
        <v>239</v>
      </c>
      <c r="E712" s="268" t="s">
        <v>1</v>
      </c>
      <c r="F712" s="269" t="s">
        <v>613</v>
      </c>
      <c r="G712" s="267"/>
      <c r="H712" s="268" t="s">
        <v>1</v>
      </c>
      <c r="I712" s="270"/>
      <c r="J712" s="267"/>
      <c r="K712" s="267"/>
      <c r="L712" s="271"/>
      <c r="M712" s="272"/>
      <c r="N712" s="273"/>
      <c r="O712" s="273"/>
      <c r="P712" s="273"/>
      <c r="Q712" s="273"/>
      <c r="R712" s="273"/>
      <c r="S712" s="273"/>
      <c r="T712" s="274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5" t="s">
        <v>239</v>
      </c>
      <c r="AU712" s="275" t="s">
        <v>85</v>
      </c>
      <c r="AV712" s="15" t="s">
        <v>83</v>
      </c>
      <c r="AW712" s="15" t="s">
        <v>32</v>
      </c>
      <c r="AX712" s="15" t="s">
        <v>76</v>
      </c>
      <c r="AY712" s="275" t="s">
        <v>232</v>
      </c>
    </row>
    <row r="713" s="13" customFormat="1">
      <c r="A713" s="13"/>
      <c r="B713" s="243"/>
      <c r="C713" s="244"/>
      <c r="D713" s="245" t="s">
        <v>239</v>
      </c>
      <c r="E713" s="246" t="s">
        <v>1</v>
      </c>
      <c r="F713" s="247" t="s">
        <v>83</v>
      </c>
      <c r="G713" s="244"/>
      <c r="H713" s="248">
        <v>1</v>
      </c>
      <c r="I713" s="249"/>
      <c r="J713" s="244"/>
      <c r="K713" s="244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239</v>
      </c>
      <c r="AU713" s="254" t="s">
        <v>85</v>
      </c>
      <c r="AV713" s="13" t="s">
        <v>85</v>
      </c>
      <c r="AW713" s="13" t="s">
        <v>32</v>
      </c>
      <c r="AX713" s="13" t="s">
        <v>76</v>
      </c>
      <c r="AY713" s="254" t="s">
        <v>232</v>
      </c>
    </row>
    <row r="714" s="14" customFormat="1">
      <c r="A714" s="14"/>
      <c r="B714" s="255"/>
      <c r="C714" s="256"/>
      <c r="D714" s="245" t="s">
        <v>239</v>
      </c>
      <c r="E714" s="257" t="s">
        <v>1</v>
      </c>
      <c r="F714" s="258" t="s">
        <v>258</v>
      </c>
      <c r="G714" s="256"/>
      <c r="H714" s="259">
        <v>10</v>
      </c>
      <c r="I714" s="260"/>
      <c r="J714" s="256"/>
      <c r="K714" s="256"/>
      <c r="L714" s="261"/>
      <c r="M714" s="262"/>
      <c r="N714" s="263"/>
      <c r="O714" s="263"/>
      <c r="P714" s="263"/>
      <c r="Q714" s="263"/>
      <c r="R714" s="263"/>
      <c r="S714" s="263"/>
      <c r="T714" s="26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5" t="s">
        <v>239</v>
      </c>
      <c r="AU714" s="265" t="s">
        <v>85</v>
      </c>
      <c r="AV714" s="14" t="s">
        <v>237</v>
      </c>
      <c r="AW714" s="14" t="s">
        <v>32</v>
      </c>
      <c r="AX714" s="14" t="s">
        <v>83</v>
      </c>
      <c r="AY714" s="265" t="s">
        <v>232</v>
      </c>
    </row>
    <row r="715" s="2" customFormat="1" ht="33" customHeight="1">
      <c r="A715" s="39"/>
      <c r="B715" s="40"/>
      <c r="C715" s="276" t="s">
        <v>876</v>
      </c>
      <c r="D715" s="276" t="s">
        <v>485</v>
      </c>
      <c r="E715" s="277" t="s">
        <v>877</v>
      </c>
      <c r="F715" s="278" t="s">
        <v>878</v>
      </c>
      <c r="G715" s="279" t="s">
        <v>293</v>
      </c>
      <c r="H715" s="280">
        <v>9</v>
      </c>
      <c r="I715" s="281"/>
      <c r="J715" s="282">
        <f>ROUND(I715*H715,2)</f>
        <v>0</v>
      </c>
      <c r="K715" s="283"/>
      <c r="L715" s="284"/>
      <c r="M715" s="285" t="s">
        <v>1</v>
      </c>
      <c r="N715" s="286" t="s">
        <v>41</v>
      </c>
      <c r="O715" s="92"/>
      <c r="P715" s="239">
        <f>O715*H715</f>
        <v>0</v>
      </c>
      <c r="Q715" s="239">
        <v>0.024299999999999999</v>
      </c>
      <c r="R715" s="239">
        <f>Q715*H715</f>
        <v>0.21869999999999998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417</v>
      </c>
      <c r="AT715" s="241" t="s">
        <v>485</v>
      </c>
      <c r="AU715" s="241" t="s">
        <v>85</v>
      </c>
      <c r="AY715" s="18" t="s">
        <v>232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83</v>
      </c>
      <c r="BK715" s="242">
        <f>ROUND(I715*H715,2)</f>
        <v>0</v>
      </c>
      <c r="BL715" s="18" t="s">
        <v>321</v>
      </c>
      <c r="BM715" s="241" t="s">
        <v>879</v>
      </c>
    </row>
    <row r="716" s="2" customFormat="1">
      <c r="A716" s="39"/>
      <c r="B716" s="40"/>
      <c r="C716" s="41"/>
      <c r="D716" s="245" t="s">
        <v>578</v>
      </c>
      <c r="E716" s="41"/>
      <c r="F716" s="298" t="s">
        <v>880</v>
      </c>
      <c r="G716" s="41"/>
      <c r="H716" s="41"/>
      <c r="I716" s="299"/>
      <c r="J716" s="41"/>
      <c r="K716" s="41"/>
      <c r="L716" s="45"/>
      <c r="M716" s="300"/>
      <c r="N716" s="301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578</v>
      </c>
      <c r="AU716" s="18" t="s">
        <v>85</v>
      </c>
    </row>
    <row r="717" s="2" customFormat="1" ht="33" customHeight="1">
      <c r="A717" s="39"/>
      <c r="B717" s="40"/>
      <c r="C717" s="276" t="s">
        <v>881</v>
      </c>
      <c r="D717" s="276" t="s">
        <v>485</v>
      </c>
      <c r="E717" s="277" t="s">
        <v>882</v>
      </c>
      <c r="F717" s="278" t="s">
        <v>883</v>
      </c>
      <c r="G717" s="279" t="s">
        <v>293</v>
      </c>
      <c r="H717" s="280">
        <v>1</v>
      </c>
      <c r="I717" s="281"/>
      <c r="J717" s="282">
        <f>ROUND(I717*H717,2)</f>
        <v>0</v>
      </c>
      <c r="K717" s="283"/>
      <c r="L717" s="284"/>
      <c r="M717" s="285" t="s">
        <v>1</v>
      </c>
      <c r="N717" s="286" t="s">
        <v>41</v>
      </c>
      <c r="O717" s="92"/>
      <c r="P717" s="239">
        <f>O717*H717</f>
        <v>0</v>
      </c>
      <c r="Q717" s="239">
        <v>0.035459999999999998</v>
      </c>
      <c r="R717" s="239">
        <f>Q717*H717</f>
        <v>0.035459999999999998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417</v>
      </c>
      <c r="AT717" s="241" t="s">
        <v>485</v>
      </c>
      <c r="AU717" s="241" t="s">
        <v>85</v>
      </c>
      <c r="AY717" s="18" t="s">
        <v>232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83</v>
      </c>
      <c r="BK717" s="242">
        <f>ROUND(I717*H717,2)</f>
        <v>0</v>
      </c>
      <c r="BL717" s="18" t="s">
        <v>321</v>
      </c>
      <c r="BM717" s="241" t="s">
        <v>884</v>
      </c>
    </row>
    <row r="718" s="2" customFormat="1">
      <c r="A718" s="39"/>
      <c r="B718" s="40"/>
      <c r="C718" s="41"/>
      <c r="D718" s="245" t="s">
        <v>578</v>
      </c>
      <c r="E718" s="41"/>
      <c r="F718" s="298" t="s">
        <v>880</v>
      </c>
      <c r="G718" s="41"/>
      <c r="H718" s="41"/>
      <c r="I718" s="299"/>
      <c r="J718" s="41"/>
      <c r="K718" s="41"/>
      <c r="L718" s="45"/>
      <c r="M718" s="300"/>
      <c r="N718" s="301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578</v>
      </c>
      <c r="AU718" s="18" t="s">
        <v>85</v>
      </c>
    </row>
    <row r="719" s="2" customFormat="1" ht="24.15" customHeight="1">
      <c r="A719" s="39"/>
      <c r="B719" s="40"/>
      <c r="C719" s="229" t="s">
        <v>885</v>
      </c>
      <c r="D719" s="229" t="s">
        <v>234</v>
      </c>
      <c r="E719" s="230" t="s">
        <v>886</v>
      </c>
      <c r="F719" s="231" t="s">
        <v>887</v>
      </c>
      <c r="G719" s="232" t="s">
        <v>293</v>
      </c>
      <c r="H719" s="233">
        <v>10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41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321</v>
      </c>
      <c r="AT719" s="241" t="s">
        <v>234</v>
      </c>
      <c r="AU719" s="241" t="s">
        <v>85</v>
      </c>
      <c r="AY719" s="18" t="s">
        <v>232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83</v>
      </c>
      <c r="BK719" s="242">
        <f>ROUND(I719*H719,2)</f>
        <v>0</v>
      </c>
      <c r="BL719" s="18" t="s">
        <v>321</v>
      </c>
      <c r="BM719" s="241" t="s">
        <v>888</v>
      </c>
    </row>
    <row r="720" s="2" customFormat="1" ht="16.5" customHeight="1">
      <c r="A720" s="39"/>
      <c r="B720" s="40"/>
      <c r="C720" s="276" t="s">
        <v>889</v>
      </c>
      <c r="D720" s="276" t="s">
        <v>485</v>
      </c>
      <c r="E720" s="277" t="s">
        <v>890</v>
      </c>
      <c r="F720" s="278" t="s">
        <v>891</v>
      </c>
      <c r="G720" s="279" t="s">
        <v>293</v>
      </c>
      <c r="H720" s="280">
        <v>10</v>
      </c>
      <c r="I720" s="281"/>
      <c r="J720" s="282">
        <f>ROUND(I720*H720,2)</f>
        <v>0</v>
      </c>
      <c r="K720" s="283"/>
      <c r="L720" s="284"/>
      <c r="M720" s="285" t="s">
        <v>1</v>
      </c>
      <c r="N720" s="286" t="s">
        <v>41</v>
      </c>
      <c r="O720" s="92"/>
      <c r="P720" s="239">
        <f>O720*H720</f>
        <v>0</v>
      </c>
      <c r="Q720" s="239">
        <v>0.0023999999999999998</v>
      </c>
      <c r="R720" s="239">
        <f>Q720*H720</f>
        <v>0.023999999999999997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417</v>
      </c>
      <c r="AT720" s="241" t="s">
        <v>485</v>
      </c>
      <c r="AU720" s="241" t="s">
        <v>85</v>
      </c>
      <c r="AY720" s="18" t="s">
        <v>232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321</v>
      </c>
      <c r="BM720" s="241" t="s">
        <v>892</v>
      </c>
    </row>
    <row r="721" s="2" customFormat="1" ht="21.75" customHeight="1">
      <c r="A721" s="39"/>
      <c r="B721" s="40"/>
      <c r="C721" s="229" t="s">
        <v>893</v>
      </c>
      <c r="D721" s="229" t="s">
        <v>234</v>
      </c>
      <c r="E721" s="230" t="s">
        <v>894</v>
      </c>
      <c r="F721" s="231" t="s">
        <v>895</v>
      </c>
      <c r="G721" s="232" t="s">
        <v>293</v>
      </c>
      <c r="H721" s="233">
        <v>17</v>
      </c>
      <c r="I721" s="234"/>
      <c r="J721" s="235">
        <f>ROUND(I721*H721,2)</f>
        <v>0</v>
      </c>
      <c r="K721" s="236"/>
      <c r="L721" s="45"/>
      <c r="M721" s="237" t="s">
        <v>1</v>
      </c>
      <c r="N721" s="238" t="s">
        <v>41</v>
      </c>
      <c r="O721" s="92"/>
      <c r="P721" s="239">
        <f>O721*H721</f>
        <v>0</v>
      </c>
      <c r="Q721" s="239">
        <v>0</v>
      </c>
      <c r="R721" s="239">
        <f>Q721*H721</f>
        <v>0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321</v>
      </c>
      <c r="AT721" s="241" t="s">
        <v>234</v>
      </c>
      <c r="AU721" s="241" t="s">
        <v>85</v>
      </c>
      <c r="AY721" s="18" t="s">
        <v>232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83</v>
      </c>
      <c r="BK721" s="242">
        <f>ROUND(I721*H721,2)</f>
        <v>0</v>
      </c>
      <c r="BL721" s="18" t="s">
        <v>321</v>
      </c>
      <c r="BM721" s="241" t="s">
        <v>896</v>
      </c>
    </row>
    <row r="722" s="2" customFormat="1" ht="16.5" customHeight="1">
      <c r="A722" s="39"/>
      <c r="B722" s="40"/>
      <c r="C722" s="276" t="s">
        <v>897</v>
      </c>
      <c r="D722" s="276" t="s">
        <v>485</v>
      </c>
      <c r="E722" s="277" t="s">
        <v>898</v>
      </c>
      <c r="F722" s="278" t="s">
        <v>899</v>
      </c>
      <c r="G722" s="279" t="s">
        <v>293</v>
      </c>
      <c r="H722" s="280">
        <v>12</v>
      </c>
      <c r="I722" s="281"/>
      <c r="J722" s="282">
        <f>ROUND(I722*H722,2)</f>
        <v>0</v>
      </c>
      <c r="K722" s="283"/>
      <c r="L722" s="284"/>
      <c r="M722" s="285" t="s">
        <v>1</v>
      </c>
      <c r="N722" s="286" t="s">
        <v>41</v>
      </c>
      <c r="O722" s="92"/>
      <c r="P722" s="239">
        <f>O722*H722</f>
        <v>0</v>
      </c>
      <c r="Q722" s="239">
        <v>0.0022000000000000001</v>
      </c>
      <c r="R722" s="239">
        <f>Q722*H722</f>
        <v>0.0264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417</v>
      </c>
      <c r="AT722" s="241" t="s">
        <v>485</v>
      </c>
      <c r="AU722" s="241" t="s">
        <v>85</v>
      </c>
      <c r="AY722" s="18" t="s">
        <v>232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321</v>
      </c>
      <c r="BM722" s="241" t="s">
        <v>900</v>
      </c>
    </row>
    <row r="723" s="2" customFormat="1" ht="16.5" customHeight="1">
      <c r="A723" s="39"/>
      <c r="B723" s="40"/>
      <c r="C723" s="276" t="s">
        <v>901</v>
      </c>
      <c r="D723" s="276" t="s">
        <v>485</v>
      </c>
      <c r="E723" s="277" t="s">
        <v>902</v>
      </c>
      <c r="F723" s="278" t="s">
        <v>903</v>
      </c>
      <c r="G723" s="279" t="s">
        <v>293</v>
      </c>
      <c r="H723" s="280">
        <v>5</v>
      </c>
      <c r="I723" s="281"/>
      <c r="J723" s="282">
        <f>ROUND(I723*H723,2)</f>
        <v>0</v>
      </c>
      <c r="K723" s="283"/>
      <c r="L723" s="284"/>
      <c r="M723" s="285" t="s">
        <v>1</v>
      </c>
      <c r="N723" s="286" t="s">
        <v>41</v>
      </c>
      <c r="O723" s="92"/>
      <c r="P723" s="239">
        <f>O723*H723</f>
        <v>0</v>
      </c>
      <c r="Q723" s="239">
        <v>0.0022000000000000001</v>
      </c>
      <c r="R723" s="239">
        <f>Q723*H723</f>
        <v>0.011000000000000001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417</v>
      </c>
      <c r="AT723" s="241" t="s">
        <v>485</v>
      </c>
      <c r="AU723" s="241" t="s">
        <v>85</v>
      </c>
      <c r="AY723" s="18" t="s">
        <v>232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83</v>
      </c>
      <c r="BK723" s="242">
        <f>ROUND(I723*H723,2)</f>
        <v>0</v>
      </c>
      <c r="BL723" s="18" t="s">
        <v>321</v>
      </c>
      <c r="BM723" s="241" t="s">
        <v>904</v>
      </c>
    </row>
    <row r="724" s="2" customFormat="1" ht="24.15" customHeight="1">
      <c r="A724" s="39"/>
      <c r="B724" s="40"/>
      <c r="C724" s="229" t="s">
        <v>905</v>
      </c>
      <c r="D724" s="229" t="s">
        <v>234</v>
      </c>
      <c r="E724" s="230" t="s">
        <v>906</v>
      </c>
      <c r="F724" s="231" t="s">
        <v>907</v>
      </c>
      <c r="G724" s="232" t="s">
        <v>293</v>
      </c>
      <c r="H724" s="233">
        <v>9</v>
      </c>
      <c r="I724" s="234"/>
      <c r="J724" s="235">
        <f>ROUND(I724*H724,2)</f>
        <v>0</v>
      </c>
      <c r="K724" s="236"/>
      <c r="L724" s="45"/>
      <c r="M724" s="237" t="s">
        <v>1</v>
      </c>
      <c r="N724" s="238" t="s">
        <v>41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321</v>
      </c>
      <c r="AT724" s="241" t="s">
        <v>234</v>
      </c>
      <c r="AU724" s="241" t="s">
        <v>85</v>
      </c>
      <c r="AY724" s="18" t="s">
        <v>232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83</v>
      </c>
      <c r="BK724" s="242">
        <f>ROUND(I724*H724,2)</f>
        <v>0</v>
      </c>
      <c r="BL724" s="18" t="s">
        <v>321</v>
      </c>
      <c r="BM724" s="241" t="s">
        <v>908</v>
      </c>
    </row>
    <row r="725" s="2" customFormat="1" ht="16.5" customHeight="1">
      <c r="A725" s="39"/>
      <c r="B725" s="40"/>
      <c r="C725" s="276" t="s">
        <v>909</v>
      </c>
      <c r="D725" s="276" t="s">
        <v>485</v>
      </c>
      <c r="E725" s="277" t="s">
        <v>910</v>
      </c>
      <c r="F725" s="278" t="s">
        <v>911</v>
      </c>
      <c r="G725" s="279" t="s">
        <v>293</v>
      </c>
      <c r="H725" s="280">
        <v>9</v>
      </c>
      <c r="I725" s="281"/>
      <c r="J725" s="282">
        <f>ROUND(I725*H725,2)</f>
        <v>0</v>
      </c>
      <c r="K725" s="283"/>
      <c r="L725" s="284"/>
      <c r="M725" s="285" t="s">
        <v>1</v>
      </c>
      <c r="N725" s="286" t="s">
        <v>41</v>
      </c>
      <c r="O725" s="92"/>
      <c r="P725" s="239">
        <f>O725*H725</f>
        <v>0</v>
      </c>
      <c r="Q725" s="239">
        <v>0.0022000000000000001</v>
      </c>
      <c r="R725" s="239">
        <f>Q725*H725</f>
        <v>0.019800000000000002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417</v>
      </c>
      <c r="AT725" s="241" t="s">
        <v>485</v>
      </c>
      <c r="AU725" s="241" t="s">
        <v>85</v>
      </c>
      <c r="AY725" s="18" t="s">
        <v>232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321</v>
      </c>
      <c r="BM725" s="241" t="s">
        <v>912</v>
      </c>
    </row>
    <row r="726" s="2" customFormat="1" ht="21.75" customHeight="1">
      <c r="A726" s="39"/>
      <c r="B726" s="40"/>
      <c r="C726" s="229" t="s">
        <v>913</v>
      </c>
      <c r="D726" s="229" t="s">
        <v>234</v>
      </c>
      <c r="E726" s="230" t="s">
        <v>914</v>
      </c>
      <c r="F726" s="231" t="s">
        <v>915</v>
      </c>
      <c r="G726" s="232" t="s">
        <v>293</v>
      </c>
      <c r="H726" s="233">
        <v>10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321</v>
      </c>
      <c r="AT726" s="241" t="s">
        <v>234</v>
      </c>
      <c r="AU726" s="241" t="s">
        <v>85</v>
      </c>
      <c r="AY726" s="18" t="s">
        <v>232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321</v>
      </c>
      <c r="BM726" s="241" t="s">
        <v>916</v>
      </c>
    </row>
    <row r="727" s="2" customFormat="1" ht="24.15" customHeight="1">
      <c r="A727" s="39"/>
      <c r="B727" s="40"/>
      <c r="C727" s="276" t="s">
        <v>917</v>
      </c>
      <c r="D727" s="276" t="s">
        <v>485</v>
      </c>
      <c r="E727" s="277" t="s">
        <v>918</v>
      </c>
      <c r="F727" s="278" t="s">
        <v>919</v>
      </c>
      <c r="G727" s="279" t="s">
        <v>293</v>
      </c>
      <c r="H727" s="280">
        <v>2</v>
      </c>
      <c r="I727" s="281"/>
      <c r="J727" s="282">
        <f>ROUND(I727*H727,2)</f>
        <v>0</v>
      </c>
      <c r="K727" s="283"/>
      <c r="L727" s="284"/>
      <c r="M727" s="285" t="s">
        <v>1</v>
      </c>
      <c r="N727" s="286" t="s">
        <v>41</v>
      </c>
      <c r="O727" s="92"/>
      <c r="P727" s="239">
        <f>O727*H727</f>
        <v>0</v>
      </c>
      <c r="Q727" s="239">
        <v>0.0022000000000000001</v>
      </c>
      <c r="R727" s="239">
        <f>Q727*H727</f>
        <v>0.0044000000000000003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417</v>
      </c>
      <c r="AT727" s="241" t="s">
        <v>485</v>
      </c>
      <c r="AU727" s="241" t="s">
        <v>85</v>
      </c>
      <c r="AY727" s="18" t="s">
        <v>232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83</v>
      </c>
      <c r="BK727" s="242">
        <f>ROUND(I727*H727,2)</f>
        <v>0</v>
      </c>
      <c r="BL727" s="18" t="s">
        <v>321</v>
      </c>
      <c r="BM727" s="241" t="s">
        <v>920</v>
      </c>
    </row>
    <row r="728" s="2" customFormat="1" ht="24.15" customHeight="1">
      <c r="A728" s="39"/>
      <c r="B728" s="40"/>
      <c r="C728" s="276" t="s">
        <v>921</v>
      </c>
      <c r="D728" s="276" t="s">
        <v>485</v>
      </c>
      <c r="E728" s="277" t="s">
        <v>922</v>
      </c>
      <c r="F728" s="278" t="s">
        <v>923</v>
      </c>
      <c r="G728" s="279" t="s">
        <v>293</v>
      </c>
      <c r="H728" s="280">
        <v>8</v>
      </c>
      <c r="I728" s="281"/>
      <c r="J728" s="282">
        <f>ROUND(I728*H728,2)</f>
        <v>0</v>
      </c>
      <c r="K728" s="283"/>
      <c r="L728" s="284"/>
      <c r="M728" s="285" t="s">
        <v>1</v>
      </c>
      <c r="N728" s="286" t="s">
        <v>41</v>
      </c>
      <c r="O728" s="92"/>
      <c r="P728" s="239">
        <f>O728*H728</f>
        <v>0</v>
      </c>
      <c r="Q728" s="239">
        <v>0.0022000000000000001</v>
      </c>
      <c r="R728" s="239">
        <f>Q728*H728</f>
        <v>0.017600000000000001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417</v>
      </c>
      <c r="AT728" s="241" t="s">
        <v>485</v>
      </c>
      <c r="AU728" s="241" t="s">
        <v>85</v>
      </c>
      <c r="AY728" s="18" t="s">
        <v>232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321</v>
      </c>
      <c r="BM728" s="241" t="s">
        <v>924</v>
      </c>
    </row>
    <row r="729" s="2" customFormat="1" ht="16.5" customHeight="1">
      <c r="A729" s="39"/>
      <c r="B729" s="40"/>
      <c r="C729" s="229" t="s">
        <v>925</v>
      </c>
      <c r="D729" s="229" t="s">
        <v>234</v>
      </c>
      <c r="E729" s="230" t="s">
        <v>926</v>
      </c>
      <c r="F729" s="231" t="s">
        <v>927</v>
      </c>
      <c r="G729" s="232" t="s">
        <v>293</v>
      </c>
      <c r="H729" s="233">
        <v>7</v>
      </c>
      <c r="I729" s="234"/>
      <c r="J729" s="235">
        <f>ROUND(I729*H729,2)</f>
        <v>0</v>
      </c>
      <c r="K729" s="236"/>
      <c r="L729" s="45"/>
      <c r="M729" s="237" t="s">
        <v>1</v>
      </c>
      <c r="N729" s="238" t="s">
        <v>41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321</v>
      </c>
      <c r="AT729" s="241" t="s">
        <v>234</v>
      </c>
      <c r="AU729" s="241" t="s">
        <v>85</v>
      </c>
      <c r="AY729" s="18" t="s">
        <v>232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321</v>
      </c>
      <c r="BM729" s="241" t="s">
        <v>928</v>
      </c>
    </row>
    <row r="730" s="2" customFormat="1" ht="16.5" customHeight="1">
      <c r="A730" s="39"/>
      <c r="B730" s="40"/>
      <c r="C730" s="276" t="s">
        <v>929</v>
      </c>
      <c r="D730" s="276" t="s">
        <v>485</v>
      </c>
      <c r="E730" s="277" t="s">
        <v>930</v>
      </c>
      <c r="F730" s="278" t="s">
        <v>931</v>
      </c>
      <c r="G730" s="279" t="s">
        <v>293</v>
      </c>
      <c r="H730" s="280">
        <v>1</v>
      </c>
      <c r="I730" s="281"/>
      <c r="J730" s="282">
        <f>ROUND(I730*H730,2)</f>
        <v>0</v>
      </c>
      <c r="K730" s="283"/>
      <c r="L730" s="284"/>
      <c r="M730" s="285" t="s">
        <v>1</v>
      </c>
      <c r="N730" s="286" t="s">
        <v>41</v>
      </c>
      <c r="O730" s="92"/>
      <c r="P730" s="239">
        <f>O730*H730</f>
        <v>0</v>
      </c>
      <c r="Q730" s="239">
        <v>0.00080000000000000004</v>
      </c>
      <c r="R730" s="239">
        <f>Q730*H730</f>
        <v>0.00080000000000000004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417</v>
      </c>
      <c r="AT730" s="241" t="s">
        <v>485</v>
      </c>
      <c r="AU730" s="241" t="s">
        <v>85</v>
      </c>
      <c r="AY730" s="18" t="s">
        <v>232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321</v>
      </c>
      <c r="BM730" s="241" t="s">
        <v>932</v>
      </c>
    </row>
    <row r="731" s="2" customFormat="1" ht="16.5" customHeight="1">
      <c r="A731" s="39"/>
      <c r="B731" s="40"/>
      <c r="C731" s="276" t="s">
        <v>933</v>
      </c>
      <c r="D731" s="276" t="s">
        <v>485</v>
      </c>
      <c r="E731" s="277" t="s">
        <v>934</v>
      </c>
      <c r="F731" s="278" t="s">
        <v>935</v>
      </c>
      <c r="G731" s="279" t="s">
        <v>293</v>
      </c>
      <c r="H731" s="280">
        <v>6</v>
      </c>
      <c r="I731" s="281"/>
      <c r="J731" s="282">
        <f>ROUND(I731*H731,2)</f>
        <v>0</v>
      </c>
      <c r="K731" s="283"/>
      <c r="L731" s="284"/>
      <c r="M731" s="285" t="s">
        <v>1</v>
      </c>
      <c r="N731" s="286" t="s">
        <v>41</v>
      </c>
      <c r="O731" s="92"/>
      <c r="P731" s="239">
        <f>O731*H731</f>
        <v>0</v>
      </c>
      <c r="Q731" s="239">
        <v>0</v>
      </c>
      <c r="R731" s="239">
        <f>Q731*H731</f>
        <v>0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417</v>
      </c>
      <c r="AT731" s="241" t="s">
        <v>485</v>
      </c>
      <c r="AU731" s="241" t="s">
        <v>85</v>
      </c>
      <c r="AY731" s="18" t="s">
        <v>232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83</v>
      </c>
      <c r="BK731" s="242">
        <f>ROUND(I731*H731,2)</f>
        <v>0</v>
      </c>
      <c r="BL731" s="18" t="s">
        <v>321</v>
      </c>
      <c r="BM731" s="241" t="s">
        <v>936</v>
      </c>
    </row>
    <row r="732" s="2" customFormat="1" ht="24.15" customHeight="1">
      <c r="A732" s="39"/>
      <c r="B732" s="40"/>
      <c r="C732" s="229" t="s">
        <v>937</v>
      </c>
      <c r="D732" s="229" t="s">
        <v>234</v>
      </c>
      <c r="E732" s="230" t="s">
        <v>938</v>
      </c>
      <c r="F732" s="231" t="s">
        <v>939</v>
      </c>
      <c r="G732" s="232" t="s">
        <v>164</v>
      </c>
      <c r="H732" s="233">
        <v>50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</v>
      </c>
      <c r="R732" s="239">
        <f>Q732*H732</f>
        <v>0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321</v>
      </c>
      <c r="AT732" s="241" t="s">
        <v>234</v>
      </c>
      <c r="AU732" s="241" t="s">
        <v>85</v>
      </c>
      <c r="AY732" s="18" t="s">
        <v>232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321</v>
      </c>
      <c r="BM732" s="241" t="s">
        <v>940</v>
      </c>
    </row>
    <row r="733" s="15" customFormat="1">
      <c r="A733" s="15"/>
      <c r="B733" s="266"/>
      <c r="C733" s="267"/>
      <c r="D733" s="245" t="s">
        <v>239</v>
      </c>
      <c r="E733" s="268" t="s">
        <v>1</v>
      </c>
      <c r="F733" s="269" t="s">
        <v>414</v>
      </c>
      <c r="G733" s="267"/>
      <c r="H733" s="268" t="s">
        <v>1</v>
      </c>
      <c r="I733" s="270"/>
      <c r="J733" s="267"/>
      <c r="K733" s="267"/>
      <c r="L733" s="271"/>
      <c r="M733" s="272"/>
      <c r="N733" s="273"/>
      <c r="O733" s="273"/>
      <c r="P733" s="273"/>
      <c r="Q733" s="273"/>
      <c r="R733" s="273"/>
      <c r="S733" s="273"/>
      <c r="T733" s="27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5" t="s">
        <v>239</v>
      </c>
      <c r="AU733" s="275" t="s">
        <v>85</v>
      </c>
      <c r="AV733" s="15" t="s">
        <v>83</v>
      </c>
      <c r="AW733" s="15" t="s">
        <v>32</v>
      </c>
      <c r="AX733" s="15" t="s">
        <v>76</v>
      </c>
      <c r="AY733" s="275" t="s">
        <v>232</v>
      </c>
    </row>
    <row r="734" s="13" customFormat="1">
      <c r="A734" s="13"/>
      <c r="B734" s="243"/>
      <c r="C734" s="244"/>
      <c r="D734" s="245" t="s">
        <v>239</v>
      </c>
      <c r="E734" s="246" t="s">
        <v>1</v>
      </c>
      <c r="F734" s="247" t="s">
        <v>252</v>
      </c>
      <c r="G734" s="244"/>
      <c r="H734" s="248">
        <v>5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239</v>
      </c>
      <c r="AU734" s="254" t="s">
        <v>85</v>
      </c>
      <c r="AV734" s="13" t="s">
        <v>85</v>
      </c>
      <c r="AW734" s="13" t="s">
        <v>32</v>
      </c>
      <c r="AX734" s="13" t="s">
        <v>76</v>
      </c>
      <c r="AY734" s="254" t="s">
        <v>232</v>
      </c>
    </row>
    <row r="735" s="15" customFormat="1">
      <c r="A735" s="15"/>
      <c r="B735" s="266"/>
      <c r="C735" s="267"/>
      <c r="D735" s="245" t="s">
        <v>239</v>
      </c>
      <c r="E735" s="268" t="s">
        <v>1</v>
      </c>
      <c r="F735" s="269" t="s">
        <v>772</v>
      </c>
      <c r="G735" s="267"/>
      <c r="H735" s="268" t="s">
        <v>1</v>
      </c>
      <c r="I735" s="270"/>
      <c r="J735" s="267"/>
      <c r="K735" s="267"/>
      <c r="L735" s="271"/>
      <c r="M735" s="272"/>
      <c r="N735" s="273"/>
      <c r="O735" s="273"/>
      <c r="P735" s="273"/>
      <c r="Q735" s="273"/>
      <c r="R735" s="273"/>
      <c r="S735" s="273"/>
      <c r="T735" s="27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5" t="s">
        <v>239</v>
      </c>
      <c r="AU735" s="275" t="s">
        <v>85</v>
      </c>
      <c r="AV735" s="15" t="s">
        <v>83</v>
      </c>
      <c r="AW735" s="15" t="s">
        <v>32</v>
      </c>
      <c r="AX735" s="15" t="s">
        <v>76</v>
      </c>
      <c r="AY735" s="275" t="s">
        <v>232</v>
      </c>
    </row>
    <row r="736" s="13" customFormat="1">
      <c r="A736" s="13"/>
      <c r="B736" s="243"/>
      <c r="C736" s="244"/>
      <c r="D736" s="245" t="s">
        <v>239</v>
      </c>
      <c r="E736" s="246" t="s">
        <v>1</v>
      </c>
      <c r="F736" s="247" t="s">
        <v>773</v>
      </c>
      <c r="G736" s="244"/>
      <c r="H736" s="248">
        <v>5.25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239</v>
      </c>
      <c r="AU736" s="254" t="s">
        <v>85</v>
      </c>
      <c r="AV736" s="13" t="s">
        <v>85</v>
      </c>
      <c r="AW736" s="13" t="s">
        <v>32</v>
      </c>
      <c r="AX736" s="13" t="s">
        <v>76</v>
      </c>
      <c r="AY736" s="254" t="s">
        <v>232</v>
      </c>
    </row>
    <row r="737" s="15" customFormat="1">
      <c r="A737" s="15"/>
      <c r="B737" s="266"/>
      <c r="C737" s="267"/>
      <c r="D737" s="245" t="s">
        <v>239</v>
      </c>
      <c r="E737" s="268" t="s">
        <v>1</v>
      </c>
      <c r="F737" s="269" t="s">
        <v>774</v>
      </c>
      <c r="G737" s="267"/>
      <c r="H737" s="268" t="s">
        <v>1</v>
      </c>
      <c r="I737" s="270"/>
      <c r="J737" s="267"/>
      <c r="K737" s="267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239</v>
      </c>
      <c r="AU737" s="275" t="s">
        <v>85</v>
      </c>
      <c r="AV737" s="15" t="s">
        <v>83</v>
      </c>
      <c r="AW737" s="15" t="s">
        <v>32</v>
      </c>
      <c r="AX737" s="15" t="s">
        <v>76</v>
      </c>
      <c r="AY737" s="275" t="s">
        <v>232</v>
      </c>
    </row>
    <row r="738" s="13" customFormat="1">
      <c r="A738" s="13"/>
      <c r="B738" s="243"/>
      <c r="C738" s="244"/>
      <c r="D738" s="245" t="s">
        <v>239</v>
      </c>
      <c r="E738" s="246" t="s">
        <v>1</v>
      </c>
      <c r="F738" s="247" t="s">
        <v>775</v>
      </c>
      <c r="G738" s="244"/>
      <c r="H738" s="248">
        <v>3.5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239</v>
      </c>
      <c r="AU738" s="254" t="s">
        <v>85</v>
      </c>
      <c r="AV738" s="13" t="s">
        <v>85</v>
      </c>
      <c r="AW738" s="13" t="s">
        <v>32</v>
      </c>
      <c r="AX738" s="13" t="s">
        <v>76</v>
      </c>
      <c r="AY738" s="254" t="s">
        <v>232</v>
      </c>
    </row>
    <row r="739" s="15" customFormat="1">
      <c r="A739" s="15"/>
      <c r="B739" s="266"/>
      <c r="C739" s="267"/>
      <c r="D739" s="245" t="s">
        <v>239</v>
      </c>
      <c r="E739" s="268" t="s">
        <v>1</v>
      </c>
      <c r="F739" s="269" t="s">
        <v>772</v>
      </c>
      <c r="G739" s="267"/>
      <c r="H739" s="268" t="s">
        <v>1</v>
      </c>
      <c r="I739" s="270"/>
      <c r="J739" s="267"/>
      <c r="K739" s="267"/>
      <c r="L739" s="271"/>
      <c r="M739" s="272"/>
      <c r="N739" s="273"/>
      <c r="O739" s="273"/>
      <c r="P739" s="273"/>
      <c r="Q739" s="273"/>
      <c r="R739" s="273"/>
      <c r="S739" s="273"/>
      <c r="T739" s="274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5" t="s">
        <v>239</v>
      </c>
      <c r="AU739" s="275" t="s">
        <v>85</v>
      </c>
      <c r="AV739" s="15" t="s">
        <v>83</v>
      </c>
      <c r="AW739" s="15" t="s">
        <v>32</v>
      </c>
      <c r="AX739" s="15" t="s">
        <v>76</v>
      </c>
      <c r="AY739" s="275" t="s">
        <v>232</v>
      </c>
    </row>
    <row r="740" s="13" customFormat="1">
      <c r="A740" s="13"/>
      <c r="B740" s="243"/>
      <c r="C740" s="244"/>
      <c r="D740" s="245" t="s">
        <v>239</v>
      </c>
      <c r="E740" s="246" t="s">
        <v>1</v>
      </c>
      <c r="F740" s="247" t="s">
        <v>773</v>
      </c>
      <c r="G740" s="244"/>
      <c r="H740" s="248">
        <v>5.25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239</v>
      </c>
      <c r="AU740" s="254" t="s">
        <v>85</v>
      </c>
      <c r="AV740" s="13" t="s">
        <v>85</v>
      </c>
      <c r="AW740" s="13" t="s">
        <v>32</v>
      </c>
      <c r="AX740" s="13" t="s">
        <v>76</v>
      </c>
      <c r="AY740" s="254" t="s">
        <v>232</v>
      </c>
    </row>
    <row r="741" s="15" customFormat="1">
      <c r="A741" s="15"/>
      <c r="B741" s="266"/>
      <c r="C741" s="267"/>
      <c r="D741" s="245" t="s">
        <v>239</v>
      </c>
      <c r="E741" s="268" t="s">
        <v>1</v>
      </c>
      <c r="F741" s="269" t="s">
        <v>774</v>
      </c>
      <c r="G741" s="267"/>
      <c r="H741" s="268" t="s">
        <v>1</v>
      </c>
      <c r="I741" s="270"/>
      <c r="J741" s="267"/>
      <c r="K741" s="267"/>
      <c r="L741" s="271"/>
      <c r="M741" s="272"/>
      <c r="N741" s="273"/>
      <c r="O741" s="273"/>
      <c r="P741" s="273"/>
      <c r="Q741" s="273"/>
      <c r="R741" s="273"/>
      <c r="S741" s="273"/>
      <c r="T741" s="27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5" t="s">
        <v>239</v>
      </c>
      <c r="AU741" s="275" t="s">
        <v>85</v>
      </c>
      <c r="AV741" s="15" t="s">
        <v>83</v>
      </c>
      <c r="AW741" s="15" t="s">
        <v>32</v>
      </c>
      <c r="AX741" s="15" t="s">
        <v>76</v>
      </c>
      <c r="AY741" s="275" t="s">
        <v>232</v>
      </c>
    </row>
    <row r="742" s="13" customFormat="1">
      <c r="A742" s="13"/>
      <c r="B742" s="243"/>
      <c r="C742" s="244"/>
      <c r="D742" s="245" t="s">
        <v>239</v>
      </c>
      <c r="E742" s="246" t="s">
        <v>1</v>
      </c>
      <c r="F742" s="247" t="s">
        <v>775</v>
      </c>
      <c r="G742" s="244"/>
      <c r="H742" s="248">
        <v>3.5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239</v>
      </c>
      <c r="AU742" s="254" t="s">
        <v>85</v>
      </c>
      <c r="AV742" s="13" t="s">
        <v>85</v>
      </c>
      <c r="AW742" s="13" t="s">
        <v>32</v>
      </c>
      <c r="AX742" s="13" t="s">
        <v>76</v>
      </c>
      <c r="AY742" s="254" t="s">
        <v>232</v>
      </c>
    </row>
    <row r="743" s="15" customFormat="1">
      <c r="A743" s="15"/>
      <c r="B743" s="266"/>
      <c r="C743" s="267"/>
      <c r="D743" s="245" t="s">
        <v>239</v>
      </c>
      <c r="E743" s="268" t="s">
        <v>1</v>
      </c>
      <c r="F743" s="269" t="s">
        <v>772</v>
      </c>
      <c r="G743" s="267"/>
      <c r="H743" s="268" t="s">
        <v>1</v>
      </c>
      <c r="I743" s="270"/>
      <c r="J743" s="267"/>
      <c r="K743" s="267"/>
      <c r="L743" s="271"/>
      <c r="M743" s="272"/>
      <c r="N743" s="273"/>
      <c r="O743" s="273"/>
      <c r="P743" s="273"/>
      <c r="Q743" s="273"/>
      <c r="R743" s="273"/>
      <c r="S743" s="273"/>
      <c r="T743" s="27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5" t="s">
        <v>239</v>
      </c>
      <c r="AU743" s="275" t="s">
        <v>85</v>
      </c>
      <c r="AV743" s="15" t="s">
        <v>83</v>
      </c>
      <c r="AW743" s="15" t="s">
        <v>32</v>
      </c>
      <c r="AX743" s="15" t="s">
        <v>76</v>
      </c>
      <c r="AY743" s="275" t="s">
        <v>232</v>
      </c>
    </row>
    <row r="744" s="13" customFormat="1">
      <c r="A744" s="13"/>
      <c r="B744" s="243"/>
      <c r="C744" s="244"/>
      <c r="D744" s="245" t="s">
        <v>239</v>
      </c>
      <c r="E744" s="246" t="s">
        <v>1</v>
      </c>
      <c r="F744" s="247" t="s">
        <v>773</v>
      </c>
      <c r="G744" s="244"/>
      <c r="H744" s="248">
        <v>5.25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239</v>
      </c>
      <c r="AU744" s="254" t="s">
        <v>85</v>
      </c>
      <c r="AV744" s="13" t="s">
        <v>85</v>
      </c>
      <c r="AW744" s="13" t="s">
        <v>32</v>
      </c>
      <c r="AX744" s="13" t="s">
        <v>76</v>
      </c>
      <c r="AY744" s="254" t="s">
        <v>232</v>
      </c>
    </row>
    <row r="745" s="15" customFormat="1">
      <c r="A745" s="15"/>
      <c r="B745" s="266"/>
      <c r="C745" s="267"/>
      <c r="D745" s="245" t="s">
        <v>239</v>
      </c>
      <c r="E745" s="268" t="s">
        <v>1</v>
      </c>
      <c r="F745" s="269" t="s">
        <v>774</v>
      </c>
      <c r="G745" s="267"/>
      <c r="H745" s="268" t="s">
        <v>1</v>
      </c>
      <c r="I745" s="270"/>
      <c r="J745" s="267"/>
      <c r="K745" s="267"/>
      <c r="L745" s="271"/>
      <c r="M745" s="272"/>
      <c r="N745" s="273"/>
      <c r="O745" s="273"/>
      <c r="P745" s="273"/>
      <c r="Q745" s="273"/>
      <c r="R745" s="273"/>
      <c r="S745" s="273"/>
      <c r="T745" s="27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5" t="s">
        <v>239</v>
      </c>
      <c r="AU745" s="275" t="s">
        <v>85</v>
      </c>
      <c r="AV745" s="15" t="s">
        <v>83</v>
      </c>
      <c r="AW745" s="15" t="s">
        <v>32</v>
      </c>
      <c r="AX745" s="15" t="s">
        <v>76</v>
      </c>
      <c r="AY745" s="275" t="s">
        <v>232</v>
      </c>
    </row>
    <row r="746" s="13" customFormat="1">
      <c r="A746" s="13"/>
      <c r="B746" s="243"/>
      <c r="C746" s="244"/>
      <c r="D746" s="245" t="s">
        <v>239</v>
      </c>
      <c r="E746" s="246" t="s">
        <v>1</v>
      </c>
      <c r="F746" s="247" t="s">
        <v>775</v>
      </c>
      <c r="G746" s="244"/>
      <c r="H746" s="248">
        <v>3.5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239</v>
      </c>
      <c r="AU746" s="254" t="s">
        <v>85</v>
      </c>
      <c r="AV746" s="13" t="s">
        <v>85</v>
      </c>
      <c r="AW746" s="13" t="s">
        <v>32</v>
      </c>
      <c r="AX746" s="13" t="s">
        <v>76</v>
      </c>
      <c r="AY746" s="254" t="s">
        <v>232</v>
      </c>
    </row>
    <row r="747" s="15" customFormat="1">
      <c r="A747" s="15"/>
      <c r="B747" s="266"/>
      <c r="C747" s="267"/>
      <c r="D747" s="245" t="s">
        <v>239</v>
      </c>
      <c r="E747" s="268" t="s">
        <v>1</v>
      </c>
      <c r="F747" s="269" t="s">
        <v>414</v>
      </c>
      <c r="G747" s="267"/>
      <c r="H747" s="268" t="s">
        <v>1</v>
      </c>
      <c r="I747" s="270"/>
      <c r="J747" s="267"/>
      <c r="K747" s="267"/>
      <c r="L747" s="271"/>
      <c r="M747" s="272"/>
      <c r="N747" s="273"/>
      <c r="O747" s="273"/>
      <c r="P747" s="273"/>
      <c r="Q747" s="273"/>
      <c r="R747" s="273"/>
      <c r="S747" s="273"/>
      <c r="T747" s="27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5" t="s">
        <v>239</v>
      </c>
      <c r="AU747" s="275" t="s">
        <v>85</v>
      </c>
      <c r="AV747" s="15" t="s">
        <v>83</v>
      </c>
      <c r="AW747" s="15" t="s">
        <v>32</v>
      </c>
      <c r="AX747" s="15" t="s">
        <v>76</v>
      </c>
      <c r="AY747" s="275" t="s">
        <v>232</v>
      </c>
    </row>
    <row r="748" s="13" customFormat="1">
      <c r="A748" s="13"/>
      <c r="B748" s="243"/>
      <c r="C748" s="244"/>
      <c r="D748" s="245" t="s">
        <v>239</v>
      </c>
      <c r="E748" s="246" t="s">
        <v>1</v>
      </c>
      <c r="F748" s="247" t="s">
        <v>776</v>
      </c>
      <c r="G748" s="244"/>
      <c r="H748" s="248">
        <v>2.5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239</v>
      </c>
      <c r="AU748" s="254" t="s">
        <v>85</v>
      </c>
      <c r="AV748" s="13" t="s">
        <v>85</v>
      </c>
      <c r="AW748" s="13" t="s">
        <v>32</v>
      </c>
      <c r="AX748" s="13" t="s">
        <v>76</v>
      </c>
      <c r="AY748" s="254" t="s">
        <v>232</v>
      </c>
    </row>
    <row r="749" s="15" customFormat="1">
      <c r="A749" s="15"/>
      <c r="B749" s="266"/>
      <c r="C749" s="267"/>
      <c r="D749" s="245" t="s">
        <v>239</v>
      </c>
      <c r="E749" s="268" t="s">
        <v>1</v>
      </c>
      <c r="F749" s="269" t="s">
        <v>772</v>
      </c>
      <c r="G749" s="267"/>
      <c r="H749" s="268" t="s">
        <v>1</v>
      </c>
      <c r="I749" s="270"/>
      <c r="J749" s="267"/>
      <c r="K749" s="267"/>
      <c r="L749" s="271"/>
      <c r="M749" s="272"/>
      <c r="N749" s="273"/>
      <c r="O749" s="273"/>
      <c r="P749" s="273"/>
      <c r="Q749" s="273"/>
      <c r="R749" s="273"/>
      <c r="S749" s="273"/>
      <c r="T749" s="27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5" t="s">
        <v>239</v>
      </c>
      <c r="AU749" s="275" t="s">
        <v>85</v>
      </c>
      <c r="AV749" s="15" t="s">
        <v>83</v>
      </c>
      <c r="AW749" s="15" t="s">
        <v>32</v>
      </c>
      <c r="AX749" s="15" t="s">
        <v>76</v>
      </c>
      <c r="AY749" s="275" t="s">
        <v>232</v>
      </c>
    </row>
    <row r="750" s="13" customFormat="1">
      <c r="A750" s="13"/>
      <c r="B750" s="243"/>
      <c r="C750" s="244"/>
      <c r="D750" s="245" t="s">
        <v>239</v>
      </c>
      <c r="E750" s="246" t="s">
        <v>1</v>
      </c>
      <c r="F750" s="247" t="s">
        <v>773</v>
      </c>
      <c r="G750" s="244"/>
      <c r="H750" s="248">
        <v>5.25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239</v>
      </c>
      <c r="AU750" s="254" t="s">
        <v>85</v>
      </c>
      <c r="AV750" s="13" t="s">
        <v>85</v>
      </c>
      <c r="AW750" s="13" t="s">
        <v>32</v>
      </c>
      <c r="AX750" s="13" t="s">
        <v>76</v>
      </c>
      <c r="AY750" s="254" t="s">
        <v>232</v>
      </c>
    </row>
    <row r="751" s="15" customFormat="1">
      <c r="A751" s="15"/>
      <c r="B751" s="266"/>
      <c r="C751" s="267"/>
      <c r="D751" s="245" t="s">
        <v>239</v>
      </c>
      <c r="E751" s="268" t="s">
        <v>1</v>
      </c>
      <c r="F751" s="269" t="s">
        <v>774</v>
      </c>
      <c r="G751" s="267"/>
      <c r="H751" s="268" t="s">
        <v>1</v>
      </c>
      <c r="I751" s="270"/>
      <c r="J751" s="267"/>
      <c r="K751" s="267"/>
      <c r="L751" s="271"/>
      <c r="M751" s="272"/>
      <c r="N751" s="273"/>
      <c r="O751" s="273"/>
      <c r="P751" s="273"/>
      <c r="Q751" s="273"/>
      <c r="R751" s="273"/>
      <c r="S751" s="273"/>
      <c r="T751" s="27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5" t="s">
        <v>239</v>
      </c>
      <c r="AU751" s="275" t="s">
        <v>85</v>
      </c>
      <c r="AV751" s="15" t="s">
        <v>83</v>
      </c>
      <c r="AW751" s="15" t="s">
        <v>32</v>
      </c>
      <c r="AX751" s="15" t="s">
        <v>76</v>
      </c>
      <c r="AY751" s="275" t="s">
        <v>232</v>
      </c>
    </row>
    <row r="752" s="13" customFormat="1">
      <c r="A752" s="13"/>
      <c r="B752" s="243"/>
      <c r="C752" s="244"/>
      <c r="D752" s="245" t="s">
        <v>239</v>
      </c>
      <c r="E752" s="246" t="s">
        <v>1</v>
      </c>
      <c r="F752" s="247" t="s">
        <v>775</v>
      </c>
      <c r="G752" s="244"/>
      <c r="H752" s="248">
        <v>3.5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239</v>
      </c>
      <c r="AU752" s="254" t="s">
        <v>85</v>
      </c>
      <c r="AV752" s="13" t="s">
        <v>85</v>
      </c>
      <c r="AW752" s="13" t="s">
        <v>32</v>
      </c>
      <c r="AX752" s="13" t="s">
        <v>76</v>
      </c>
      <c r="AY752" s="254" t="s">
        <v>232</v>
      </c>
    </row>
    <row r="753" s="15" customFormat="1">
      <c r="A753" s="15"/>
      <c r="B753" s="266"/>
      <c r="C753" s="267"/>
      <c r="D753" s="245" t="s">
        <v>239</v>
      </c>
      <c r="E753" s="268" t="s">
        <v>1</v>
      </c>
      <c r="F753" s="269" t="s">
        <v>421</v>
      </c>
      <c r="G753" s="267"/>
      <c r="H753" s="268" t="s">
        <v>1</v>
      </c>
      <c r="I753" s="270"/>
      <c r="J753" s="267"/>
      <c r="K753" s="267"/>
      <c r="L753" s="271"/>
      <c r="M753" s="272"/>
      <c r="N753" s="273"/>
      <c r="O753" s="273"/>
      <c r="P753" s="273"/>
      <c r="Q753" s="273"/>
      <c r="R753" s="273"/>
      <c r="S753" s="273"/>
      <c r="T753" s="27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5" t="s">
        <v>239</v>
      </c>
      <c r="AU753" s="275" t="s">
        <v>85</v>
      </c>
      <c r="AV753" s="15" t="s">
        <v>83</v>
      </c>
      <c r="AW753" s="15" t="s">
        <v>32</v>
      </c>
      <c r="AX753" s="15" t="s">
        <v>76</v>
      </c>
      <c r="AY753" s="275" t="s">
        <v>232</v>
      </c>
    </row>
    <row r="754" s="13" customFormat="1">
      <c r="A754" s="13"/>
      <c r="B754" s="243"/>
      <c r="C754" s="244"/>
      <c r="D754" s="245" t="s">
        <v>239</v>
      </c>
      <c r="E754" s="246" t="s">
        <v>1</v>
      </c>
      <c r="F754" s="247" t="s">
        <v>777</v>
      </c>
      <c r="G754" s="244"/>
      <c r="H754" s="248">
        <v>7.5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239</v>
      </c>
      <c r="AU754" s="254" t="s">
        <v>85</v>
      </c>
      <c r="AV754" s="13" t="s">
        <v>85</v>
      </c>
      <c r="AW754" s="13" t="s">
        <v>32</v>
      </c>
      <c r="AX754" s="13" t="s">
        <v>76</v>
      </c>
      <c r="AY754" s="254" t="s">
        <v>232</v>
      </c>
    </row>
    <row r="755" s="14" customFormat="1">
      <c r="A755" s="14"/>
      <c r="B755" s="255"/>
      <c r="C755" s="256"/>
      <c r="D755" s="245" t="s">
        <v>239</v>
      </c>
      <c r="E755" s="257" t="s">
        <v>1</v>
      </c>
      <c r="F755" s="258" t="s">
        <v>258</v>
      </c>
      <c r="G755" s="256"/>
      <c r="H755" s="259">
        <v>50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5" t="s">
        <v>239</v>
      </c>
      <c r="AU755" s="265" t="s">
        <v>85</v>
      </c>
      <c r="AV755" s="14" t="s">
        <v>237</v>
      </c>
      <c r="AW755" s="14" t="s">
        <v>32</v>
      </c>
      <c r="AX755" s="14" t="s">
        <v>83</v>
      </c>
      <c r="AY755" s="265" t="s">
        <v>232</v>
      </c>
    </row>
    <row r="756" s="2" customFormat="1" ht="16.5" customHeight="1">
      <c r="A756" s="39"/>
      <c r="B756" s="40"/>
      <c r="C756" s="276" t="s">
        <v>941</v>
      </c>
      <c r="D756" s="276" t="s">
        <v>485</v>
      </c>
      <c r="E756" s="277" t="s">
        <v>942</v>
      </c>
      <c r="F756" s="278" t="s">
        <v>943</v>
      </c>
      <c r="G756" s="279" t="s">
        <v>164</v>
      </c>
      <c r="H756" s="280">
        <v>50</v>
      </c>
      <c r="I756" s="281"/>
      <c r="J756" s="282">
        <f>ROUND(I756*H756,2)</f>
        <v>0</v>
      </c>
      <c r="K756" s="283"/>
      <c r="L756" s="284"/>
      <c r="M756" s="285" t="s">
        <v>1</v>
      </c>
      <c r="N756" s="286" t="s">
        <v>41</v>
      </c>
      <c r="O756" s="92"/>
      <c r="P756" s="239">
        <f>O756*H756</f>
        <v>0</v>
      </c>
      <c r="Q756" s="239">
        <v>0.0030000000000000001</v>
      </c>
      <c r="R756" s="239">
        <f>Q756*H756</f>
        <v>0.14999999999999999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417</v>
      </c>
      <c r="AT756" s="241" t="s">
        <v>485</v>
      </c>
      <c r="AU756" s="241" t="s">
        <v>85</v>
      </c>
      <c r="AY756" s="18" t="s">
        <v>232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321</v>
      </c>
      <c r="BM756" s="241" t="s">
        <v>944</v>
      </c>
    </row>
    <row r="757" s="2" customFormat="1" ht="16.5" customHeight="1">
      <c r="A757" s="39"/>
      <c r="B757" s="40"/>
      <c r="C757" s="276" t="s">
        <v>945</v>
      </c>
      <c r="D757" s="276" t="s">
        <v>485</v>
      </c>
      <c r="E757" s="277" t="s">
        <v>946</v>
      </c>
      <c r="F757" s="278" t="s">
        <v>947</v>
      </c>
      <c r="G757" s="279" t="s">
        <v>948</v>
      </c>
      <c r="H757" s="280">
        <v>28</v>
      </c>
      <c r="I757" s="281"/>
      <c r="J757" s="282">
        <f>ROUND(I757*H757,2)</f>
        <v>0</v>
      </c>
      <c r="K757" s="283"/>
      <c r="L757" s="284"/>
      <c r="M757" s="285" t="s">
        <v>1</v>
      </c>
      <c r="N757" s="286" t="s">
        <v>41</v>
      </c>
      <c r="O757" s="92"/>
      <c r="P757" s="239">
        <f>O757*H757</f>
        <v>0</v>
      </c>
      <c r="Q757" s="239">
        <v>0.00020000000000000001</v>
      </c>
      <c r="R757" s="239">
        <f>Q757*H757</f>
        <v>0.0055999999999999999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417</v>
      </c>
      <c r="AT757" s="241" t="s">
        <v>485</v>
      </c>
      <c r="AU757" s="241" t="s">
        <v>85</v>
      </c>
      <c r="AY757" s="18" t="s">
        <v>232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83</v>
      </c>
      <c r="BK757" s="242">
        <f>ROUND(I757*H757,2)</f>
        <v>0</v>
      </c>
      <c r="BL757" s="18" t="s">
        <v>321</v>
      </c>
      <c r="BM757" s="241" t="s">
        <v>949</v>
      </c>
    </row>
    <row r="758" s="2" customFormat="1" ht="24.15" customHeight="1">
      <c r="A758" s="39"/>
      <c r="B758" s="40"/>
      <c r="C758" s="229" t="s">
        <v>950</v>
      </c>
      <c r="D758" s="229" t="s">
        <v>234</v>
      </c>
      <c r="E758" s="230" t="s">
        <v>951</v>
      </c>
      <c r="F758" s="231" t="s">
        <v>952</v>
      </c>
      <c r="G758" s="232" t="s">
        <v>329</v>
      </c>
      <c r="H758" s="233">
        <v>3.0099999999999998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321</v>
      </c>
      <c r="AT758" s="241" t="s">
        <v>234</v>
      </c>
      <c r="AU758" s="241" t="s">
        <v>85</v>
      </c>
      <c r="AY758" s="18" t="s">
        <v>232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321</v>
      </c>
      <c r="BM758" s="241" t="s">
        <v>953</v>
      </c>
    </row>
    <row r="759" s="12" customFormat="1" ht="22.8" customHeight="1">
      <c r="A759" s="12"/>
      <c r="B759" s="213"/>
      <c r="C759" s="214"/>
      <c r="D759" s="215" t="s">
        <v>75</v>
      </c>
      <c r="E759" s="227" t="s">
        <v>954</v>
      </c>
      <c r="F759" s="227" t="s">
        <v>955</v>
      </c>
      <c r="G759" s="214"/>
      <c r="H759" s="214"/>
      <c r="I759" s="217"/>
      <c r="J759" s="228">
        <f>BK759</f>
        <v>0</v>
      </c>
      <c r="K759" s="214"/>
      <c r="L759" s="219"/>
      <c r="M759" s="220"/>
      <c r="N759" s="221"/>
      <c r="O759" s="221"/>
      <c r="P759" s="222">
        <f>SUM(P760:P826)</f>
        <v>0</v>
      </c>
      <c r="Q759" s="221"/>
      <c r="R759" s="222">
        <f>SUM(R760:R826)</f>
        <v>42.922504500000002</v>
      </c>
      <c r="S759" s="221"/>
      <c r="T759" s="223">
        <f>SUM(T760:T826)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4" t="s">
        <v>85</v>
      </c>
      <c r="AT759" s="225" t="s">
        <v>75</v>
      </c>
      <c r="AU759" s="225" t="s">
        <v>83</v>
      </c>
      <c r="AY759" s="224" t="s">
        <v>232</v>
      </c>
      <c r="BK759" s="226">
        <f>SUM(BK760:BK826)</f>
        <v>0</v>
      </c>
    </row>
    <row r="760" s="2" customFormat="1" ht="49.05" customHeight="1">
      <c r="A760" s="39"/>
      <c r="B760" s="40"/>
      <c r="C760" s="229" t="s">
        <v>956</v>
      </c>
      <c r="D760" s="229" t="s">
        <v>234</v>
      </c>
      <c r="E760" s="230" t="s">
        <v>957</v>
      </c>
      <c r="F760" s="231" t="s">
        <v>958</v>
      </c>
      <c r="G760" s="232" t="s">
        <v>164</v>
      </c>
      <c r="H760" s="233">
        <v>350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0.01</v>
      </c>
      <c r="R760" s="239">
        <f>Q760*H760</f>
        <v>3.5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237</v>
      </c>
      <c r="AT760" s="241" t="s">
        <v>234</v>
      </c>
      <c r="AU760" s="241" t="s">
        <v>85</v>
      </c>
      <c r="AY760" s="18" t="s">
        <v>232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237</v>
      </c>
      <c r="BM760" s="241" t="s">
        <v>959</v>
      </c>
    </row>
    <row r="761" s="2" customFormat="1">
      <c r="A761" s="39"/>
      <c r="B761" s="40"/>
      <c r="C761" s="41"/>
      <c r="D761" s="245" t="s">
        <v>578</v>
      </c>
      <c r="E761" s="41"/>
      <c r="F761" s="298" t="s">
        <v>960</v>
      </c>
      <c r="G761" s="41"/>
      <c r="H761" s="41"/>
      <c r="I761" s="299"/>
      <c r="J761" s="41"/>
      <c r="K761" s="41"/>
      <c r="L761" s="45"/>
      <c r="M761" s="300"/>
      <c r="N761" s="301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578</v>
      </c>
      <c r="AU761" s="18" t="s">
        <v>85</v>
      </c>
    </row>
    <row r="762" s="2" customFormat="1" ht="37.8" customHeight="1">
      <c r="A762" s="39"/>
      <c r="B762" s="40"/>
      <c r="C762" s="229" t="s">
        <v>961</v>
      </c>
      <c r="D762" s="229" t="s">
        <v>234</v>
      </c>
      <c r="E762" s="230" t="s">
        <v>962</v>
      </c>
      <c r="F762" s="231" t="s">
        <v>963</v>
      </c>
      <c r="G762" s="232" t="s">
        <v>964</v>
      </c>
      <c r="H762" s="233">
        <v>4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0.050000000000000003</v>
      </c>
      <c r="R762" s="239">
        <f>Q762*H762</f>
        <v>0.20000000000000001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237</v>
      </c>
      <c r="AT762" s="241" t="s">
        <v>234</v>
      </c>
      <c r="AU762" s="241" t="s">
        <v>85</v>
      </c>
      <c r="AY762" s="18" t="s">
        <v>232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237</v>
      </c>
      <c r="BM762" s="241" t="s">
        <v>965</v>
      </c>
    </row>
    <row r="763" s="2" customFormat="1">
      <c r="A763" s="39"/>
      <c r="B763" s="40"/>
      <c r="C763" s="41"/>
      <c r="D763" s="245" t="s">
        <v>578</v>
      </c>
      <c r="E763" s="41"/>
      <c r="F763" s="298" t="s">
        <v>960</v>
      </c>
      <c r="G763" s="41"/>
      <c r="H763" s="41"/>
      <c r="I763" s="299"/>
      <c r="J763" s="41"/>
      <c r="K763" s="41"/>
      <c r="L763" s="45"/>
      <c r="M763" s="300"/>
      <c r="N763" s="301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578</v>
      </c>
      <c r="AU763" s="18" t="s">
        <v>85</v>
      </c>
    </row>
    <row r="764" s="2" customFormat="1" ht="37.8" customHeight="1">
      <c r="A764" s="39"/>
      <c r="B764" s="40"/>
      <c r="C764" s="229" t="s">
        <v>966</v>
      </c>
      <c r="D764" s="229" t="s">
        <v>234</v>
      </c>
      <c r="E764" s="230" t="s">
        <v>967</v>
      </c>
      <c r="F764" s="231" t="s">
        <v>968</v>
      </c>
      <c r="G764" s="232" t="s">
        <v>964</v>
      </c>
      <c r="H764" s="233">
        <v>1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41</v>
      </c>
      <c r="O764" s="92"/>
      <c r="P764" s="239">
        <f>O764*H764</f>
        <v>0</v>
      </c>
      <c r="Q764" s="239">
        <v>0.29999999999999999</v>
      </c>
      <c r="R764" s="239">
        <f>Q764*H764</f>
        <v>0.29999999999999999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237</v>
      </c>
      <c r="AT764" s="241" t="s">
        <v>234</v>
      </c>
      <c r="AU764" s="241" t="s">
        <v>85</v>
      </c>
      <c r="AY764" s="18" t="s">
        <v>232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83</v>
      </c>
      <c r="BK764" s="242">
        <f>ROUND(I764*H764,2)</f>
        <v>0</v>
      </c>
      <c r="BL764" s="18" t="s">
        <v>237</v>
      </c>
      <c r="BM764" s="241" t="s">
        <v>969</v>
      </c>
    </row>
    <row r="765" s="2" customFormat="1">
      <c r="A765" s="39"/>
      <c r="B765" s="40"/>
      <c r="C765" s="41"/>
      <c r="D765" s="245" t="s">
        <v>578</v>
      </c>
      <c r="E765" s="41"/>
      <c r="F765" s="298" t="s">
        <v>960</v>
      </c>
      <c r="G765" s="41"/>
      <c r="H765" s="41"/>
      <c r="I765" s="299"/>
      <c r="J765" s="41"/>
      <c r="K765" s="41"/>
      <c r="L765" s="45"/>
      <c r="M765" s="300"/>
      <c r="N765" s="301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578</v>
      </c>
      <c r="AU765" s="18" t="s">
        <v>85</v>
      </c>
    </row>
    <row r="766" s="2" customFormat="1" ht="33" customHeight="1">
      <c r="A766" s="39"/>
      <c r="B766" s="40"/>
      <c r="C766" s="229" t="s">
        <v>970</v>
      </c>
      <c r="D766" s="229" t="s">
        <v>234</v>
      </c>
      <c r="E766" s="230" t="s">
        <v>971</v>
      </c>
      <c r="F766" s="231" t="s">
        <v>972</v>
      </c>
      <c r="G766" s="232" t="s">
        <v>164</v>
      </c>
      <c r="H766" s="233">
        <v>670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41</v>
      </c>
      <c r="O766" s="92"/>
      <c r="P766" s="239">
        <f>O766*H766</f>
        <v>0</v>
      </c>
      <c r="Q766" s="239">
        <v>0.048000000000000001</v>
      </c>
      <c r="R766" s="239">
        <f>Q766*H766</f>
        <v>32.160000000000004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237</v>
      </c>
      <c r="AT766" s="241" t="s">
        <v>234</v>
      </c>
      <c r="AU766" s="241" t="s">
        <v>85</v>
      </c>
      <c r="AY766" s="18" t="s">
        <v>232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83</v>
      </c>
      <c r="BK766" s="242">
        <f>ROUND(I766*H766,2)</f>
        <v>0</v>
      </c>
      <c r="BL766" s="18" t="s">
        <v>237</v>
      </c>
      <c r="BM766" s="241" t="s">
        <v>973</v>
      </c>
    </row>
    <row r="767" s="2" customFormat="1">
      <c r="A767" s="39"/>
      <c r="B767" s="40"/>
      <c r="C767" s="41"/>
      <c r="D767" s="245" t="s">
        <v>578</v>
      </c>
      <c r="E767" s="41"/>
      <c r="F767" s="298" t="s">
        <v>974</v>
      </c>
      <c r="G767" s="41"/>
      <c r="H767" s="41"/>
      <c r="I767" s="299"/>
      <c r="J767" s="41"/>
      <c r="K767" s="41"/>
      <c r="L767" s="45"/>
      <c r="M767" s="300"/>
      <c r="N767" s="301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578</v>
      </c>
      <c r="AU767" s="18" t="s">
        <v>85</v>
      </c>
    </row>
    <row r="768" s="2" customFormat="1" ht="21.75" customHeight="1">
      <c r="A768" s="39"/>
      <c r="B768" s="40"/>
      <c r="C768" s="229" t="s">
        <v>975</v>
      </c>
      <c r="D768" s="229" t="s">
        <v>234</v>
      </c>
      <c r="E768" s="230" t="s">
        <v>976</v>
      </c>
      <c r="F768" s="231" t="s">
        <v>977</v>
      </c>
      <c r="G768" s="232" t="s">
        <v>964</v>
      </c>
      <c r="H768" s="233">
        <v>2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41</v>
      </c>
      <c r="O768" s="92"/>
      <c r="P768" s="239">
        <f>O768*H768</f>
        <v>0</v>
      </c>
      <c r="Q768" s="239">
        <v>0.023</v>
      </c>
      <c r="R768" s="239">
        <f>Q768*H768</f>
        <v>0.045999999999999999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237</v>
      </c>
      <c r="AT768" s="241" t="s">
        <v>234</v>
      </c>
      <c r="AU768" s="241" t="s">
        <v>85</v>
      </c>
      <c r="AY768" s="18" t="s">
        <v>232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83</v>
      </c>
      <c r="BK768" s="242">
        <f>ROUND(I768*H768,2)</f>
        <v>0</v>
      </c>
      <c r="BL768" s="18" t="s">
        <v>237</v>
      </c>
      <c r="BM768" s="241" t="s">
        <v>978</v>
      </c>
    </row>
    <row r="769" s="2" customFormat="1">
      <c r="A769" s="39"/>
      <c r="B769" s="40"/>
      <c r="C769" s="41"/>
      <c r="D769" s="245" t="s">
        <v>578</v>
      </c>
      <c r="E769" s="41"/>
      <c r="F769" s="298" t="s">
        <v>979</v>
      </c>
      <c r="G769" s="41"/>
      <c r="H769" s="41"/>
      <c r="I769" s="299"/>
      <c r="J769" s="41"/>
      <c r="K769" s="41"/>
      <c r="L769" s="45"/>
      <c r="M769" s="300"/>
      <c r="N769" s="301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578</v>
      </c>
      <c r="AU769" s="18" t="s">
        <v>85</v>
      </c>
    </row>
    <row r="770" s="2" customFormat="1" ht="21.75" customHeight="1">
      <c r="A770" s="39"/>
      <c r="B770" s="40"/>
      <c r="C770" s="229" t="s">
        <v>980</v>
      </c>
      <c r="D770" s="229" t="s">
        <v>234</v>
      </c>
      <c r="E770" s="230" t="s">
        <v>981</v>
      </c>
      <c r="F770" s="231" t="s">
        <v>982</v>
      </c>
      <c r="G770" s="232" t="s">
        <v>964</v>
      </c>
      <c r="H770" s="233">
        <v>1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0.017000000000000001</v>
      </c>
      <c r="R770" s="239">
        <f>Q770*H770</f>
        <v>0.017000000000000001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237</v>
      </c>
      <c r="AT770" s="241" t="s">
        <v>234</v>
      </c>
      <c r="AU770" s="241" t="s">
        <v>85</v>
      </c>
      <c r="AY770" s="18" t="s">
        <v>232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237</v>
      </c>
      <c r="BM770" s="241" t="s">
        <v>983</v>
      </c>
    </row>
    <row r="771" s="2" customFormat="1" ht="37.8" customHeight="1">
      <c r="A771" s="39"/>
      <c r="B771" s="40"/>
      <c r="C771" s="229" t="s">
        <v>984</v>
      </c>
      <c r="D771" s="229" t="s">
        <v>234</v>
      </c>
      <c r="E771" s="230" t="s">
        <v>985</v>
      </c>
      <c r="F771" s="231" t="s">
        <v>986</v>
      </c>
      <c r="G771" s="232" t="s">
        <v>987</v>
      </c>
      <c r="H771" s="233">
        <v>1274.0699999999999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0.001</v>
      </c>
      <c r="R771" s="239">
        <f>Q771*H771</f>
        <v>1.27407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237</v>
      </c>
      <c r="AT771" s="241" t="s">
        <v>234</v>
      </c>
      <c r="AU771" s="241" t="s">
        <v>85</v>
      </c>
      <c r="AY771" s="18" t="s">
        <v>232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237</v>
      </c>
      <c r="BM771" s="241" t="s">
        <v>988</v>
      </c>
    </row>
    <row r="772" s="2" customFormat="1">
      <c r="A772" s="39"/>
      <c r="B772" s="40"/>
      <c r="C772" s="41"/>
      <c r="D772" s="245" t="s">
        <v>578</v>
      </c>
      <c r="E772" s="41"/>
      <c r="F772" s="298" t="s">
        <v>782</v>
      </c>
      <c r="G772" s="41"/>
      <c r="H772" s="41"/>
      <c r="I772" s="299"/>
      <c r="J772" s="41"/>
      <c r="K772" s="41"/>
      <c r="L772" s="45"/>
      <c r="M772" s="300"/>
      <c r="N772" s="301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578</v>
      </c>
      <c r="AU772" s="18" t="s">
        <v>85</v>
      </c>
    </row>
    <row r="773" s="13" customFormat="1">
      <c r="A773" s="13"/>
      <c r="B773" s="243"/>
      <c r="C773" s="244"/>
      <c r="D773" s="245" t="s">
        <v>239</v>
      </c>
      <c r="E773" s="246" t="s">
        <v>1</v>
      </c>
      <c r="F773" s="247" t="s">
        <v>989</v>
      </c>
      <c r="G773" s="244"/>
      <c r="H773" s="248">
        <v>1274.0699999999999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239</v>
      </c>
      <c r="AU773" s="254" t="s">
        <v>85</v>
      </c>
      <c r="AV773" s="13" t="s">
        <v>85</v>
      </c>
      <c r="AW773" s="13" t="s">
        <v>32</v>
      </c>
      <c r="AX773" s="13" t="s">
        <v>83</v>
      </c>
      <c r="AY773" s="254" t="s">
        <v>232</v>
      </c>
    </row>
    <row r="774" s="2" customFormat="1" ht="24.15" customHeight="1">
      <c r="A774" s="39"/>
      <c r="B774" s="40"/>
      <c r="C774" s="229" t="s">
        <v>990</v>
      </c>
      <c r="D774" s="229" t="s">
        <v>234</v>
      </c>
      <c r="E774" s="230" t="s">
        <v>991</v>
      </c>
      <c r="F774" s="231" t="s">
        <v>992</v>
      </c>
      <c r="G774" s="232" t="s">
        <v>167</v>
      </c>
      <c r="H774" s="233">
        <v>30.239999999999998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0.0088000000000000005</v>
      </c>
      <c r="R774" s="239">
        <f>Q774*H774</f>
        <v>0.26611200000000002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237</v>
      </c>
      <c r="AT774" s="241" t="s">
        <v>234</v>
      </c>
      <c r="AU774" s="241" t="s">
        <v>85</v>
      </c>
      <c r="AY774" s="18" t="s">
        <v>232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237</v>
      </c>
      <c r="BM774" s="241" t="s">
        <v>993</v>
      </c>
    </row>
    <row r="775" s="2" customFormat="1">
      <c r="A775" s="39"/>
      <c r="B775" s="40"/>
      <c r="C775" s="41"/>
      <c r="D775" s="245" t="s">
        <v>578</v>
      </c>
      <c r="E775" s="41"/>
      <c r="F775" s="298" t="s">
        <v>782</v>
      </c>
      <c r="G775" s="41"/>
      <c r="H775" s="41"/>
      <c r="I775" s="299"/>
      <c r="J775" s="41"/>
      <c r="K775" s="41"/>
      <c r="L775" s="45"/>
      <c r="M775" s="300"/>
      <c r="N775" s="301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578</v>
      </c>
      <c r="AU775" s="18" t="s">
        <v>85</v>
      </c>
    </row>
    <row r="776" s="2" customFormat="1" ht="49.05" customHeight="1">
      <c r="A776" s="39"/>
      <c r="B776" s="40"/>
      <c r="C776" s="229" t="s">
        <v>994</v>
      </c>
      <c r="D776" s="229" t="s">
        <v>234</v>
      </c>
      <c r="E776" s="230" t="s">
        <v>995</v>
      </c>
      <c r="F776" s="231" t="s">
        <v>996</v>
      </c>
      <c r="G776" s="232" t="s">
        <v>167</v>
      </c>
      <c r="H776" s="233">
        <v>152.25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0.0040000000000000001</v>
      </c>
      <c r="R776" s="239">
        <f>Q776*H776</f>
        <v>0.60899999999999999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237</v>
      </c>
      <c r="AT776" s="241" t="s">
        <v>234</v>
      </c>
      <c r="AU776" s="241" t="s">
        <v>85</v>
      </c>
      <c r="AY776" s="18" t="s">
        <v>232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237</v>
      </c>
      <c r="BM776" s="241" t="s">
        <v>997</v>
      </c>
    </row>
    <row r="777" s="2" customFormat="1">
      <c r="A777" s="39"/>
      <c r="B777" s="40"/>
      <c r="C777" s="41"/>
      <c r="D777" s="245" t="s">
        <v>578</v>
      </c>
      <c r="E777" s="41"/>
      <c r="F777" s="298" t="s">
        <v>960</v>
      </c>
      <c r="G777" s="41"/>
      <c r="H777" s="41"/>
      <c r="I777" s="299"/>
      <c r="J777" s="41"/>
      <c r="K777" s="41"/>
      <c r="L777" s="45"/>
      <c r="M777" s="300"/>
      <c r="N777" s="301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578</v>
      </c>
      <c r="AU777" s="18" t="s">
        <v>85</v>
      </c>
    </row>
    <row r="778" s="13" customFormat="1">
      <c r="A778" s="13"/>
      <c r="B778" s="243"/>
      <c r="C778" s="244"/>
      <c r="D778" s="245" t="s">
        <v>239</v>
      </c>
      <c r="E778" s="246" t="s">
        <v>1</v>
      </c>
      <c r="F778" s="247" t="s">
        <v>998</v>
      </c>
      <c r="G778" s="244"/>
      <c r="H778" s="248">
        <v>152.25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239</v>
      </c>
      <c r="AU778" s="254" t="s">
        <v>85</v>
      </c>
      <c r="AV778" s="13" t="s">
        <v>85</v>
      </c>
      <c r="AW778" s="13" t="s">
        <v>32</v>
      </c>
      <c r="AX778" s="13" t="s">
        <v>83</v>
      </c>
      <c r="AY778" s="254" t="s">
        <v>232</v>
      </c>
    </row>
    <row r="779" s="2" customFormat="1" ht="37.8" customHeight="1">
      <c r="A779" s="39"/>
      <c r="B779" s="40"/>
      <c r="C779" s="229" t="s">
        <v>999</v>
      </c>
      <c r="D779" s="229" t="s">
        <v>234</v>
      </c>
      <c r="E779" s="230" t="s">
        <v>1000</v>
      </c>
      <c r="F779" s="231" t="s">
        <v>1001</v>
      </c>
      <c r="G779" s="232" t="s">
        <v>964</v>
      </c>
      <c r="H779" s="233">
        <v>6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0.12</v>
      </c>
      <c r="R779" s="239">
        <f>Q779*H779</f>
        <v>0.71999999999999997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237</v>
      </c>
      <c r="AT779" s="241" t="s">
        <v>234</v>
      </c>
      <c r="AU779" s="241" t="s">
        <v>85</v>
      </c>
      <c r="AY779" s="18" t="s">
        <v>232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237</v>
      </c>
      <c r="BM779" s="241" t="s">
        <v>1002</v>
      </c>
    </row>
    <row r="780" s="2" customFormat="1">
      <c r="A780" s="39"/>
      <c r="B780" s="40"/>
      <c r="C780" s="41"/>
      <c r="D780" s="245" t="s">
        <v>578</v>
      </c>
      <c r="E780" s="41"/>
      <c r="F780" s="298" t="s">
        <v>960</v>
      </c>
      <c r="G780" s="41"/>
      <c r="H780" s="41"/>
      <c r="I780" s="299"/>
      <c r="J780" s="41"/>
      <c r="K780" s="41"/>
      <c r="L780" s="45"/>
      <c r="M780" s="300"/>
      <c r="N780" s="301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578</v>
      </c>
      <c r="AU780" s="18" t="s">
        <v>85</v>
      </c>
    </row>
    <row r="781" s="2" customFormat="1" ht="37.8" customHeight="1">
      <c r="A781" s="39"/>
      <c r="B781" s="40"/>
      <c r="C781" s="229" t="s">
        <v>1003</v>
      </c>
      <c r="D781" s="229" t="s">
        <v>234</v>
      </c>
      <c r="E781" s="230" t="s">
        <v>1004</v>
      </c>
      <c r="F781" s="231" t="s">
        <v>1005</v>
      </c>
      <c r="G781" s="232" t="s">
        <v>164</v>
      </c>
      <c r="H781" s="233">
        <v>40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0.002</v>
      </c>
      <c r="R781" s="239">
        <f>Q781*H781</f>
        <v>0.080000000000000002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237</v>
      </c>
      <c r="AT781" s="241" t="s">
        <v>234</v>
      </c>
      <c r="AU781" s="241" t="s">
        <v>85</v>
      </c>
      <c r="AY781" s="18" t="s">
        <v>232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237</v>
      </c>
      <c r="BM781" s="241" t="s">
        <v>1006</v>
      </c>
    </row>
    <row r="782" s="2" customFormat="1">
      <c r="A782" s="39"/>
      <c r="B782" s="40"/>
      <c r="C782" s="41"/>
      <c r="D782" s="245" t="s">
        <v>578</v>
      </c>
      <c r="E782" s="41"/>
      <c r="F782" s="298" t="s">
        <v>1007</v>
      </c>
      <c r="G782" s="41"/>
      <c r="H782" s="41"/>
      <c r="I782" s="299"/>
      <c r="J782" s="41"/>
      <c r="K782" s="41"/>
      <c r="L782" s="45"/>
      <c r="M782" s="300"/>
      <c r="N782" s="301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578</v>
      </c>
      <c r="AU782" s="18" t="s">
        <v>85</v>
      </c>
    </row>
    <row r="783" s="2" customFormat="1" ht="24.15" customHeight="1">
      <c r="A783" s="39"/>
      <c r="B783" s="40"/>
      <c r="C783" s="229" t="s">
        <v>1008</v>
      </c>
      <c r="D783" s="229" t="s">
        <v>234</v>
      </c>
      <c r="E783" s="230" t="s">
        <v>1009</v>
      </c>
      <c r="F783" s="231" t="s">
        <v>1010</v>
      </c>
      <c r="G783" s="232" t="s">
        <v>987</v>
      </c>
      <c r="H783" s="233">
        <v>309.30000000000001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0.001</v>
      </c>
      <c r="R783" s="239">
        <f>Q783*H783</f>
        <v>0.30930000000000002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237</v>
      </c>
      <c r="AT783" s="241" t="s">
        <v>234</v>
      </c>
      <c r="AU783" s="241" t="s">
        <v>85</v>
      </c>
      <c r="AY783" s="18" t="s">
        <v>232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237</v>
      </c>
      <c r="BM783" s="241" t="s">
        <v>1011</v>
      </c>
    </row>
    <row r="784" s="2" customFormat="1">
      <c r="A784" s="39"/>
      <c r="B784" s="40"/>
      <c r="C784" s="41"/>
      <c r="D784" s="245" t="s">
        <v>578</v>
      </c>
      <c r="E784" s="41"/>
      <c r="F784" s="298" t="s">
        <v>1012</v>
      </c>
      <c r="G784" s="41"/>
      <c r="H784" s="41"/>
      <c r="I784" s="299"/>
      <c r="J784" s="41"/>
      <c r="K784" s="41"/>
      <c r="L784" s="45"/>
      <c r="M784" s="300"/>
      <c r="N784" s="301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578</v>
      </c>
      <c r="AU784" s="18" t="s">
        <v>85</v>
      </c>
    </row>
    <row r="785" s="13" customFormat="1">
      <c r="A785" s="13"/>
      <c r="B785" s="243"/>
      <c r="C785" s="244"/>
      <c r="D785" s="245" t="s">
        <v>239</v>
      </c>
      <c r="E785" s="246" t="s">
        <v>1</v>
      </c>
      <c r="F785" s="247" t="s">
        <v>1013</v>
      </c>
      <c r="G785" s="244"/>
      <c r="H785" s="248">
        <v>309.30000000000001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239</v>
      </c>
      <c r="AU785" s="254" t="s">
        <v>85</v>
      </c>
      <c r="AV785" s="13" t="s">
        <v>85</v>
      </c>
      <c r="AW785" s="13" t="s">
        <v>32</v>
      </c>
      <c r="AX785" s="13" t="s">
        <v>83</v>
      </c>
      <c r="AY785" s="254" t="s">
        <v>232</v>
      </c>
    </row>
    <row r="786" s="2" customFormat="1" ht="49.05" customHeight="1">
      <c r="A786" s="39"/>
      <c r="B786" s="40"/>
      <c r="C786" s="229" t="s">
        <v>1014</v>
      </c>
      <c r="D786" s="229" t="s">
        <v>234</v>
      </c>
      <c r="E786" s="230" t="s">
        <v>1015</v>
      </c>
      <c r="F786" s="231" t="s">
        <v>1016</v>
      </c>
      <c r="G786" s="232" t="s">
        <v>164</v>
      </c>
      <c r="H786" s="233">
        <v>44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0.035000000000000003</v>
      </c>
      <c r="R786" s="239">
        <f>Q786*H786</f>
        <v>1.54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237</v>
      </c>
      <c r="AT786" s="241" t="s">
        <v>234</v>
      </c>
      <c r="AU786" s="241" t="s">
        <v>85</v>
      </c>
      <c r="AY786" s="18" t="s">
        <v>232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237</v>
      </c>
      <c r="BM786" s="241" t="s">
        <v>1017</v>
      </c>
    </row>
    <row r="787" s="2" customFormat="1">
      <c r="A787" s="39"/>
      <c r="B787" s="40"/>
      <c r="C787" s="41"/>
      <c r="D787" s="245" t="s">
        <v>578</v>
      </c>
      <c r="E787" s="41"/>
      <c r="F787" s="298" t="s">
        <v>1007</v>
      </c>
      <c r="G787" s="41"/>
      <c r="H787" s="41"/>
      <c r="I787" s="299"/>
      <c r="J787" s="41"/>
      <c r="K787" s="41"/>
      <c r="L787" s="45"/>
      <c r="M787" s="300"/>
      <c r="N787" s="301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578</v>
      </c>
      <c r="AU787" s="18" t="s">
        <v>85</v>
      </c>
    </row>
    <row r="788" s="2" customFormat="1" ht="24.15" customHeight="1">
      <c r="A788" s="39"/>
      <c r="B788" s="40"/>
      <c r="C788" s="229" t="s">
        <v>1018</v>
      </c>
      <c r="D788" s="229" t="s">
        <v>234</v>
      </c>
      <c r="E788" s="230" t="s">
        <v>1019</v>
      </c>
      <c r="F788" s="231" t="s">
        <v>1020</v>
      </c>
      <c r="G788" s="232" t="s">
        <v>293</v>
      </c>
      <c r="H788" s="233">
        <v>1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41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321</v>
      </c>
      <c r="AT788" s="241" t="s">
        <v>234</v>
      </c>
      <c r="AU788" s="241" t="s">
        <v>85</v>
      </c>
      <c r="AY788" s="18" t="s">
        <v>232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83</v>
      </c>
      <c r="BK788" s="242">
        <f>ROUND(I788*H788,2)</f>
        <v>0</v>
      </c>
      <c r="BL788" s="18" t="s">
        <v>321</v>
      </c>
      <c r="BM788" s="241" t="s">
        <v>1021</v>
      </c>
    </row>
    <row r="789" s="15" customFormat="1">
      <c r="A789" s="15"/>
      <c r="B789" s="266"/>
      <c r="C789" s="267"/>
      <c r="D789" s="245" t="s">
        <v>239</v>
      </c>
      <c r="E789" s="268" t="s">
        <v>1</v>
      </c>
      <c r="F789" s="269" t="s">
        <v>1022</v>
      </c>
      <c r="G789" s="267"/>
      <c r="H789" s="268" t="s">
        <v>1</v>
      </c>
      <c r="I789" s="270"/>
      <c r="J789" s="267"/>
      <c r="K789" s="267"/>
      <c r="L789" s="271"/>
      <c r="M789" s="272"/>
      <c r="N789" s="273"/>
      <c r="O789" s="273"/>
      <c r="P789" s="273"/>
      <c r="Q789" s="273"/>
      <c r="R789" s="273"/>
      <c r="S789" s="273"/>
      <c r="T789" s="27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5" t="s">
        <v>239</v>
      </c>
      <c r="AU789" s="275" t="s">
        <v>85</v>
      </c>
      <c r="AV789" s="15" t="s">
        <v>83</v>
      </c>
      <c r="AW789" s="15" t="s">
        <v>32</v>
      </c>
      <c r="AX789" s="15" t="s">
        <v>76</v>
      </c>
      <c r="AY789" s="275" t="s">
        <v>232</v>
      </c>
    </row>
    <row r="790" s="13" customFormat="1">
      <c r="A790" s="13"/>
      <c r="B790" s="243"/>
      <c r="C790" s="244"/>
      <c r="D790" s="245" t="s">
        <v>239</v>
      </c>
      <c r="E790" s="246" t="s">
        <v>1</v>
      </c>
      <c r="F790" s="247" t="s">
        <v>83</v>
      </c>
      <c r="G790" s="244"/>
      <c r="H790" s="248">
        <v>1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239</v>
      </c>
      <c r="AU790" s="254" t="s">
        <v>85</v>
      </c>
      <c r="AV790" s="13" t="s">
        <v>85</v>
      </c>
      <c r="AW790" s="13" t="s">
        <v>32</v>
      </c>
      <c r="AX790" s="13" t="s">
        <v>83</v>
      </c>
      <c r="AY790" s="254" t="s">
        <v>232</v>
      </c>
    </row>
    <row r="791" s="2" customFormat="1" ht="24.15" customHeight="1">
      <c r="A791" s="39"/>
      <c r="B791" s="40"/>
      <c r="C791" s="276" t="s">
        <v>1023</v>
      </c>
      <c r="D791" s="276" t="s">
        <v>485</v>
      </c>
      <c r="E791" s="277" t="s">
        <v>1024</v>
      </c>
      <c r="F791" s="278" t="s">
        <v>1025</v>
      </c>
      <c r="G791" s="279" t="s">
        <v>167</v>
      </c>
      <c r="H791" s="280">
        <v>5.25</v>
      </c>
      <c r="I791" s="281"/>
      <c r="J791" s="282">
        <f>ROUND(I791*H791,2)</f>
        <v>0</v>
      </c>
      <c r="K791" s="283"/>
      <c r="L791" s="284"/>
      <c r="M791" s="285" t="s">
        <v>1</v>
      </c>
      <c r="N791" s="286" t="s">
        <v>41</v>
      </c>
      <c r="O791" s="92"/>
      <c r="P791" s="239">
        <f>O791*H791</f>
        <v>0</v>
      </c>
      <c r="Q791" s="239">
        <v>0.038289999999999998</v>
      </c>
      <c r="R791" s="239">
        <f>Q791*H791</f>
        <v>0.20102249999999999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417</v>
      </c>
      <c r="AT791" s="241" t="s">
        <v>485</v>
      </c>
      <c r="AU791" s="241" t="s">
        <v>85</v>
      </c>
      <c r="AY791" s="18" t="s">
        <v>232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83</v>
      </c>
      <c r="BK791" s="242">
        <f>ROUND(I791*H791,2)</f>
        <v>0</v>
      </c>
      <c r="BL791" s="18" t="s">
        <v>321</v>
      </c>
      <c r="BM791" s="241" t="s">
        <v>1026</v>
      </c>
    </row>
    <row r="792" s="2" customFormat="1">
      <c r="A792" s="39"/>
      <c r="B792" s="40"/>
      <c r="C792" s="41"/>
      <c r="D792" s="245" t="s">
        <v>578</v>
      </c>
      <c r="E792" s="41"/>
      <c r="F792" s="298" t="s">
        <v>1027</v>
      </c>
      <c r="G792" s="41"/>
      <c r="H792" s="41"/>
      <c r="I792" s="299"/>
      <c r="J792" s="41"/>
      <c r="K792" s="41"/>
      <c r="L792" s="45"/>
      <c r="M792" s="300"/>
      <c r="N792" s="301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578</v>
      </c>
      <c r="AU792" s="18" t="s">
        <v>85</v>
      </c>
    </row>
    <row r="793" s="2" customFormat="1" ht="24.15" customHeight="1">
      <c r="A793" s="39"/>
      <c r="B793" s="40"/>
      <c r="C793" s="229" t="s">
        <v>1028</v>
      </c>
      <c r="D793" s="229" t="s">
        <v>234</v>
      </c>
      <c r="E793" s="230" t="s">
        <v>1029</v>
      </c>
      <c r="F793" s="231" t="s">
        <v>1030</v>
      </c>
      <c r="G793" s="232" t="s">
        <v>293</v>
      </c>
      <c r="H793" s="233">
        <v>1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321</v>
      </c>
      <c r="AT793" s="241" t="s">
        <v>234</v>
      </c>
      <c r="AU793" s="241" t="s">
        <v>85</v>
      </c>
      <c r="AY793" s="18" t="s">
        <v>232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321</v>
      </c>
      <c r="BM793" s="241" t="s">
        <v>1031</v>
      </c>
    </row>
    <row r="794" s="15" customFormat="1">
      <c r="A794" s="15"/>
      <c r="B794" s="266"/>
      <c r="C794" s="267"/>
      <c r="D794" s="245" t="s">
        <v>239</v>
      </c>
      <c r="E794" s="268" t="s">
        <v>1</v>
      </c>
      <c r="F794" s="269" t="s">
        <v>1032</v>
      </c>
      <c r="G794" s="267"/>
      <c r="H794" s="268" t="s">
        <v>1</v>
      </c>
      <c r="I794" s="270"/>
      <c r="J794" s="267"/>
      <c r="K794" s="267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239</v>
      </c>
      <c r="AU794" s="275" t="s">
        <v>85</v>
      </c>
      <c r="AV794" s="15" t="s">
        <v>83</v>
      </c>
      <c r="AW794" s="15" t="s">
        <v>32</v>
      </c>
      <c r="AX794" s="15" t="s">
        <v>76</v>
      </c>
      <c r="AY794" s="275" t="s">
        <v>232</v>
      </c>
    </row>
    <row r="795" s="13" customFormat="1">
      <c r="A795" s="13"/>
      <c r="B795" s="243"/>
      <c r="C795" s="244"/>
      <c r="D795" s="245" t="s">
        <v>239</v>
      </c>
      <c r="E795" s="246" t="s">
        <v>1</v>
      </c>
      <c r="F795" s="247" t="s">
        <v>83</v>
      </c>
      <c r="G795" s="244"/>
      <c r="H795" s="248">
        <v>1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239</v>
      </c>
      <c r="AU795" s="254" t="s">
        <v>85</v>
      </c>
      <c r="AV795" s="13" t="s">
        <v>85</v>
      </c>
      <c r="AW795" s="13" t="s">
        <v>32</v>
      </c>
      <c r="AX795" s="13" t="s">
        <v>83</v>
      </c>
      <c r="AY795" s="254" t="s">
        <v>232</v>
      </c>
    </row>
    <row r="796" s="2" customFormat="1" ht="24.15" customHeight="1">
      <c r="A796" s="39"/>
      <c r="B796" s="40"/>
      <c r="C796" s="276" t="s">
        <v>1033</v>
      </c>
      <c r="D796" s="276" t="s">
        <v>485</v>
      </c>
      <c r="E796" s="277" t="s">
        <v>1034</v>
      </c>
      <c r="F796" s="278" t="s">
        <v>1035</v>
      </c>
      <c r="G796" s="279" t="s">
        <v>293</v>
      </c>
      <c r="H796" s="280">
        <v>1</v>
      </c>
      <c r="I796" s="281"/>
      <c r="J796" s="282">
        <f>ROUND(I796*H796,2)</f>
        <v>0</v>
      </c>
      <c r="K796" s="283"/>
      <c r="L796" s="284"/>
      <c r="M796" s="285" t="s">
        <v>1</v>
      </c>
      <c r="N796" s="286" t="s">
        <v>41</v>
      </c>
      <c r="O796" s="92"/>
      <c r="P796" s="239">
        <f>O796*H796</f>
        <v>0</v>
      </c>
      <c r="Q796" s="239">
        <v>0.17999999999999999</v>
      </c>
      <c r="R796" s="239">
        <f>Q796*H796</f>
        <v>0.17999999999999999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417</v>
      </c>
      <c r="AT796" s="241" t="s">
        <v>485</v>
      </c>
      <c r="AU796" s="241" t="s">
        <v>85</v>
      </c>
      <c r="AY796" s="18" t="s">
        <v>232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321</v>
      </c>
      <c r="BM796" s="241" t="s">
        <v>1036</v>
      </c>
    </row>
    <row r="797" s="2" customFormat="1">
      <c r="A797" s="39"/>
      <c r="B797" s="40"/>
      <c r="C797" s="41"/>
      <c r="D797" s="245" t="s">
        <v>578</v>
      </c>
      <c r="E797" s="41"/>
      <c r="F797" s="298" t="s">
        <v>1037</v>
      </c>
      <c r="G797" s="41"/>
      <c r="H797" s="41"/>
      <c r="I797" s="299"/>
      <c r="J797" s="41"/>
      <c r="K797" s="41"/>
      <c r="L797" s="45"/>
      <c r="M797" s="300"/>
      <c r="N797" s="301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578</v>
      </c>
      <c r="AU797" s="18" t="s">
        <v>85</v>
      </c>
    </row>
    <row r="798" s="2" customFormat="1" ht="24.15" customHeight="1">
      <c r="A798" s="39"/>
      <c r="B798" s="40"/>
      <c r="C798" s="229" t="s">
        <v>1038</v>
      </c>
      <c r="D798" s="229" t="s">
        <v>234</v>
      </c>
      <c r="E798" s="230" t="s">
        <v>1039</v>
      </c>
      <c r="F798" s="231" t="s">
        <v>1040</v>
      </c>
      <c r="G798" s="232" t="s">
        <v>293</v>
      </c>
      <c r="H798" s="233">
        <v>4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321</v>
      </c>
      <c r="AT798" s="241" t="s">
        <v>234</v>
      </c>
      <c r="AU798" s="241" t="s">
        <v>85</v>
      </c>
      <c r="AY798" s="18" t="s">
        <v>232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321</v>
      </c>
      <c r="BM798" s="241" t="s">
        <v>1041</v>
      </c>
    </row>
    <row r="799" s="15" customFormat="1">
      <c r="A799" s="15"/>
      <c r="B799" s="266"/>
      <c r="C799" s="267"/>
      <c r="D799" s="245" t="s">
        <v>239</v>
      </c>
      <c r="E799" s="268" t="s">
        <v>1</v>
      </c>
      <c r="F799" s="269" t="s">
        <v>1042</v>
      </c>
      <c r="G799" s="267"/>
      <c r="H799" s="268" t="s">
        <v>1</v>
      </c>
      <c r="I799" s="270"/>
      <c r="J799" s="267"/>
      <c r="K799" s="267"/>
      <c r="L799" s="271"/>
      <c r="M799" s="272"/>
      <c r="N799" s="273"/>
      <c r="O799" s="273"/>
      <c r="P799" s="273"/>
      <c r="Q799" s="273"/>
      <c r="R799" s="273"/>
      <c r="S799" s="273"/>
      <c r="T799" s="274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5" t="s">
        <v>239</v>
      </c>
      <c r="AU799" s="275" t="s">
        <v>85</v>
      </c>
      <c r="AV799" s="15" t="s">
        <v>83</v>
      </c>
      <c r="AW799" s="15" t="s">
        <v>32</v>
      </c>
      <c r="AX799" s="15" t="s">
        <v>76</v>
      </c>
      <c r="AY799" s="275" t="s">
        <v>232</v>
      </c>
    </row>
    <row r="800" s="13" customFormat="1">
      <c r="A800" s="13"/>
      <c r="B800" s="243"/>
      <c r="C800" s="244"/>
      <c r="D800" s="245" t="s">
        <v>239</v>
      </c>
      <c r="E800" s="246" t="s">
        <v>1</v>
      </c>
      <c r="F800" s="247" t="s">
        <v>83</v>
      </c>
      <c r="G800" s="244"/>
      <c r="H800" s="248">
        <v>1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239</v>
      </c>
      <c r="AU800" s="254" t="s">
        <v>85</v>
      </c>
      <c r="AV800" s="13" t="s">
        <v>85</v>
      </c>
      <c r="AW800" s="13" t="s">
        <v>32</v>
      </c>
      <c r="AX800" s="13" t="s">
        <v>76</v>
      </c>
      <c r="AY800" s="254" t="s">
        <v>232</v>
      </c>
    </row>
    <row r="801" s="15" customFormat="1">
      <c r="A801" s="15"/>
      <c r="B801" s="266"/>
      <c r="C801" s="267"/>
      <c r="D801" s="245" t="s">
        <v>239</v>
      </c>
      <c r="E801" s="268" t="s">
        <v>1</v>
      </c>
      <c r="F801" s="269" t="s">
        <v>1043</v>
      </c>
      <c r="G801" s="267"/>
      <c r="H801" s="268" t="s">
        <v>1</v>
      </c>
      <c r="I801" s="270"/>
      <c r="J801" s="267"/>
      <c r="K801" s="267"/>
      <c r="L801" s="271"/>
      <c r="M801" s="272"/>
      <c r="N801" s="273"/>
      <c r="O801" s="273"/>
      <c r="P801" s="273"/>
      <c r="Q801" s="273"/>
      <c r="R801" s="273"/>
      <c r="S801" s="273"/>
      <c r="T801" s="274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5" t="s">
        <v>239</v>
      </c>
      <c r="AU801" s="275" t="s">
        <v>85</v>
      </c>
      <c r="AV801" s="15" t="s">
        <v>83</v>
      </c>
      <c r="AW801" s="15" t="s">
        <v>32</v>
      </c>
      <c r="AX801" s="15" t="s">
        <v>76</v>
      </c>
      <c r="AY801" s="275" t="s">
        <v>232</v>
      </c>
    </row>
    <row r="802" s="13" customFormat="1">
      <c r="A802" s="13"/>
      <c r="B802" s="243"/>
      <c r="C802" s="244"/>
      <c r="D802" s="245" t="s">
        <v>239</v>
      </c>
      <c r="E802" s="246" t="s">
        <v>1</v>
      </c>
      <c r="F802" s="247" t="s">
        <v>83</v>
      </c>
      <c r="G802" s="244"/>
      <c r="H802" s="248">
        <v>1</v>
      </c>
      <c r="I802" s="249"/>
      <c r="J802" s="244"/>
      <c r="K802" s="244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239</v>
      </c>
      <c r="AU802" s="254" t="s">
        <v>85</v>
      </c>
      <c r="AV802" s="13" t="s">
        <v>85</v>
      </c>
      <c r="AW802" s="13" t="s">
        <v>32</v>
      </c>
      <c r="AX802" s="13" t="s">
        <v>76</v>
      </c>
      <c r="AY802" s="254" t="s">
        <v>232</v>
      </c>
    </row>
    <row r="803" s="15" customFormat="1">
      <c r="A803" s="15"/>
      <c r="B803" s="266"/>
      <c r="C803" s="267"/>
      <c r="D803" s="245" t="s">
        <v>239</v>
      </c>
      <c r="E803" s="268" t="s">
        <v>1</v>
      </c>
      <c r="F803" s="269" t="s">
        <v>1044</v>
      </c>
      <c r="G803" s="267"/>
      <c r="H803" s="268" t="s">
        <v>1</v>
      </c>
      <c r="I803" s="270"/>
      <c r="J803" s="267"/>
      <c r="K803" s="267"/>
      <c r="L803" s="271"/>
      <c r="M803" s="272"/>
      <c r="N803" s="273"/>
      <c r="O803" s="273"/>
      <c r="P803" s="273"/>
      <c r="Q803" s="273"/>
      <c r="R803" s="273"/>
      <c r="S803" s="273"/>
      <c r="T803" s="27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5" t="s">
        <v>239</v>
      </c>
      <c r="AU803" s="275" t="s">
        <v>85</v>
      </c>
      <c r="AV803" s="15" t="s">
        <v>83</v>
      </c>
      <c r="AW803" s="15" t="s">
        <v>32</v>
      </c>
      <c r="AX803" s="15" t="s">
        <v>76</v>
      </c>
      <c r="AY803" s="275" t="s">
        <v>232</v>
      </c>
    </row>
    <row r="804" s="13" customFormat="1">
      <c r="A804" s="13"/>
      <c r="B804" s="243"/>
      <c r="C804" s="244"/>
      <c r="D804" s="245" t="s">
        <v>239</v>
      </c>
      <c r="E804" s="246" t="s">
        <v>1</v>
      </c>
      <c r="F804" s="247" t="s">
        <v>83</v>
      </c>
      <c r="G804" s="244"/>
      <c r="H804" s="248">
        <v>1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239</v>
      </c>
      <c r="AU804" s="254" t="s">
        <v>85</v>
      </c>
      <c r="AV804" s="13" t="s">
        <v>85</v>
      </c>
      <c r="AW804" s="13" t="s">
        <v>32</v>
      </c>
      <c r="AX804" s="13" t="s">
        <v>76</v>
      </c>
      <c r="AY804" s="254" t="s">
        <v>232</v>
      </c>
    </row>
    <row r="805" s="15" customFormat="1">
      <c r="A805" s="15"/>
      <c r="B805" s="266"/>
      <c r="C805" s="267"/>
      <c r="D805" s="245" t="s">
        <v>239</v>
      </c>
      <c r="E805" s="268" t="s">
        <v>1</v>
      </c>
      <c r="F805" s="269" t="s">
        <v>1045</v>
      </c>
      <c r="G805" s="267"/>
      <c r="H805" s="268" t="s">
        <v>1</v>
      </c>
      <c r="I805" s="270"/>
      <c r="J805" s="267"/>
      <c r="K805" s="267"/>
      <c r="L805" s="271"/>
      <c r="M805" s="272"/>
      <c r="N805" s="273"/>
      <c r="O805" s="273"/>
      <c r="P805" s="273"/>
      <c r="Q805" s="273"/>
      <c r="R805" s="273"/>
      <c r="S805" s="273"/>
      <c r="T805" s="27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5" t="s">
        <v>239</v>
      </c>
      <c r="AU805" s="275" t="s">
        <v>85</v>
      </c>
      <c r="AV805" s="15" t="s">
        <v>83</v>
      </c>
      <c r="AW805" s="15" t="s">
        <v>32</v>
      </c>
      <c r="AX805" s="15" t="s">
        <v>76</v>
      </c>
      <c r="AY805" s="275" t="s">
        <v>232</v>
      </c>
    </row>
    <row r="806" s="13" customFormat="1">
      <c r="A806" s="13"/>
      <c r="B806" s="243"/>
      <c r="C806" s="244"/>
      <c r="D806" s="245" t="s">
        <v>239</v>
      </c>
      <c r="E806" s="246" t="s">
        <v>1</v>
      </c>
      <c r="F806" s="247" t="s">
        <v>83</v>
      </c>
      <c r="G806" s="244"/>
      <c r="H806" s="248">
        <v>1</v>
      </c>
      <c r="I806" s="249"/>
      <c r="J806" s="244"/>
      <c r="K806" s="244"/>
      <c r="L806" s="250"/>
      <c r="M806" s="251"/>
      <c r="N806" s="252"/>
      <c r="O806" s="252"/>
      <c r="P806" s="252"/>
      <c r="Q806" s="252"/>
      <c r="R806" s="252"/>
      <c r="S806" s="252"/>
      <c r="T806" s="25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4" t="s">
        <v>239</v>
      </c>
      <c r="AU806" s="254" t="s">
        <v>85</v>
      </c>
      <c r="AV806" s="13" t="s">
        <v>85</v>
      </c>
      <c r="AW806" s="13" t="s">
        <v>32</v>
      </c>
      <c r="AX806" s="13" t="s">
        <v>76</v>
      </c>
      <c r="AY806" s="254" t="s">
        <v>232</v>
      </c>
    </row>
    <row r="807" s="14" customFormat="1">
      <c r="A807" s="14"/>
      <c r="B807" s="255"/>
      <c r="C807" s="256"/>
      <c r="D807" s="245" t="s">
        <v>239</v>
      </c>
      <c r="E807" s="257" t="s">
        <v>1</v>
      </c>
      <c r="F807" s="258" t="s">
        <v>258</v>
      </c>
      <c r="G807" s="256"/>
      <c r="H807" s="259">
        <v>4</v>
      </c>
      <c r="I807" s="260"/>
      <c r="J807" s="256"/>
      <c r="K807" s="256"/>
      <c r="L807" s="261"/>
      <c r="M807" s="262"/>
      <c r="N807" s="263"/>
      <c r="O807" s="263"/>
      <c r="P807" s="263"/>
      <c r="Q807" s="263"/>
      <c r="R807" s="263"/>
      <c r="S807" s="263"/>
      <c r="T807" s="26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5" t="s">
        <v>239</v>
      </c>
      <c r="AU807" s="265" t="s">
        <v>85</v>
      </c>
      <c r="AV807" s="14" t="s">
        <v>237</v>
      </c>
      <c r="AW807" s="14" t="s">
        <v>32</v>
      </c>
      <c r="AX807" s="14" t="s">
        <v>83</v>
      </c>
      <c r="AY807" s="265" t="s">
        <v>232</v>
      </c>
    </row>
    <row r="808" s="2" customFormat="1" ht="24.15" customHeight="1">
      <c r="A808" s="39"/>
      <c r="B808" s="40"/>
      <c r="C808" s="276" t="s">
        <v>1046</v>
      </c>
      <c r="D808" s="276" t="s">
        <v>485</v>
      </c>
      <c r="E808" s="277" t="s">
        <v>1047</v>
      </c>
      <c r="F808" s="278" t="s">
        <v>1048</v>
      </c>
      <c r="G808" s="279" t="s">
        <v>1049</v>
      </c>
      <c r="H808" s="280">
        <v>3</v>
      </c>
      <c r="I808" s="281"/>
      <c r="J808" s="282">
        <f>ROUND(I808*H808,2)</f>
        <v>0</v>
      </c>
      <c r="K808" s="283"/>
      <c r="L808" s="284"/>
      <c r="M808" s="285" t="s">
        <v>1</v>
      </c>
      <c r="N808" s="286" t="s">
        <v>41</v>
      </c>
      <c r="O808" s="92"/>
      <c r="P808" s="239">
        <f>O808*H808</f>
        <v>0</v>
      </c>
      <c r="Q808" s="239">
        <v>0.20000000000000001</v>
      </c>
      <c r="R808" s="239">
        <f>Q808*H808</f>
        <v>0.60000000000000009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417</v>
      </c>
      <c r="AT808" s="241" t="s">
        <v>485</v>
      </c>
      <c r="AU808" s="241" t="s">
        <v>85</v>
      </c>
      <c r="AY808" s="18" t="s">
        <v>232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321</v>
      </c>
      <c r="BM808" s="241" t="s">
        <v>1050</v>
      </c>
    </row>
    <row r="809" s="2" customFormat="1">
      <c r="A809" s="39"/>
      <c r="B809" s="40"/>
      <c r="C809" s="41"/>
      <c r="D809" s="245" t="s">
        <v>578</v>
      </c>
      <c r="E809" s="41"/>
      <c r="F809" s="298" t="s">
        <v>1051</v>
      </c>
      <c r="G809" s="41"/>
      <c r="H809" s="41"/>
      <c r="I809" s="299"/>
      <c r="J809" s="41"/>
      <c r="K809" s="41"/>
      <c r="L809" s="45"/>
      <c r="M809" s="300"/>
      <c r="N809" s="301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578</v>
      </c>
      <c r="AU809" s="18" t="s">
        <v>85</v>
      </c>
    </row>
    <row r="810" s="2" customFormat="1" ht="24.15" customHeight="1">
      <c r="A810" s="39"/>
      <c r="B810" s="40"/>
      <c r="C810" s="276" t="s">
        <v>1052</v>
      </c>
      <c r="D810" s="276" t="s">
        <v>485</v>
      </c>
      <c r="E810" s="277" t="s">
        <v>1053</v>
      </c>
      <c r="F810" s="278" t="s">
        <v>1054</v>
      </c>
      <c r="G810" s="279" t="s">
        <v>1049</v>
      </c>
      <c r="H810" s="280">
        <v>1</v>
      </c>
      <c r="I810" s="281"/>
      <c r="J810" s="282">
        <f>ROUND(I810*H810,2)</f>
        <v>0</v>
      </c>
      <c r="K810" s="283"/>
      <c r="L810" s="284"/>
      <c r="M810" s="285" t="s">
        <v>1</v>
      </c>
      <c r="N810" s="286" t="s">
        <v>41</v>
      </c>
      <c r="O810" s="92"/>
      <c r="P810" s="239">
        <f>O810*H810</f>
        <v>0</v>
      </c>
      <c r="Q810" s="239">
        <v>0.20000000000000001</v>
      </c>
      <c r="R810" s="239">
        <f>Q810*H810</f>
        <v>0.20000000000000001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417</v>
      </c>
      <c r="AT810" s="241" t="s">
        <v>485</v>
      </c>
      <c r="AU810" s="241" t="s">
        <v>85</v>
      </c>
      <c r="AY810" s="18" t="s">
        <v>232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321</v>
      </c>
      <c r="BM810" s="241" t="s">
        <v>1055</v>
      </c>
    </row>
    <row r="811" s="2" customFormat="1">
      <c r="A811" s="39"/>
      <c r="B811" s="40"/>
      <c r="C811" s="41"/>
      <c r="D811" s="245" t="s">
        <v>578</v>
      </c>
      <c r="E811" s="41"/>
      <c r="F811" s="298" t="s">
        <v>1051</v>
      </c>
      <c r="G811" s="41"/>
      <c r="H811" s="41"/>
      <c r="I811" s="299"/>
      <c r="J811" s="41"/>
      <c r="K811" s="41"/>
      <c r="L811" s="45"/>
      <c r="M811" s="300"/>
      <c r="N811" s="301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578</v>
      </c>
      <c r="AU811" s="18" t="s">
        <v>85</v>
      </c>
    </row>
    <row r="812" s="2" customFormat="1" ht="24.15" customHeight="1">
      <c r="A812" s="39"/>
      <c r="B812" s="40"/>
      <c r="C812" s="229" t="s">
        <v>1056</v>
      </c>
      <c r="D812" s="229" t="s">
        <v>234</v>
      </c>
      <c r="E812" s="230" t="s">
        <v>1039</v>
      </c>
      <c r="F812" s="231" t="s">
        <v>1040</v>
      </c>
      <c r="G812" s="232" t="s">
        <v>293</v>
      </c>
      <c r="H812" s="233">
        <v>4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</v>
      </c>
      <c r="R812" s="239">
        <f>Q812*H812</f>
        <v>0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321</v>
      </c>
      <c r="AT812" s="241" t="s">
        <v>234</v>
      </c>
      <c r="AU812" s="241" t="s">
        <v>85</v>
      </c>
      <c r="AY812" s="18" t="s">
        <v>232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321</v>
      </c>
      <c r="BM812" s="241" t="s">
        <v>1057</v>
      </c>
    </row>
    <row r="813" s="15" customFormat="1">
      <c r="A813" s="15"/>
      <c r="B813" s="266"/>
      <c r="C813" s="267"/>
      <c r="D813" s="245" t="s">
        <v>239</v>
      </c>
      <c r="E813" s="268" t="s">
        <v>1</v>
      </c>
      <c r="F813" s="269" t="s">
        <v>1058</v>
      </c>
      <c r="G813" s="267"/>
      <c r="H813" s="268" t="s">
        <v>1</v>
      </c>
      <c r="I813" s="270"/>
      <c r="J813" s="267"/>
      <c r="K813" s="267"/>
      <c r="L813" s="271"/>
      <c r="M813" s="272"/>
      <c r="N813" s="273"/>
      <c r="O813" s="273"/>
      <c r="P813" s="273"/>
      <c r="Q813" s="273"/>
      <c r="R813" s="273"/>
      <c r="S813" s="273"/>
      <c r="T813" s="27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5" t="s">
        <v>239</v>
      </c>
      <c r="AU813" s="275" t="s">
        <v>85</v>
      </c>
      <c r="AV813" s="15" t="s">
        <v>83</v>
      </c>
      <c r="AW813" s="15" t="s">
        <v>32</v>
      </c>
      <c r="AX813" s="15" t="s">
        <v>76</v>
      </c>
      <c r="AY813" s="275" t="s">
        <v>232</v>
      </c>
    </row>
    <row r="814" s="13" customFormat="1">
      <c r="A814" s="13"/>
      <c r="B814" s="243"/>
      <c r="C814" s="244"/>
      <c r="D814" s="245" t="s">
        <v>239</v>
      </c>
      <c r="E814" s="246" t="s">
        <v>1</v>
      </c>
      <c r="F814" s="247" t="s">
        <v>83</v>
      </c>
      <c r="G814" s="244"/>
      <c r="H814" s="248">
        <v>1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239</v>
      </c>
      <c r="AU814" s="254" t="s">
        <v>85</v>
      </c>
      <c r="AV814" s="13" t="s">
        <v>85</v>
      </c>
      <c r="AW814" s="13" t="s">
        <v>32</v>
      </c>
      <c r="AX814" s="13" t="s">
        <v>76</v>
      </c>
      <c r="AY814" s="254" t="s">
        <v>232</v>
      </c>
    </row>
    <row r="815" s="15" customFormat="1">
      <c r="A815" s="15"/>
      <c r="B815" s="266"/>
      <c r="C815" s="267"/>
      <c r="D815" s="245" t="s">
        <v>239</v>
      </c>
      <c r="E815" s="268" t="s">
        <v>1</v>
      </c>
      <c r="F815" s="269" t="s">
        <v>1059</v>
      </c>
      <c r="G815" s="267"/>
      <c r="H815" s="268" t="s">
        <v>1</v>
      </c>
      <c r="I815" s="270"/>
      <c r="J815" s="267"/>
      <c r="K815" s="267"/>
      <c r="L815" s="271"/>
      <c r="M815" s="272"/>
      <c r="N815" s="273"/>
      <c r="O815" s="273"/>
      <c r="P815" s="273"/>
      <c r="Q815" s="273"/>
      <c r="R815" s="273"/>
      <c r="S815" s="273"/>
      <c r="T815" s="27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5" t="s">
        <v>239</v>
      </c>
      <c r="AU815" s="275" t="s">
        <v>85</v>
      </c>
      <c r="AV815" s="15" t="s">
        <v>83</v>
      </c>
      <c r="AW815" s="15" t="s">
        <v>32</v>
      </c>
      <c r="AX815" s="15" t="s">
        <v>76</v>
      </c>
      <c r="AY815" s="275" t="s">
        <v>232</v>
      </c>
    </row>
    <row r="816" s="13" customFormat="1">
      <c r="A816" s="13"/>
      <c r="B816" s="243"/>
      <c r="C816" s="244"/>
      <c r="D816" s="245" t="s">
        <v>239</v>
      </c>
      <c r="E816" s="246" t="s">
        <v>1</v>
      </c>
      <c r="F816" s="247" t="s">
        <v>83</v>
      </c>
      <c r="G816" s="244"/>
      <c r="H816" s="248">
        <v>1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239</v>
      </c>
      <c r="AU816" s="254" t="s">
        <v>85</v>
      </c>
      <c r="AV816" s="13" t="s">
        <v>85</v>
      </c>
      <c r="AW816" s="13" t="s">
        <v>32</v>
      </c>
      <c r="AX816" s="13" t="s">
        <v>76</v>
      </c>
      <c r="AY816" s="254" t="s">
        <v>232</v>
      </c>
    </row>
    <row r="817" s="15" customFormat="1">
      <c r="A817" s="15"/>
      <c r="B817" s="266"/>
      <c r="C817" s="267"/>
      <c r="D817" s="245" t="s">
        <v>239</v>
      </c>
      <c r="E817" s="268" t="s">
        <v>1</v>
      </c>
      <c r="F817" s="269" t="s">
        <v>1060</v>
      </c>
      <c r="G817" s="267"/>
      <c r="H817" s="268" t="s">
        <v>1</v>
      </c>
      <c r="I817" s="270"/>
      <c r="J817" s="267"/>
      <c r="K817" s="267"/>
      <c r="L817" s="271"/>
      <c r="M817" s="272"/>
      <c r="N817" s="273"/>
      <c r="O817" s="273"/>
      <c r="P817" s="273"/>
      <c r="Q817" s="273"/>
      <c r="R817" s="273"/>
      <c r="S817" s="273"/>
      <c r="T817" s="27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5" t="s">
        <v>239</v>
      </c>
      <c r="AU817" s="275" t="s">
        <v>85</v>
      </c>
      <c r="AV817" s="15" t="s">
        <v>83</v>
      </c>
      <c r="AW817" s="15" t="s">
        <v>32</v>
      </c>
      <c r="AX817" s="15" t="s">
        <v>76</v>
      </c>
      <c r="AY817" s="275" t="s">
        <v>232</v>
      </c>
    </row>
    <row r="818" s="13" customFormat="1">
      <c r="A818" s="13"/>
      <c r="B818" s="243"/>
      <c r="C818" s="244"/>
      <c r="D818" s="245" t="s">
        <v>239</v>
      </c>
      <c r="E818" s="246" t="s">
        <v>1</v>
      </c>
      <c r="F818" s="247" t="s">
        <v>83</v>
      </c>
      <c r="G818" s="244"/>
      <c r="H818" s="248">
        <v>1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239</v>
      </c>
      <c r="AU818" s="254" t="s">
        <v>85</v>
      </c>
      <c r="AV818" s="13" t="s">
        <v>85</v>
      </c>
      <c r="AW818" s="13" t="s">
        <v>32</v>
      </c>
      <c r="AX818" s="13" t="s">
        <v>76</v>
      </c>
      <c r="AY818" s="254" t="s">
        <v>232</v>
      </c>
    </row>
    <row r="819" s="15" customFormat="1">
      <c r="A819" s="15"/>
      <c r="B819" s="266"/>
      <c r="C819" s="267"/>
      <c r="D819" s="245" t="s">
        <v>239</v>
      </c>
      <c r="E819" s="268" t="s">
        <v>1</v>
      </c>
      <c r="F819" s="269" t="s">
        <v>1061</v>
      </c>
      <c r="G819" s="267"/>
      <c r="H819" s="268" t="s">
        <v>1</v>
      </c>
      <c r="I819" s="270"/>
      <c r="J819" s="267"/>
      <c r="K819" s="267"/>
      <c r="L819" s="271"/>
      <c r="M819" s="272"/>
      <c r="N819" s="273"/>
      <c r="O819" s="273"/>
      <c r="P819" s="273"/>
      <c r="Q819" s="273"/>
      <c r="R819" s="273"/>
      <c r="S819" s="273"/>
      <c r="T819" s="27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5" t="s">
        <v>239</v>
      </c>
      <c r="AU819" s="275" t="s">
        <v>85</v>
      </c>
      <c r="AV819" s="15" t="s">
        <v>83</v>
      </c>
      <c r="AW819" s="15" t="s">
        <v>32</v>
      </c>
      <c r="AX819" s="15" t="s">
        <v>76</v>
      </c>
      <c r="AY819" s="275" t="s">
        <v>232</v>
      </c>
    </row>
    <row r="820" s="13" customFormat="1">
      <c r="A820" s="13"/>
      <c r="B820" s="243"/>
      <c r="C820" s="244"/>
      <c r="D820" s="245" t="s">
        <v>239</v>
      </c>
      <c r="E820" s="246" t="s">
        <v>1</v>
      </c>
      <c r="F820" s="247" t="s">
        <v>83</v>
      </c>
      <c r="G820" s="244"/>
      <c r="H820" s="248">
        <v>1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239</v>
      </c>
      <c r="AU820" s="254" t="s">
        <v>85</v>
      </c>
      <c r="AV820" s="13" t="s">
        <v>85</v>
      </c>
      <c r="AW820" s="13" t="s">
        <v>32</v>
      </c>
      <c r="AX820" s="13" t="s">
        <v>76</v>
      </c>
      <c r="AY820" s="254" t="s">
        <v>232</v>
      </c>
    </row>
    <row r="821" s="14" customFormat="1">
      <c r="A821" s="14"/>
      <c r="B821" s="255"/>
      <c r="C821" s="256"/>
      <c r="D821" s="245" t="s">
        <v>239</v>
      </c>
      <c r="E821" s="257" t="s">
        <v>1</v>
      </c>
      <c r="F821" s="258" t="s">
        <v>258</v>
      </c>
      <c r="G821" s="256"/>
      <c r="H821" s="259">
        <v>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5" t="s">
        <v>239</v>
      </c>
      <c r="AU821" s="265" t="s">
        <v>85</v>
      </c>
      <c r="AV821" s="14" t="s">
        <v>237</v>
      </c>
      <c r="AW821" s="14" t="s">
        <v>32</v>
      </c>
      <c r="AX821" s="14" t="s">
        <v>83</v>
      </c>
      <c r="AY821" s="265" t="s">
        <v>232</v>
      </c>
    </row>
    <row r="822" s="2" customFormat="1" ht="24.15" customHeight="1">
      <c r="A822" s="39"/>
      <c r="B822" s="40"/>
      <c r="C822" s="276" t="s">
        <v>1062</v>
      </c>
      <c r="D822" s="276" t="s">
        <v>485</v>
      </c>
      <c r="E822" s="277" t="s">
        <v>1063</v>
      </c>
      <c r="F822" s="278" t="s">
        <v>1064</v>
      </c>
      <c r="G822" s="279" t="s">
        <v>293</v>
      </c>
      <c r="H822" s="280">
        <v>3</v>
      </c>
      <c r="I822" s="281"/>
      <c r="J822" s="282">
        <f>ROUND(I822*H822,2)</f>
        <v>0</v>
      </c>
      <c r="K822" s="283"/>
      <c r="L822" s="284"/>
      <c r="M822" s="285" t="s">
        <v>1</v>
      </c>
      <c r="N822" s="286" t="s">
        <v>41</v>
      </c>
      <c r="O822" s="92"/>
      <c r="P822" s="239">
        <f>O822*H822</f>
        <v>0</v>
      </c>
      <c r="Q822" s="239">
        <v>0.16</v>
      </c>
      <c r="R822" s="239">
        <f>Q822*H822</f>
        <v>0.47999999999999998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417</v>
      </c>
      <c r="AT822" s="241" t="s">
        <v>485</v>
      </c>
      <c r="AU822" s="241" t="s">
        <v>85</v>
      </c>
      <c r="AY822" s="18" t="s">
        <v>232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83</v>
      </c>
      <c r="BK822" s="242">
        <f>ROUND(I822*H822,2)</f>
        <v>0</v>
      </c>
      <c r="BL822" s="18" t="s">
        <v>321</v>
      </c>
      <c r="BM822" s="241" t="s">
        <v>1065</v>
      </c>
    </row>
    <row r="823" s="2" customFormat="1">
      <c r="A823" s="39"/>
      <c r="B823" s="40"/>
      <c r="C823" s="41"/>
      <c r="D823" s="245" t="s">
        <v>578</v>
      </c>
      <c r="E823" s="41"/>
      <c r="F823" s="298" t="s">
        <v>1051</v>
      </c>
      <c r="G823" s="41"/>
      <c r="H823" s="41"/>
      <c r="I823" s="299"/>
      <c r="J823" s="41"/>
      <c r="K823" s="41"/>
      <c r="L823" s="45"/>
      <c r="M823" s="300"/>
      <c r="N823" s="301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578</v>
      </c>
      <c r="AU823" s="18" t="s">
        <v>85</v>
      </c>
    </row>
    <row r="824" s="2" customFormat="1" ht="37.8" customHeight="1">
      <c r="A824" s="39"/>
      <c r="B824" s="40"/>
      <c r="C824" s="276" t="s">
        <v>1066</v>
      </c>
      <c r="D824" s="276" t="s">
        <v>485</v>
      </c>
      <c r="E824" s="277" t="s">
        <v>1067</v>
      </c>
      <c r="F824" s="278" t="s">
        <v>1068</v>
      </c>
      <c r="G824" s="279" t="s">
        <v>293</v>
      </c>
      <c r="H824" s="280">
        <v>1</v>
      </c>
      <c r="I824" s="281"/>
      <c r="J824" s="282">
        <f>ROUND(I824*H824,2)</f>
        <v>0</v>
      </c>
      <c r="K824" s="283"/>
      <c r="L824" s="284"/>
      <c r="M824" s="285" t="s">
        <v>1</v>
      </c>
      <c r="N824" s="286" t="s">
        <v>41</v>
      </c>
      <c r="O824" s="92"/>
      <c r="P824" s="239">
        <f>O824*H824</f>
        <v>0</v>
      </c>
      <c r="Q824" s="239">
        <v>0.23999999999999999</v>
      </c>
      <c r="R824" s="239">
        <f>Q824*H824</f>
        <v>0.23999999999999999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417</v>
      </c>
      <c r="AT824" s="241" t="s">
        <v>485</v>
      </c>
      <c r="AU824" s="241" t="s">
        <v>85</v>
      </c>
      <c r="AY824" s="18" t="s">
        <v>232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83</v>
      </c>
      <c r="BK824" s="242">
        <f>ROUND(I824*H824,2)</f>
        <v>0</v>
      </c>
      <c r="BL824" s="18" t="s">
        <v>321</v>
      </c>
      <c r="BM824" s="241" t="s">
        <v>1069</v>
      </c>
    </row>
    <row r="825" s="2" customFormat="1">
      <c r="A825" s="39"/>
      <c r="B825" s="40"/>
      <c r="C825" s="41"/>
      <c r="D825" s="245" t="s">
        <v>578</v>
      </c>
      <c r="E825" s="41"/>
      <c r="F825" s="298" t="s">
        <v>1051</v>
      </c>
      <c r="G825" s="41"/>
      <c r="H825" s="41"/>
      <c r="I825" s="299"/>
      <c r="J825" s="41"/>
      <c r="K825" s="41"/>
      <c r="L825" s="45"/>
      <c r="M825" s="300"/>
      <c r="N825" s="301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578</v>
      </c>
      <c r="AU825" s="18" t="s">
        <v>85</v>
      </c>
    </row>
    <row r="826" s="2" customFormat="1" ht="24.15" customHeight="1">
      <c r="A826" s="39"/>
      <c r="B826" s="40"/>
      <c r="C826" s="229" t="s">
        <v>1070</v>
      </c>
      <c r="D826" s="229" t="s">
        <v>234</v>
      </c>
      <c r="E826" s="230" t="s">
        <v>1071</v>
      </c>
      <c r="F826" s="231" t="s">
        <v>1072</v>
      </c>
      <c r="G826" s="232" t="s">
        <v>329</v>
      </c>
      <c r="H826" s="233">
        <v>1.901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41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321</v>
      </c>
      <c r="AT826" s="241" t="s">
        <v>234</v>
      </c>
      <c r="AU826" s="241" t="s">
        <v>85</v>
      </c>
      <c r="AY826" s="18" t="s">
        <v>232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83</v>
      </c>
      <c r="BK826" s="242">
        <f>ROUND(I826*H826,2)</f>
        <v>0</v>
      </c>
      <c r="BL826" s="18" t="s">
        <v>321</v>
      </c>
      <c r="BM826" s="241" t="s">
        <v>1073</v>
      </c>
    </row>
    <row r="827" s="12" customFormat="1" ht="22.8" customHeight="1">
      <c r="A827" s="12"/>
      <c r="B827" s="213"/>
      <c r="C827" s="214"/>
      <c r="D827" s="215" t="s">
        <v>75</v>
      </c>
      <c r="E827" s="227" t="s">
        <v>1074</v>
      </c>
      <c r="F827" s="227" t="s">
        <v>1075</v>
      </c>
      <c r="G827" s="214"/>
      <c r="H827" s="214"/>
      <c r="I827" s="217"/>
      <c r="J827" s="228">
        <f>BK827</f>
        <v>0</v>
      </c>
      <c r="K827" s="214"/>
      <c r="L827" s="219"/>
      <c r="M827" s="220"/>
      <c r="N827" s="221"/>
      <c r="O827" s="221"/>
      <c r="P827" s="222">
        <f>SUM(P828:P1002)</f>
        <v>0</v>
      </c>
      <c r="Q827" s="221"/>
      <c r="R827" s="222">
        <f>SUM(R828:R1002)</f>
        <v>27.373227119999996</v>
      </c>
      <c r="S827" s="221"/>
      <c r="T827" s="223">
        <f>SUM(T828:T1002)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24" t="s">
        <v>85</v>
      </c>
      <c r="AT827" s="225" t="s">
        <v>75</v>
      </c>
      <c r="AU827" s="225" t="s">
        <v>83</v>
      </c>
      <c r="AY827" s="224" t="s">
        <v>232</v>
      </c>
      <c r="BK827" s="226">
        <f>SUM(BK828:BK1002)</f>
        <v>0</v>
      </c>
    </row>
    <row r="828" s="2" customFormat="1" ht="16.5" customHeight="1">
      <c r="A828" s="39"/>
      <c r="B828" s="40"/>
      <c r="C828" s="229" t="s">
        <v>1076</v>
      </c>
      <c r="D828" s="229" t="s">
        <v>234</v>
      </c>
      <c r="E828" s="230" t="s">
        <v>1077</v>
      </c>
      <c r="F828" s="231" t="s">
        <v>1078</v>
      </c>
      <c r="G828" s="232" t="s">
        <v>167</v>
      </c>
      <c r="H828" s="233">
        <v>685.87099999999998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41</v>
      </c>
      <c r="O828" s="92"/>
      <c r="P828" s="239">
        <f>O828*H828</f>
        <v>0</v>
      </c>
      <c r="Q828" s="239">
        <v>0</v>
      </c>
      <c r="R828" s="239">
        <f>Q828*H828</f>
        <v>0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321</v>
      </c>
      <c r="AT828" s="241" t="s">
        <v>234</v>
      </c>
      <c r="AU828" s="241" t="s">
        <v>85</v>
      </c>
      <c r="AY828" s="18" t="s">
        <v>232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83</v>
      </c>
      <c r="BK828" s="242">
        <f>ROUND(I828*H828,2)</f>
        <v>0</v>
      </c>
      <c r="BL828" s="18" t="s">
        <v>321</v>
      </c>
      <c r="BM828" s="241" t="s">
        <v>1079</v>
      </c>
    </row>
    <row r="829" s="13" customFormat="1">
      <c r="A829" s="13"/>
      <c r="B829" s="243"/>
      <c r="C829" s="244"/>
      <c r="D829" s="245" t="s">
        <v>239</v>
      </c>
      <c r="E829" s="246" t="s">
        <v>1</v>
      </c>
      <c r="F829" s="247" t="s">
        <v>1080</v>
      </c>
      <c r="G829" s="244"/>
      <c r="H829" s="248">
        <v>451.36500000000001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239</v>
      </c>
      <c r="AU829" s="254" t="s">
        <v>85</v>
      </c>
      <c r="AV829" s="13" t="s">
        <v>85</v>
      </c>
      <c r="AW829" s="13" t="s">
        <v>32</v>
      </c>
      <c r="AX829" s="13" t="s">
        <v>76</v>
      </c>
      <c r="AY829" s="254" t="s">
        <v>232</v>
      </c>
    </row>
    <row r="830" s="13" customFormat="1">
      <c r="A830" s="13"/>
      <c r="B830" s="243"/>
      <c r="C830" s="244"/>
      <c r="D830" s="245" t="s">
        <v>239</v>
      </c>
      <c r="E830" s="246" t="s">
        <v>1</v>
      </c>
      <c r="F830" s="247" t="s">
        <v>1081</v>
      </c>
      <c r="G830" s="244"/>
      <c r="H830" s="248">
        <v>169.005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239</v>
      </c>
      <c r="AU830" s="254" t="s">
        <v>85</v>
      </c>
      <c r="AV830" s="13" t="s">
        <v>85</v>
      </c>
      <c r="AW830" s="13" t="s">
        <v>32</v>
      </c>
      <c r="AX830" s="13" t="s">
        <v>76</v>
      </c>
      <c r="AY830" s="254" t="s">
        <v>232</v>
      </c>
    </row>
    <row r="831" s="13" customFormat="1">
      <c r="A831" s="13"/>
      <c r="B831" s="243"/>
      <c r="C831" s="244"/>
      <c r="D831" s="245" t="s">
        <v>239</v>
      </c>
      <c r="E831" s="246" t="s">
        <v>1</v>
      </c>
      <c r="F831" s="247" t="s">
        <v>1082</v>
      </c>
      <c r="G831" s="244"/>
      <c r="H831" s="248">
        <v>65.501000000000005</v>
      </c>
      <c r="I831" s="249"/>
      <c r="J831" s="244"/>
      <c r="K831" s="244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239</v>
      </c>
      <c r="AU831" s="254" t="s">
        <v>85</v>
      </c>
      <c r="AV831" s="13" t="s">
        <v>85</v>
      </c>
      <c r="AW831" s="13" t="s">
        <v>32</v>
      </c>
      <c r="AX831" s="13" t="s">
        <v>76</v>
      </c>
      <c r="AY831" s="254" t="s">
        <v>232</v>
      </c>
    </row>
    <row r="832" s="14" customFormat="1">
      <c r="A832" s="14"/>
      <c r="B832" s="255"/>
      <c r="C832" s="256"/>
      <c r="D832" s="245" t="s">
        <v>239</v>
      </c>
      <c r="E832" s="257" t="s">
        <v>1</v>
      </c>
      <c r="F832" s="258" t="s">
        <v>258</v>
      </c>
      <c r="G832" s="256"/>
      <c r="H832" s="259">
        <v>685.87099999999998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5" t="s">
        <v>239</v>
      </c>
      <c r="AU832" s="265" t="s">
        <v>85</v>
      </c>
      <c r="AV832" s="14" t="s">
        <v>237</v>
      </c>
      <c r="AW832" s="14" t="s">
        <v>32</v>
      </c>
      <c r="AX832" s="14" t="s">
        <v>83</v>
      </c>
      <c r="AY832" s="265" t="s">
        <v>232</v>
      </c>
    </row>
    <row r="833" s="2" customFormat="1" ht="16.5" customHeight="1">
      <c r="A833" s="39"/>
      <c r="B833" s="40"/>
      <c r="C833" s="229" t="s">
        <v>1083</v>
      </c>
      <c r="D833" s="229" t="s">
        <v>234</v>
      </c>
      <c r="E833" s="230" t="s">
        <v>1084</v>
      </c>
      <c r="F833" s="231" t="s">
        <v>1085</v>
      </c>
      <c r="G833" s="232" t="s">
        <v>167</v>
      </c>
      <c r="H833" s="233">
        <v>752.11099999999999</v>
      </c>
      <c r="I833" s="234"/>
      <c r="J833" s="235">
        <f>ROUND(I833*H833,2)</f>
        <v>0</v>
      </c>
      <c r="K833" s="236"/>
      <c r="L833" s="45"/>
      <c r="M833" s="237" t="s">
        <v>1</v>
      </c>
      <c r="N833" s="238" t="s">
        <v>41</v>
      </c>
      <c r="O833" s="92"/>
      <c r="P833" s="239">
        <f>O833*H833</f>
        <v>0</v>
      </c>
      <c r="Q833" s="239">
        <v>0.00029999999999999997</v>
      </c>
      <c r="R833" s="239">
        <f>Q833*H833</f>
        <v>0.22563329999999998</v>
      </c>
      <c r="S833" s="239">
        <v>0</v>
      </c>
      <c r="T833" s="240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1" t="s">
        <v>321</v>
      </c>
      <c r="AT833" s="241" t="s">
        <v>234</v>
      </c>
      <c r="AU833" s="241" t="s">
        <v>85</v>
      </c>
      <c r="AY833" s="18" t="s">
        <v>232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8" t="s">
        <v>83</v>
      </c>
      <c r="BK833" s="242">
        <f>ROUND(I833*H833,2)</f>
        <v>0</v>
      </c>
      <c r="BL833" s="18" t="s">
        <v>321</v>
      </c>
      <c r="BM833" s="241" t="s">
        <v>1086</v>
      </c>
    </row>
    <row r="834" s="13" customFormat="1">
      <c r="A834" s="13"/>
      <c r="B834" s="243"/>
      <c r="C834" s="244"/>
      <c r="D834" s="245" t="s">
        <v>239</v>
      </c>
      <c r="E834" s="246" t="s">
        <v>1</v>
      </c>
      <c r="F834" s="247" t="s">
        <v>1080</v>
      </c>
      <c r="G834" s="244"/>
      <c r="H834" s="248">
        <v>451.36500000000001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239</v>
      </c>
      <c r="AU834" s="254" t="s">
        <v>85</v>
      </c>
      <c r="AV834" s="13" t="s">
        <v>85</v>
      </c>
      <c r="AW834" s="13" t="s">
        <v>32</v>
      </c>
      <c r="AX834" s="13" t="s">
        <v>76</v>
      </c>
      <c r="AY834" s="254" t="s">
        <v>232</v>
      </c>
    </row>
    <row r="835" s="13" customFormat="1">
      <c r="A835" s="13"/>
      <c r="B835" s="243"/>
      <c r="C835" s="244"/>
      <c r="D835" s="245" t="s">
        <v>239</v>
      </c>
      <c r="E835" s="246" t="s">
        <v>1</v>
      </c>
      <c r="F835" s="247" t="s">
        <v>1081</v>
      </c>
      <c r="G835" s="244"/>
      <c r="H835" s="248">
        <v>169.005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239</v>
      </c>
      <c r="AU835" s="254" t="s">
        <v>85</v>
      </c>
      <c r="AV835" s="13" t="s">
        <v>85</v>
      </c>
      <c r="AW835" s="13" t="s">
        <v>32</v>
      </c>
      <c r="AX835" s="13" t="s">
        <v>76</v>
      </c>
      <c r="AY835" s="254" t="s">
        <v>232</v>
      </c>
    </row>
    <row r="836" s="13" customFormat="1">
      <c r="A836" s="13"/>
      <c r="B836" s="243"/>
      <c r="C836" s="244"/>
      <c r="D836" s="245" t="s">
        <v>239</v>
      </c>
      <c r="E836" s="246" t="s">
        <v>1</v>
      </c>
      <c r="F836" s="247" t="s">
        <v>1082</v>
      </c>
      <c r="G836" s="244"/>
      <c r="H836" s="248">
        <v>65.501000000000005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239</v>
      </c>
      <c r="AU836" s="254" t="s">
        <v>85</v>
      </c>
      <c r="AV836" s="13" t="s">
        <v>85</v>
      </c>
      <c r="AW836" s="13" t="s">
        <v>32</v>
      </c>
      <c r="AX836" s="13" t="s">
        <v>76</v>
      </c>
      <c r="AY836" s="254" t="s">
        <v>232</v>
      </c>
    </row>
    <row r="837" s="13" customFormat="1">
      <c r="A837" s="13"/>
      <c r="B837" s="243"/>
      <c r="C837" s="244"/>
      <c r="D837" s="245" t="s">
        <v>239</v>
      </c>
      <c r="E837" s="246" t="s">
        <v>1</v>
      </c>
      <c r="F837" s="247" t="s">
        <v>1087</v>
      </c>
      <c r="G837" s="244"/>
      <c r="H837" s="248">
        <v>66.239999999999995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239</v>
      </c>
      <c r="AU837" s="254" t="s">
        <v>85</v>
      </c>
      <c r="AV837" s="13" t="s">
        <v>85</v>
      </c>
      <c r="AW837" s="13" t="s">
        <v>32</v>
      </c>
      <c r="AX837" s="13" t="s">
        <v>76</v>
      </c>
      <c r="AY837" s="254" t="s">
        <v>232</v>
      </c>
    </row>
    <row r="838" s="14" customFormat="1">
      <c r="A838" s="14"/>
      <c r="B838" s="255"/>
      <c r="C838" s="256"/>
      <c r="D838" s="245" t="s">
        <v>239</v>
      </c>
      <c r="E838" s="257" t="s">
        <v>1</v>
      </c>
      <c r="F838" s="258" t="s">
        <v>258</v>
      </c>
      <c r="G838" s="256"/>
      <c r="H838" s="259">
        <v>752.11099999999999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5" t="s">
        <v>239</v>
      </c>
      <c r="AU838" s="265" t="s">
        <v>85</v>
      </c>
      <c r="AV838" s="14" t="s">
        <v>237</v>
      </c>
      <c r="AW838" s="14" t="s">
        <v>32</v>
      </c>
      <c r="AX838" s="14" t="s">
        <v>83</v>
      </c>
      <c r="AY838" s="265" t="s">
        <v>232</v>
      </c>
    </row>
    <row r="839" s="2" customFormat="1" ht="37.8" customHeight="1">
      <c r="A839" s="39"/>
      <c r="B839" s="40"/>
      <c r="C839" s="229" t="s">
        <v>1088</v>
      </c>
      <c r="D839" s="229" t="s">
        <v>234</v>
      </c>
      <c r="E839" s="230" t="s">
        <v>1089</v>
      </c>
      <c r="F839" s="231" t="s">
        <v>1090</v>
      </c>
      <c r="G839" s="232" t="s">
        <v>164</v>
      </c>
      <c r="H839" s="233">
        <v>136.80000000000001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0.0015299999999999999</v>
      </c>
      <c r="R839" s="239">
        <f>Q839*H839</f>
        <v>0.20930399999999999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321</v>
      </c>
      <c r="AT839" s="241" t="s">
        <v>234</v>
      </c>
      <c r="AU839" s="241" t="s">
        <v>85</v>
      </c>
      <c r="AY839" s="18" t="s">
        <v>232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321</v>
      </c>
      <c r="BM839" s="241" t="s">
        <v>1091</v>
      </c>
    </row>
    <row r="840" s="13" customFormat="1">
      <c r="A840" s="13"/>
      <c r="B840" s="243"/>
      <c r="C840" s="244"/>
      <c r="D840" s="245" t="s">
        <v>239</v>
      </c>
      <c r="E840" s="246" t="s">
        <v>1</v>
      </c>
      <c r="F840" s="247" t="s">
        <v>1092</v>
      </c>
      <c r="G840" s="244"/>
      <c r="H840" s="248">
        <v>136.80000000000001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239</v>
      </c>
      <c r="AU840" s="254" t="s">
        <v>85</v>
      </c>
      <c r="AV840" s="13" t="s">
        <v>85</v>
      </c>
      <c r="AW840" s="13" t="s">
        <v>32</v>
      </c>
      <c r="AX840" s="13" t="s">
        <v>83</v>
      </c>
      <c r="AY840" s="254" t="s">
        <v>232</v>
      </c>
    </row>
    <row r="841" s="2" customFormat="1" ht="37.8" customHeight="1">
      <c r="A841" s="39"/>
      <c r="B841" s="40"/>
      <c r="C841" s="276" t="s">
        <v>1093</v>
      </c>
      <c r="D841" s="276" t="s">
        <v>485</v>
      </c>
      <c r="E841" s="277" t="s">
        <v>1094</v>
      </c>
      <c r="F841" s="278" t="s">
        <v>1095</v>
      </c>
      <c r="G841" s="279" t="s">
        <v>164</v>
      </c>
      <c r="H841" s="280">
        <v>150.47999999999999</v>
      </c>
      <c r="I841" s="281"/>
      <c r="J841" s="282">
        <f>ROUND(I841*H841,2)</f>
        <v>0</v>
      </c>
      <c r="K841" s="283"/>
      <c r="L841" s="284"/>
      <c r="M841" s="285" t="s">
        <v>1</v>
      </c>
      <c r="N841" s="286" t="s">
        <v>41</v>
      </c>
      <c r="O841" s="92"/>
      <c r="P841" s="239">
        <f>O841*H841</f>
        <v>0</v>
      </c>
      <c r="Q841" s="239">
        <v>0.0066</v>
      </c>
      <c r="R841" s="239">
        <f>Q841*H841</f>
        <v>0.99316799999999994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417</v>
      </c>
      <c r="AT841" s="241" t="s">
        <v>485</v>
      </c>
      <c r="AU841" s="241" t="s">
        <v>85</v>
      </c>
      <c r="AY841" s="18" t="s">
        <v>232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321</v>
      </c>
      <c r="BM841" s="241" t="s">
        <v>1096</v>
      </c>
    </row>
    <row r="842" s="13" customFormat="1">
      <c r="A842" s="13"/>
      <c r="B842" s="243"/>
      <c r="C842" s="244"/>
      <c r="D842" s="245" t="s">
        <v>239</v>
      </c>
      <c r="E842" s="244"/>
      <c r="F842" s="247" t="s">
        <v>1097</v>
      </c>
      <c r="G842" s="244"/>
      <c r="H842" s="248">
        <v>150.47999999999999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239</v>
      </c>
      <c r="AU842" s="254" t="s">
        <v>85</v>
      </c>
      <c r="AV842" s="13" t="s">
        <v>85</v>
      </c>
      <c r="AW842" s="13" t="s">
        <v>4</v>
      </c>
      <c r="AX842" s="13" t="s">
        <v>83</v>
      </c>
      <c r="AY842" s="254" t="s">
        <v>232</v>
      </c>
    </row>
    <row r="843" s="2" customFormat="1" ht="37.8" customHeight="1">
      <c r="A843" s="39"/>
      <c r="B843" s="40"/>
      <c r="C843" s="229" t="s">
        <v>1098</v>
      </c>
      <c r="D843" s="229" t="s">
        <v>234</v>
      </c>
      <c r="E843" s="230" t="s">
        <v>1099</v>
      </c>
      <c r="F843" s="231" t="s">
        <v>1100</v>
      </c>
      <c r="G843" s="232" t="s">
        <v>164</v>
      </c>
      <c r="H843" s="233">
        <v>136.80000000000001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41</v>
      </c>
      <c r="O843" s="92"/>
      <c r="P843" s="239">
        <f>O843*H843</f>
        <v>0</v>
      </c>
      <c r="Q843" s="239">
        <v>0.0010200000000000001</v>
      </c>
      <c r="R843" s="239">
        <f>Q843*H843</f>
        <v>0.13953600000000002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321</v>
      </c>
      <c r="AT843" s="241" t="s">
        <v>234</v>
      </c>
      <c r="AU843" s="241" t="s">
        <v>85</v>
      </c>
      <c r="AY843" s="18" t="s">
        <v>232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83</v>
      </c>
      <c r="BK843" s="242">
        <f>ROUND(I843*H843,2)</f>
        <v>0</v>
      </c>
      <c r="BL843" s="18" t="s">
        <v>321</v>
      </c>
      <c r="BM843" s="241" t="s">
        <v>1101</v>
      </c>
    </row>
    <row r="844" s="13" customFormat="1">
      <c r="A844" s="13"/>
      <c r="B844" s="243"/>
      <c r="C844" s="244"/>
      <c r="D844" s="245" t="s">
        <v>239</v>
      </c>
      <c r="E844" s="246" t="s">
        <v>1</v>
      </c>
      <c r="F844" s="247" t="s">
        <v>1092</v>
      </c>
      <c r="G844" s="244"/>
      <c r="H844" s="248">
        <v>136.80000000000001</v>
      </c>
      <c r="I844" s="249"/>
      <c r="J844" s="244"/>
      <c r="K844" s="244"/>
      <c r="L844" s="250"/>
      <c r="M844" s="251"/>
      <c r="N844" s="252"/>
      <c r="O844" s="252"/>
      <c r="P844" s="252"/>
      <c r="Q844" s="252"/>
      <c r="R844" s="252"/>
      <c r="S844" s="252"/>
      <c r="T844" s="25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4" t="s">
        <v>239</v>
      </c>
      <c r="AU844" s="254" t="s">
        <v>85</v>
      </c>
      <c r="AV844" s="13" t="s">
        <v>85</v>
      </c>
      <c r="AW844" s="13" t="s">
        <v>32</v>
      </c>
      <c r="AX844" s="13" t="s">
        <v>83</v>
      </c>
      <c r="AY844" s="254" t="s">
        <v>232</v>
      </c>
    </row>
    <row r="845" s="2" customFormat="1" ht="33" customHeight="1">
      <c r="A845" s="39"/>
      <c r="B845" s="40"/>
      <c r="C845" s="276" t="s">
        <v>1102</v>
      </c>
      <c r="D845" s="276" t="s">
        <v>485</v>
      </c>
      <c r="E845" s="277" t="s">
        <v>1103</v>
      </c>
      <c r="F845" s="278" t="s">
        <v>1104</v>
      </c>
      <c r="G845" s="279" t="s">
        <v>167</v>
      </c>
      <c r="H845" s="280">
        <v>27.907</v>
      </c>
      <c r="I845" s="281"/>
      <c r="J845" s="282">
        <f>ROUND(I845*H845,2)</f>
        <v>0</v>
      </c>
      <c r="K845" s="283"/>
      <c r="L845" s="284"/>
      <c r="M845" s="285" t="s">
        <v>1</v>
      </c>
      <c r="N845" s="286" t="s">
        <v>41</v>
      </c>
      <c r="O845" s="92"/>
      <c r="P845" s="239">
        <f>O845*H845</f>
        <v>0</v>
      </c>
      <c r="Q845" s="239">
        <v>0.021999999999999999</v>
      </c>
      <c r="R845" s="239">
        <f>Q845*H845</f>
        <v>0.613954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417</v>
      </c>
      <c r="AT845" s="241" t="s">
        <v>485</v>
      </c>
      <c r="AU845" s="241" t="s">
        <v>85</v>
      </c>
      <c r="AY845" s="18" t="s">
        <v>232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83</v>
      </c>
      <c r="BK845" s="242">
        <f>ROUND(I845*H845,2)</f>
        <v>0</v>
      </c>
      <c r="BL845" s="18" t="s">
        <v>321</v>
      </c>
      <c r="BM845" s="241" t="s">
        <v>1105</v>
      </c>
    </row>
    <row r="846" s="13" customFormat="1">
      <c r="A846" s="13"/>
      <c r="B846" s="243"/>
      <c r="C846" s="244"/>
      <c r="D846" s="245" t="s">
        <v>239</v>
      </c>
      <c r="E846" s="246" t="s">
        <v>1</v>
      </c>
      <c r="F846" s="247" t="s">
        <v>1106</v>
      </c>
      <c r="G846" s="244"/>
      <c r="H846" s="248">
        <v>23.256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239</v>
      </c>
      <c r="AU846" s="254" t="s">
        <v>85</v>
      </c>
      <c r="AV846" s="13" t="s">
        <v>85</v>
      </c>
      <c r="AW846" s="13" t="s">
        <v>32</v>
      </c>
      <c r="AX846" s="13" t="s">
        <v>83</v>
      </c>
      <c r="AY846" s="254" t="s">
        <v>232</v>
      </c>
    </row>
    <row r="847" s="13" customFormat="1">
      <c r="A847" s="13"/>
      <c r="B847" s="243"/>
      <c r="C847" s="244"/>
      <c r="D847" s="245" t="s">
        <v>239</v>
      </c>
      <c r="E847" s="244"/>
      <c r="F847" s="247" t="s">
        <v>1107</v>
      </c>
      <c r="G847" s="244"/>
      <c r="H847" s="248">
        <v>27.907</v>
      </c>
      <c r="I847" s="249"/>
      <c r="J847" s="244"/>
      <c r="K847" s="244"/>
      <c r="L847" s="250"/>
      <c r="M847" s="251"/>
      <c r="N847" s="252"/>
      <c r="O847" s="252"/>
      <c r="P847" s="252"/>
      <c r="Q847" s="252"/>
      <c r="R847" s="252"/>
      <c r="S847" s="252"/>
      <c r="T847" s="25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4" t="s">
        <v>239</v>
      </c>
      <c r="AU847" s="254" t="s">
        <v>85</v>
      </c>
      <c r="AV847" s="13" t="s">
        <v>85</v>
      </c>
      <c r="AW847" s="13" t="s">
        <v>4</v>
      </c>
      <c r="AX847" s="13" t="s">
        <v>83</v>
      </c>
      <c r="AY847" s="254" t="s">
        <v>232</v>
      </c>
    </row>
    <row r="848" s="2" customFormat="1" ht="33" customHeight="1">
      <c r="A848" s="39"/>
      <c r="B848" s="40"/>
      <c r="C848" s="229" t="s">
        <v>1108</v>
      </c>
      <c r="D848" s="229" t="s">
        <v>234</v>
      </c>
      <c r="E848" s="230" t="s">
        <v>1109</v>
      </c>
      <c r="F848" s="231" t="s">
        <v>1110</v>
      </c>
      <c r="G848" s="232" t="s">
        <v>164</v>
      </c>
      <c r="H848" s="233">
        <v>597.50999999999999</v>
      </c>
      <c r="I848" s="234"/>
      <c r="J848" s="235">
        <f>ROUND(I848*H848,2)</f>
        <v>0</v>
      </c>
      <c r="K848" s="236"/>
      <c r="L848" s="45"/>
      <c r="M848" s="237" t="s">
        <v>1</v>
      </c>
      <c r="N848" s="238" t="s">
        <v>41</v>
      </c>
      <c r="O848" s="92"/>
      <c r="P848" s="239">
        <f>O848*H848</f>
        <v>0</v>
      </c>
      <c r="Q848" s="239">
        <v>0.00042999999999999999</v>
      </c>
      <c r="R848" s="239">
        <f>Q848*H848</f>
        <v>0.25692929999999997</v>
      </c>
      <c r="S848" s="239">
        <v>0</v>
      </c>
      <c r="T848" s="24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1" t="s">
        <v>321</v>
      </c>
      <c r="AT848" s="241" t="s">
        <v>234</v>
      </c>
      <c r="AU848" s="241" t="s">
        <v>85</v>
      </c>
      <c r="AY848" s="18" t="s">
        <v>232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8" t="s">
        <v>83</v>
      </c>
      <c r="BK848" s="242">
        <f>ROUND(I848*H848,2)</f>
        <v>0</v>
      </c>
      <c r="BL848" s="18" t="s">
        <v>321</v>
      </c>
      <c r="BM848" s="241" t="s">
        <v>1111</v>
      </c>
    </row>
    <row r="849" s="13" customFormat="1">
      <c r="A849" s="13"/>
      <c r="B849" s="243"/>
      <c r="C849" s="244"/>
      <c r="D849" s="245" t="s">
        <v>239</v>
      </c>
      <c r="E849" s="246" t="s">
        <v>1</v>
      </c>
      <c r="F849" s="247" t="s">
        <v>1112</v>
      </c>
      <c r="G849" s="244"/>
      <c r="H849" s="248">
        <v>20.620000000000001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239</v>
      </c>
      <c r="AU849" s="254" t="s">
        <v>85</v>
      </c>
      <c r="AV849" s="13" t="s">
        <v>85</v>
      </c>
      <c r="AW849" s="13" t="s">
        <v>32</v>
      </c>
      <c r="AX849" s="13" t="s">
        <v>76</v>
      </c>
      <c r="AY849" s="254" t="s">
        <v>232</v>
      </c>
    </row>
    <row r="850" s="13" customFormat="1">
      <c r="A850" s="13"/>
      <c r="B850" s="243"/>
      <c r="C850" s="244"/>
      <c r="D850" s="245" t="s">
        <v>239</v>
      </c>
      <c r="E850" s="246" t="s">
        <v>1</v>
      </c>
      <c r="F850" s="247" t="s">
        <v>1113</v>
      </c>
      <c r="G850" s="244"/>
      <c r="H850" s="248">
        <v>10.380000000000001</v>
      </c>
      <c r="I850" s="249"/>
      <c r="J850" s="244"/>
      <c r="K850" s="244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239</v>
      </c>
      <c r="AU850" s="254" t="s">
        <v>85</v>
      </c>
      <c r="AV850" s="13" t="s">
        <v>85</v>
      </c>
      <c r="AW850" s="13" t="s">
        <v>32</v>
      </c>
      <c r="AX850" s="13" t="s">
        <v>76</v>
      </c>
      <c r="AY850" s="254" t="s">
        <v>232</v>
      </c>
    </row>
    <row r="851" s="13" customFormat="1">
      <c r="A851" s="13"/>
      <c r="B851" s="243"/>
      <c r="C851" s="244"/>
      <c r="D851" s="245" t="s">
        <v>239</v>
      </c>
      <c r="E851" s="246" t="s">
        <v>1</v>
      </c>
      <c r="F851" s="247" t="s">
        <v>1114</v>
      </c>
      <c r="G851" s="244"/>
      <c r="H851" s="248">
        <v>37.439999999999998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239</v>
      </c>
      <c r="AU851" s="254" t="s">
        <v>85</v>
      </c>
      <c r="AV851" s="13" t="s">
        <v>85</v>
      </c>
      <c r="AW851" s="13" t="s">
        <v>32</v>
      </c>
      <c r="AX851" s="13" t="s">
        <v>76</v>
      </c>
      <c r="AY851" s="254" t="s">
        <v>232</v>
      </c>
    </row>
    <row r="852" s="13" customFormat="1">
      <c r="A852" s="13"/>
      <c r="B852" s="243"/>
      <c r="C852" s="244"/>
      <c r="D852" s="245" t="s">
        <v>239</v>
      </c>
      <c r="E852" s="246" t="s">
        <v>1</v>
      </c>
      <c r="F852" s="247" t="s">
        <v>1115</v>
      </c>
      <c r="G852" s="244"/>
      <c r="H852" s="248">
        <v>18.390000000000001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239</v>
      </c>
      <c r="AU852" s="254" t="s">
        <v>85</v>
      </c>
      <c r="AV852" s="13" t="s">
        <v>85</v>
      </c>
      <c r="AW852" s="13" t="s">
        <v>32</v>
      </c>
      <c r="AX852" s="13" t="s">
        <v>76</v>
      </c>
      <c r="AY852" s="254" t="s">
        <v>232</v>
      </c>
    </row>
    <row r="853" s="13" customFormat="1">
      <c r="A853" s="13"/>
      <c r="B853" s="243"/>
      <c r="C853" s="244"/>
      <c r="D853" s="245" t="s">
        <v>239</v>
      </c>
      <c r="E853" s="246" t="s">
        <v>1</v>
      </c>
      <c r="F853" s="247" t="s">
        <v>1116</v>
      </c>
      <c r="G853" s="244"/>
      <c r="H853" s="248">
        <v>41.049999999999997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239</v>
      </c>
      <c r="AU853" s="254" t="s">
        <v>85</v>
      </c>
      <c r="AV853" s="13" t="s">
        <v>85</v>
      </c>
      <c r="AW853" s="13" t="s">
        <v>32</v>
      </c>
      <c r="AX853" s="13" t="s">
        <v>76</v>
      </c>
      <c r="AY853" s="254" t="s">
        <v>232</v>
      </c>
    </row>
    <row r="854" s="13" customFormat="1">
      <c r="A854" s="13"/>
      <c r="B854" s="243"/>
      <c r="C854" s="244"/>
      <c r="D854" s="245" t="s">
        <v>239</v>
      </c>
      <c r="E854" s="246" t="s">
        <v>1</v>
      </c>
      <c r="F854" s="247" t="s">
        <v>1117</v>
      </c>
      <c r="G854" s="244"/>
      <c r="H854" s="248">
        <v>17.91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239</v>
      </c>
      <c r="AU854" s="254" t="s">
        <v>85</v>
      </c>
      <c r="AV854" s="13" t="s">
        <v>85</v>
      </c>
      <c r="AW854" s="13" t="s">
        <v>32</v>
      </c>
      <c r="AX854" s="13" t="s">
        <v>76</v>
      </c>
      <c r="AY854" s="254" t="s">
        <v>232</v>
      </c>
    </row>
    <row r="855" s="13" customFormat="1">
      <c r="A855" s="13"/>
      <c r="B855" s="243"/>
      <c r="C855" s="244"/>
      <c r="D855" s="245" t="s">
        <v>239</v>
      </c>
      <c r="E855" s="246" t="s">
        <v>1</v>
      </c>
      <c r="F855" s="247" t="s">
        <v>1118</v>
      </c>
      <c r="G855" s="244"/>
      <c r="H855" s="248">
        <v>40.479999999999997</v>
      </c>
      <c r="I855" s="249"/>
      <c r="J855" s="244"/>
      <c r="K855" s="244"/>
      <c r="L855" s="250"/>
      <c r="M855" s="251"/>
      <c r="N855" s="252"/>
      <c r="O855" s="252"/>
      <c r="P855" s="252"/>
      <c r="Q855" s="252"/>
      <c r="R855" s="252"/>
      <c r="S855" s="252"/>
      <c r="T855" s="25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4" t="s">
        <v>239</v>
      </c>
      <c r="AU855" s="254" t="s">
        <v>85</v>
      </c>
      <c r="AV855" s="13" t="s">
        <v>85</v>
      </c>
      <c r="AW855" s="13" t="s">
        <v>32</v>
      </c>
      <c r="AX855" s="13" t="s">
        <v>76</v>
      </c>
      <c r="AY855" s="254" t="s">
        <v>232</v>
      </c>
    </row>
    <row r="856" s="13" customFormat="1">
      <c r="A856" s="13"/>
      <c r="B856" s="243"/>
      <c r="C856" s="244"/>
      <c r="D856" s="245" t="s">
        <v>239</v>
      </c>
      <c r="E856" s="246" t="s">
        <v>1</v>
      </c>
      <c r="F856" s="247" t="s">
        <v>1119</v>
      </c>
      <c r="G856" s="244"/>
      <c r="H856" s="248">
        <v>30.649999999999999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239</v>
      </c>
      <c r="AU856" s="254" t="s">
        <v>85</v>
      </c>
      <c r="AV856" s="13" t="s">
        <v>85</v>
      </c>
      <c r="AW856" s="13" t="s">
        <v>32</v>
      </c>
      <c r="AX856" s="13" t="s">
        <v>76</v>
      </c>
      <c r="AY856" s="254" t="s">
        <v>232</v>
      </c>
    </row>
    <row r="857" s="13" customFormat="1">
      <c r="A857" s="13"/>
      <c r="B857" s="243"/>
      <c r="C857" s="244"/>
      <c r="D857" s="245" t="s">
        <v>239</v>
      </c>
      <c r="E857" s="246" t="s">
        <v>1</v>
      </c>
      <c r="F857" s="247" t="s">
        <v>1120</v>
      </c>
      <c r="G857" s="244"/>
      <c r="H857" s="248">
        <v>40.479999999999997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239</v>
      </c>
      <c r="AU857" s="254" t="s">
        <v>85</v>
      </c>
      <c r="AV857" s="13" t="s">
        <v>85</v>
      </c>
      <c r="AW857" s="13" t="s">
        <v>32</v>
      </c>
      <c r="AX857" s="13" t="s">
        <v>76</v>
      </c>
      <c r="AY857" s="254" t="s">
        <v>232</v>
      </c>
    </row>
    <row r="858" s="13" customFormat="1">
      <c r="A858" s="13"/>
      <c r="B858" s="243"/>
      <c r="C858" s="244"/>
      <c r="D858" s="245" t="s">
        <v>239</v>
      </c>
      <c r="E858" s="246" t="s">
        <v>1</v>
      </c>
      <c r="F858" s="247" t="s">
        <v>1121</v>
      </c>
      <c r="G858" s="244"/>
      <c r="H858" s="248">
        <v>57.850000000000001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239</v>
      </c>
      <c r="AU858" s="254" t="s">
        <v>85</v>
      </c>
      <c r="AV858" s="13" t="s">
        <v>85</v>
      </c>
      <c r="AW858" s="13" t="s">
        <v>32</v>
      </c>
      <c r="AX858" s="13" t="s">
        <v>76</v>
      </c>
      <c r="AY858" s="254" t="s">
        <v>232</v>
      </c>
    </row>
    <row r="859" s="16" customFormat="1">
      <c r="A859" s="16"/>
      <c r="B859" s="287"/>
      <c r="C859" s="288"/>
      <c r="D859" s="245" t="s">
        <v>239</v>
      </c>
      <c r="E859" s="289" t="s">
        <v>163</v>
      </c>
      <c r="F859" s="290" t="s">
        <v>499</v>
      </c>
      <c r="G859" s="288"/>
      <c r="H859" s="291">
        <v>315.25</v>
      </c>
      <c r="I859" s="292"/>
      <c r="J859" s="288"/>
      <c r="K859" s="288"/>
      <c r="L859" s="293"/>
      <c r="M859" s="294"/>
      <c r="N859" s="295"/>
      <c r="O859" s="295"/>
      <c r="P859" s="295"/>
      <c r="Q859" s="295"/>
      <c r="R859" s="295"/>
      <c r="S859" s="295"/>
      <c r="T859" s="29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97" t="s">
        <v>239</v>
      </c>
      <c r="AU859" s="297" t="s">
        <v>85</v>
      </c>
      <c r="AV859" s="16" t="s">
        <v>244</v>
      </c>
      <c r="AW859" s="16" t="s">
        <v>32</v>
      </c>
      <c r="AX859" s="16" t="s">
        <v>76</v>
      </c>
      <c r="AY859" s="297" t="s">
        <v>232</v>
      </c>
    </row>
    <row r="860" s="13" customFormat="1">
      <c r="A860" s="13"/>
      <c r="B860" s="243"/>
      <c r="C860" s="244"/>
      <c r="D860" s="245" t="s">
        <v>239</v>
      </c>
      <c r="E860" s="246" t="s">
        <v>1</v>
      </c>
      <c r="F860" s="247" t="s">
        <v>1122</v>
      </c>
      <c r="G860" s="244"/>
      <c r="H860" s="248">
        <v>16.390000000000001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239</v>
      </c>
      <c r="AU860" s="254" t="s">
        <v>85</v>
      </c>
      <c r="AV860" s="13" t="s">
        <v>85</v>
      </c>
      <c r="AW860" s="13" t="s">
        <v>32</v>
      </c>
      <c r="AX860" s="13" t="s">
        <v>76</v>
      </c>
      <c r="AY860" s="254" t="s">
        <v>232</v>
      </c>
    </row>
    <row r="861" s="13" customFormat="1">
      <c r="A861" s="13"/>
      <c r="B861" s="243"/>
      <c r="C861" s="244"/>
      <c r="D861" s="245" t="s">
        <v>239</v>
      </c>
      <c r="E861" s="246" t="s">
        <v>1</v>
      </c>
      <c r="F861" s="247" t="s">
        <v>1123</v>
      </c>
      <c r="G861" s="244"/>
      <c r="H861" s="248">
        <v>14.69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239</v>
      </c>
      <c r="AU861" s="254" t="s">
        <v>85</v>
      </c>
      <c r="AV861" s="13" t="s">
        <v>85</v>
      </c>
      <c r="AW861" s="13" t="s">
        <v>32</v>
      </c>
      <c r="AX861" s="13" t="s">
        <v>76</v>
      </c>
      <c r="AY861" s="254" t="s">
        <v>232</v>
      </c>
    </row>
    <row r="862" s="13" customFormat="1">
      <c r="A862" s="13"/>
      <c r="B862" s="243"/>
      <c r="C862" s="244"/>
      <c r="D862" s="245" t="s">
        <v>239</v>
      </c>
      <c r="E862" s="246" t="s">
        <v>1</v>
      </c>
      <c r="F862" s="247" t="s">
        <v>1124</v>
      </c>
      <c r="G862" s="244"/>
      <c r="H862" s="248">
        <v>28.460000000000001</v>
      </c>
      <c r="I862" s="249"/>
      <c r="J862" s="244"/>
      <c r="K862" s="244"/>
      <c r="L862" s="250"/>
      <c r="M862" s="251"/>
      <c r="N862" s="252"/>
      <c r="O862" s="252"/>
      <c r="P862" s="252"/>
      <c r="Q862" s="252"/>
      <c r="R862" s="252"/>
      <c r="S862" s="252"/>
      <c r="T862" s="25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4" t="s">
        <v>239</v>
      </c>
      <c r="AU862" s="254" t="s">
        <v>85</v>
      </c>
      <c r="AV862" s="13" t="s">
        <v>85</v>
      </c>
      <c r="AW862" s="13" t="s">
        <v>32</v>
      </c>
      <c r="AX862" s="13" t="s">
        <v>76</v>
      </c>
      <c r="AY862" s="254" t="s">
        <v>232</v>
      </c>
    </row>
    <row r="863" s="13" customFormat="1">
      <c r="A863" s="13"/>
      <c r="B863" s="243"/>
      <c r="C863" s="244"/>
      <c r="D863" s="245" t="s">
        <v>239</v>
      </c>
      <c r="E863" s="246" t="s">
        <v>1</v>
      </c>
      <c r="F863" s="247" t="s">
        <v>1125</v>
      </c>
      <c r="G863" s="244"/>
      <c r="H863" s="248">
        <v>14.69</v>
      </c>
      <c r="I863" s="249"/>
      <c r="J863" s="244"/>
      <c r="K863" s="244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239</v>
      </c>
      <c r="AU863" s="254" t="s">
        <v>85</v>
      </c>
      <c r="AV863" s="13" t="s">
        <v>85</v>
      </c>
      <c r="AW863" s="13" t="s">
        <v>32</v>
      </c>
      <c r="AX863" s="13" t="s">
        <v>76</v>
      </c>
      <c r="AY863" s="254" t="s">
        <v>232</v>
      </c>
    </row>
    <row r="864" s="13" customFormat="1">
      <c r="A864" s="13"/>
      <c r="B864" s="243"/>
      <c r="C864" s="244"/>
      <c r="D864" s="245" t="s">
        <v>239</v>
      </c>
      <c r="E864" s="246" t="s">
        <v>1</v>
      </c>
      <c r="F864" s="247" t="s">
        <v>1126</v>
      </c>
      <c r="G864" s="244"/>
      <c r="H864" s="248">
        <v>15.210000000000001</v>
      </c>
      <c r="I864" s="249"/>
      <c r="J864" s="244"/>
      <c r="K864" s="244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239</v>
      </c>
      <c r="AU864" s="254" t="s">
        <v>85</v>
      </c>
      <c r="AV864" s="13" t="s">
        <v>85</v>
      </c>
      <c r="AW864" s="13" t="s">
        <v>32</v>
      </c>
      <c r="AX864" s="13" t="s">
        <v>76</v>
      </c>
      <c r="AY864" s="254" t="s">
        <v>232</v>
      </c>
    </row>
    <row r="865" s="13" customFormat="1">
      <c r="A865" s="13"/>
      <c r="B865" s="243"/>
      <c r="C865" s="244"/>
      <c r="D865" s="245" t="s">
        <v>239</v>
      </c>
      <c r="E865" s="246" t="s">
        <v>1</v>
      </c>
      <c r="F865" s="247" t="s">
        <v>1127</v>
      </c>
      <c r="G865" s="244"/>
      <c r="H865" s="248">
        <v>12.43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239</v>
      </c>
      <c r="AU865" s="254" t="s">
        <v>85</v>
      </c>
      <c r="AV865" s="13" t="s">
        <v>85</v>
      </c>
      <c r="AW865" s="13" t="s">
        <v>32</v>
      </c>
      <c r="AX865" s="13" t="s">
        <v>76</v>
      </c>
      <c r="AY865" s="254" t="s">
        <v>232</v>
      </c>
    </row>
    <row r="866" s="13" customFormat="1">
      <c r="A866" s="13"/>
      <c r="B866" s="243"/>
      <c r="C866" s="244"/>
      <c r="D866" s="245" t="s">
        <v>239</v>
      </c>
      <c r="E866" s="246" t="s">
        <v>1</v>
      </c>
      <c r="F866" s="247" t="s">
        <v>1128</v>
      </c>
      <c r="G866" s="244"/>
      <c r="H866" s="248">
        <v>11.810000000000001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239</v>
      </c>
      <c r="AU866" s="254" t="s">
        <v>85</v>
      </c>
      <c r="AV866" s="13" t="s">
        <v>85</v>
      </c>
      <c r="AW866" s="13" t="s">
        <v>32</v>
      </c>
      <c r="AX866" s="13" t="s">
        <v>76</v>
      </c>
      <c r="AY866" s="254" t="s">
        <v>232</v>
      </c>
    </row>
    <row r="867" s="13" customFormat="1">
      <c r="A867" s="13"/>
      <c r="B867" s="243"/>
      <c r="C867" s="244"/>
      <c r="D867" s="245" t="s">
        <v>239</v>
      </c>
      <c r="E867" s="246" t="s">
        <v>1</v>
      </c>
      <c r="F867" s="247" t="s">
        <v>1129</v>
      </c>
      <c r="G867" s="244"/>
      <c r="H867" s="248">
        <v>11.880000000000001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239</v>
      </c>
      <c r="AU867" s="254" t="s">
        <v>85</v>
      </c>
      <c r="AV867" s="13" t="s">
        <v>85</v>
      </c>
      <c r="AW867" s="13" t="s">
        <v>32</v>
      </c>
      <c r="AX867" s="13" t="s">
        <v>76</v>
      </c>
      <c r="AY867" s="254" t="s">
        <v>232</v>
      </c>
    </row>
    <row r="868" s="13" customFormat="1">
      <c r="A868" s="13"/>
      <c r="B868" s="243"/>
      <c r="C868" s="244"/>
      <c r="D868" s="245" t="s">
        <v>239</v>
      </c>
      <c r="E868" s="246" t="s">
        <v>1</v>
      </c>
      <c r="F868" s="247" t="s">
        <v>1130</v>
      </c>
      <c r="G868" s="244"/>
      <c r="H868" s="248">
        <v>15.73</v>
      </c>
      <c r="I868" s="249"/>
      <c r="J868" s="244"/>
      <c r="K868" s="244"/>
      <c r="L868" s="250"/>
      <c r="M868" s="251"/>
      <c r="N868" s="252"/>
      <c r="O868" s="252"/>
      <c r="P868" s="252"/>
      <c r="Q868" s="252"/>
      <c r="R868" s="252"/>
      <c r="S868" s="252"/>
      <c r="T868" s="25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4" t="s">
        <v>239</v>
      </c>
      <c r="AU868" s="254" t="s">
        <v>85</v>
      </c>
      <c r="AV868" s="13" t="s">
        <v>85</v>
      </c>
      <c r="AW868" s="13" t="s">
        <v>32</v>
      </c>
      <c r="AX868" s="13" t="s">
        <v>76</v>
      </c>
      <c r="AY868" s="254" t="s">
        <v>232</v>
      </c>
    </row>
    <row r="869" s="13" customFormat="1">
      <c r="A869" s="13"/>
      <c r="B869" s="243"/>
      <c r="C869" s="244"/>
      <c r="D869" s="245" t="s">
        <v>239</v>
      </c>
      <c r="E869" s="246" t="s">
        <v>1</v>
      </c>
      <c r="F869" s="247" t="s">
        <v>1131</v>
      </c>
      <c r="G869" s="244"/>
      <c r="H869" s="248">
        <v>13.83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239</v>
      </c>
      <c r="AU869" s="254" t="s">
        <v>85</v>
      </c>
      <c r="AV869" s="13" t="s">
        <v>85</v>
      </c>
      <c r="AW869" s="13" t="s">
        <v>32</v>
      </c>
      <c r="AX869" s="13" t="s">
        <v>76</v>
      </c>
      <c r="AY869" s="254" t="s">
        <v>232</v>
      </c>
    </row>
    <row r="870" s="13" customFormat="1">
      <c r="A870" s="13"/>
      <c r="B870" s="243"/>
      <c r="C870" s="244"/>
      <c r="D870" s="245" t="s">
        <v>239</v>
      </c>
      <c r="E870" s="246" t="s">
        <v>1</v>
      </c>
      <c r="F870" s="247" t="s">
        <v>1132</v>
      </c>
      <c r="G870" s="244"/>
      <c r="H870" s="248">
        <v>10.630000000000001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239</v>
      </c>
      <c r="AU870" s="254" t="s">
        <v>85</v>
      </c>
      <c r="AV870" s="13" t="s">
        <v>85</v>
      </c>
      <c r="AW870" s="13" t="s">
        <v>32</v>
      </c>
      <c r="AX870" s="13" t="s">
        <v>76</v>
      </c>
      <c r="AY870" s="254" t="s">
        <v>232</v>
      </c>
    </row>
    <row r="871" s="16" customFormat="1">
      <c r="A871" s="16"/>
      <c r="B871" s="287"/>
      <c r="C871" s="288"/>
      <c r="D871" s="245" t="s">
        <v>239</v>
      </c>
      <c r="E871" s="289" t="s">
        <v>170</v>
      </c>
      <c r="F871" s="290" t="s">
        <v>499</v>
      </c>
      <c r="G871" s="288"/>
      <c r="H871" s="291">
        <v>165.75</v>
      </c>
      <c r="I871" s="292"/>
      <c r="J871" s="288"/>
      <c r="K871" s="288"/>
      <c r="L871" s="293"/>
      <c r="M871" s="294"/>
      <c r="N871" s="295"/>
      <c r="O871" s="295"/>
      <c r="P871" s="295"/>
      <c r="Q871" s="295"/>
      <c r="R871" s="295"/>
      <c r="S871" s="295"/>
      <c r="T871" s="29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97" t="s">
        <v>239</v>
      </c>
      <c r="AU871" s="297" t="s">
        <v>85</v>
      </c>
      <c r="AV871" s="16" t="s">
        <v>244</v>
      </c>
      <c r="AW871" s="16" t="s">
        <v>32</v>
      </c>
      <c r="AX871" s="16" t="s">
        <v>76</v>
      </c>
      <c r="AY871" s="297" t="s">
        <v>232</v>
      </c>
    </row>
    <row r="872" s="13" customFormat="1">
      <c r="A872" s="13"/>
      <c r="B872" s="243"/>
      <c r="C872" s="244"/>
      <c r="D872" s="245" t="s">
        <v>239</v>
      </c>
      <c r="E872" s="246" t="s">
        <v>1</v>
      </c>
      <c r="F872" s="247" t="s">
        <v>1133</v>
      </c>
      <c r="G872" s="244"/>
      <c r="H872" s="248">
        <v>10.369999999999999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239</v>
      </c>
      <c r="AU872" s="254" t="s">
        <v>85</v>
      </c>
      <c r="AV872" s="13" t="s">
        <v>85</v>
      </c>
      <c r="AW872" s="13" t="s">
        <v>32</v>
      </c>
      <c r="AX872" s="13" t="s">
        <v>76</v>
      </c>
      <c r="AY872" s="254" t="s">
        <v>232</v>
      </c>
    </row>
    <row r="873" s="13" customFormat="1">
      <c r="A873" s="13"/>
      <c r="B873" s="243"/>
      <c r="C873" s="244"/>
      <c r="D873" s="245" t="s">
        <v>239</v>
      </c>
      <c r="E873" s="246" t="s">
        <v>1</v>
      </c>
      <c r="F873" s="247" t="s">
        <v>1134</v>
      </c>
      <c r="G873" s="244"/>
      <c r="H873" s="248">
        <v>10.369999999999999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239</v>
      </c>
      <c r="AU873" s="254" t="s">
        <v>85</v>
      </c>
      <c r="AV873" s="13" t="s">
        <v>85</v>
      </c>
      <c r="AW873" s="13" t="s">
        <v>32</v>
      </c>
      <c r="AX873" s="13" t="s">
        <v>76</v>
      </c>
      <c r="AY873" s="254" t="s">
        <v>232</v>
      </c>
    </row>
    <row r="874" s="13" customFormat="1">
      <c r="A874" s="13"/>
      <c r="B874" s="243"/>
      <c r="C874" s="244"/>
      <c r="D874" s="245" t="s">
        <v>239</v>
      </c>
      <c r="E874" s="246" t="s">
        <v>1</v>
      </c>
      <c r="F874" s="247" t="s">
        <v>1135</v>
      </c>
      <c r="G874" s="244"/>
      <c r="H874" s="248">
        <v>7.79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239</v>
      </c>
      <c r="AU874" s="254" t="s">
        <v>85</v>
      </c>
      <c r="AV874" s="13" t="s">
        <v>85</v>
      </c>
      <c r="AW874" s="13" t="s">
        <v>32</v>
      </c>
      <c r="AX874" s="13" t="s">
        <v>76</v>
      </c>
      <c r="AY874" s="254" t="s">
        <v>232</v>
      </c>
    </row>
    <row r="875" s="13" customFormat="1">
      <c r="A875" s="13"/>
      <c r="B875" s="243"/>
      <c r="C875" s="244"/>
      <c r="D875" s="245" t="s">
        <v>239</v>
      </c>
      <c r="E875" s="246" t="s">
        <v>1</v>
      </c>
      <c r="F875" s="247" t="s">
        <v>1136</v>
      </c>
      <c r="G875" s="244"/>
      <c r="H875" s="248">
        <v>5.3600000000000003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239</v>
      </c>
      <c r="AU875" s="254" t="s">
        <v>85</v>
      </c>
      <c r="AV875" s="13" t="s">
        <v>85</v>
      </c>
      <c r="AW875" s="13" t="s">
        <v>32</v>
      </c>
      <c r="AX875" s="13" t="s">
        <v>76</v>
      </c>
      <c r="AY875" s="254" t="s">
        <v>232</v>
      </c>
    </row>
    <row r="876" s="13" customFormat="1">
      <c r="A876" s="13"/>
      <c r="B876" s="243"/>
      <c r="C876" s="244"/>
      <c r="D876" s="245" t="s">
        <v>239</v>
      </c>
      <c r="E876" s="246" t="s">
        <v>1</v>
      </c>
      <c r="F876" s="247" t="s">
        <v>1137</v>
      </c>
      <c r="G876" s="244"/>
      <c r="H876" s="248">
        <v>9.9900000000000002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239</v>
      </c>
      <c r="AU876" s="254" t="s">
        <v>85</v>
      </c>
      <c r="AV876" s="13" t="s">
        <v>85</v>
      </c>
      <c r="AW876" s="13" t="s">
        <v>32</v>
      </c>
      <c r="AX876" s="13" t="s">
        <v>76</v>
      </c>
      <c r="AY876" s="254" t="s">
        <v>232</v>
      </c>
    </row>
    <row r="877" s="13" customFormat="1">
      <c r="A877" s="13"/>
      <c r="B877" s="243"/>
      <c r="C877" s="244"/>
      <c r="D877" s="245" t="s">
        <v>239</v>
      </c>
      <c r="E877" s="246" t="s">
        <v>1</v>
      </c>
      <c r="F877" s="247" t="s">
        <v>1138</v>
      </c>
      <c r="G877" s="244"/>
      <c r="H877" s="248">
        <v>5.2699999999999996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239</v>
      </c>
      <c r="AU877" s="254" t="s">
        <v>85</v>
      </c>
      <c r="AV877" s="13" t="s">
        <v>85</v>
      </c>
      <c r="AW877" s="13" t="s">
        <v>32</v>
      </c>
      <c r="AX877" s="13" t="s">
        <v>76</v>
      </c>
      <c r="AY877" s="254" t="s">
        <v>232</v>
      </c>
    </row>
    <row r="878" s="13" customFormat="1">
      <c r="A878" s="13"/>
      <c r="B878" s="243"/>
      <c r="C878" s="244"/>
      <c r="D878" s="245" t="s">
        <v>239</v>
      </c>
      <c r="E878" s="246" t="s">
        <v>1</v>
      </c>
      <c r="F878" s="247" t="s">
        <v>1139</v>
      </c>
      <c r="G878" s="244"/>
      <c r="H878" s="248">
        <v>5.3799999999999999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239</v>
      </c>
      <c r="AU878" s="254" t="s">
        <v>85</v>
      </c>
      <c r="AV878" s="13" t="s">
        <v>85</v>
      </c>
      <c r="AW878" s="13" t="s">
        <v>32</v>
      </c>
      <c r="AX878" s="13" t="s">
        <v>76</v>
      </c>
      <c r="AY878" s="254" t="s">
        <v>232</v>
      </c>
    </row>
    <row r="879" s="13" customFormat="1">
      <c r="A879" s="13"/>
      <c r="B879" s="243"/>
      <c r="C879" s="244"/>
      <c r="D879" s="245" t="s">
        <v>239</v>
      </c>
      <c r="E879" s="246" t="s">
        <v>1</v>
      </c>
      <c r="F879" s="247" t="s">
        <v>1140</v>
      </c>
      <c r="G879" s="244"/>
      <c r="H879" s="248">
        <v>5.4400000000000004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239</v>
      </c>
      <c r="AU879" s="254" t="s">
        <v>85</v>
      </c>
      <c r="AV879" s="13" t="s">
        <v>85</v>
      </c>
      <c r="AW879" s="13" t="s">
        <v>32</v>
      </c>
      <c r="AX879" s="13" t="s">
        <v>76</v>
      </c>
      <c r="AY879" s="254" t="s">
        <v>232</v>
      </c>
    </row>
    <row r="880" s="13" customFormat="1">
      <c r="A880" s="13"/>
      <c r="B880" s="243"/>
      <c r="C880" s="244"/>
      <c r="D880" s="245" t="s">
        <v>239</v>
      </c>
      <c r="E880" s="246" t="s">
        <v>1</v>
      </c>
      <c r="F880" s="247" t="s">
        <v>1141</v>
      </c>
      <c r="G880" s="244"/>
      <c r="H880" s="248">
        <v>10.119999999999999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239</v>
      </c>
      <c r="AU880" s="254" t="s">
        <v>85</v>
      </c>
      <c r="AV880" s="13" t="s">
        <v>85</v>
      </c>
      <c r="AW880" s="13" t="s">
        <v>32</v>
      </c>
      <c r="AX880" s="13" t="s">
        <v>76</v>
      </c>
      <c r="AY880" s="254" t="s">
        <v>232</v>
      </c>
    </row>
    <row r="881" s="13" customFormat="1">
      <c r="A881" s="13"/>
      <c r="B881" s="243"/>
      <c r="C881" s="244"/>
      <c r="D881" s="245" t="s">
        <v>239</v>
      </c>
      <c r="E881" s="246" t="s">
        <v>1</v>
      </c>
      <c r="F881" s="247" t="s">
        <v>1142</v>
      </c>
      <c r="G881" s="244"/>
      <c r="H881" s="248">
        <v>12.85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239</v>
      </c>
      <c r="AU881" s="254" t="s">
        <v>85</v>
      </c>
      <c r="AV881" s="13" t="s">
        <v>85</v>
      </c>
      <c r="AW881" s="13" t="s">
        <v>32</v>
      </c>
      <c r="AX881" s="13" t="s">
        <v>76</v>
      </c>
      <c r="AY881" s="254" t="s">
        <v>232</v>
      </c>
    </row>
    <row r="882" s="13" customFormat="1">
      <c r="A882" s="13"/>
      <c r="B882" s="243"/>
      <c r="C882" s="244"/>
      <c r="D882" s="245" t="s">
        <v>239</v>
      </c>
      <c r="E882" s="246" t="s">
        <v>1</v>
      </c>
      <c r="F882" s="247" t="s">
        <v>1143</v>
      </c>
      <c r="G882" s="244"/>
      <c r="H882" s="248">
        <v>6.2300000000000004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239</v>
      </c>
      <c r="AU882" s="254" t="s">
        <v>85</v>
      </c>
      <c r="AV882" s="13" t="s">
        <v>85</v>
      </c>
      <c r="AW882" s="13" t="s">
        <v>32</v>
      </c>
      <c r="AX882" s="13" t="s">
        <v>76</v>
      </c>
      <c r="AY882" s="254" t="s">
        <v>232</v>
      </c>
    </row>
    <row r="883" s="13" customFormat="1">
      <c r="A883" s="13"/>
      <c r="B883" s="243"/>
      <c r="C883" s="244"/>
      <c r="D883" s="245" t="s">
        <v>239</v>
      </c>
      <c r="E883" s="246" t="s">
        <v>1</v>
      </c>
      <c r="F883" s="247" t="s">
        <v>1144</v>
      </c>
      <c r="G883" s="244"/>
      <c r="H883" s="248">
        <v>4.9500000000000002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239</v>
      </c>
      <c r="AU883" s="254" t="s">
        <v>85</v>
      </c>
      <c r="AV883" s="13" t="s">
        <v>85</v>
      </c>
      <c r="AW883" s="13" t="s">
        <v>32</v>
      </c>
      <c r="AX883" s="13" t="s">
        <v>76</v>
      </c>
      <c r="AY883" s="254" t="s">
        <v>232</v>
      </c>
    </row>
    <row r="884" s="13" customFormat="1">
      <c r="A884" s="13"/>
      <c r="B884" s="243"/>
      <c r="C884" s="244"/>
      <c r="D884" s="245" t="s">
        <v>239</v>
      </c>
      <c r="E884" s="246" t="s">
        <v>1</v>
      </c>
      <c r="F884" s="247" t="s">
        <v>1145</v>
      </c>
      <c r="G884" s="244"/>
      <c r="H884" s="248">
        <v>5.6600000000000001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239</v>
      </c>
      <c r="AU884" s="254" t="s">
        <v>85</v>
      </c>
      <c r="AV884" s="13" t="s">
        <v>85</v>
      </c>
      <c r="AW884" s="13" t="s">
        <v>32</v>
      </c>
      <c r="AX884" s="13" t="s">
        <v>76</v>
      </c>
      <c r="AY884" s="254" t="s">
        <v>232</v>
      </c>
    </row>
    <row r="885" s="13" customFormat="1">
      <c r="A885" s="13"/>
      <c r="B885" s="243"/>
      <c r="C885" s="244"/>
      <c r="D885" s="245" t="s">
        <v>239</v>
      </c>
      <c r="E885" s="246" t="s">
        <v>1</v>
      </c>
      <c r="F885" s="247" t="s">
        <v>1146</v>
      </c>
      <c r="G885" s="244"/>
      <c r="H885" s="248">
        <v>4.9699999999999998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239</v>
      </c>
      <c r="AU885" s="254" t="s">
        <v>85</v>
      </c>
      <c r="AV885" s="13" t="s">
        <v>85</v>
      </c>
      <c r="AW885" s="13" t="s">
        <v>32</v>
      </c>
      <c r="AX885" s="13" t="s">
        <v>76</v>
      </c>
      <c r="AY885" s="254" t="s">
        <v>232</v>
      </c>
    </row>
    <row r="886" s="13" customFormat="1">
      <c r="A886" s="13"/>
      <c r="B886" s="243"/>
      <c r="C886" s="244"/>
      <c r="D886" s="245" t="s">
        <v>239</v>
      </c>
      <c r="E886" s="246" t="s">
        <v>1</v>
      </c>
      <c r="F886" s="247" t="s">
        <v>1147</v>
      </c>
      <c r="G886" s="244"/>
      <c r="H886" s="248">
        <v>7.5700000000000003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239</v>
      </c>
      <c r="AU886" s="254" t="s">
        <v>85</v>
      </c>
      <c r="AV886" s="13" t="s">
        <v>85</v>
      </c>
      <c r="AW886" s="13" t="s">
        <v>32</v>
      </c>
      <c r="AX886" s="13" t="s">
        <v>76</v>
      </c>
      <c r="AY886" s="254" t="s">
        <v>232</v>
      </c>
    </row>
    <row r="887" s="13" customFormat="1">
      <c r="A887" s="13"/>
      <c r="B887" s="243"/>
      <c r="C887" s="244"/>
      <c r="D887" s="245" t="s">
        <v>239</v>
      </c>
      <c r="E887" s="246" t="s">
        <v>1</v>
      </c>
      <c r="F887" s="247" t="s">
        <v>1148</v>
      </c>
      <c r="G887" s="244"/>
      <c r="H887" s="248">
        <v>4.1900000000000004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239</v>
      </c>
      <c r="AU887" s="254" t="s">
        <v>85</v>
      </c>
      <c r="AV887" s="13" t="s">
        <v>85</v>
      </c>
      <c r="AW887" s="13" t="s">
        <v>32</v>
      </c>
      <c r="AX887" s="13" t="s">
        <v>76</v>
      </c>
      <c r="AY887" s="254" t="s">
        <v>232</v>
      </c>
    </row>
    <row r="888" s="16" customFormat="1">
      <c r="A888" s="16"/>
      <c r="B888" s="287"/>
      <c r="C888" s="288"/>
      <c r="D888" s="245" t="s">
        <v>239</v>
      </c>
      <c r="E888" s="289" t="s">
        <v>172</v>
      </c>
      <c r="F888" s="290" t="s">
        <v>499</v>
      </c>
      <c r="G888" s="288"/>
      <c r="H888" s="291">
        <v>116.51000000000001</v>
      </c>
      <c r="I888" s="292"/>
      <c r="J888" s="288"/>
      <c r="K888" s="288"/>
      <c r="L888" s="293"/>
      <c r="M888" s="294"/>
      <c r="N888" s="295"/>
      <c r="O888" s="295"/>
      <c r="P888" s="295"/>
      <c r="Q888" s="295"/>
      <c r="R888" s="295"/>
      <c r="S888" s="295"/>
      <c r="T888" s="29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97" t="s">
        <v>239</v>
      </c>
      <c r="AU888" s="297" t="s">
        <v>85</v>
      </c>
      <c r="AV888" s="16" t="s">
        <v>244</v>
      </c>
      <c r="AW888" s="16" t="s">
        <v>32</v>
      </c>
      <c r="AX888" s="16" t="s">
        <v>76</v>
      </c>
      <c r="AY888" s="297" t="s">
        <v>232</v>
      </c>
    </row>
    <row r="889" s="14" customFormat="1">
      <c r="A889" s="14"/>
      <c r="B889" s="255"/>
      <c r="C889" s="256"/>
      <c r="D889" s="245" t="s">
        <v>239</v>
      </c>
      <c r="E889" s="257" t="s">
        <v>1</v>
      </c>
      <c r="F889" s="258" t="s">
        <v>258</v>
      </c>
      <c r="G889" s="256"/>
      <c r="H889" s="259">
        <v>597.50999999999999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5" t="s">
        <v>239</v>
      </c>
      <c r="AU889" s="265" t="s">
        <v>85</v>
      </c>
      <c r="AV889" s="14" t="s">
        <v>237</v>
      </c>
      <c r="AW889" s="14" t="s">
        <v>32</v>
      </c>
      <c r="AX889" s="14" t="s">
        <v>83</v>
      </c>
      <c r="AY889" s="265" t="s">
        <v>232</v>
      </c>
    </row>
    <row r="890" s="2" customFormat="1" ht="37.8" customHeight="1">
      <c r="A890" s="39"/>
      <c r="B890" s="40"/>
      <c r="C890" s="229" t="s">
        <v>1149</v>
      </c>
      <c r="D890" s="229" t="s">
        <v>234</v>
      </c>
      <c r="E890" s="230" t="s">
        <v>1150</v>
      </c>
      <c r="F890" s="231" t="s">
        <v>1151</v>
      </c>
      <c r="G890" s="232" t="s">
        <v>164</v>
      </c>
      <c r="H890" s="233">
        <v>33.840000000000003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41</v>
      </c>
      <c r="O890" s="92"/>
      <c r="P890" s="239">
        <f>O890*H890</f>
        <v>0</v>
      </c>
      <c r="Q890" s="239">
        <v>0.00042999999999999999</v>
      </c>
      <c r="R890" s="239">
        <f>Q890*H890</f>
        <v>0.0145512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321</v>
      </c>
      <c r="AT890" s="241" t="s">
        <v>234</v>
      </c>
      <c r="AU890" s="241" t="s">
        <v>85</v>
      </c>
      <c r="AY890" s="18" t="s">
        <v>232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83</v>
      </c>
      <c r="BK890" s="242">
        <f>ROUND(I890*H890,2)</f>
        <v>0</v>
      </c>
      <c r="BL890" s="18" t="s">
        <v>321</v>
      </c>
      <c r="BM890" s="241" t="s">
        <v>1152</v>
      </c>
    </row>
    <row r="891" s="13" customFormat="1">
      <c r="A891" s="13"/>
      <c r="B891" s="243"/>
      <c r="C891" s="244"/>
      <c r="D891" s="245" t="s">
        <v>239</v>
      </c>
      <c r="E891" s="246" t="s">
        <v>1</v>
      </c>
      <c r="F891" s="247" t="s">
        <v>1153</v>
      </c>
      <c r="G891" s="244"/>
      <c r="H891" s="248">
        <v>33.840000000000003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239</v>
      </c>
      <c r="AU891" s="254" t="s">
        <v>85</v>
      </c>
      <c r="AV891" s="13" t="s">
        <v>85</v>
      </c>
      <c r="AW891" s="13" t="s">
        <v>32</v>
      </c>
      <c r="AX891" s="13" t="s">
        <v>76</v>
      </c>
      <c r="AY891" s="254" t="s">
        <v>232</v>
      </c>
    </row>
    <row r="892" s="14" customFormat="1">
      <c r="A892" s="14"/>
      <c r="B892" s="255"/>
      <c r="C892" s="256"/>
      <c r="D892" s="245" t="s">
        <v>239</v>
      </c>
      <c r="E892" s="257" t="s">
        <v>1</v>
      </c>
      <c r="F892" s="258" t="s">
        <v>258</v>
      </c>
      <c r="G892" s="256"/>
      <c r="H892" s="259">
        <v>33.840000000000003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5" t="s">
        <v>239</v>
      </c>
      <c r="AU892" s="265" t="s">
        <v>85</v>
      </c>
      <c r="AV892" s="14" t="s">
        <v>237</v>
      </c>
      <c r="AW892" s="14" t="s">
        <v>32</v>
      </c>
      <c r="AX892" s="14" t="s">
        <v>83</v>
      </c>
      <c r="AY892" s="265" t="s">
        <v>232</v>
      </c>
    </row>
    <row r="893" s="2" customFormat="1" ht="24.15" customHeight="1">
      <c r="A893" s="39"/>
      <c r="B893" s="40"/>
      <c r="C893" s="276" t="s">
        <v>1154</v>
      </c>
      <c r="D893" s="276" t="s">
        <v>485</v>
      </c>
      <c r="E893" s="277" t="s">
        <v>1155</v>
      </c>
      <c r="F893" s="278" t="s">
        <v>1156</v>
      </c>
      <c r="G893" s="279" t="s">
        <v>164</v>
      </c>
      <c r="H893" s="280">
        <v>37.223999999999997</v>
      </c>
      <c r="I893" s="281"/>
      <c r="J893" s="282">
        <f>ROUND(I893*H893,2)</f>
        <v>0</v>
      </c>
      <c r="K893" s="283"/>
      <c r="L893" s="284"/>
      <c r="M893" s="285" t="s">
        <v>1</v>
      </c>
      <c r="N893" s="286" t="s">
        <v>41</v>
      </c>
      <c r="O893" s="92"/>
      <c r="P893" s="239">
        <f>O893*H893</f>
        <v>0</v>
      </c>
      <c r="Q893" s="239">
        <v>0.00198</v>
      </c>
      <c r="R893" s="239">
        <f>Q893*H893</f>
        <v>0.073703519999999995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417</v>
      </c>
      <c r="AT893" s="241" t="s">
        <v>485</v>
      </c>
      <c r="AU893" s="241" t="s">
        <v>85</v>
      </c>
      <c r="AY893" s="18" t="s">
        <v>232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321</v>
      </c>
      <c r="BM893" s="241" t="s">
        <v>1157</v>
      </c>
    </row>
    <row r="894" s="13" customFormat="1">
      <c r="A894" s="13"/>
      <c r="B894" s="243"/>
      <c r="C894" s="244"/>
      <c r="D894" s="245" t="s">
        <v>239</v>
      </c>
      <c r="E894" s="244"/>
      <c r="F894" s="247" t="s">
        <v>1158</v>
      </c>
      <c r="G894" s="244"/>
      <c r="H894" s="248">
        <v>37.223999999999997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239</v>
      </c>
      <c r="AU894" s="254" t="s">
        <v>85</v>
      </c>
      <c r="AV894" s="13" t="s">
        <v>85</v>
      </c>
      <c r="AW894" s="13" t="s">
        <v>4</v>
      </c>
      <c r="AX894" s="13" t="s">
        <v>83</v>
      </c>
      <c r="AY894" s="254" t="s">
        <v>232</v>
      </c>
    </row>
    <row r="895" s="2" customFormat="1" ht="37.8" customHeight="1">
      <c r="A895" s="39"/>
      <c r="B895" s="40"/>
      <c r="C895" s="229" t="s">
        <v>1159</v>
      </c>
      <c r="D895" s="229" t="s">
        <v>234</v>
      </c>
      <c r="E895" s="230" t="s">
        <v>1160</v>
      </c>
      <c r="F895" s="231" t="s">
        <v>1161</v>
      </c>
      <c r="G895" s="232" t="s">
        <v>167</v>
      </c>
      <c r="H895" s="233">
        <v>419.83999999999998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0.0090900000000000009</v>
      </c>
      <c r="R895" s="239">
        <f>Q895*H895</f>
        <v>3.8163456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321</v>
      </c>
      <c r="AT895" s="241" t="s">
        <v>234</v>
      </c>
      <c r="AU895" s="241" t="s">
        <v>85</v>
      </c>
      <c r="AY895" s="18" t="s">
        <v>232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321</v>
      </c>
      <c r="BM895" s="241" t="s">
        <v>1162</v>
      </c>
    </row>
    <row r="896" s="13" customFormat="1">
      <c r="A896" s="13"/>
      <c r="B896" s="243"/>
      <c r="C896" s="244"/>
      <c r="D896" s="245" t="s">
        <v>239</v>
      </c>
      <c r="E896" s="246" t="s">
        <v>1</v>
      </c>
      <c r="F896" s="247" t="s">
        <v>1163</v>
      </c>
      <c r="G896" s="244"/>
      <c r="H896" s="248">
        <v>24.489999999999998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239</v>
      </c>
      <c r="AU896" s="254" t="s">
        <v>85</v>
      </c>
      <c r="AV896" s="13" t="s">
        <v>85</v>
      </c>
      <c r="AW896" s="13" t="s">
        <v>32</v>
      </c>
      <c r="AX896" s="13" t="s">
        <v>76</v>
      </c>
      <c r="AY896" s="254" t="s">
        <v>232</v>
      </c>
    </row>
    <row r="897" s="13" customFormat="1">
      <c r="A897" s="13"/>
      <c r="B897" s="243"/>
      <c r="C897" s="244"/>
      <c r="D897" s="245" t="s">
        <v>239</v>
      </c>
      <c r="E897" s="246" t="s">
        <v>1</v>
      </c>
      <c r="F897" s="247" t="s">
        <v>1164</v>
      </c>
      <c r="G897" s="244"/>
      <c r="H897" s="248">
        <v>5.8600000000000003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239</v>
      </c>
      <c r="AU897" s="254" t="s">
        <v>85</v>
      </c>
      <c r="AV897" s="13" t="s">
        <v>85</v>
      </c>
      <c r="AW897" s="13" t="s">
        <v>32</v>
      </c>
      <c r="AX897" s="13" t="s">
        <v>76</v>
      </c>
      <c r="AY897" s="254" t="s">
        <v>232</v>
      </c>
    </row>
    <row r="898" s="13" customFormat="1">
      <c r="A898" s="13"/>
      <c r="B898" s="243"/>
      <c r="C898" s="244"/>
      <c r="D898" s="245" t="s">
        <v>239</v>
      </c>
      <c r="E898" s="246" t="s">
        <v>1</v>
      </c>
      <c r="F898" s="247" t="s">
        <v>1165</v>
      </c>
      <c r="G898" s="244"/>
      <c r="H898" s="248">
        <v>60.100000000000001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239</v>
      </c>
      <c r="AU898" s="254" t="s">
        <v>85</v>
      </c>
      <c r="AV898" s="13" t="s">
        <v>85</v>
      </c>
      <c r="AW898" s="13" t="s">
        <v>32</v>
      </c>
      <c r="AX898" s="13" t="s">
        <v>76</v>
      </c>
      <c r="AY898" s="254" t="s">
        <v>232</v>
      </c>
    </row>
    <row r="899" s="13" customFormat="1">
      <c r="A899" s="13"/>
      <c r="B899" s="243"/>
      <c r="C899" s="244"/>
      <c r="D899" s="245" t="s">
        <v>239</v>
      </c>
      <c r="E899" s="246" t="s">
        <v>1</v>
      </c>
      <c r="F899" s="247" t="s">
        <v>1166</v>
      </c>
      <c r="G899" s="244"/>
      <c r="H899" s="248">
        <v>17.559999999999999</v>
      </c>
      <c r="I899" s="249"/>
      <c r="J899" s="244"/>
      <c r="K899" s="244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239</v>
      </c>
      <c r="AU899" s="254" t="s">
        <v>85</v>
      </c>
      <c r="AV899" s="13" t="s">
        <v>85</v>
      </c>
      <c r="AW899" s="13" t="s">
        <v>32</v>
      </c>
      <c r="AX899" s="13" t="s">
        <v>76</v>
      </c>
      <c r="AY899" s="254" t="s">
        <v>232</v>
      </c>
    </row>
    <row r="900" s="13" customFormat="1">
      <c r="A900" s="13"/>
      <c r="B900" s="243"/>
      <c r="C900" s="244"/>
      <c r="D900" s="245" t="s">
        <v>239</v>
      </c>
      <c r="E900" s="246" t="s">
        <v>1</v>
      </c>
      <c r="F900" s="247" t="s">
        <v>1167</v>
      </c>
      <c r="G900" s="244"/>
      <c r="H900" s="248">
        <v>61.009999999999998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239</v>
      </c>
      <c r="AU900" s="254" t="s">
        <v>85</v>
      </c>
      <c r="AV900" s="13" t="s">
        <v>85</v>
      </c>
      <c r="AW900" s="13" t="s">
        <v>32</v>
      </c>
      <c r="AX900" s="13" t="s">
        <v>76</v>
      </c>
      <c r="AY900" s="254" t="s">
        <v>232</v>
      </c>
    </row>
    <row r="901" s="13" customFormat="1">
      <c r="A901" s="13"/>
      <c r="B901" s="243"/>
      <c r="C901" s="244"/>
      <c r="D901" s="245" t="s">
        <v>239</v>
      </c>
      <c r="E901" s="246" t="s">
        <v>1</v>
      </c>
      <c r="F901" s="247" t="s">
        <v>1168</v>
      </c>
      <c r="G901" s="244"/>
      <c r="H901" s="248">
        <v>17.129999999999999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239</v>
      </c>
      <c r="AU901" s="254" t="s">
        <v>85</v>
      </c>
      <c r="AV901" s="13" t="s">
        <v>85</v>
      </c>
      <c r="AW901" s="13" t="s">
        <v>32</v>
      </c>
      <c r="AX901" s="13" t="s">
        <v>76</v>
      </c>
      <c r="AY901" s="254" t="s">
        <v>232</v>
      </c>
    </row>
    <row r="902" s="13" customFormat="1">
      <c r="A902" s="13"/>
      <c r="B902" s="243"/>
      <c r="C902" s="244"/>
      <c r="D902" s="245" t="s">
        <v>239</v>
      </c>
      <c r="E902" s="246" t="s">
        <v>1</v>
      </c>
      <c r="F902" s="247" t="s">
        <v>1169</v>
      </c>
      <c r="G902" s="244"/>
      <c r="H902" s="248">
        <v>60.960000000000001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239</v>
      </c>
      <c r="AU902" s="254" t="s">
        <v>85</v>
      </c>
      <c r="AV902" s="13" t="s">
        <v>85</v>
      </c>
      <c r="AW902" s="13" t="s">
        <v>32</v>
      </c>
      <c r="AX902" s="13" t="s">
        <v>76</v>
      </c>
      <c r="AY902" s="254" t="s">
        <v>232</v>
      </c>
    </row>
    <row r="903" s="13" customFormat="1">
      <c r="A903" s="13"/>
      <c r="B903" s="243"/>
      <c r="C903" s="244"/>
      <c r="D903" s="245" t="s">
        <v>239</v>
      </c>
      <c r="E903" s="246" t="s">
        <v>1</v>
      </c>
      <c r="F903" s="247" t="s">
        <v>1170</v>
      </c>
      <c r="G903" s="244"/>
      <c r="H903" s="248">
        <v>32.75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239</v>
      </c>
      <c r="AU903" s="254" t="s">
        <v>85</v>
      </c>
      <c r="AV903" s="13" t="s">
        <v>85</v>
      </c>
      <c r="AW903" s="13" t="s">
        <v>32</v>
      </c>
      <c r="AX903" s="13" t="s">
        <v>76</v>
      </c>
      <c r="AY903" s="254" t="s">
        <v>232</v>
      </c>
    </row>
    <row r="904" s="13" customFormat="1">
      <c r="A904" s="13"/>
      <c r="B904" s="243"/>
      <c r="C904" s="244"/>
      <c r="D904" s="245" t="s">
        <v>239</v>
      </c>
      <c r="E904" s="246" t="s">
        <v>1</v>
      </c>
      <c r="F904" s="247" t="s">
        <v>1171</v>
      </c>
      <c r="G904" s="244"/>
      <c r="H904" s="248">
        <v>60.960000000000001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239</v>
      </c>
      <c r="AU904" s="254" t="s">
        <v>85</v>
      </c>
      <c r="AV904" s="13" t="s">
        <v>85</v>
      </c>
      <c r="AW904" s="13" t="s">
        <v>32</v>
      </c>
      <c r="AX904" s="13" t="s">
        <v>76</v>
      </c>
      <c r="AY904" s="254" t="s">
        <v>232</v>
      </c>
    </row>
    <row r="905" s="13" customFormat="1">
      <c r="A905" s="13"/>
      <c r="B905" s="243"/>
      <c r="C905" s="244"/>
      <c r="D905" s="245" t="s">
        <v>239</v>
      </c>
      <c r="E905" s="246" t="s">
        <v>1</v>
      </c>
      <c r="F905" s="247" t="s">
        <v>1172</v>
      </c>
      <c r="G905" s="244"/>
      <c r="H905" s="248">
        <v>79.019999999999996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239</v>
      </c>
      <c r="AU905" s="254" t="s">
        <v>85</v>
      </c>
      <c r="AV905" s="13" t="s">
        <v>85</v>
      </c>
      <c r="AW905" s="13" t="s">
        <v>32</v>
      </c>
      <c r="AX905" s="13" t="s">
        <v>76</v>
      </c>
      <c r="AY905" s="254" t="s">
        <v>232</v>
      </c>
    </row>
    <row r="906" s="14" customFormat="1">
      <c r="A906" s="14"/>
      <c r="B906" s="255"/>
      <c r="C906" s="256"/>
      <c r="D906" s="245" t="s">
        <v>239</v>
      </c>
      <c r="E906" s="257" t="s">
        <v>166</v>
      </c>
      <c r="F906" s="258" t="s">
        <v>258</v>
      </c>
      <c r="G906" s="256"/>
      <c r="H906" s="259">
        <v>419.83999999999998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5" t="s">
        <v>239</v>
      </c>
      <c r="AU906" s="265" t="s">
        <v>85</v>
      </c>
      <c r="AV906" s="14" t="s">
        <v>237</v>
      </c>
      <c r="AW906" s="14" t="s">
        <v>32</v>
      </c>
      <c r="AX906" s="14" t="s">
        <v>83</v>
      </c>
      <c r="AY906" s="265" t="s">
        <v>232</v>
      </c>
    </row>
    <row r="907" s="2" customFormat="1" ht="33" customHeight="1">
      <c r="A907" s="39"/>
      <c r="B907" s="40"/>
      <c r="C907" s="276" t="s">
        <v>1173</v>
      </c>
      <c r="D907" s="276" t="s">
        <v>485</v>
      </c>
      <c r="E907" s="277" t="s">
        <v>1174</v>
      </c>
      <c r="F907" s="278" t="s">
        <v>1175</v>
      </c>
      <c r="G907" s="279" t="s">
        <v>167</v>
      </c>
      <c r="H907" s="280">
        <v>587.875</v>
      </c>
      <c r="I907" s="281"/>
      <c r="J907" s="282">
        <f>ROUND(I907*H907,2)</f>
        <v>0</v>
      </c>
      <c r="K907" s="283"/>
      <c r="L907" s="284"/>
      <c r="M907" s="285" t="s">
        <v>1</v>
      </c>
      <c r="N907" s="286" t="s">
        <v>41</v>
      </c>
      <c r="O907" s="92"/>
      <c r="P907" s="239">
        <f>O907*H907</f>
        <v>0</v>
      </c>
      <c r="Q907" s="239">
        <v>0.021999999999999999</v>
      </c>
      <c r="R907" s="239">
        <f>Q907*H907</f>
        <v>12.933249999999999</v>
      </c>
      <c r="S907" s="239">
        <v>0</v>
      </c>
      <c r="T907" s="24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1" t="s">
        <v>417</v>
      </c>
      <c r="AT907" s="241" t="s">
        <v>485</v>
      </c>
      <c r="AU907" s="241" t="s">
        <v>85</v>
      </c>
      <c r="AY907" s="18" t="s">
        <v>232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8" t="s">
        <v>83</v>
      </c>
      <c r="BK907" s="242">
        <f>ROUND(I907*H907,2)</f>
        <v>0</v>
      </c>
      <c r="BL907" s="18" t="s">
        <v>321</v>
      </c>
      <c r="BM907" s="241" t="s">
        <v>1176</v>
      </c>
    </row>
    <row r="908" s="13" customFormat="1">
      <c r="A908" s="13"/>
      <c r="B908" s="243"/>
      <c r="C908" s="244"/>
      <c r="D908" s="245" t="s">
        <v>239</v>
      </c>
      <c r="E908" s="246" t="s">
        <v>1</v>
      </c>
      <c r="F908" s="247" t="s">
        <v>1163</v>
      </c>
      <c r="G908" s="244"/>
      <c r="H908" s="248">
        <v>24.489999999999998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239</v>
      </c>
      <c r="AU908" s="254" t="s">
        <v>85</v>
      </c>
      <c r="AV908" s="13" t="s">
        <v>85</v>
      </c>
      <c r="AW908" s="13" t="s">
        <v>32</v>
      </c>
      <c r="AX908" s="13" t="s">
        <v>76</v>
      </c>
      <c r="AY908" s="254" t="s">
        <v>232</v>
      </c>
    </row>
    <row r="909" s="13" customFormat="1">
      <c r="A909" s="13"/>
      <c r="B909" s="243"/>
      <c r="C909" s="244"/>
      <c r="D909" s="245" t="s">
        <v>239</v>
      </c>
      <c r="E909" s="246" t="s">
        <v>1</v>
      </c>
      <c r="F909" s="247" t="s">
        <v>1164</v>
      </c>
      <c r="G909" s="244"/>
      <c r="H909" s="248">
        <v>5.8600000000000003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239</v>
      </c>
      <c r="AU909" s="254" t="s">
        <v>85</v>
      </c>
      <c r="AV909" s="13" t="s">
        <v>85</v>
      </c>
      <c r="AW909" s="13" t="s">
        <v>32</v>
      </c>
      <c r="AX909" s="13" t="s">
        <v>76</v>
      </c>
      <c r="AY909" s="254" t="s">
        <v>232</v>
      </c>
    </row>
    <row r="910" s="13" customFormat="1">
      <c r="A910" s="13"/>
      <c r="B910" s="243"/>
      <c r="C910" s="244"/>
      <c r="D910" s="245" t="s">
        <v>239</v>
      </c>
      <c r="E910" s="246" t="s">
        <v>1</v>
      </c>
      <c r="F910" s="247" t="s">
        <v>1165</v>
      </c>
      <c r="G910" s="244"/>
      <c r="H910" s="248">
        <v>60.100000000000001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239</v>
      </c>
      <c r="AU910" s="254" t="s">
        <v>85</v>
      </c>
      <c r="AV910" s="13" t="s">
        <v>85</v>
      </c>
      <c r="AW910" s="13" t="s">
        <v>32</v>
      </c>
      <c r="AX910" s="13" t="s">
        <v>76</v>
      </c>
      <c r="AY910" s="254" t="s">
        <v>232</v>
      </c>
    </row>
    <row r="911" s="13" customFormat="1">
      <c r="A911" s="13"/>
      <c r="B911" s="243"/>
      <c r="C911" s="244"/>
      <c r="D911" s="245" t="s">
        <v>239</v>
      </c>
      <c r="E911" s="246" t="s">
        <v>1</v>
      </c>
      <c r="F911" s="247" t="s">
        <v>1166</v>
      </c>
      <c r="G911" s="244"/>
      <c r="H911" s="248">
        <v>17.559999999999999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239</v>
      </c>
      <c r="AU911" s="254" t="s">
        <v>85</v>
      </c>
      <c r="AV911" s="13" t="s">
        <v>85</v>
      </c>
      <c r="AW911" s="13" t="s">
        <v>32</v>
      </c>
      <c r="AX911" s="13" t="s">
        <v>76</v>
      </c>
      <c r="AY911" s="254" t="s">
        <v>232</v>
      </c>
    </row>
    <row r="912" s="13" customFormat="1">
      <c r="A912" s="13"/>
      <c r="B912" s="243"/>
      <c r="C912" s="244"/>
      <c r="D912" s="245" t="s">
        <v>239</v>
      </c>
      <c r="E912" s="246" t="s">
        <v>1</v>
      </c>
      <c r="F912" s="247" t="s">
        <v>1167</v>
      </c>
      <c r="G912" s="244"/>
      <c r="H912" s="248">
        <v>61.009999999999998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239</v>
      </c>
      <c r="AU912" s="254" t="s">
        <v>85</v>
      </c>
      <c r="AV912" s="13" t="s">
        <v>85</v>
      </c>
      <c r="AW912" s="13" t="s">
        <v>32</v>
      </c>
      <c r="AX912" s="13" t="s">
        <v>76</v>
      </c>
      <c r="AY912" s="254" t="s">
        <v>232</v>
      </c>
    </row>
    <row r="913" s="13" customFormat="1">
      <c r="A913" s="13"/>
      <c r="B913" s="243"/>
      <c r="C913" s="244"/>
      <c r="D913" s="245" t="s">
        <v>239</v>
      </c>
      <c r="E913" s="246" t="s">
        <v>1</v>
      </c>
      <c r="F913" s="247" t="s">
        <v>1168</v>
      </c>
      <c r="G913" s="244"/>
      <c r="H913" s="248">
        <v>17.129999999999999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239</v>
      </c>
      <c r="AU913" s="254" t="s">
        <v>85</v>
      </c>
      <c r="AV913" s="13" t="s">
        <v>85</v>
      </c>
      <c r="AW913" s="13" t="s">
        <v>32</v>
      </c>
      <c r="AX913" s="13" t="s">
        <v>76</v>
      </c>
      <c r="AY913" s="254" t="s">
        <v>232</v>
      </c>
    </row>
    <row r="914" s="13" customFormat="1">
      <c r="A914" s="13"/>
      <c r="B914" s="243"/>
      <c r="C914" s="244"/>
      <c r="D914" s="245" t="s">
        <v>239</v>
      </c>
      <c r="E914" s="246" t="s">
        <v>1</v>
      </c>
      <c r="F914" s="247" t="s">
        <v>1169</v>
      </c>
      <c r="G914" s="244"/>
      <c r="H914" s="248">
        <v>60.960000000000001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239</v>
      </c>
      <c r="AU914" s="254" t="s">
        <v>85</v>
      </c>
      <c r="AV914" s="13" t="s">
        <v>85</v>
      </c>
      <c r="AW914" s="13" t="s">
        <v>32</v>
      </c>
      <c r="AX914" s="13" t="s">
        <v>76</v>
      </c>
      <c r="AY914" s="254" t="s">
        <v>232</v>
      </c>
    </row>
    <row r="915" s="13" customFormat="1">
      <c r="A915" s="13"/>
      <c r="B915" s="243"/>
      <c r="C915" s="244"/>
      <c r="D915" s="245" t="s">
        <v>239</v>
      </c>
      <c r="E915" s="246" t="s">
        <v>1</v>
      </c>
      <c r="F915" s="247" t="s">
        <v>1170</v>
      </c>
      <c r="G915" s="244"/>
      <c r="H915" s="248">
        <v>32.75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239</v>
      </c>
      <c r="AU915" s="254" t="s">
        <v>85</v>
      </c>
      <c r="AV915" s="13" t="s">
        <v>85</v>
      </c>
      <c r="AW915" s="13" t="s">
        <v>32</v>
      </c>
      <c r="AX915" s="13" t="s">
        <v>76</v>
      </c>
      <c r="AY915" s="254" t="s">
        <v>232</v>
      </c>
    </row>
    <row r="916" s="13" customFormat="1">
      <c r="A916" s="13"/>
      <c r="B916" s="243"/>
      <c r="C916" s="244"/>
      <c r="D916" s="245" t="s">
        <v>239</v>
      </c>
      <c r="E916" s="246" t="s">
        <v>1</v>
      </c>
      <c r="F916" s="247" t="s">
        <v>1171</v>
      </c>
      <c r="G916" s="244"/>
      <c r="H916" s="248">
        <v>60.960000000000001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239</v>
      </c>
      <c r="AU916" s="254" t="s">
        <v>85</v>
      </c>
      <c r="AV916" s="13" t="s">
        <v>85</v>
      </c>
      <c r="AW916" s="13" t="s">
        <v>32</v>
      </c>
      <c r="AX916" s="13" t="s">
        <v>76</v>
      </c>
      <c r="AY916" s="254" t="s">
        <v>232</v>
      </c>
    </row>
    <row r="917" s="13" customFormat="1">
      <c r="A917" s="13"/>
      <c r="B917" s="243"/>
      <c r="C917" s="244"/>
      <c r="D917" s="245" t="s">
        <v>239</v>
      </c>
      <c r="E917" s="246" t="s">
        <v>1</v>
      </c>
      <c r="F917" s="247" t="s">
        <v>1172</v>
      </c>
      <c r="G917" s="244"/>
      <c r="H917" s="248">
        <v>79.019999999999996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239</v>
      </c>
      <c r="AU917" s="254" t="s">
        <v>85</v>
      </c>
      <c r="AV917" s="13" t="s">
        <v>85</v>
      </c>
      <c r="AW917" s="13" t="s">
        <v>32</v>
      </c>
      <c r="AX917" s="13" t="s">
        <v>76</v>
      </c>
      <c r="AY917" s="254" t="s">
        <v>232</v>
      </c>
    </row>
    <row r="918" s="13" customFormat="1">
      <c r="A918" s="13"/>
      <c r="B918" s="243"/>
      <c r="C918" s="244"/>
      <c r="D918" s="245" t="s">
        <v>239</v>
      </c>
      <c r="E918" s="246" t="s">
        <v>1</v>
      </c>
      <c r="F918" s="247" t="s">
        <v>1177</v>
      </c>
      <c r="G918" s="244"/>
      <c r="H918" s="248">
        <v>70.055999999999997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239</v>
      </c>
      <c r="AU918" s="254" t="s">
        <v>85</v>
      </c>
      <c r="AV918" s="13" t="s">
        <v>85</v>
      </c>
      <c r="AW918" s="13" t="s">
        <v>32</v>
      </c>
      <c r="AX918" s="13" t="s">
        <v>76</v>
      </c>
      <c r="AY918" s="254" t="s">
        <v>232</v>
      </c>
    </row>
    <row r="919" s="14" customFormat="1">
      <c r="A919" s="14"/>
      <c r="B919" s="255"/>
      <c r="C919" s="256"/>
      <c r="D919" s="245" t="s">
        <v>239</v>
      </c>
      <c r="E919" s="257" t="s">
        <v>1</v>
      </c>
      <c r="F919" s="258" t="s">
        <v>258</v>
      </c>
      <c r="G919" s="256"/>
      <c r="H919" s="259">
        <v>489.89600000000002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5" t="s">
        <v>239</v>
      </c>
      <c r="AU919" s="265" t="s">
        <v>85</v>
      </c>
      <c r="AV919" s="14" t="s">
        <v>237</v>
      </c>
      <c r="AW919" s="14" t="s">
        <v>32</v>
      </c>
      <c r="AX919" s="14" t="s">
        <v>83</v>
      </c>
      <c r="AY919" s="265" t="s">
        <v>232</v>
      </c>
    </row>
    <row r="920" s="13" customFormat="1">
      <c r="A920" s="13"/>
      <c r="B920" s="243"/>
      <c r="C920" s="244"/>
      <c r="D920" s="245" t="s">
        <v>239</v>
      </c>
      <c r="E920" s="244"/>
      <c r="F920" s="247" t="s">
        <v>1178</v>
      </c>
      <c r="G920" s="244"/>
      <c r="H920" s="248">
        <v>587.875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239</v>
      </c>
      <c r="AU920" s="254" t="s">
        <v>85</v>
      </c>
      <c r="AV920" s="13" t="s">
        <v>85</v>
      </c>
      <c r="AW920" s="13" t="s">
        <v>4</v>
      </c>
      <c r="AX920" s="13" t="s">
        <v>83</v>
      </c>
      <c r="AY920" s="254" t="s">
        <v>232</v>
      </c>
    </row>
    <row r="921" s="2" customFormat="1" ht="37.8" customHeight="1">
      <c r="A921" s="39"/>
      <c r="B921" s="40"/>
      <c r="C921" s="229" t="s">
        <v>1179</v>
      </c>
      <c r="D921" s="229" t="s">
        <v>234</v>
      </c>
      <c r="E921" s="230" t="s">
        <v>1180</v>
      </c>
      <c r="F921" s="231" t="s">
        <v>1181</v>
      </c>
      <c r="G921" s="232" t="s">
        <v>167</v>
      </c>
      <c r="H921" s="233">
        <v>152.43000000000001</v>
      </c>
      <c r="I921" s="234"/>
      <c r="J921" s="235">
        <f>ROUND(I921*H921,2)</f>
        <v>0</v>
      </c>
      <c r="K921" s="236"/>
      <c r="L921" s="45"/>
      <c r="M921" s="237" t="s">
        <v>1</v>
      </c>
      <c r="N921" s="238" t="s">
        <v>41</v>
      </c>
      <c r="O921" s="92"/>
      <c r="P921" s="239">
        <f>O921*H921</f>
        <v>0</v>
      </c>
      <c r="Q921" s="239">
        <v>0.0060000000000000001</v>
      </c>
      <c r="R921" s="239">
        <f>Q921*H921</f>
        <v>0.91458000000000006</v>
      </c>
      <c r="S921" s="239">
        <v>0</v>
      </c>
      <c r="T921" s="240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1" t="s">
        <v>321</v>
      </c>
      <c r="AT921" s="241" t="s">
        <v>234</v>
      </c>
      <c r="AU921" s="241" t="s">
        <v>85</v>
      </c>
      <c r="AY921" s="18" t="s">
        <v>232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8" t="s">
        <v>83</v>
      </c>
      <c r="BK921" s="242">
        <f>ROUND(I921*H921,2)</f>
        <v>0</v>
      </c>
      <c r="BL921" s="18" t="s">
        <v>321</v>
      </c>
      <c r="BM921" s="241" t="s">
        <v>1182</v>
      </c>
    </row>
    <row r="922" s="13" customFormat="1">
      <c r="A922" s="13"/>
      <c r="B922" s="243"/>
      <c r="C922" s="244"/>
      <c r="D922" s="245" t="s">
        <v>239</v>
      </c>
      <c r="E922" s="246" t="s">
        <v>1</v>
      </c>
      <c r="F922" s="247" t="s">
        <v>1183</v>
      </c>
      <c r="G922" s="244"/>
      <c r="H922" s="248">
        <v>13.140000000000001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239</v>
      </c>
      <c r="AU922" s="254" t="s">
        <v>85</v>
      </c>
      <c r="AV922" s="13" t="s">
        <v>85</v>
      </c>
      <c r="AW922" s="13" t="s">
        <v>32</v>
      </c>
      <c r="AX922" s="13" t="s">
        <v>76</v>
      </c>
      <c r="AY922" s="254" t="s">
        <v>232</v>
      </c>
    </row>
    <row r="923" s="13" customFormat="1">
      <c r="A923" s="13"/>
      <c r="B923" s="243"/>
      <c r="C923" s="244"/>
      <c r="D923" s="245" t="s">
        <v>239</v>
      </c>
      <c r="E923" s="246" t="s">
        <v>1</v>
      </c>
      <c r="F923" s="247" t="s">
        <v>1184</v>
      </c>
      <c r="G923" s="244"/>
      <c r="H923" s="248">
        <v>12.65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239</v>
      </c>
      <c r="AU923" s="254" t="s">
        <v>85</v>
      </c>
      <c r="AV923" s="13" t="s">
        <v>85</v>
      </c>
      <c r="AW923" s="13" t="s">
        <v>32</v>
      </c>
      <c r="AX923" s="13" t="s">
        <v>76</v>
      </c>
      <c r="AY923" s="254" t="s">
        <v>232</v>
      </c>
    </row>
    <row r="924" s="13" customFormat="1">
      <c r="A924" s="13"/>
      <c r="B924" s="243"/>
      <c r="C924" s="244"/>
      <c r="D924" s="245" t="s">
        <v>239</v>
      </c>
      <c r="E924" s="246" t="s">
        <v>1</v>
      </c>
      <c r="F924" s="247" t="s">
        <v>1185</v>
      </c>
      <c r="G924" s="244"/>
      <c r="H924" s="248">
        <v>48.450000000000003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239</v>
      </c>
      <c r="AU924" s="254" t="s">
        <v>85</v>
      </c>
      <c r="AV924" s="13" t="s">
        <v>85</v>
      </c>
      <c r="AW924" s="13" t="s">
        <v>32</v>
      </c>
      <c r="AX924" s="13" t="s">
        <v>76</v>
      </c>
      <c r="AY924" s="254" t="s">
        <v>232</v>
      </c>
    </row>
    <row r="925" s="13" customFormat="1">
      <c r="A925" s="13"/>
      <c r="B925" s="243"/>
      <c r="C925" s="244"/>
      <c r="D925" s="245" t="s">
        <v>239</v>
      </c>
      <c r="E925" s="246" t="s">
        <v>1</v>
      </c>
      <c r="F925" s="247" t="s">
        <v>1186</v>
      </c>
      <c r="G925" s="244"/>
      <c r="H925" s="248">
        <v>12.65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239</v>
      </c>
      <c r="AU925" s="254" t="s">
        <v>85</v>
      </c>
      <c r="AV925" s="13" t="s">
        <v>85</v>
      </c>
      <c r="AW925" s="13" t="s">
        <v>32</v>
      </c>
      <c r="AX925" s="13" t="s">
        <v>76</v>
      </c>
      <c r="AY925" s="254" t="s">
        <v>232</v>
      </c>
    </row>
    <row r="926" s="13" customFormat="1">
      <c r="A926" s="13"/>
      <c r="B926" s="243"/>
      <c r="C926" s="244"/>
      <c r="D926" s="245" t="s">
        <v>239</v>
      </c>
      <c r="E926" s="246" t="s">
        <v>1</v>
      </c>
      <c r="F926" s="247" t="s">
        <v>1187</v>
      </c>
      <c r="G926" s="244"/>
      <c r="H926" s="248">
        <v>10.67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239</v>
      </c>
      <c r="AU926" s="254" t="s">
        <v>85</v>
      </c>
      <c r="AV926" s="13" t="s">
        <v>85</v>
      </c>
      <c r="AW926" s="13" t="s">
        <v>32</v>
      </c>
      <c r="AX926" s="13" t="s">
        <v>76</v>
      </c>
      <c r="AY926" s="254" t="s">
        <v>232</v>
      </c>
    </row>
    <row r="927" s="13" customFormat="1">
      <c r="A927" s="13"/>
      <c r="B927" s="243"/>
      <c r="C927" s="244"/>
      <c r="D927" s="245" t="s">
        <v>239</v>
      </c>
      <c r="E927" s="246" t="s">
        <v>1</v>
      </c>
      <c r="F927" s="247" t="s">
        <v>1188</v>
      </c>
      <c r="G927" s="244"/>
      <c r="H927" s="248">
        <v>7.3399999999999999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239</v>
      </c>
      <c r="AU927" s="254" t="s">
        <v>85</v>
      </c>
      <c r="AV927" s="13" t="s">
        <v>85</v>
      </c>
      <c r="AW927" s="13" t="s">
        <v>32</v>
      </c>
      <c r="AX927" s="13" t="s">
        <v>76</v>
      </c>
      <c r="AY927" s="254" t="s">
        <v>232</v>
      </c>
    </row>
    <row r="928" s="13" customFormat="1">
      <c r="A928" s="13"/>
      <c r="B928" s="243"/>
      <c r="C928" s="244"/>
      <c r="D928" s="245" t="s">
        <v>239</v>
      </c>
      <c r="E928" s="246" t="s">
        <v>1</v>
      </c>
      <c r="F928" s="247" t="s">
        <v>1189</v>
      </c>
      <c r="G928" s="244"/>
      <c r="H928" s="248">
        <v>7.0800000000000001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239</v>
      </c>
      <c r="AU928" s="254" t="s">
        <v>85</v>
      </c>
      <c r="AV928" s="13" t="s">
        <v>85</v>
      </c>
      <c r="AW928" s="13" t="s">
        <v>32</v>
      </c>
      <c r="AX928" s="13" t="s">
        <v>76</v>
      </c>
      <c r="AY928" s="254" t="s">
        <v>232</v>
      </c>
    </row>
    <row r="929" s="13" customFormat="1">
      <c r="A929" s="13"/>
      <c r="B929" s="243"/>
      <c r="C929" s="244"/>
      <c r="D929" s="245" t="s">
        <v>239</v>
      </c>
      <c r="E929" s="246" t="s">
        <v>1</v>
      </c>
      <c r="F929" s="247" t="s">
        <v>1190</v>
      </c>
      <c r="G929" s="244"/>
      <c r="H929" s="248">
        <v>7.21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239</v>
      </c>
      <c r="AU929" s="254" t="s">
        <v>85</v>
      </c>
      <c r="AV929" s="13" t="s">
        <v>85</v>
      </c>
      <c r="AW929" s="13" t="s">
        <v>32</v>
      </c>
      <c r="AX929" s="13" t="s">
        <v>76</v>
      </c>
      <c r="AY929" s="254" t="s">
        <v>232</v>
      </c>
    </row>
    <row r="930" s="13" customFormat="1">
      <c r="A930" s="13"/>
      <c r="B930" s="243"/>
      <c r="C930" s="244"/>
      <c r="D930" s="245" t="s">
        <v>239</v>
      </c>
      <c r="E930" s="246" t="s">
        <v>1</v>
      </c>
      <c r="F930" s="247" t="s">
        <v>1191</v>
      </c>
      <c r="G930" s="244"/>
      <c r="H930" s="248">
        <v>13.93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239</v>
      </c>
      <c r="AU930" s="254" t="s">
        <v>85</v>
      </c>
      <c r="AV930" s="13" t="s">
        <v>85</v>
      </c>
      <c r="AW930" s="13" t="s">
        <v>32</v>
      </c>
      <c r="AX930" s="13" t="s">
        <v>76</v>
      </c>
      <c r="AY930" s="254" t="s">
        <v>232</v>
      </c>
    </row>
    <row r="931" s="13" customFormat="1">
      <c r="A931" s="13"/>
      <c r="B931" s="243"/>
      <c r="C931" s="244"/>
      <c r="D931" s="245" t="s">
        <v>239</v>
      </c>
      <c r="E931" s="246" t="s">
        <v>1</v>
      </c>
      <c r="F931" s="247" t="s">
        <v>1192</v>
      </c>
      <c r="G931" s="244"/>
      <c r="H931" s="248">
        <v>10.91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239</v>
      </c>
      <c r="AU931" s="254" t="s">
        <v>85</v>
      </c>
      <c r="AV931" s="13" t="s">
        <v>85</v>
      </c>
      <c r="AW931" s="13" t="s">
        <v>32</v>
      </c>
      <c r="AX931" s="13" t="s">
        <v>76</v>
      </c>
      <c r="AY931" s="254" t="s">
        <v>232</v>
      </c>
    </row>
    <row r="932" s="13" customFormat="1">
      <c r="A932" s="13"/>
      <c r="B932" s="243"/>
      <c r="C932" s="244"/>
      <c r="D932" s="245" t="s">
        <v>239</v>
      </c>
      <c r="E932" s="246" t="s">
        <v>1</v>
      </c>
      <c r="F932" s="247" t="s">
        <v>1193</v>
      </c>
      <c r="G932" s="244"/>
      <c r="H932" s="248">
        <v>8.4000000000000004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239</v>
      </c>
      <c r="AU932" s="254" t="s">
        <v>85</v>
      </c>
      <c r="AV932" s="13" t="s">
        <v>85</v>
      </c>
      <c r="AW932" s="13" t="s">
        <v>32</v>
      </c>
      <c r="AX932" s="13" t="s">
        <v>76</v>
      </c>
      <c r="AY932" s="254" t="s">
        <v>232</v>
      </c>
    </row>
    <row r="933" s="14" customFormat="1">
      <c r="A933" s="14"/>
      <c r="B933" s="255"/>
      <c r="C933" s="256"/>
      <c r="D933" s="245" t="s">
        <v>239</v>
      </c>
      <c r="E933" s="257" t="s">
        <v>176</v>
      </c>
      <c r="F933" s="258" t="s">
        <v>258</v>
      </c>
      <c r="G933" s="256"/>
      <c r="H933" s="259">
        <v>152.43000000000001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5" t="s">
        <v>239</v>
      </c>
      <c r="AU933" s="265" t="s">
        <v>85</v>
      </c>
      <c r="AV933" s="14" t="s">
        <v>237</v>
      </c>
      <c r="AW933" s="14" t="s">
        <v>32</v>
      </c>
      <c r="AX933" s="14" t="s">
        <v>83</v>
      </c>
      <c r="AY933" s="265" t="s">
        <v>232</v>
      </c>
    </row>
    <row r="934" s="2" customFormat="1" ht="33" customHeight="1">
      <c r="A934" s="39"/>
      <c r="B934" s="40"/>
      <c r="C934" s="276" t="s">
        <v>1194</v>
      </c>
      <c r="D934" s="276" t="s">
        <v>485</v>
      </c>
      <c r="E934" s="277" t="s">
        <v>1195</v>
      </c>
      <c r="F934" s="278" t="s">
        <v>1196</v>
      </c>
      <c r="G934" s="279" t="s">
        <v>167</v>
      </c>
      <c r="H934" s="280">
        <v>195.298</v>
      </c>
      <c r="I934" s="281"/>
      <c r="J934" s="282">
        <f>ROUND(I934*H934,2)</f>
        <v>0</v>
      </c>
      <c r="K934" s="283"/>
      <c r="L934" s="284"/>
      <c r="M934" s="285" t="s">
        <v>1</v>
      </c>
      <c r="N934" s="286" t="s">
        <v>41</v>
      </c>
      <c r="O934" s="92"/>
      <c r="P934" s="239">
        <f>O934*H934</f>
        <v>0</v>
      </c>
      <c r="Q934" s="239">
        <v>0.021999999999999999</v>
      </c>
      <c r="R934" s="239">
        <f>Q934*H934</f>
        <v>4.2965559999999998</v>
      </c>
      <c r="S934" s="239">
        <v>0</v>
      </c>
      <c r="T934" s="240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1" t="s">
        <v>417</v>
      </c>
      <c r="AT934" s="241" t="s">
        <v>485</v>
      </c>
      <c r="AU934" s="241" t="s">
        <v>85</v>
      </c>
      <c r="AY934" s="18" t="s">
        <v>232</v>
      </c>
      <c r="BE934" s="242">
        <f>IF(N934="základní",J934,0)</f>
        <v>0</v>
      </c>
      <c r="BF934" s="242">
        <f>IF(N934="snížená",J934,0)</f>
        <v>0</v>
      </c>
      <c r="BG934" s="242">
        <f>IF(N934="zákl. přenesená",J934,0)</f>
        <v>0</v>
      </c>
      <c r="BH934" s="242">
        <f>IF(N934="sníž. přenesená",J934,0)</f>
        <v>0</v>
      </c>
      <c r="BI934" s="242">
        <f>IF(N934="nulová",J934,0)</f>
        <v>0</v>
      </c>
      <c r="BJ934" s="18" t="s">
        <v>83</v>
      </c>
      <c r="BK934" s="242">
        <f>ROUND(I934*H934,2)</f>
        <v>0</v>
      </c>
      <c r="BL934" s="18" t="s">
        <v>321</v>
      </c>
      <c r="BM934" s="241" t="s">
        <v>1197</v>
      </c>
    </row>
    <row r="935" s="13" customFormat="1">
      <c r="A935" s="13"/>
      <c r="B935" s="243"/>
      <c r="C935" s="244"/>
      <c r="D935" s="245" t="s">
        <v>239</v>
      </c>
      <c r="E935" s="246" t="s">
        <v>1</v>
      </c>
      <c r="F935" s="247" t="s">
        <v>1183</v>
      </c>
      <c r="G935" s="244"/>
      <c r="H935" s="248">
        <v>13.140000000000001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239</v>
      </c>
      <c r="AU935" s="254" t="s">
        <v>85</v>
      </c>
      <c r="AV935" s="13" t="s">
        <v>85</v>
      </c>
      <c r="AW935" s="13" t="s">
        <v>32</v>
      </c>
      <c r="AX935" s="13" t="s">
        <v>76</v>
      </c>
      <c r="AY935" s="254" t="s">
        <v>232</v>
      </c>
    </row>
    <row r="936" s="13" customFormat="1">
      <c r="A936" s="13"/>
      <c r="B936" s="243"/>
      <c r="C936" s="244"/>
      <c r="D936" s="245" t="s">
        <v>239</v>
      </c>
      <c r="E936" s="246" t="s">
        <v>1</v>
      </c>
      <c r="F936" s="247" t="s">
        <v>1184</v>
      </c>
      <c r="G936" s="244"/>
      <c r="H936" s="248">
        <v>12.65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239</v>
      </c>
      <c r="AU936" s="254" t="s">
        <v>85</v>
      </c>
      <c r="AV936" s="13" t="s">
        <v>85</v>
      </c>
      <c r="AW936" s="13" t="s">
        <v>32</v>
      </c>
      <c r="AX936" s="13" t="s">
        <v>76</v>
      </c>
      <c r="AY936" s="254" t="s">
        <v>232</v>
      </c>
    </row>
    <row r="937" s="13" customFormat="1">
      <c r="A937" s="13"/>
      <c r="B937" s="243"/>
      <c r="C937" s="244"/>
      <c r="D937" s="245" t="s">
        <v>239</v>
      </c>
      <c r="E937" s="246" t="s">
        <v>1</v>
      </c>
      <c r="F937" s="247" t="s">
        <v>1185</v>
      </c>
      <c r="G937" s="244"/>
      <c r="H937" s="248">
        <v>48.450000000000003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239</v>
      </c>
      <c r="AU937" s="254" t="s">
        <v>85</v>
      </c>
      <c r="AV937" s="13" t="s">
        <v>85</v>
      </c>
      <c r="AW937" s="13" t="s">
        <v>32</v>
      </c>
      <c r="AX937" s="13" t="s">
        <v>76</v>
      </c>
      <c r="AY937" s="254" t="s">
        <v>232</v>
      </c>
    </row>
    <row r="938" s="13" customFormat="1">
      <c r="A938" s="13"/>
      <c r="B938" s="243"/>
      <c r="C938" s="244"/>
      <c r="D938" s="245" t="s">
        <v>239</v>
      </c>
      <c r="E938" s="246" t="s">
        <v>1</v>
      </c>
      <c r="F938" s="247" t="s">
        <v>1186</v>
      </c>
      <c r="G938" s="244"/>
      <c r="H938" s="248">
        <v>12.65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239</v>
      </c>
      <c r="AU938" s="254" t="s">
        <v>85</v>
      </c>
      <c r="AV938" s="13" t="s">
        <v>85</v>
      </c>
      <c r="AW938" s="13" t="s">
        <v>32</v>
      </c>
      <c r="AX938" s="13" t="s">
        <v>76</v>
      </c>
      <c r="AY938" s="254" t="s">
        <v>232</v>
      </c>
    </row>
    <row r="939" s="13" customFormat="1">
      <c r="A939" s="13"/>
      <c r="B939" s="243"/>
      <c r="C939" s="244"/>
      <c r="D939" s="245" t="s">
        <v>239</v>
      </c>
      <c r="E939" s="246" t="s">
        <v>1</v>
      </c>
      <c r="F939" s="247" t="s">
        <v>1187</v>
      </c>
      <c r="G939" s="244"/>
      <c r="H939" s="248">
        <v>10.67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239</v>
      </c>
      <c r="AU939" s="254" t="s">
        <v>85</v>
      </c>
      <c r="AV939" s="13" t="s">
        <v>85</v>
      </c>
      <c r="AW939" s="13" t="s">
        <v>32</v>
      </c>
      <c r="AX939" s="13" t="s">
        <v>76</v>
      </c>
      <c r="AY939" s="254" t="s">
        <v>232</v>
      </c>
    </row>
    <row r="940" s="13" customFormat="1">
      <c r="A940" s="13"/>
      <c r="B940" s="243"/>
      <c r="C940" s="244"/>
      <c r="D940" s="245" t="s">
        <v>239</v>
      </c>
      <c r="E940" s="246" t="s">
        <v>1</v>
      </c>
      <c r="F940" s="247" t="s">
        <v>1188</v>
      </c>
      <c r="G940" s="244"/>
      <c r="H940" s="248">
        <v>7.3399999999999999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239</v>
      </c>
      <c r="AU940" s="254" t="s">
        <v>85</v>
      </c>
      <c r="AV940" s="13" t="s">
        <v>85</v>
      </c>
      <c r="AW940" s="13" t="s">
        <v>32</v>
      </c>
      <c r="AX940" s="13" t="s">
        <v>76</v>
      </c>
      <c r="AY940" s="254" t="s">
        <v>232</v>
      </c>
    </row>
    <row r="941" s="13" customFormat="1">
      <c r="A941" s="13"/>
      <c r="B941" s="243"/>
      <c r="C941" s="244"/>
      <c r="D941" s="245" t="s">
        <v>239</v>
      </c>
      <c r="E941" s="246" t="s">
        <v>1</v>
      </c>
      <c r="F941" s="247" t="s">
        <v>1189</v>
      </c>
      <c r="G941" s="244"/>
      <c r="H941" s="248">
        <v>7.0800000000000001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239</v>
      </c>
      <c r="AU941" s="254" t="s">
        <v>85</v>
      </c>
      <c r="AV941" s="13" t="s">
        <v>85</v>
      </c>
      <c r="AW941" s="13" t="s">
        <v>32</v>
      </c>
      <c r="AX941" s="13" t="s">
        <v>76</v>
      </c>
      <c r="AY941" s="254" t="s">
        <v>232</v>
      </c>
    </row>
    <row r="942" s="13" customFormat="1">
      <c r="A942" s="13"/>
      <c r="B942" s="243"/>
      <c r="C942" s="244"/>
      <c r="D942" s="245" t="s">
        <v>239</v>
      </c>
      <c r="E942" s="246" t="s">
        <v>1</v>
      </c>
      <c r="F942" s="247" t="s">
        <v>1190</v>
      </c>
      <c r="G942" s="244"/>
      <c r="H942" s="248">
        <v>7.21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239</v>
      </c>
      <c r="AU942" s="254" t="s">
        <v>85</v>
      </c>
      <c r="AV942" s="13" t="s">
        <v>85</v>
      </c>
      <c r="AW942" s="13" t="s">
        <v>32</v>
      </c>
      <c r="AX942" s="13" t="s">
        <v>76</v>
      </c>
      <c r="AY942" s="254" t="s">
        <v>232</v>
      </c>
    </row>
    <row r="943" s="13" customFormat="1">
      <c r="A943" s="13"/>
      <c r="B943" s="243"/>
      <c r="C943" s="244"/>
      <c r="D943" s="245" t="s">
        <v>239</v>
      </c>
      <c r="E943" s="246" t="s">
        <v>1</v>
      </c>
      <c r="F943" s="247" t="s">
        <v>1191</v>
      </c>
      <c r="G943" s="244"/>
      <c r="H943" s="248">
        <v>13.93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239</v>
      </c>
      <c r="AU943" s="254" t="s">
        <v>85</v>
      </c>
      <c r="AV943" s="13" t="s">
        <v>85</v>
      </c>
      <c r="AW943" s="13" t="s">
        <v>32</v>
      </c>
      <c r="AX943" s="13" t="s">
        <v>76</v>
      </c>
      <c r="AY943" s="254" t="s">
        <v>232</v>
      </c>
    </row>
    <row r="944" s="13" customFormat="1">
      <c r="A944" s="13"/>
      <c r="B944" s="243"/>
      <c r="C944" s="244"/>
      <c r="D944" s="245" t="s">
        <v>239</v>
      </c>
      <c r="E944" s="246" t="s">
        <v>1</v>
      </c>
      <c r="F944" s="247" t="s">
        <v>1192</v>
      </c>
      <c r="G944" s="244"/>
      <c r="H944" s="248">
        <v>10.91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239</v>
      </c>
      <c r="AU944" s="254" t="s">
        <v>85</v>
      </c>
      <c r="AV944" s="13" t="s">
        <v>85</v>
      </c>
      <c r="AW944" s="13" t="s">
        <v>32</v>
      </c>
      <c r="AX944" s="13" t="s">
        <v>76</v>
      </c>
      <c r="AY944" s="254" t="s">
        <v>232</v>
      </c>
    </row>
    <row r="945" s="13" customFormat="1">
      <c r="A945" s="13"/>
      <c r="B945" s="243"/>
      <c r="C945" s="244"/>
      <c r="D945" s="245" t="s">
        <v>239</v>
      </c>
      <c r="E945" s="246" t="s">
        <v>1</v>
      </c>
      <c r="F945" s="247" t="s">
        <v>1193</v>
      </c>
      <c r="G945" s="244"/>
      <c r="H945" s="248">
        <v>8.4000000000000004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239</v>
      </c>
      <c r="AU945" s="254" t="s">
        <v>85</v>
      </c>
      <c r="AV945" s="13" t="s">
        <v>85</v>
      </c>
      <c r="AW945" s="13" t="s">
        <v>32</v>
      </c>
      <c r="AX945" s="13" t="s">
        <v>76</v>
      </c>
      <c r="AY945" s="254" t="s">
        <v>232</v>
      </c>
    </row>
    <row r="946" s="13" customFormat="1">
      <c r="A946" s="13"/>
      <c r="B946" s="243"/>
      <c r="C946" s="244"/>
      <c r="D946" s="245" t="s">
        <v>239</v>
      </c>
      <c r="E946" s="246" t="s">
        <v>1</v>
      </c>
      <c r="F946" s="247" t="s">
        <v>1198</v>
      </c>
      <c r="G946" s="244"/>
      <c r="H946" s="248">
        <v>25.114000000000001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239</v>
      </c>
      <c r="AU946" s="254" t="s">
        <v>85</v>
      </c>
      <c r="AV946" s="13" t="s">
        <v>85</v>
      </c>
      <c r="AW946" s="13" t="s">
        <v>32</v>
      </c>
      <c r="AX946" s="13" t="s">
        <v>76</v>
      </c>
      <c r="AY946" s="254" t="s">
        <v>232</v>
      </c>
    </row>
    <row r="947" s="14" customFormat="1">
      <c r="A947" s="14"/>
      <c r="B947" s="255"/>
      <c r="C947" s="256"/>
      <c r="D947" s="245" t="s">
        <v>239</v>
      </c>
      <c r="E947" s="257" t="s">
        <v>1</v>
      </c>
      <c r="F947" s="258" t="s">
        <v>258</v>
      </c>
      <c r="G947" s="256"/>
      <c r="H947" s="259">
        <v>177.54400000000001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5" t="s">
        <v>239</v>
      </c>
      <c r="AU947" s="265" t="s">
        <v>85</v>
      </c>
      <c r="AV947" s="14" t="s">
        <v>237</v>
      </c>
      <c r="AW947" s="14" t="s">
        <v>32</v>
      </c>
      <c r="AX947" s="14" t="s">
        <v>83</v>
      </c>
      <c r="AY947" s="265" t="s">
        <v>232</v>
      </c>
    </row>
    <row r="948" s="13" customFormat="1">
      <c r="A948" s="13"/>
      <c r="B948" s="243"/>
      <c r="C948" s="244"/>
      <c r="D948" s="245" t="s">
        <v>239</v>
      </c>
      <c r="E948" s="244"/>
      <c r="F948" s="247" t="s">
        <v>1199</v>
      </c>
      <c r="G948" s="244"/>
      <c r="H948" s="248">
        <v>195.298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239</v>
      </c>
      <c r="AU948" s="254" t="s">
        <v>85</v>
      </c>
      <c r="AV948" s="13" t="s">
        <v>85</v>
      </c>
      <c r="AW948" s="13" t="s">
        <v>4</v>
      </c>
      <c r="AX948" s="13" t="s">
        <v>83</v>
      </c>
      <c r="AY948" s="254" t="s">
        <v>232</v>
      </c>
    </row>
    <row r="949" s="2" customFormat="1" ht="37.8" customHeight="1">
      <c r="A949" s="39"/>
      <c r="B949" s="40"/>
      <c r="C949" s="229" t="s">
        <v>1200</v>
      </c>
      <c r="D949" s="229" t="s">
        <v>234</v>
      </c>
      <c r="E949" s="230" t="s">
        <v>1201</v>
      </c>
      <c r="F949" s="231" t="s">
        <v>1202</v>
      </c>
      <c r="G949" s="232" t="s">
        <v>167</v>
      </c>
      <c r="H949" s="233">
        <v>53.850000000000001</v>
      </c>
      <c r="I949" s="234"/>
      <c r="J949" s="235">
        <f>ROUND(I949*H949,2)</f>
        <v>0</v>
      </c>
      <c r="K949" s="236"/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0.0053800000000000002</v>
      </c>
      <c r="R949" s="239">
        <f>Q949*H949</f>
        <v>0.289713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321</v>
      </c>
      <c r="AT949" s="241" t="s">
        <v>234</v>
      </c>
      <c r="AU949" s="241" t="s">
        <v>85</v>
      </c>
      <c r="AY949" s="18" t="s">
        <v>232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321</v>
      </c>
      <c r="BM949" s="241" t="s">
        <v>1203</v>
      </c>
    </row>
    <row r="950" s="13" customFormat="1">
      <c r="A950" s="13"/>
      <c r="B950" s="243"/>
      <c r="C950" s="244"/>
      <c r="D950" s="245" t="s">
        <v>239</v>
      </c>
      <c r="E950" s="246" t="s">
        <v>1</v>
      </c>
      <c r="F950" s="247" t="s">
        <v>1204</v>
      </c>
      <c r="G950" s="244"/>
      <c r="H950" s="248">
        <v>6.3300000000000001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239</v>
      </c>
      <c r="AU950" s="254" t="s">
        <v>85</v>
      </c>
      <c r="AV950" s="13" t="s">
        <v>85</v>
      </c>
      <c r="AW950" s="13" t="s">
        <v>32</v>
      </c>
      <c r="AX950" s="13" t="s">
        <v>76</v>
      </c>
      <c r="AY950" s="254" t="s">
        <v>232</v>
      </c>
    </row>
    <row r="951" s="13" customFormat="1">
      <c r="A951" s="13"/>
      <c r="B951" s="243"/>
      <c r="C951" s="244"/>
      <c r="D951" s="245" t="s">
        <v>239</v>
      </c>
      <c r="E951" s="246" t="s">
        <v>1</v>
      </c>
      <c r="F951" s="247" t="s">
        <v>1205</v>
      </c>
      <c r="G951" s="244"/>
      <c r="H951" s="248">
        <v>5.8600000000000003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239</v>
      </c>
      <c r="AU951" s="254" t="s">
        <v>85</v>
      </c>
      <c r="AV951" s="13" t="s">
        <v>85</v>
      </c>
      <c r="AW951" s="13" t="s">
        <v>32</v>
      </c>
      <c r="AX951" s="13" t="s">
        <v>76</v>
      </c>
      <c r="AY951" s="254" t="s">
        <v>232</v>
      </c>
    </row>
    <row r="952" s="13" customFormat="1">
      <c r="A952" s="13"/>
      <c r="B952" s="243"/>
      <c r="C952" s="244"/>
      <c r="D952" s="245" t="s">
        <v>239</v>
      </c>
      <c r="E952" s="246" t="s">
        <v>1</v>
      </c>
      <c r="F952" s="247" t="s">
        <v>1206</v>
      </c>
      <c r="G952" s="244"/>
      <c r="H952" s="248">
        <v>3.8900000000000001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239</v>
      </c>
      <c r="AU952" s="254" t="s">
        <v>85</v>
      </c>
      <c r="AV952" s="13" t="s">
        <v>85</v>
      </c>
      <c r="AW952" s="13" t="s">
        <v>32</v>
      </c>
      <c r="AX952" s="13" t="s">
        <v>76</v>
      </c>
      <c r="AY952" s="254" t="s">
        <v>232</v>
      </c>
    </row>
    <row r="953" s="13" customFormat="1">
      <c r="A953" s="13"/>
      <c r="B953" s="243"/>
      <c r="C953" s="244"/>
      <c r="D953" s="245" t="s">
        <v>239</v>
      </c>
      <c r="E953" s="246" t="s">
        <v>1</v>
      </c>
      <c r="F953" s="247" t="s">
        <v>1207</v>
      </c>
      <c r="G953" s="244"/>
      <c r="H953" s="248">
        <v>1.3799999999999999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239</v>
      </c>
      <c r="AU953" s="254" t="s">
        <v>85</v>
      </c>
      <c r="AV953" s="13" t="s">
        <v>85</v>
      </c>
      <c r="AW953" s="13" t="s">
        <v>32</v>
      </c>
      <c r="AX953" s="13" t="s">
        <v>76</v>
      </c>
      <c r="AY953" s="254" t="s">
        <v>232</v>
      </c>
    </row>
    <row r="954" s="13" customFormat="1">
      <c r="A954" s="13"/>
      <c r="B954" s="243"/>
      <c r="C954" s="244"/>
      <c r="D954" s="245" t="s">
        <v>239</v>
      </c>
      <c r="E954" s="246" t="s">
        <v>1</v>
      </c>
      <c r="F954" s="247" t="s">
        <v>1208</v>
      </c>
      <c r="G954" s="244"/>
      <c r="H954" s="248">
        <v>6.8499999999999996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239</v>
      </c>
      <c r="AU954" s="254" t="s">
        <v>85</v>
      </c>
      <c r="AV954" s="13" t="s">
        <v>85</v>
      </c>
      <c r="AW954" s="13" t="s">
        <v>32</v>
      </c>
      <c r="AX954" s="13" t="s">
        <v>76</v>
      </c>
      <c r="AY954" s="254" t="s">
        <v>232</v>
      </c>
    </row>
    <row r="955" s="13" customFormat="1">
      <c r="A955" s="13"/>
      <c r="B955" s="243"/>
      <c r="C955" s="244"/>
      <c r="D955" s="245" t="s">
        <v>239</v>
      </c>
      <c r="E955" s="246" t="s">
        <v>1</v>
      </c>
      <c r="F955" s="247" t="s">
        <v>1209</v>
      </c>
      <c r="G955" s="244"/>
      <c r="H955" s="248">
        <v>1.3799999999999999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239</v>
      </c>
      <c r="AU955" s="254" t="s">
        <v>85</v>
      </c>
      <c r="AV955" s="13" t="s">
        <v>85</v>
      </c>
      <c r="AW955" s="13" t="s">
        <v>32</v>
      </c>
      <c r="AX955" s="13" t="s">
        <v>76</v>
      </c>
      <c r="AY955" s="254" t="s">
        <v>232</v>
      </c>
    </row>
    <row r="956" s="13" customFormat="1">
      <c r="A956" s="13"/>
      <c r="B956" s="243"/>
      <c r="C956" s="244"/>
      <c r="D956" s="245" t="s">
        <v>239</v>
      </c>
      <c r="E956" s="246" t="s">
        <v>1</v>
      </c>
      <c r="F956" s="247" t="s">
        <v>1210</v>
      </c>
      <c r="G956" s="244"/>
      <c r="H956" s="248">
        <v>1.3799999999999999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239</v>
      </c>
      <c r="AU956" s="254" t="s">
        <v>85</v>
      </c>
      <c r="AV956" s="13" t="s">
        <v>85</v>
      </c>
      <c r="AW956" s="13" t="s">
        <v>32</v>
      </c>
      <c r="AX956" s="13" t="s">
        <v>76</v>
      </c>
      <c r="AY956" s="254" t="s">
        <v>232</v>
      </c>
    </row>
    <row r="957" s="13" customFormat="1">
      <c r="A957" s="13"/>
      <c r="B957" s="243"/>
      <c r="C957" s="244"/>
      <c r="D957" s="245" t="s">
        <v>239</v>
      </c>
      <c r="E957" s="246" t="s">
        <v>1</v>
      </c>
      <c r="F957" s="247" t="s">
        <v>1211</v>
      </c>
      <c r="G957" s="244"/>
      <c r="H957" s="248">
        <v>1.3799999999999999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239</v>
      </c>
      <c r="AU957" s="254" t="s">
        <v>85</v>
      </c>
      <c r="AV957" s="13" t="s">
        <v>85</v>
      </c>
      <c r="AW957" s="13" t="s">
        <v>32</v>
      </c>
      <c r="AX957" s="13" t="s">
        <v>76</v>
      </c>
      <c r="AY957" s="254" t="s">
        <v>232</v>
      </c>
    </row>
    <row r="958" s="13" customFormat="1">
      <c r="A958" s="13"/>
      <c r="B958" s="243"/>
      <c r="C958" s="244"/>
      <c r="D958" s="245" t="s">
        <v>239</v>
      </c>
      <c r="E958" s="246" t="s">
        <v>1</v>
      </c>
      <c r="F958" s="247" t="s">
        <v>1212</v>
      </c>
      <c r="G958" s="244"/>
      <c r="H958" s="248">
        <v>6.3700000000000001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239</v>
      </c>
      <c r="AU958" s="254" t="s">
        <v>85</v>
      </c>
      <c r="AV958" s="13" t="s">
        <v>85</v>
      </c>
      <c r="AW958" s="13" t="s">
        <v>32</v>
      </c>
      <c r="AX958" s="13" t="s">
        <v>76</v>
      </c>
      <c r="AY958" s="254" t="s">
        <v>232</v>
      </c>
    </row>
    <row r="959" s="13" customFormat="1">
      <c r="A959" s="13"/>
      <c r="B959" s="243"/>
      <c r="C959" s="244"/>
      <c r="D959" s="245" t="s">
        <v>239</v>
      </c>
      <c r="E959" s="246" t="s">
        <v>1</v>
      </c>
      <c r="F959" s="247" t="s">
        <v>1213</v>
      </c>
      <c r="G959" s="244"/>
      <c r="H959" s="248">
        <v>8.1600000000000001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239</v>
      </c>
      <c r="AU959" s="254" t="s">
        <v>85</v>
      </c>
      <c r="AV959" s="13" t="s">
        <v>85</v>
      </c>
      <c r="AW959" s="13" t="s">
        <v>32</v>
      </c>
      <c r="AX959" s="13" t="s">
        <v>76</v>
      </c>
      <c r="AY959" s="254" t="s">
        <v>232</v>
      </c>
    </row>
    <row r="960" s="13" customFormat="1">
      <c r="A960" s="13"/>
      <c r="B960" s="243"/>
      <c r="C960" s="244"/>
      <c r="D960" s="245" t="s">
        <v>239</v>
      </c>
      <c r="E960" s="246" t="s">
        <v>1</v>
      </c>
      <c r="F960" s="247" t="s">
        <v>1214</v>
      </c>
      <c r="G960" s="244"/>
      <c r="H960" s="248">
        <v>1.6499999999999999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239</v>
      </c>
      <c r="AU960" s="254" t="s">
        <v>85</v>
      </c>
      <c r="AV960" s="13" t="s">
        <v>85</v>
      </c>
      <c r="AW960" s="13" t="s">
        <v>32</v>
      </c>
      <c r="AX960" s="13" t="s">
        <v>76</v>
      </c>
      <c r="AY960" s="254" t="s">
        <v>232</v>
      </c>
    </row>
    <row r="961" s="13" customFormat="1">
      <c r="A961" s="13"/>
      <c r="B961" s="243"/>
      <c r="C961" s="244"/>
      <c r="D961" s="245" t="s">
        <v>239</v>
      </c>
      <c r="E961" s="246" t="s">
        <v>1</v>
      </c>
      <c r="F961" s="247" t="s">
        <v>1215</v>
      </c>
      <c r="G961" s="244"/>
      <c r="H961" s="248">
        <v>1.25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239</v>
      </c>
      <c r="AU961" s="254" t="s">
        <v>85</v>
      </c>
      <c r="AV961" s="13" t="s">
        <v>85</v>
      </c>
      <c r="AW961" s="13" t="s">
        <v>32</v>
      </c>
      <c r="AX961" s="13" t="s">
        <v>76</v>
      </c>
      <c r="AY961" s="254" t="s">
        <v>232</v>
      </c>
    </row>
    <row r="962" s="13" customFormat="1">
      <c r="A962" s="13"/>
      <c r="B962" s="243"/>
      <c r="C962" s="244"/>
      <c r="D962" s="245" t="s">
        <v>239</v>
      </c>
      <c r="E962" s="246" t="s">
        <v>1</v>
      </c>
      <c r="F962" s="247" t="s">
        <v>1216</v>
      </c>
      <c r="G962" s="244"/>
      <c r="H962" s="248">
        <v>1.6399999999999999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239</v>
      </c>
      <c r="AU962" s="254" t="s">
        <v>85</v>
      </c>
      <c r="AV962" s="13" t="s">
        <v>85</v>
      </c>
      <c r="AW962" s="13" t="s">
        <v>32</v>
      </c>
      <c r="AX962" s="13" t="s">
        <v>76</v>
      </c>
      <c r="AY962" s="254" t="s">
        <v>232</v>
      </c>
    </row>
    <row r="963" s="13" customFormat="1">
      <c r="A963" s="13"/>
      <c r="B963" s="243"/>
      <c r="C963" s="244"/>
      <c r="D963" s="245" t="s">
        <v>239</v>
      </c>
      <c r="E963" s="246" t="s">
        <v>1</v>
      </c>
      <c r="F963" s="247" t="s">
        <v>1217</v>
      </c>
      <c r="G963" s="244"/>
      <c r="H963" s="248">
        <v>1.25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239</v>
      </c>
      <c r="AU963" s="254" t="s">
        <v>85</v>
      </c>
      <c r="AV963" s="13" t="s">
        <v>85</v>
      </c>
      <c r="AW963" s="13" t="s">
        <v>32</v>
      </c>
      <c r="AX963" s="13" t="s">
        <v>76</v>
      </c>
      <c r="AY963" s="254" t="s">
        <v>232</v>
      </c>
    </row>
    <row r="964" s="13" customFormat="1">
      <c r="A964" s="13"/>
      <c r="B964" s="243"/>
      <c r="C964" s="244"/>
      <c r="D964" s="245" t="s">
        <v>239</v>
      </c>
      <c r="E964" s="246" t="s">
        <v>1</v>
      </c>
      <c r="F964" s="247" t="s">
        <v>1218</v>
      </c>
      <c r="G964" s="244"/>
      <c r="H964" s="248">
        <v>3.6400000000000001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239</v>
      </c>
      <c r="AU964" s="254" t="s">
        <v>85</v>
      </c>
      <c r="AV964" s="13" t="s">
        <v>85</v>
      </c>
      <c r="AW964" s="13" t="s">
        <v>32</v>
      </c>
      <c r="AX964" s="13" t="s">
        <v>76</v>
      </c>
      <c r="AY964" s="254" t="s">
        <v>232</v>
      </c>
    </row>
    <row r="965" s="13" customFormat="1">
      <c r="A965" s="13"/>
      <c r="B965" s="243"/>
      <c r="C965" s="244"/>
      <c r="D965" s="245" t="s">
        <v>239</v>
      </c>
      <c r="E965" s="246" t="s">
        <v>1</v>
      </c>
      <c r="F965" s="247" t="s">
        <v>1219</v>
      </c>
      <c r="G965" s="244"/>
      <c r="H965" s="248">
        <v>1.44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239</v>
      </c>
      <c r="AU965" s="254" t="s">
        <v>85</v>
      </c>
      <c r="AV965" s="13" t="s">
        <v>85</v>
      </c>
      <c r="AW965" s="13" t="s">
        <v>32</v>
      </c>
      <c r="AX965" s="13" t="s">
        <v>76</v>
      </c>
      <c r="AY965" s="254" t="s">
        <v>232</v>
      </c>
    </row>
    <row r="966" s="14" customFormat="1">
      <c r="A966" s="14"/>
      <c r="B966" s="255"/>
      <c r="C966" s="256"/>
      <c r="D966" s="245" t="s">
        <v>239</v>
      </c>
      <c r="E966" s="257" t="s">
        <v>174</v>
      </c>
      <c r="F966" s="258" t="s">
        <v>258</v>
      </c>
      <c r="G966" s="256"/>
      <c r="H966" s="259">
        <v>53.850000000000001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5" t="s">
        <v>239</v>
      </c>
      <c r="AU966" s="265" t="s">
        <v>85</v>
      </c>
      <c r="AV966" s="14" t="s">
        <v>237</v>
      </c>
      <c r="AW966" s="14" t="s">
        <v>32</v>
      </c>
      <c r="AX966" s="14" t="s">
        <v>83</v>
      </c>
      <c r="AY966" s="265" t="s">
        <v>232</v>
      </c>
    </row>
    <row r="967" s="2" customFormat="1" ht="33" customHeight="1">
      <c r="A967" s="39"/>
      <c r="B967" s="40"/>
      <c r="C967" s="276" t="s">
        <v>1220</v>
      </c>
      <c r="D967" s="276" t="s">
        <v>485</v>
      </c>
      <c r="E967" s="277" t="s">
        <v>1221</v>
      </c>
      <c r="F967" s="278" t="s">
        <v>1222</v>
      </c>
      <c r="G967" s="279" t="s">
        <v>167</v>
      </c>
      <c r="H967" s="280">
        <v>72.051000000000002</v>
      </c>
      <c r="I967" s="281"/>
      <c r="J967" s="282">
        <f>ROUND(I967*H967,2)</f>
        <v>0</v>
      </c>
      <c r="K967" s="283"/>
      <c r="L967" s="284"/>
      <c r="M967" s="285" t="s">
        <v>1</v>
      </c>
      <c r="N967" s="286" t="s">
        <v>41</v>
      </c>
      <c r="O967" s="92"/>
      <c r="P967" s="239">
        <f>O967*H967</f>
        <v>0</v>
      </c>
      <c r="Q967" s="239">
        <v>0.021999999999999999</v>
      </c>
      <c r="R967" s="239">
        <f>Q967*H967</f>
        <v>1.5851219999999999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417</v>
      </c>
      <c r="AT967" s="241" t="s">
        <v>485</v>
      </c>
      <c r="AU967" s="241" t="s">
        <v>85</v>
      </c>
      <c r="AY967" s="18" t="s">
        <v>232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83</v>
      </c>
      <c r="BK967" s="242">
        <f>ROUND(I967*H967,2)</f>
        <v>0</v>
      </c>
      <c r="BL967" s="18" t="s">
        <v>321</v>
      </c>
      <c r="BM967" s="241" t="s">
        <v>1223</v>
      </c>
    </row>
    <row r="968" s="13" customFormat="1">
      <c r="A968" s="13"/>
      <c r="B968" s="243"/>
      <c r="C968" s="244"/>
      <c r="D968" s="245" t="s">
        <v>239</v>
      </c>
      <c r="E968" s="246" t="s">
        <v>1</v>
      </c>
      <c r="F968" s="247" t="s">
        <v>1204</v>
      </c>
      <c r="G968" s="244"/>
      <c r="H968" s="248">
        <v>6.3300000000000001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239</v>
      </c>
      <c r="AU968" s="254" t="s">
        <v>85</v>
      </c>
      <c r="AV968" s="13" t="s">
        <v>85</v>
      </c>
      <c r="AW968" s="13" t="s">
        <v>32</v>
      </c>
      <c r="AX968" s="13" t="s">
        <v>76</v>
      </c>
      <c r="AY968" s="254" t="s">
        <v>232</v>
      </c>
    </row>
    <row r="969" s="13" customFormat="1">
      <c r="A969" s="13"/>
      <c r="B969" s="243"/>
      <c r="C969" s="244"/>
      <c r="D969" s="245" t="s">
        <v>239</v>
      </c>
      <c r="E969" s="246" t="s">
        <v>1</v>
      </c>
      <c r="F969" s="247" t="s">
        <v>1205</v>
      </c>
      <c r="G969" s="244"/>
      <c r="H969" s="248">
        <v>5.8600000000000003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239</v>
      </c>
      <c r="AU969" s="254" t="s">
        <v>85</v>
      </c>
      <c r="AV969" s="13" t="s">
        <v>85</v>
      </c>
      <c r="AW969" s="13" t="s">
        <v>32</v>
      </c>
      <c r="AX969" s="13" t="s">
        <v>76</v>
      </c>
      <c r="AY969" s="254" t="s">
        <v>232</v>
      </c>
    </row>
    <row r="970" s="13" customFormat="1">
      <c r="A970" s="13"/>
      <c r="B970" s="243"/>
      <c r="C970" s="244"/>
      <c r="D970" s="245" t="s">
        <v>239</v>
      </c>
      <c r="E970" s="246" t="s">
        <v>1</v>
      </c>
      <c r="F970" s="247" t="s">
        <v>1206</v>
      </c>
      <c r="G970" s="244"/>
      <c r="H970" s="248">
        <v>3.8900000000000001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239</v>
      </c>
      <c r="AU970" s="254" t="s">
        <v>85</v>
      </c>
      <c r="AV970" s="13" t="s">
        <v>85</v>
      </c>
      <c r="AW970" s="13" t="s">
        <v>32</v>
      </c>
      <c r="AX970" s="13" t="s">
        <v>76</v>
      </c>
      <c r="AY970" s="254" t="s">
        <v>232</v>
      </c>
    </row>
    <row r="971" s="13" customFormat="1">
      <c r="A971" s="13"/>
      <c r="B971" s="243"/>
      <c r="C971" s="244"/>
      <c r="D971" s="245" t="s">
        <v>239</v>
      </c>
      <c r="E971" s="246" t="s">
        <v>1</v>
      </c>
      <c r="F971" s="247" t="s">
        <v>1207</v>
      </c>
      <c r="G971" s="244"/>
      <c r="H971" s="248">
        <v>1.3799999999999999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239</v>
      </c>
      <c r="AU971" s="254" t="s">
        <v>85</v>
      </c>
      <c r="AV971" s="13" t="s">
        <v>85</v>
      </c>
      <c r="AW971" s="13" t="s">
        <v>32</v>
      </c>
      <c r="AX971" s="13" t="s">
        <v>76</v>
      </c>
      <c r="AY971" s="254" t="s">
        <v>232</v>
      </c>
    </row>
    <row r="972" s="13" customFormat="1">
      <c r="A972" s="13"/>
      <c r="B972" s="243"/>
      <c r="C972" s="244"/>
      <c r="D972" s="245" t="s">
        <v>239</v>
      </c>
      <c r="E972" s="246" t="s">
        <v>1</v>
      </c>
      <c r="F972" s="247" t="s">
        <v>1208</v>
      </c>
      <c r="G972" s="244"/>
      <c r="H972" s="248">
        <v>6.8499999999999996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239</v>
      </c>
      <c r="AU972" s="254" t="s">
        <v>85</v>
      </c>
      <c r="AV972" s="13" t="s">
        <v>85</v>
      </c>
      <c r="AW972" s="13" t="s">
        <v>32</v>
      </c>
      <c r="AX972" s="13" t="s">
        <v>76</v>
      </c>
      <c r="AY972" s="254" t="s">
        <v>232</v>
      </c>
    </row>
    <row r="973" s="13" customFormat="1">
      <c r="A973" s="13"/>
      <c r="B973" s="243"/>
      <c r="C973" s="244"/>
      <c r="D973" s="245" t="s">
        <v>239</v>
      </c>
      <c r="E973" s="246" t="s">
        <v>1</v>
      </c>
      <c r="F973" s="247" t="s">
        <v>1209</v>
      </c>
      <c r="G973" s="244"/>
      <c r="H973" s="248">
        <v>1.3799999999999999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239</v>
      </c>
      <c r="AU973" s="254" t="s">
        <v>85</v>
      </c>
      <c r="AV973" s="13" t="s">
        <v>85</v>
      </c>
      <c r="AW973" s="13" t="s">
        <v>32</v>
      </c>
      <c r="AX973" s="13" t="s">
        <v>76</v>
      </c>
      <c r="AY973" s="254" t="s">
        <v>232</v>
      </c>
    </row>
    <row r="974" s="13" customFormat="1">
      <c r="A974" s="13"/>
      <c r="B974" s="243"/>
      <c r="C974" s="244"/>
      <c r="D974" s="245" t="s">
        <v>239</v>
      </c>
      <c r="E974" s="246" t="s">
        <v>1</v>
      </c>
      <c r="F974" s="247" t="s">
        <v>1210</v>
      </c>
      <c r="G974" s="244"/>
      <c r="H974" s="248">
        <v>1.3799999999999999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239</v>
      </c>
      <c r="AU974" s="254" t="s">
        <v>85</v>
      </c>
      <c r="AV974" s="13" t="s">
        <v>85</v>
      </c>
      <c r="AW974" s="13" t="s">
        <v>32</v>
      </c>
      <c r="AX974" s="13" t="s">
        <v>76</v>
      </c>
      <c r="AY974" s="254" t="s">
        <v>232</v>
      </c>
    </row>
    <row r="975" s="13" customFormat="1">
      <c r="A975" s="13"/>
      <c r="B975" s="243"/>
      <c r="C975" s="244"/>
      <c r="D975" s="245" t="s">
        <v>239</v>
      </c>
      <c r="E975" s="246" t="s">
        <v>1</v>
      </c>
      <c r="F975" s="247" t="s">
        <v>1211</v>
      </c>
      <c r="G975" s="244"/>
      <c r="H975" s="248">
        <v>1.3799999999999999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239</v>
      </c>
      <c r="AU975" s="254" t="s">
        <v>85</v>
      </c>
      <c r="AV975" s="13" t="s">
        <v>85</v>
      </c>
      <c r="AW975" s="13" t="s">
        <v>32</v>
      </c>
      <c r="AX975" s="13" t="s">
        <v>76</v>
      </c>
      <c r="AY975" s="254" t="s">
        <v>232</v>
      </c>
    </row>
    <row r="976" s="13" customFormat="1">
      <c r="A976" s="13"/>
      <c r="B976" s="243"/>
      <c r="C976" s="244"/>
      <c r="D976" s="245" t="s">
        <v>239</v>
      </c>
      <c r="E976" s="246" t="s">
        <v>1</v>
      </c>
      <c r="F976" s="247" t="s">
        <v>1212</v>
      </c>
      <c r="G976" s="244"/>
      <c r="H976" s="248">
        <v>6.3700000000000001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239</v>
      </c>
      <c r="AU976" s="254" t="s">
        <v>85</v>
      </c>
      <c r="AV976" s="13" t="s">
        <v>85</v>
      </c>
      <c r="AW976" s="13" t="s">
        <v>32</v>
      </c>
      <c r="AX976" s="13" t="s">
        <v>76</v>
      </c>
      <c r="AY976" s="254" t="s">
        <v>232</v>
      </c>
    </row>
    <row r="977" s="13" customFormat="1">
      <c r="A977" s="13"/>
      <c r="B977" s="243"/>
      <c r="C977" s="244"/>
      <c r="D977" s="245" t="s">
        <v>239</v>
      </c>
      <c r="E977" s="246" t="s">
        <v>1</v>
      </c>
      <c r="F977" s="247" t="s">
        <v>1213</v>
      </c>
      <c r="G977" s="244"/>
      <c r="H977" s="248">
        <v>8.1600000000000001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239</v>
      </c>
      <c r="AU977" s="254" t="s">
        <v>85</v>
      </c>
      <c r="AV977" s="13" t="s">
        <v>85</v>
      </c>
      <c r="AW977" s="13" t="s">
        <v>32</v>
      </c>
      <c r="AX977" s="13" t="s">
        <v>76</v>
      </c>
      <c r="AY977" s="254" t="s">
        <v>232</v>
      </c>
    </row>
    <row r="978" s="13" customFormat="1">
      <c r="A978" s="13"/>
      <c r="B978" s="243"/>
      <c r="C978" s="244"/>
      <c r="D978" s="245" t="s">
        <v>239</v>
      </c>
      <c r="E978" s="246" t="s">
        <v>1</v>
      </c>
      <c r="F978" s="247" t="s">
        <v>1214</v>
      </c>
      <c r="G978" s="244"/>
      <c r="H978" s="248">
        <v>1.6499999999999999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239</v>
      </c>
      <c r="AU978" s="254" t="s">
        <v>85</v>
      </c>
      <c r="AV978" s="13" t="s">
        <v>85</v>
      </c>
      <c r="AW978" s="13" t="s">
        <v>32</v>
      </c>
      <c r="AX978" s="13" t="s">
        <v>76</v>
      </c>
      <c r="AY978" s="254" t="s">
        <v>232</v>
      </c>
    </row>
    <row r="979" s="13" customFormat="1">
      <c r="A979" s="13"/>
      <c r="B979" s="243"/>
      <c r="C979" s="244"/>
      <c r="D979" s="245" t="s">
        <v>239</v>
      </c>
      <c r="E979" s="246" t="s">
        <v>1</v>
      </c>
      <c r="F979" s="247" t="s">
        <v>1215</v>
      </c>
      <c r="G979" s="244"/>
      <c r="H979" s="248">
        <v>1.25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239</v>
      </c>
      <c r="AU979" s="254" t="s">
        <v>85</v>
      </c>
      <c r="AV979" s="13" t="s">
        <v>85</v>
      </c>
      <c r="AW979" s="13" t="s">
        <v>32</v>
      </c>
      <c r="AX979" s="13" t="s">
        <v>76</v>
      </c>
      <c r="AY979" s="254" t="s">
        <v>232</v>
      </c>
    </row>
    <row r="980" s="13" customFormat="1">
      <c r="A980" s="13"/>
      <c r="B980" s="243"/>
      <c r="C980" s="244"/>
      <c r="D980" s="245" t="s">
        <v>239</v>
      </c>
      <c r="E980" s="246" t="s">
        <v>1</v>
      </c>
      <c r="F980" s="247" t="s">
        <v>1216</v>
      </c>
      <c r="G980" s="244"/>
      <c r="H980" s="248">
        <v>1.6399999999999999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239</v>
      </c>
      <c r="AU980" s="254" t="s">
        <v>85</v>
      </c>
      <c r="AV980" s="13" t="s">
        <v>85</v>
      </c>
      <c r="AW980" s="13" t="s">
        <v>32</v>
      </c>
      <c r="AX980" s="13" t="s">
        <v>76</v>
      </c>
      <c r="AY980" s="254" t="s">
        <v>232</v>
      </c>
    </row>
    <row r="981" s="13" customFormat="1">
      <c r="A981" s="13"/>
      <c r="B981" s="243"/>
      <c r="C981" s="244"/>
      <c r="D981" s="245" t="s">
        <v>239</v>
      </c>
      <c r="E981" s="246" t="s">
        <v>1</v>
      </c>
      <c r="F981" s="247" t="s">
        <v>1217</v>
      </c>
      <c r="G981" s="244"/>
      <c r="H981" s="248">
        <v>1.25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239</v>
      </c>
      <c r="AU981" s="254" t="s">
        <v>85</v>
      </c>
      <c r="AV981" s="13" t="s">
        <v>85</v>
      </c>
      <c r="AW981" s="13" t="s">
        <v>32</v>
      </c>
      <c r="AX981" s="13" t="s">
        <v>76</v>
      </c>
      <c r="AY981" s="254" t="s">
        <v>232</v>
      </c>
    </row>
    <row r="982" s="13" customFormat="1">
      <c r="A982" s="13"/>
      <c r="B982" s="243"/>
      <c r="C982" s="244"/>
      <c r="D982" s="245" t="s">
        <v>239</v>
      </c>
      <c r="E982" s="246" t="s">
        <v>1</v>
      </c>
      <c r="F982" s="247" t="s">
        <v>1218</v>
      </c>
      <c r="G982" s="244"/>
      <c r="H982" s="248">
        <v>3.6400000000000001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239</v>
      </c>
      <c r="AU982" s="254" t="s">
        <v>85</v>
      </c>
      <c r="AV982" s="13" t="s">
        <v>85</v>
      </c>
      <c r="AW982" s="13" t="s">
        <v>32</v>
      </c>
      <c r="AX982" s="13" t="s">
        <v>76</v>
      </c>
      <c r="AY982" s="254" t="s">
        <v>232</v>
      </c>
    </row>
    <row r="983" s="13" customFormat="1">
      <c r="A983" s="13"/>
      <c r="B983" s="243"/>
      <c r="C983" s="244"/>
      <c r="D983" s="245" t="s">
        <v>239</v>
      </c>
      <c r="E983" s="246" t="s">
        <v>1</v>
      </c>
      <c r="F983" s="247" t="s">
        <v>1219</v>
      </c>
      <c r="G983" s="244"/>
      <c r="H983" s="248">
        <v>1.44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239</v>
      </c>
      <c r="AU983" s="254" t="s">
        <v>85</v>
      </c>
      <c r="AV983" s="13" t="s">
        <v>85</v>
      </c>
      <c r="AW983" s="13" t="s">
        <v>32</v>
      </c>
      <c r="AX983" s="13" t="s">
        <v>76</v>
      </c>
      <c r="AY983" s="254" t="s">
        <v>232</v>
      </c>
    </row>
    <row r="984" s="13" customFormat="1">
      <c r="A984" s="13"/>
      <c r="B984" s="243"/>
      <c r="C984" s="244"/>
      <c r="D984" s="245" t="s">
        <v>239</v>
      </c>
      <c r="E984" s="246" t="s">
        <v>1</v>
      </c>
      <c r="F984" s="247" t="s">
        <v>1224</v>
      </c>
      <c r="G984" s="244"/>
      <c r="H984" s="248">
        <v>11.651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239</v>
      </c>
      <c r="AU984" s="254" t="s">
        <v>85</v>
      </c>
      <c r="AV984" s="13" t="s">
        <v>85</v>
      </c>
      <c r="AW984" s="13" t="s">
        <v>32</v>
      </c>
      <c r="AX984" s="13" t="s">
        <v>76</v>
      </c>
      <c r="AY984" s="254" t="s">
        <v>232</v>
      </c>
    </row>
    <row r="985" s="14" customFormat="1">
      <c r="A985" s="14"/>
      <c r="B985" s="255"/>
      <c r="C985" s="256"/>
      <c r="D985" s="245" t="s">
        <v>239</v>
      </c>
      <c r="E985" s="257" t="s">
        <v>1</v>
      </c>
      <c r="F985" s="258" t="s">
        <v>258</v>
      </c>
      <c r="G985" s="256"/>
      <c r="H985" s="259">
        <v>65.501000000000005</v>
      </c>
      <c r="I985" s="260"/>
      <c r="J985" s="256"/>
      <c r="K985" s="256"/>
      <c r="L985" s="261"/>
      <c r="M985" s="262"/>
      <c r="N985" s="263"/>
      <c r="O985" s="263"/>
      <c r="P985" s="263"/>
      <c r="Q985" s="263"/>
      <c r="R985" s="263"/>
      <c r="S985" s="263"/>
      <c r="T985" s="26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5" t="s">
        <v>239</v>
      </c>
      <c r="AU985" s="265" t="s">
        <v>85</v>
      </c>
      <c r="AV985" s="14" t="s">
        <v>237</v>
      </c>
      <c r="AW985" s="14" t="s">
        <v>32</v>
      </c>
      <c r="AX985" s="14" t="s">
        <v>83</v>
      </c>
      <c r="AY985" s="265" t="s">
        <v>232</v>
      </c>
    </row>
    <row r="986" s="13" customFormat="1">
      <c r="A986" s="13"/>
      <c r="B986" s="243"/>
      <c r="C986" s="244"/>
      <c r="D986" s="245" t="s">
        <v>239</v>
      </c>
      <c r="E986" s="244"/>
      <c r="F986" s="247" t="s">
        <v>1225</v>
      </c>
      <c r="G986" s="244"/>
      <c r="H986" s="248">
        <v>72.051000000000002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239</v>
      </c>
      <c r="AU986" s="254" t="s">
        <v>85</v>
      </c>
      <c r="AV986" s="13" t="s">
        <v>85</v>
      </c>
      <c r="AW986" s="13" t="s">
        <v>4</v>
      </c>
      <c r="AX986" s="13" t="s">
        <v>83</v>
      </c>
      <c r="AY986" s="254" t="s">
        <v>232</v>
      </c>
    </row>
    <row r="987" s="2" customFormat="1" ht="24.15" customHeight="1">
      <c r="A987" s="39"/>
      <c r="B987" s="40"/>
      <c r="C987" s="229" t="s">
        <v>1226</v>
      </c>
      <c r="D987" s="229" t="s">
        <v>234</v>
      </c>
      <c r="E987" s="230" t="s">
        <v>1227</v>
      </c>
      <c r="F987" s="231" t="s">
        <v>1228</v>
      </c>
      <c r="G987" s="232" t="s">
        <v>167</v>
      </c>
      <c r="H987" s="233">
        <v>626.12</v>
      </c>
      <c r="I987" s="234"/>
      <c r="J987" s="235">
        <f>ROUND(I987*H987,2)</f>
        <v>0</v>
      </c>
      <c r="K987" s="236"/>
      <c r="L987" s="45"/>
      <c r="M987" s="237" t="s">
        <v>1</v>
      </c>
      <c r="N987" s="238" t="s">
        <v>41</v>
      </c>
      <c r="O987" s="92"/>
      <c r="P987" s="239">
        <f>O987*H987</f>
        <v>0</v>
      </c>
      <c r="Q987" s="239">
        <v>0.0015</v>
      </c>
      <c r="R987" s="239">
        <f>Q987*H987</f>
        <v>0.93918000000000001</v>
      </c>
      <c r="S987" s="239">
        <v>0</v>
      </c>
      <c r="T987" s="240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1" t="s">
        <v>321</v>
      </c>
      <c r="AT987" s="241" t="s">
        <v>234</v>
      </c>
      <c r="AU987" s="241" t="s">
        <v>85</v>
      </c>
      <c r="AY987" s="18" t="s">
        <v>232</v>
      </c>
      <c r="BE987" s="242">
        <f>IF(N987="základní",J987,0)</f>
        <v>0</v>
      </c>
      <c r="BF987" s="242">
        <f>IF(N987="snížená",J987,0)</f>
        <v>0</v>
      </c>
      <c r="BG987" s="242">
        <f>IF(N987="zákl. přenesená",J987,0)</f>
        <v>0</v>
      </c>
      <c r="BH987" s="242">
        <f>IF(N987="sníž. přenesená",J987,0)</f>
        <v>0</v>
      </c>
      <c r="BI987" s="242">
        <f>IF(N987="nulová",J987,0)</f>
        <v>0</v>
      </c>
      <c r="BJ987" s="18" t="s">
        <v>83</v>
      </c>
      <c r="BK987" s="242">
        <f>ROUND(I987*H987,2)</f>
        <v>0</v>
      </c>
      <c r="BL987" s="18" t="s">
        <v>321</v>
      </c>
      <c r="BM987" s="241" t="s">
        <v>1229</v>
      </c>
    </row>
    <row r="988" s="13" customFormat="1">
      <c r="A988" s="13"/>
      <c r="B988" s="243"/>
      <c r="C988" s="244"/>
      <c r="D988" s="245" t="s">
        <v>239</v>
      </c>
      <c r="E988" s="246" t="s">
        <v>1</v>
      </c>
      <c r="F988" s="247" t="s">
        <v>166</v>
      </c>
      <c r="G988" s="244"/>
      <c r="H988" s="248">
        <v>419.83999999999998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239</v>
      </c>
      <c r="AU988" s="254" t="s">
        <v>85</v>
      </c>
      <c r="AV988" s="13" t="s">
        <v>85</v>
      </c>
      <c r="AW988" s="13" t="s">
        <v>32</v>
      </c>
      <c r="AX988" s="13" t="s">
        <v>76</v>
      </c>
      <c r="AY988" s="254" t="s">
        <v>232</v>
      </c>
    </row>
    <row r="989" s="13" customFormat="1">
      <c r="A989" s="13"/>
      <c r="B989" s="243"/>
      <c r="C989" s="244"/>
      <c r="D989" s="245" t="s">
        <v>239</v>
      </c>
      <c r="E989" s="246" t="s">
        <v>1</v>
      </c>
      <c r="F989" s="247" t="s">
        <v>176</v>
      </c>
      <c r="G989" s="244"/>
      <c r="H989" s="248">
        <v>152.43000000000001</v>
      </c>
      <c r="I989" s="249"/>
      <c r="J989" s="244"/>
      <c r="K989" s="244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239</v>
      </c>
      <c r="AU989" s="254" t="s">
        <v>85</v>
      </c>
      <c r="AV989" s="13" t="s">
        <v>85</v>
      </c>
      <c r="AW989" s="13" t="s">
        <v>32</v>
      </c>
      <c r="AX989" s="13" t="s">
        <v>76</v>
      </c>
      <c r="AY989" s="254" t="s">
        <v>232</v>
      </c>
    </row>
    <row r="990" s="13" customFormat="1">
      <c r="A990" s="13"/>
      <c r="B990" s="243"/>
      <c r="C990" s="244"/>
      <c r="D990" s="245" t="s">
        <v>239</v>
      </c>
      <c r="E990" s="246" t="s">
        <v>1</v>
      </c>
      <c r="F990" s="247" t="s">
        <v>174</v>
      </c>
      <c r="G990" s="244"/>
      <c r="H990" s="248">
        <v>53.850000000000001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239</v>
      </c>
      <c r="AU990" s="254" t="s">
        <v>85</v>
      </c>
      <c r="AV990" s="13" t="s">
        <v>85</v>
      </c>
      <c r="AW990" s="13" t="s">
        <v>32</v>
      </c>
      <c r="AX990" s="13" t="s">
        <v>76</v>
      </c>
      <c r="AY990" s="254" t="s">
        <v>232</v>
      </c>
    </row>
    <row r="991" s="14" customFormat="1">
      <c r="A991" s="14"/>
      <c r="B991" s="255"/>
      <c r="C991" s="256"/>
      <c r="D991" s="245" t="s">
        <v>239</v>
      </c>
      <c r="E991" s="257" t="s">
        <v>1</v>
      </c>
      <c r="F991" s="258" t="s">
        <v>258</v>
      </c>
      <c r="G991" s="256"/>
      <c r="H991" s="259">
        <v>626.12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5" t="s">
        <v>239</v>
      </c>
      <c r="AU991" s="265" t="s">
        <v>85</v>
      </c>
      <c r="AV991" s="14" t="s">
        <v>237</v>
      </c>
      <c r="AW991" s="14" t="s">
        <v>32</v>
      </c>
      <c r="AX991" s="14" t="s">
        <v>83</v>
      </c>
      <c r="AY991" s="265" t="s">
        <v>232</v>
      </c>
    </row>
    <row r="992" s="2" customFormat="1" ht="16.5" customHeight="1">
      <c r="A992" s="39"/>
      <c r="B992" s="40"/>
      <c r="C992" s="229" t="s">
        <v>1230</v>
      </c>
      <c r="D992" s="229" t="s">
        <v>234</v>
      </c>
      <c r="E992" s="230" t="s">
        <v>1231</v>
      </c>
      <c r="F992" s="231" t="s">
        <v>1232</v>
      </c>
      <c r="G992" s="232" t="s">
        <v>164</v>
      </c>
      <c r="H992" s="233">
        <v>597.50999999999999</v>
      </c>
      <c r="I992" s="234"/>
      <c r="J992" s="235">
        <f>ROUND(I992*H992,2)</f>
        <v>0</v>
      </c>
      <c r="K992" s="236"/>
      <c r="L992" s="45"/>
      <c r="M992" s="237" t="s">
        <v>1</v>
      </c>
      <c r="N992" s="238" t="s">
        <v>41</v>
      </c>
      <c r="O992" s="92"/>
      <c r="P992" s="239">
        <f>O992*H992</f>
        <v>0</v>
      </c>
      <c r="Q992" s="239">
        <v>9.0000000000000006E-05</v>
      </c>
      <c r="R992" s="239">
        <f>Q992*H992</f>
        <v>0.053775900000000001</v>
      </c>
      <c r="S992" s="239">
        <v>0</v>
      </c>
      <c r="T992" s="240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1" t="s">
        <v>321</v>
      </c>
      <c r="AT992" s="241" t="s">
        <v>234</v>
      </c>
      <c r="AU992" s="241" t="s">
        <v>85</v>
      </c>
      <c r="AY992" s="18" t="s">
        <v>232</v>
      </c>
      <c r="BE992" s="242">
        <f>IF(N992="základní",J992,0)</f>
        <v>0</v>
      </c>
      <c r="BF992" s="242">
        <f>IF(N992="snížená",J992,0)</f>
        <v>0</v>
      </c>
      <c r="BG992" s="242">
        <f>IF(N992="zákl. přenesená",J992,0)</f>
        <v>0</v>
      </c>
      <c r="BH992" s="242">
        <f>IF(N992="sníž. přenesená",J992,0)</f>
        <v>0</v>
      </c>
      <c r="BI992" s="242">
        <f>IF(N992="nulová",J992,0)</f>
        <v>0</v>
      </c>
      <c r="BJ992" s="18" t="s">
        <v>83</v>
      </c>
      <c r="BK992" s="242">
        <f>ROUND(I992*H992,2)</f>
        <v>0</v>
      </c>
      <c r="BL992" s="18" t="s">
        <v>321</v>
      </c>
      <c r="BM992" s="241" t="s">
        <v>1233</v>
      </c>
    </row>
    <row r="993" s="13" customFormat="1">
      <c r="A993" s="13"/>
      <c r="B993" s="243"/>
      <c r="C993" s="244"/>
      <c r="D993" s="245" t="s">
        <v>239</v>
      </c>
      <c r="E993" s="246" t="s">
        <v>1</v>
      </c>
      <c r="F993" s="247" t="s">
        <v>163</v>
      </c>
      <c r="G993" s="244"/>
      <c r="H993" s="248">
        <v>315.25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239</v>
      </c>
      <c r="AU993" s="254" t="s">
        <v>85</v>
      </c>
      <c r="AV993" s="13" t="s">
        <v>85</v>
      </c>
      <c r="AW993" s="13" t="s">
        <v>32</v>
      </c>
      <c r="AX993" s="13" t="s">
        <v>76</v>
      </c>
      <c r="AY993" s="254" t="s">
        <v>232</v>
      </c>
    </row>
    <row r="994" s="13" customFormat="1">
      <c r="A994" s="13"/>
      <c r="B994" s="243"/>
      <c r="C994" s="244"/>
      <c r="D994" s="245" t="s">
        <v>239</v>
      </c>
      <c r="E994" s="246" t="s">
        <v>1</v>
      </c>
      <c r="F994" s="247" t="s">
        <v>170</v>
      </c>
      <c r="G994" s="244"/>
      <c r="H994" s="248">
        <v>165.75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239</v>
      </c>
      <c r="AU994" s="254" t="s">
        <v>85</v>
      </c>
      <c r="AV994" s="13" t="s">
        <v>85</v>
      </c>
      <c r="AW994" s="13" t="s">
        <v>32</v>
      </c>
      <c r="AX994" s="13" t="s">
        <v>76</v>
      </c>
      <c r="AY994" s="254" t="s">
        <v>232</v>
      </c>
    </row>
    <row r="995" s="13" customFormat="1">
      <c r="A995" s="13"/>
      <c r="B995" s="243"/>
      <c r="C995" s="244"/>
      <c r="D995" s="245" t="s">
        <v>239</v>
      </c>
      <c r="E995" s="246" t="s">
        <v>1</v>
      </c>
      <c r="F995" s="247" t="s">
        <v>172</v>
      </c>
      <c r="G995" s="244"/>
      <c r="H995" s="248">
        <v>116.51000000000001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239</v>
      </c>
      <c r="AU995" s="254" t="s">
        <v>85</v>
      </c>
      <c r="AV995" s="13" t="s">
        <v>85</v>
      </c>
      <c r="AW995" s="13" t="s">
        <v>32</v>
      </c>
      <c r="AX995" s="13" t="s">
        <v>76</v>
      </c>
      <c r="AY995" s="254" t="s">
        <v>232</v>
      </c>
    </row>
    <row r="996" s="14" customFormat="1">
      <c r="A996" s="14"/>
      <c r="B996" s="255"/>
      <c r="C996" s="256"/>
      <c r="D996" s="245" t="s">
        <v>239</v>
      </c>
      <c r="E996" s="257" t="s">
        <v>1</v>
      </c>
      <c r="F996" s="258" t="s">
        <v>258</v>
      </c>
      <c r="G996" s="256"/>
      <c r="H996" s="259">
        <v>597.50999999999999</v>
      </c>
      <c r="I996" s="260"/>
      <c r="J996" s="256"/>
      <c r="K996" s="256"/>
      <c r="L996" s="261"/>
      <c r="M996" s="262"/>
      <c r="N996" s="263"/>
      <c r="O996" s="263"/>
      <c r="P996" s="263"/>
      <c r="Q996" s="263"/>
      <c r="R996" s="263"/>
      <c r="S996" s="263"/>
      <c r="T996" s="26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5" t="s">
        <v>239</v>
      </c>
      <c r="AU996" s="265" t="s">
        <v>85</v>
      </c>
      <c r="AV996" s="14" t="s">
        <v>237</v>
      </c>
      <c r="AW996" s="14" t="s">
        <v>32</v>
      </c>
      <c r="AX996" s="14" t="s">
        <v>83</v>
      </c>
      <c r="AY996" s="265" t="s">
        <v>232</v>
      </c>
    </row>
    <row r="997" s="2" customFormat="1" ht="24.15" customHeight="1">
      <c r="A997" s="39"/>
      <c r="B997" s="40"/>
      <c r="C997" s="229" t="s">
        <v>1234</v>
      </c>
      <c r="D997" s="229" t="s">
        <v>234</v>
      </c>
      <c r="E997" s="230" t="s">
        <v>1235</v>
      </c>
      <c r="F997" s="231" t="s">
        <v>1236</v>
      </c>
      <c r="G997" s="232" t="s">
        <v>164</v>
      </c>
      <c r="H997" s="233">
        <v>597.50999999999999</v>
      </c>
      <c r="I997" s="234"/>
      <c r="J997" s="235">
        <f>ROUND(I997*H997,2)</f>
        <v>0</v>
      </c>
      <c r="K997" s="236"/>
      <c r="L997" s="45"/>
      <c r="M997" s="237" t="s">
        <v>1</v>
      </c>
      <c r="N997" s="238" t="s">
        <v>41</v>
      </c>
      <c r="O997" s="92"/>
      <c r="P997" s="239">
        <f>O997*H997</f>
        <v>0</v>
      </c>
      <c r="Q997" s="239">
        <v>3.0000000000000001E-05</v>
      </c>
      <c r="R997" s="239">
        <f>Q997*H997</f>
        <v>0.017925300000000002</v>
      </c>
      <c r="S997" s="239">
        <v>0</v>
      </c>
      <c r="T997" s="240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1" t="s">
        <v>321</v>
      </c>
      <c r="AT997" s="241" t="s">
        <v>234</v>
      </c>
      <c r="AU997" s="241" t="s">
        <v>85</v>
      </c>
      <c r="AY997" s="18" t="s">
        <v>232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8" t="s">
        <v>83</v>
      </c>
      <c r="BK997" s="242">
        <f>ROUND(I997*H997,2)</f>
        <v>0</v>
      </c>
      <c r="BL997" s="18" t="s">
        <v>321</v>
      </c>
      <c r="BM997" s="241" t="s">
        <v>1237</v>
      </c>
    </row>
    <row r="998" s="13" customFormat="1">
      <c r="A998" s="13"/>
      <c r="B998" s="243"/>
      <c r="C998" s="244"/>
      <c r="D998" s="245" t="s">
        <v>239</v>
      </c>
      <c r="E998" s="246" t="s">
        <v>1</v>
      </c>
      <c r="F998" s="247" t="s">
        <v>163</v>
      </c>
      <c r="G998" s="244"/>
      <c r="H998" s="248">
        <v>315.25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239</v>
      </c>
      <c r="AU998" s="254" t="s">
        <v>85</v>
      </c>
      <c r="AV998" s="13" t="s">
        <v>85</v>
      </c>
      <c r="AW998" s="13" t="s">
        <v>32</v>
      </c>
      <c r="AX998" s="13" t="s">
        <v>76</v>
      </c>
      <c r="AY998" s="254" t="s">
        <v>232</v>
      </c>
    </row>
    <row r="999" s="13" customFormat="1">
      <c r="A999" s="13"/>
      <c r="B999" s="243"/>
      <c r="C999" s="244"/>
      <c r="D999" s="245" t="s">
        <v>239</v>
      </c>
      <c r="E999" s="246" t="s">
        <v>1</v>
      </c>
      <c r="F999" s="247" t="s">
        <v>170</v>
      </c>
      <c r="G999" s="244"/>
      <c r="H999" s="248">
        <v>165.75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239</v>
      </c>
      <c r="AU999" s="254" t="s">
        <v>85</v>
      </c>
      <c r="AV999" s="13" t="s">
        <v>85</v>
      </c>
      <c r="AW999" s="13" t="s">
        <v>32</v>
      </c>
      <c r="AX999" s="13" t="s">
        <v>76</v>
      </c>
      <c r="AY999" s="254" t="s">
        <v>232</v>
      </c>
    </row>
    <row r="1000" s="13" customFormat="1">
      <c r="A1000" s="13"/>
      <c r="B1000" s="243"/>
      <c r="C1000" s="244"/>
      <c r="D1000" s="245" t="s">
        <v>239</v>
      </c>
      <c r="E1000" s="246" t="s">
        <v>1</v>
      </c>
      <c r="F1000" s="247" t="s">
        <v>172</v>
      </c>
      <c r="G1000" s="244"/>
      <c r="H1000" s="248">
        <v>116.51000000000001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239</v>
      </c>
      <c r="AU1000" s="254" t="s">
        <v>85</v>
      </c>
      <c r="AV1000" s="13" t="s">
        <v>85</v>
      </c>
      <c r="AW1000" s="13" t="s">
        <v>32</v>
      </c>
      <c r="AX1000" s="13" t="s">
        <v>76</v>
      </c>
      <c r="AY1000" s="254" t="s">
        <v>232</v>
      </c>
    </row>
    <row r="1001" s="14" customFormat="1">
      <c r="A1001" s="14"/>
      <c r="B1001" s="255"/>
      <c r="C1001" s="256"/>
      <c r="D1001" s="245" t="s">
        <v>239</v>
      </c>
      <c r="E1001" s="257" t="s">
        <v>1</v>
      </c>
      <c r="F1001" s="258" t="s">
        <v>258</v>
      </c>
      <c r="G1001" s="256"/>
      <c r="H1001" s="259">
        <v>597.50999999999999</v>
      </c>
      <c r="I1001" s="260"/>
      <c r="J1001" s="256"/>
      <c r="K1001" s="256"/>
      <c r="L1001" s="261"/>
      <c r="M1001" s="262"/>
      <c r="N1001" s="263"/>
      <c r="O1001" s="263"/>
      <c r="P1001" s="263"/>
      <c r="Q1001" s="263"/>
      <c r="R1001" s="263"/>
      <c r="S1001" s="263"/>
      <c r="T1001" s="26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5" t="s">
        <v>239</v>
      </c>
      <c r="AU1001" s="265" t="s">
        <v>85</v>
      </c>
      <c r="AV1001" s="14" t="s">
        <v>237</v>
      </c>
      <c r="AW1001" s="14" t="s">
        <v>32</v>
      </c>
      <c r="AX1001" s="14" t="s">
        <v>83</v>
      </c>
      <c r="AY1001" s="265" t="s">
        <v>232</v>
      </c>
    </row>
    <row r="1002" s="2" customFormat="1" ht="24.15" customHeight="1">
      <c r="A1002" s="39"/>
      <c r="B1002" s="40"/>
      <c r="C1002" s="229" t="s">
        <v>1238</v>
      </c>
      <c r="D1002" s="229" t="s">
        <v>234</v>
      </c>
      <c r="E1002" s="230" t="s">
        <v>1239</v>
      </c>
      <c r="F1002" s="231" t="s">
        <v>1240</v>
      </c>
      <c r="G1002" s="232" t="s">
        <v>329</v>
      </c>
      <c r="H1002" s="233">
        <v>27.373000000000001</v>
      </c>
      <c r="I1002" s="234"/>
      <c r="J1002" s="235">
        <f>ROUND(I1002*H1002,2)</f>
        <v>0</v>
      </c>
      <c r="K1002" s="236"/>
      <c r="L1002" s="45"/>
      <c r="M1002" s="237" t="s">
        <v>1</v>
      </c>
      <c r="N1002" s="238" t="s">
        <v>41</v>
      </c>
      <c r="O1002" s="92"/>
      <c r="P1002" s="239">
        <f>O1002*H1002</f>
        <v>0</v>
      </c>
      <c r="Q1002" s="239">
        <v>0</v>
      </c>
      <c r="R1002" s="239">
        <f>Q1002*H1002</f>
        <v>0</v>
      </c>
      <c r="S1002" s="239">
        <v>0</v>
      </c>
      <c r="T1002" s="240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41" t="s">
        <v>321</v>
      </c>
      <c r="AT1002" s="241" t="s">
        <v>234</v>
      </c>
      <c r="AU1002" s="241" t="s">
        <v>85</v>
      </c>
      <c r="AY1002" s="18" t="s">
        <v>232</v>
      </c>
      <c r="BE1002" s="242">
        <f>IF(N1002="základní",J1002,0)</f>
        <v>0</v>
      </c>
      <c r="BF1002" s="242">
        <f>IF(N1002="snížená",J1002,0)</f>
        <v>0</v>
      </c>
      <c r="BG1002" s="242">
        <f>IF(N1002="zákl. přenesená",J1002,0)</f>
        <v>0</v>
      </c>
      <c r="BH1002" s="242">
        <f>IF(N1002="sníž. přenesená",J1002,0)</f>
        <v>0</v>
      </c>
      <c r="BI1002" s="242">
        <f>IF(N1002="nulová",J1002,0)</f>
        <v>0</v>
      </c>
      <c r="BJ1002" s="18" t="s">
        <v>83</v>
      </c>
      <c r="BK1002" s="242">
        <f>ROUND(I1002*H1002,2)</f>
        <v>0</v>
      </c>
      <c r="BL1002" s="18" t="s">
        <v>321</v>
      </c>
      <c r="BM1002" s="241" t="s">
        <v>1241</v>
      </c>
    </row>
    <row r="1003" s="12" customFormat="1" ht="22.8" customHeight="1">
      <c r="A1003" s="12"/>
      <c r="B1003" s="213"/>
      <c r="C1003" s="214"/>
      <c r="D1003" s="215" t="s">
        <v>75</v>
      </c>
      <c r="E1003" s="227" t="s">
        <v>1242</v>
      </c>
      <c r="F1003" s="227" t="s">
        <v>1243</v>
      </c>
      <c r="G1003" s="214"/>
      <c r="H1003" s="214"/>
      <c r="I1003" s="217"/>
      <c r="J1003" s="228">
        <f>BK1003</f>
        <v>0</v>
      </c>
      <c r="K1003" s="214"/>
      <c r="L1003" s="219"/>
      <c r="M1003" s="220"/>
      <c r="N1003" s="221"/>
      <c r="O1003" s="221"/>
      <c r="P1003" s="222">
        <f>SUM(P1004:P1030)</f>
        <v>0</v>
      </c>
      <c r="Q1003" s="221"/>
      <c r="R1003" s="222">
        <f>SUM(R1004:R1030)</f>
        <v>1.03125092</v>
      </c>
      <c r="S1003" s="221"/>
      <c r="T1003" s="223">
        <f>SUM(T1004:T1030)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224" t="s">
        <v>85</v>
      </c>
      <c r="AT1003" s="225" t="s">
        <v>75</v>
      </c>
      <c r="AU1003" s="225" t="s">
        <v>83</v>
      </c>
      <c r="AY1003" s="224" t="s">
        <v>232</v>
      </c>
      <c r="BK1003" s="226">
        <f>SUM(BK1004:BK1030)</f>
        <v>0</v>
      </c>
    </row>
    <row r="1004" s="2" customFormat="1" ht="21.75" customHeight="1">
      <c r="A1004" s="39"/>
      <c r="B1004" s="40"/>
      <c r="C1004" s="229" t="s">
        <v>1244</v>
      </c>
      <c r="D1004" s="229" t="s">
        <v>234</v>
      </c>
      <c r="E1004" s="230" t="s">
        <v>1245</v>
      </c>
      <c r="F1004" s="231" t="s">
        <v>1246</v>
      </c>
      <c r="G1004" s="232" t="s">
        <v>167</v>
      </c>
      <c r="H1004" s="233">
        <v>83.099999999999994</v>
      </c>
      <c r="I1004" s="234"/>
      <c r="J1004" s="235">
        <f>ROUND(I1004*H1004,2)</f>
        <v>0</v>
      </c>
      <c r="K1004" s="236"/>
      <c r="L1004" s="45"/>
      <c r="M1004" s="237" t="s">
        <v>1</v>
      </c>
      <c r="N1004" s="238" t="s">
        <v>41</v>
      </c>
      <c r="O1004" s="92"/>
      <c r="P1004" s="239">
        <f>O1004*H1004</f>
        <v>0</v>
      </c>
      <c r="Q1004" s="239">
        <v>0</v>
      </c>
      <c r="R1004" s="239">
        <f>Q1004*H1004</f>
        <v>0</v>
      </c>
      <c r="S1004" s="239">
        <v>0</v>
      </c>
      <c r="T1004" s="240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1" t="s">
        <v>321</v>
      </c>
      <c r="AT1004" s="241" t="s">
        <v>234</v>
      </c>
      <c r="AU1004" s="241" t="s">
        <v>85</v>
      </c>
      <c r="AY1004" s="18" t="s">
        <v>232</v>
      </c>
      <c r="BE1004" s="242">
        <f>IF(N1004="základní",J1004,0)</f>
        <v>0</v>
      </c>
      <c r="BF1004" s="242">
        <f>IF(N1004="snížená",J1004,0)</f>
        <v>0</v>
      </c>
      <c r="BG1004" s="242">
        <f>IF(N1004="zákl. přenesená",J1004,0)</f>
        <v>0</v>
      </c>
      <c r="BH1004" s="242">
        <f>IF(N1004="sníž. přenesená",J1004,0)</f>
        <v>0</v>
      </c>
      <c r="BI1004" s="242">
        <f>IF(N1004="nulová",J1004,0)</f>
        <v>0</v>
      </c>
      <c r="BJ1004" s="18" t="s">
        <v>83</v>
      </c>
      <c r="BK1004" s="242">
        <f>ROUND(I1004*H1004,2)</f>
        <v>0</v>
      </c>
      <c r="BL1004" s="18" t="s">
        <v>321</v>
      </c>
      <c r="BM1004" s="241" t="s">
        <v>1247</v>
      </c>
    </row>
    <row r="1005" s="13" customFormat="1">
      <c r="A1005" s="13"/>
      <c r="B1005" s="243"/>
      <c r="C1005" s="244"/>
      <c r="D1005" s="245" t="s">
        <v>239</v>
      </c>
      <c r="E1005" s="246" t="s">
        <v>1</v>
      </c>
      <c r="F1005" s="247" t="s">
        <v>1248</v>
      </c>
      <c r="G1005" s="244"/>
      <c r="H1005" s="248">
        <v>83.099999999999994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239</v>
      </c>
      <c r="AU1005" s="254" t="s">
        <v>85</v>
      </c>
      <c r="AV1005" s="13" t="s">
        <v>85</v>
      </c>
      <c r="AW1005" s="13" t="s">
        <v>32</v>
      </c>
      <c r="AX1005" s="13" t="s">
        <v>83</v>
      </c>
      <c r="AY1005" s="254" t="s">
        <v>232</v>
      </c>
    </row>
    <row r="1006" s="2" customFormat="1" ht="16.5" customHeight="1">
      <c r="A1006" s="39"/>
      <c r="B1006" s="40"/>
      <c r="C1006" s="229" t="s">
        <v>1249</v>
      </c>
      <c r="D1006" s="229" t="s">
        <v>234</v>
      </c>
      <c r="E1006" s="230" t="s">
        <v>1250</v>
      </c>
      <c r="F1006" s="231" t="s">
        <v>1251</v>
      </c>
      <c r="G1006" s="232" t="s">
        <v>167</v>
      </c>
      <c r="H1006" s="233">
        <v>83.099999999999994</v>
      </c>
      <c r="I1006" s="234"/>
      <c r="J1006" s="235">
        <f>ROUND(I1006*H1006,2)</f>
        <v>0</v>
      </c>
      <c r="K1006" s="236"/>
      <c r="L1006" s="45"/>
      <c r="M1006" s="237" t="s">
        <v>1</v>
      </c>
      <c r="N1006" s="238" t="s">
        <v>41</v>
      </c>
      <c r="O1006" s="92"/>
      <c r="P1006" s="239">
        <f>O1006*H1006</f>
        <v>0</v>
      </c>
      <c r="Q1006" s="239">
        <v>0</v>
      </c>
      <c r="R1006" s="239">
        <f>Q1006*H1006</f>
        <v>0</v>
      </c>
      <c r="S1006" s="239">
        <v>0</v>
      </c>
      <c r="T1006" s="240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1" t="s">
        <v>321</v>
      </c>
      <c r="AT1006" s="241" t="s">
        <v>234</v>
      </c>
      <c r="AU1006" s="241" t="s">
        <v>85</v>
      </c>
      <c r="AY1006" s="18" t="s">
        <v>232</v>
      </c>
      <c r="BE1006" s="242">
        <f>IF(N1006="základní",J1006,0)</f>
        <v>0</v>
      </c>
      <c r="BF1006" s="242">
        <f>IF(N1006="snížená",J1006,0)</f>
        <v>0</v>
      </c>
      <c r="BG1006" s="242">
        <f>IF(N1006="zákl. přenesená",J1006,0)</f>
        <v>0</v>
      </c>
      <c r="BH1006" s="242">
        <f>IF(N1006="sníž. přenesená",J1006,0)</f>
        <v>0</v>
      </c>
      <c r="BI1006" s="242">
        <f>IF(N1006="nulová",J1006,0)</f>
        <v>0</v>
      </c>
      <c r="BJ1006" s="18" t="s">
        <v>83</v>
      </c>
      <c r="BK1006" s="242">
        <f>ROUND(I1006*H1006,2)</f>
        <v>0</v>
      </c>
      <c r="BL1006" s="18" t="s">
        <v>321</v>
      </c>
      <c r="BM1006" s="241" t="s">
        <v>1252</v>
      </c>
    </row>
    <row r="1007" s="2" customFormat="1" ht="24.15" customHeight="1">
      <c r="A1007" s="39"/>
      <c r="B1007" s="40"/>
      <c r="C1007" s="229" t="s">
        <v>1253</v>
      </c>
      <c r="D1007" s="229" t="s">
        <v>234</v>
      </c>
      <c r="E1007" s="230" t="s">
        <v>1254</v>
      </c>
      <c r="F1007" s="231" t="s">
        <v>1255</v>
      </c>
      <c r="G1007" s="232" t="s">
        <v>167</v>
      </c>
      <c r="H1007" s="233">
        <v>83.099999999999994</v>
      </c>
      <c r="I1007" s="234"/>
      <c r="J1007" s="235">
        <f>ROUND(I1007*H1007,2)</f>
        <v>0</v>
      </c>
      <c r="K1007" s="236"/>
      <c r="L1007" s="45"/>
      <c r="M1007" s="237" t="s">
        <v>1</v>
      </c>
      <c r="N1007" s="238" t="s">
        <v>41</v>
      </c>
      <c r="O1007" s="92"/>
      <c r="P1007" s="239">
        <f>O1007*H1007</f>
        <v>0</v>
      </c>
      <c r="Q1007" s="239">
        <v>3.0000000000000001E-05</v>
      </c>
      <c r="R1007" s="239">
        <f>Q1007*H1007</f>
        <v>0.002493</v>
      </c>
      <c r="S1007" s="239">
        <v>0</v>
      </c>
      <c r="T1007" s="240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41" t="s">
        <v>321</v>
      </c>
      <c r="AT1007" s="241" t="s">
        <v>234</v>
      </c>
      <c r="AU1007" s="241" t="s">
        <v>85</v>
      </c>
      <c r="AY1007" s="18" t="s">
        <v>232</v>
      </c>
      <c r="BE1007" s="242">
        <f>IF(N1007="základní",J1007,0)</f>
        <v>0</v>
      </c>
      <c r="BF1007" s="242">
        <f>IF(N1007="snížená",J1007,0)</f>
        <v>0</v>
      </c>
      <c r="BG1007" s="242">
        <f>IF(N1007="zákl. přenesená",J1007,0)</f>
        <v>0</v>
      </c>
      <c r="BH1007" s="242">
        <f>IF(N1007="sníž. přenesená",J1007,0)</f>
        <v>0</v>
      </c>
      <c r="BI1007" s="242">
        <f>IF(N1007="nulová",J1007,0)</f>
        <v>0</v>
      </c>
      <c r="BJ1007" s="18" t="s">
        <v>83</v>
      </c>
      <c r="BK1007" s="242">
        <f>ROUND(I1007*H1007,2)</f>
        <v>0</v>
      </c>
      <c r="BL1007" s="18" t="s">
        <v>321</v>
      </c>
      <c r="BM1007" s="241" t="s">
        <v>1256</v>
      </c>
    </row>
    <row r="1008" s="2" customFormat="1" ht="33" customHeight="1">
      <c r="A1008" s="39"/>
      <c r="B1008" s="40"/>
      <c r="C1008" s="229" t="s">
        <v>1257</v>
      </c>
      <c r="D1008" s="229" t="s">
        <v>234</v>
      </c>
      <c r="E1008" s="230" t="s">
        <v>1258</v>
      </c>
      <c r="F1008" s="231" t="s">
        <v>1259</v>
      </c>
      <c r="G1008" s="232" t="s">
        <v>167</v>
      </c>
      <c r="H1008" s="233">
        <v>83.099999999999994</v>
      </c>
      <c r="I1008" s="234"/>
      <c r="J1008" s="235">
        <f>ROUND(I1008*H1008,2)</f>
        <v>0</v>
      </c>
      <c r="K1008" s="236"/>
      <c r="L1008" s="45"/>
      <c r="M1008" s="237" t="s">
        <v>1</v>
      </c>
      <c r="N1008" s="238" t="s">
        <v>41</v>
      </c>
      <c r="O1008" s="92"/>
      <c r="P1008" s="239">
        <f>O1008*H1008</f>
        <v>0</v>
      </c>
      <c r="Q1008" s="239">
        <v>0.0075799999999999999</v>
      </c>
      <c r="R1008" s="239">
        <f>Q1008*H1008</f>
        <v>0.62989799999999996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321</v>
      </c>
      <c r="AT1008" s="241" t="s">
        <v>234</v>
      </c>
      <c r="AU1008" s="241" t="s">
        <v>85</v>
      </c>
      <c r="AY1008" s="18" t="s">
        <v>232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83</v>
      </c>
      <c r="BK1008" s="242">
        <f>ROUND(I1008*H1008,2)</f>
        <v>0</v>
      </c>
      <c r="BL1008" s="18" t="s">
        <v>321</v>
      </c>
      <c r="BM1008" s="241" t="s">
        <v>1260</v>
      </c>
    </row>
    <row r="1009" s="2" customFormat="1" ht="16.5" customHeight="1">
      <c r="A1009" s="39"/>
      <c r="B1009" s="40"/>
      <c r="C1009" s="229" t="s">
        <v>1261</v>
      </c>
      <c r="D1009" s="229" t="s">
        <v>234</v>
      </c>
      <c r="E1009" s="230" t="s">
        <v>1262</v>
      </c>
      <c r="F1009" s="231" t="s">
        <v>1263</v>
      </c>
      <c r="G1009" s="232" t="s">
        <v>167</v>
      </c>
      <c r="H1009" s="233">
        <v>69.200000000000003</v>
      </c>
      <c r="I1009" s="234"/>
      <c r="J1009" s="235">
        <f>ROUND(I1009*H1009,2)</f>
        <v>0</v>
      </c>
      <c r="K1009" s="236"/>
      <c r="L1009" s="45"/>
      <c r="M1009" s="237" t="s">
        <v>1</v>
      </c>
      <c r="N1009" s="238" t="s">
        <v>41</v>
      </c>
      <c r="O1009" s="92"/>
      <c r="P1009" s="239">
        <f>O1009*H1009</f>
        <v>0</v>
      </c>
      <c r="Q1009" s="239">
        <v>0.00040000000000000002</v>
      </c>
      <c r="R1009" s="239">
        <f>Q1009*H1009</f>
        <v>0.027680000000000003</v>
      </c>
      <c r="S1009" s="239">
        <v>0</v>
      </c>
      <c r="T1009" s="240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1" t="s">
        <v>321</v>
      </c>
      <c r="AT1009" s="241" t="s">
        <v>234</v>
      </c>
      <c r="AU1009" s="241" t="s">
        <v>85</v>
      </c>
      <c r="AY1009" s="18" t="s">
        <v>232</v>
      </c>
      <c r="BE1009" s="242">
        <f>IF(N1009="základní",J1009,0)</f>
        <v>0</v>
      </c>
      <c r="BF1009" s="242">
        <f>IF(N1009="snížená",J1009,0)</f>
        <v>0</v>
      </c>
      <c r="BG1009" s="242">
        <f>IF(N1009="zákl. přenesená",J1009,0)</f>
        <v>0</v>
      </c>
      <c r="BH1009" s="242">
        <f>IF(N1009="sníž. přenesená",J1009,0)</f>
        <v>0</v>
      </c>
      <c r="BI1009" s="242">
        <f>IF(N1009="nulová",J1009,0)</f>
        <v>0</v>
      </c>
      <c r="BJ1009" s="18" t="s">
        <v>83</v>
      </c>
      <c r="BK1009" s="242">
        <f>ROUND(I1009*H1009,2)</f>
        <v>0</v>
      </c>
      <c r="BL1009" s="18" t="s">
        <v>321</v>
      </c>
      <c r="BM1009" s="241" t="s">
        <v>1264</v>
      </c>
    </row>
    <row r="1010" s="2" customFormat="1" ht="37.8" customHeight="1">
      <c r="A1010" s="39"/>
      <c r="B1010" s="40"/>
      <c r="C1010" s="276" t="s">
        <v>1265</v>
      </c>
      <c r="D1010" s="276" t="s">
        <v>485</v>
      </c>
      <c r="E1010" s="277" t="s">
        <v>1266</v>
      </c>
      <c r="F1010" s="278" t="s">
        <v>1267</v>
      </c>
      <c r="G1010" s="279" t="s">
        <v>167</v>
      </c>
      <c r="H1010" s="280">
        <v>76.120000000000005</v>
      </c>
      <c r="I1010" s="281"/>
      <c r="J1010" s="282">
        <f>ROUND(I1010*H1010,2)</f>
        <v>0</v>
      </c>
      <c r="K1010" s="283"/>
      <c r="L1010" s="284"/>
      <c r="M1010" s="285" t="s">
        <v>1</v>
      </c>
      <c r="N1010" s="286" t="s">
        <v>41</v>
      </c>
      <c r="O1010" s="92"/>
      <c r="P1010" s="239">
        <f>O1010*H1010</f>
        <v>0</v>
      </c>
      <c r="Q1010" s="239">
        <v>0.0025999999999999999</v>
      </c>
      <c r="R1010" s="239">
        <f>Q1010*H1010</f>
        <v>0.19791200000000001</v>
      </c>
      <c r="S1010" s="239">
        <v>0</v>
      </c>
      <c r="T1010" s="240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1" t="s">
        <v>417</v>
      </c>
      <c r="AT1010" s="241" t="s">
        <v>485</v>
      </c>
      <c r="AU1010" s="241" t="s">
        <v>85</v>
      </c>
      <c r="AY1010" s="18" t="s">
        <v>232</v>
      </c>
      <c r="BE1010" s="242">
        <f>IF(N1010="základní",J1010,0)</f>
        <v>0</v>
      </c>
      <c r="BF1010" s="242">
        <f>IF(N1010="snížená",J1010,0)</f>
        <v>0</v>
      </c>
      <c r="BG1010" s="242">
        <f>IF(N1010="zákl. přenesená",J1010,0)</f>
        <v>0</v>
      </c>
      <c r="BH1010" s="242">
        <f>IF(N1010="sníž. přenesená",J1010,0)</f>
        <v>0</v>
      </c>
      <c r="BI1010" s="242">
        <f>IF(N1010="nulová",J1010,0)</f>
        <v>0</v>
      </c>
      <c r="BJ1010" s="18" t="s">
        <v>83</v>
      </c>
      <c r="BK1010" s="242">
        <f>ROUND(I1010*H1010,2)</f>
        <v>0</v>
      </c>
      <c r="BL1010" s="18" t="s">
        <v>321</v>
      </c>
      <c r="BM1010" s="241" t="s">
        <v>1268</v>
      </c>
    </row>
    <row r="1011" s="13" customFormat="1">
      <c r="A1011" s="13"/>
      <c r="B1011" s="243"/>
      <c r="C1011" s="244"/>
      <c r="D1011" s="245" t="s">
        <v>239</v>
      </c>
      <c r="E1011" s="244"/>
      <c r="F1011" s="247" t="s">
        <v>1269</v>
      </c>
      <c r="G1011" s="244"/>
      <c r="H1011" s="248">
        <v>76.120000000000005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239</v>
      </c>
      <c r="AU1011" s="254" t="s">
        <v>85</v>
      </c>
      <c r="AV1011" s="13" t="s">
        <v>85</v>
      </c>
      <c r="AW1011" s="13" t="s">
        <v>4</v>
      </c>
      <c r="AX1011" s="13" t="s">
        <v>83</v>
      </c>
      <c r="AY1011" s="254" t="s">
        <v>232</v>
      </c>
    </row>
    <row r="1012" s="2" customFormat="1" ht="16.5" customHeight="1">
      <c r="A1012" s="39"/>
      <c r="B1012" s="40"/>
      <c r="C1012" s="229" t="s">
        <v>1270</v>
      </c>
      <c r="D1012" s="229" t="s">
        <v>234</v>
      </c>
      <c r="E1012" s="230" t="s">
        <v>1271</v>
      </c>
      <c r="F1012" s="231" t="s">
        <v>1272</v>
      </c>
      <c r="G1012" s="232" t="s">
        <v>167</v>
      </c>
      <c r="H1012" s="233">
        <v>13.9</v>
      </c>
      <c r="I1012" s="234"/>
      <c r="J1012" s="235">
        <f>ROUND(I1012*H1012,2)</f>
        <v>0</v>
      </c>
      <c r="K1012" s="236"/>
      <c r="L1012" s="45"/>
      <c r="M1012" s="237" t="s">
        <v>1</v>
      </c>
      <c r="N1012" s="238" t="s">
        <v>41</v>
      </c>
      <c r="O1012" s="92"/>
      <c r="P1012" s="239">
        <f>O1012*H1012</f>
        <v>0</v>
      </c>
      <c r="Q1012" s="239">
        <v>0.00059999999999999995</v>
      </c>
      <c r="R1012" s="239">
        <f>Q1012*H1012</f>
        <v>0.0083400000000000002</v>
      </c>
      <c r="S1012" s="239">
        <v>0</v>
      </c>
      <c r="T1012" s="240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1" t="s">
        <v>321</v>
      </c>
      <c r="AT1012" s="241" t="s">
        <v>234</v>
      </c>
      <c r="AU1012" s="241" t="s">
        <v>85</v>
      </c>
      <c r="AY1012" s="18" t="s">
        <v>232</v>
      </c>
      <c r="BE1012" s="242">
        <f>IF(N1012="základní",J1012,0)</f>
        <v>0</v>
      </c>
      <c r="BF1012" s="242">
        <f>IF(N1012="snížená",J1012,0)</f>
        <v>0</v>
      </c>
      <c r="BG1012" s="242">
        <f>IF(N1012="zákl. přenesená",J1012,0)</f>
        <v>0</v>
      </c>
      <c r="BH1012" s="242">
        <f>IF(N1012="sníž. přenesená",J1012,0)</f>
        <v>0</v>
      </c>
      <c r="BI1012" s="242">
        <f>IF(N1012="nulová",J1012,0)</f>
        <v>0</v>
      </c>
      <c r="BJ1012" s="18" t="s">
        <v>83</v>
      </c>
      <c r="BK1012" s="242">
        <f>ROUND(I1012*H1012,2)</f>
        <v>0</v>
      </c>
      <c r="BL1012" s="18" t="s">
        <v>321</v>
      </c>
      <c r="BM1012" s="241" t="s">
        <v>1273</v>
      </c>
    </row>
    <row r="1013" s="2" customFormat="1" ht="21.75" customHeight="1">
      <c r="A1013" s="39"/>
      <c r="B1013" s="40"/>
      <c r="C1013" s="276" t="s">
        <v>1274</v>
      </c>
      <c r="D1013" s="276" t="s">
        <v>485</v>
      </c>
      <c r="E1013" s="277" t="s">
        <v>1275</v>
      </c>
      <c r="F1013" s="278" t="s">
        <v>1276</v>
      </c>
      <c r="G1013" s="279" t="s">
        <v>167</v>
      </c>
      <c r="H1013" s="280">
        <v>15.289999999999999</v>
      </c>
      <c r="I1013" s="281"/>
      <c r="J1013" s="282">
        <f>ROUND(I1013*H1013,2)</f>
        <v>0</v>
      </c>
      <c r="K1013" s="283"/>
      <c r="L1013" s="284"/>
      <c r="M1013" s="285" t="s">
        <v>1</v>
      </c>
      <c r="N1013" s="286" t="s">
        <v>41</v>
      </c>
      <c r="O1013" s="92"/>
      <c r="P1013" s="239">
        <f>O1013*H1013</f>
        <v>0</v>
      </c>
      <c r="Q1013" s="239">
        <v>0.0079000000000000008</v>
      </c>
      <c r="R1013" s="239">
        <f>Q1013*H1013</f>
        <v>0.12079100000000001</v>
      </c>
      <c r="S1013" s="239">
        <v>0</v>
      </c>
      <c r="T1013" s="240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1" t="s">
        <v>417</v>
      </c>
      <c r="AT1013" s="241" t="s">
        <v>485</v>
      </c>
      <c r="AU1013" s="241" t="s">
        <v>85</v>
      </c>
      <c r="AY1013" s="18" t="s">
        <v>232</v>
      </c>
      <c r="BE1013" s="242">
        <f>IF(N1013="základní",J1013,0)</f>
        <v>0</v>
      </c>
      <c r="BF1013" s="242">
        <f>IF(N1013="snížená",J1013,0)</f>
        <v>0</v>
      </c>
      <c r="BG1013" s="242">
        <f>IF(N1013="zákl. přenesená",J1013,0)</f>
        <v>0</v>
      </c>
      <c r="BH1013" s="242">
        <f>IF(N1013="sníž. přenesená",J1013,0)</f>
        <v>0</v>
      </c>
      <c r="BI1013" s="242">
        <f>IF(N1013="nulová",J1013,0)</f>
        <v>0</v>
      </c>
      <c r="BJ1013" s="18" t="s">
        <v>83</v>
      </c>
      <c r="BK1013" s="242">
        <f>ROUND(I1013*H1013,2)</f>
        <v>0</v>
      </c>
      <c r="BL1013" s="18" t="s">
        <v>321</v>
      </c>
      <c r="BM1013" s="241" t="s">
        <v>1277</v>
      </c>
    </row>
    <row r="1014" s="13" customFormat="1">
      <c r="A1014" s="13"/>
      <c r="B1014" s="243"/>
      <c r="C1014" s="244"/>
      <c r="D1014" s="245" t="s">
        <v>239</v>
      </c>
      <c r="E1014" s="244"/>
      <c r="F1014" s="247" t="s">
        <v>1278</v>
      </c>
      <c r="G1014" s="244"/>
      <c r="H1014" s="248">
        <v>15.289999999999999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239</v>
      </c>
      <c r="AU1014" s="254" t="s">
        <v>85</v>
      </c>
      <c r="AV1014" s="13" t="s">
        <v>85</v>
      </c>
      <c r="AW1014" s="13" t="s">
        <v>4</v>
      </c>
      <c r="AX1014" s="13" t="s">
        <v>83</v>
      </c>
      <c r="AY1014" s="254" t="s">
        <v>232</v>
      </c>
    </row>
    <row r="1015" s="2" customFormat="1" ht="16.5" customHeight="1">
      <c r="A1015" s="39"/>
      <c r="B1015" s="40"/>
      <c r="C1015" s="229" t="s">
        <v>1279</v>
      </c>
      <c r="D1015" s="229" t="s">
        <v>234</v>
      </c>
      <c r="E1015" s="230" t="s">
        <v>1280</v>
      </c>
      <c r="F1015" s="231" t="s">
        <v>1281</v>
      </c>
      <c r="G1015" s="232" t="s">
        <v>164</v>
      </c>
      <c r="H1015" s="233">
        <v>15.699999999999999</v>
      </c>
      <c r="I1015" s="234"/>
      <c r="J1015" s="235">
        <f>ROUND(I1015*H1015,2)</f>
        <v>0</v>
      </c>
      <c r="K1015" s="236"/>
      <c r="L1015" s="45"/>
      <c r="M1015" s="237" t="s">
        <v>1</v>
      </c>
      <c r="N1015" s="238" t="s">
        <v>41</v>
      </c>
      <c r="O1015" s="92"/>
      <c r="P1015" s="239">
        <f>O1015*H1015</f>
        <v>0</v>
      </c>
      <c r="Q1015" s="239">
        <v>1.0000000000000001E-05</v>
      </c>
      <c r="R1015" s="239">
        <f>Q1015*H1015</f>
        <v>0.00015699999999999999</v>
      </c>
      <c r="S1015" s="239">
        <v>0</v>
      </c>
      <c r="T1015" s="240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1" t="s">
        <v>321</v>
      </c>
      <c r="AT1015" s="241" t="s">
        <v>234</v>
      </c>
      <c r="AU1015" s="241" t="s">
        <v>85</v>
      </c>
      <c r="AY1015" s="18" t="s">
        <v>232</v>
      </c>
      <c r="BE1015" s="242">
        <f>IF(N1015="základní",J1015,0)</f>
        <v>0</v>
      </c>
      <c r="BF1015" s="242">
        <f>IF(N1015="snížená",J1015,0)</f>
        <v>0</v>
      </c>
      <c r="BG1015" s="242">
        <f>IF(N1015="zákl. přenesená",J1015,0)</f>
        <v>0</v>
      </c>
      <c r="BH1015" s="242">
        <f>IF(N1015="sníž. přenesená",J1015,0)</f>
        <v>0</v>
      </c>
      <c r="BI1015" s="242">
        <f>IF(N1015="nulová",J1015,0)</f>
        <v>0</v>
      </c>
      <c r="BJ1015" s="18" t="s">
        <v>83</v>
      </c>
      <c r="BK1015" s="242">
        <f>ROUND(I1015*H1015,2)</f>
        <v>0</v>
      </c>
      <c r="BL1015" s="18" t="s">
        <v>321</v>
      </c>
      <c r="BM1015" s="241" t="s">
        <v>1282</v>
      </c>
    </row>
    <row r="1016" s="2" customFormat="1" ht="16.5" customHeight="1">
      <c r="A1016" s="39"/>
      <c r="B1016" s="40"/>
      <c r="C1016" s="276" t="s">
        <v>1283</v>
      </c>
      <c r="D1016" s="276" t="s">
        <v>485</v>
      </c>
      <c r="E1016" s="277" t="s">
        <v>1284</v>
      </c>
      <c r="F1016" s="278" t="s">
        <v>1285</v>
      </c>
      <c r="G1016" s="279" t="s">
        <v>164</v>
      </c>
      <c r="H1016" s="280">
        <v>16.013999999999999</v>
      </c>
      <c r="I1016" s="281"/>
      <c r="J1016" s="282">
        <f>ROUND(I1016*H1016,2)</f>
        <v>0</v>
      </c>
      <c r="K1016" s="283"/>
      <c r="L1016" s="284"/>
      <c r="M1016" s="285" t="s">
        <v>1</v>
      </c>
      <c r="N1016" s="286" t="s">
        <v>41</v>
      </c>
      <c r="O1016" s="92"/>
      <c r="P1016" s="239">
        <f>O1016*H1016</f>
        <v>0</v>
      </c>
      <c r="Q1016" s="239">
        <v>0.00027999999999999998</v>
      </c>
      <c r="R1016" s="239">
        <f>Q1016*H1016</f>
        <v>0.0044839199999999997</v>
      </c>
      <c r="S1016" s="239">
        <v>0</v>
      </c>
      <c r="T1016" s="240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1" t="s">
        <v>417</v>
      </c>
      <c r="AT1016" s="241" t="s">
        <v>485</v>
      </c>
      <c r="AU1016" s="241" t="s">
        <v>85</v>
      </c>
      <c r="AY1016" s="18" t="s">
        <v>232</v>
      </c>
      <c r="BE1016" s="242">
        <f>IF(N1016="základní",J1016,0)</f>
        <v>0</v>
      </c>
      <c r="BF1016" s="242">
        <f>IF(N1016="snížená",J1016,0)</f>
        <v>0</v>
      </c>
      <c r="BG1016" s="242">
        <f>IF(N1016="zákl. přenesená",J1016,0)</f>
        <v>0</v>
      </c>
      <c r="BH1016" s="242">
        <f>IF(N1016="sníž. přenesená",J1016,0)</f>
        <v>0</v>
      </c>
      <c r="BI1016" s="242">
        <f>IF(N1016="nulová",J1016,0)</f>
        <v>0</v>
      </c>
      <c r="BJ1016" s="18" t="s">
        <v>83</v>
      </c>
      <c r="BK1016" s="242">
        <f>ROUND(I1016*H1016,2)</f>
        <v>0</v>
      </c>
      <c r="BL1016" s="18" t="s">
        <v>321</v>
      </c>
      <c r="BM1016" s="241" t="s">
        <v>1286</v>
      </c>
    </row>
    <row r="1017" s="13" customFormat="1">
      <c r="A1017" s="13"/>
      <c r="B1017" s="243"/>
      <c r="C1017" s="244"/>
      <c r="D1017" s="245" t="s">
        <v>239</v>
      </c>
      <c r="E1017" s="244"/>
      <c r="F1017" s="247" t="s">
        <v>1287</v>
      </c>
      <c r="G1017" s="244"/>
      <c r="H1017" s="248">
        <v>16.013999999999999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239</v>
      </c>
      <c r="AU1017" s="254" t="s">
        <v>85</v>
      </c>
      <c r="AV1017" s="13" t="s">
        <v>85</v>
      </c>
      <c r="AW1017" s="13" t="s">
        <v>4</v>
      </c>
      <c r="AX1017" s="13" t="s">
        <v>83</v>
      </c>
      <c r="AY1017" s="254" t="s">
        <v>232</v>
      </c>
    </row>
    <row r="1018" s="2" customFormat="1" ht="24.15" customHeight="1">
      <c r="A1018" s="39"/>
      <c r="B1018" s="40"/>
      <c r="C1018" s="229" t="s">
        <v>1288</v>
      </c>
      <c r="D1018" s="229" t="s">
        <v>234</v>
      </c>
      <c r="E1018" s="230" t="s">
        <v>1289</v>
      </c>
      <c r="F1018" s="231" t="s">
        <v>1290</v>
      </c>
      <c r="G1018" s="232" t="s">
        <v>164</v>
      </c>
      <c r="H1018" s="233">
        <v>66</v>
      </c>
      <c r="I1018" s="234"/>
      <c r="J1018" s="235">
        <f>ROUND(I1018*H1018,2)</f>
        <v>0</v>
      </c>
      <c r="K1018" s="236"/>
      <c r="L1018" s="45"/>
      <c r="M1018" s="237" t="s">
        <v>1</v>
      </c>
      <c r="N1018" s="238" t="s">
        <v>41</v>
      </c>
      <c r="O1018" s="92"/>
      <c r="P1018" s="239">
        <f>O1018*H1018</f>
        <v>0</v>
      </c>
      <c r="Q1018" s="239">
        <v>5.0000000000000002E-05</v>
      </c>
      <c r="R1018" s="239">
        <f>Q1018*H1018</f>
        <v>0.0033</v>
      </c>
      <c r="S1018" s="239">
        <v>0</v>
      </c>
      <c r="T1018" s="240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1" t="s">
        <v>321</v>
      </c>
      <c r="AT1018" s="241" t="s">
        <v>234</v>
      </c>
      <c r="AU1018" s="241" t="s">
        <v>85</v>
      </c>
      <c r="AY1018" s="18" t="s">
        <v>232</v>
      </c>
      <c r="BE1018" s="242">
        <f>IF(N1018="základní",J1018,0)</f>
        <v>0</v>
      </c>
      <c r="BF1018" s="242">
        <f>IF(N1018="snížená",J1018,0)</f>
        <v>0</v>
      </c>
      <c r="BG1018" s="242">
        <f>IF(N1018="zákl. přenesená",J1018,0)</f>
        <v>0</v>
      </c>
      <c r="BH1018" s="242">
        <f>IF(N1018="sníž. přenesená",J1018,0)</f>
        <v>0</v>
      </c>
      <c r="BI1018" s="242">
        <f>IF(N1018="nulová",J1018,0)</f>
        <v>0</v>
      </c>
      <c r="BJ1018" s="18" t="s">
        <v>83</v>
      </c>
      <c r="BK1018" s="242">
        <f>ROUND(I1018*H1018,2)</f>
        <v>0</v>
      </c>
      <c r="BL1018" s="18" t="s">
        <v>321</v>
      </c>
      <c r="BM1018" s="241" t="s">
        <v>1291</v>
      </c>
    </row>
    <row r="1019" s="2" customFormat="1" ht="37.8" customHeight="1">
      <c r="A1019" s="39"/>
      <c r="B1019" s="40"/>
      <c r="C1019" s="276" t="s">
        <v>1292</v>
      </c>
      <c r="D1019" s="276" t="s">
        <v>485</v>
      </c>
      <c r="E1019" s="277" t="s">
        <v>1266</v>
      </c>
      <c r="F1019" s="278" t="s">
        <v>1267</v>
      </c>
      <c r="G1019" s="279" t="s">
        <v>167</v>
      </c>
      <c r="H1019" s="280">
        <v>6.0720000000000001</v>
      </c>
      <c r="I1019" s="281"/>
      <c r="J1019" s="282">
        <f>ROUND(I1019*H1019,2)</f>
        <v>0</v>
      </c>
      <c r="K1019" s="283"/>
      <c r="L1019" s="284"/>
      <c r="M1019" s="285" t="s">
        <v>1</v>
      </c>
      <c r="N1019" s="286" t="s">
        <v>41</v>
      </c>
      <c r="O1019" s="92"/>
      <c r="P1019" s="239">
        <f>O1019*H1019</f>
        <v>0</v>
      </c>
      <c r="Q1019" s="239">
        <v>0.0025999999999999999</v>
      </c>
      <c r="R1019" s="239">
        <f>Q1019*H1019</f>
        <v>0.015787199999999998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417</v>
      </c>
      <c r="AT1019" s="241" t="s">
        <v>485</v>
      </c>
      <c r="AU1019" s="241" t="s">
        <v>85</v>
      </c>
      <c r="AY1019" s="18" t="s">
        <v>232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83</v>
      </c>
      <c r="BK1019" s="242">
        <f>ROUND(I1019*H1019,2)</f>
        <v>0</v>
      </c>
      <c r="BL1019" s="18" t="s">
        <v>321</v>
      </c>
      <c r="BM1019" s="241" t="s">
        <v>1293</v>
      </c>
    </row>
    <row r="1020" s="13" customFormat="1">
      <c r="A1020" s="13"/>
      <c r="B1020" s="243"/>
      <c r="C1020" s="244"/>
      <c r="D1020" s="245" t="s">
        <v>239</v>
      </c>
      <c r="E1020" s="244"/>
      <c r="F1020" s="247" t="s">
        <v>1294</v>
      </c>
      <c r="G1020" s="244"/>
      <c r="H1020" s="248">
        <v>6.0720000000000001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239</v>
      </c>
      <c r="AU1020" s="254" t="s">
        <v>85</v>
      </c>
      <c r="AV1020" s="13" t="s">
        <v>85</v>
      </c>
      <c r="AW1020" s="13" t="s">
        <v>4</v>
      </c>
      <c r="AX1020" s="13" t="s">
        <v>83</v>
      </c>
      <c r="AY1020" s="254" t="s">
        <v>232</v>
      </c>
    </row>
    <row r="1021" s="2" customFormat="1" ht="16.5" customHeight="1">
      <c r="A1021" s="39"/>
      <c r="B1021" s="40"/>
      <c r="C1021" s="229" t="s">
        <v>1295</v>
      </c>
      <c r="D1021" s="229" t="s">
        <v>234</v>
      </c>
      <c r="E1021" s="230" t="s">
        <v>1296</v>
      </c>
      <c r="F1021" s="231" t="s">
        <v>1297</v>
      </c>
      <c r="G1021" s="232" t="s">
        <v>293</v>
      </c>
      <c r="H1021" s="233">
        <v>8</v>
      </c>
      <c r="I1021" s="234"/>
      <c r="J1021" s="235">
        <f>ROUND(I1021*H1021,2)</f>
        <v>0</v>
      </c>
      <c r="K1021" s="236"/>
      <c r="L1021" s="45"/>
      <c r="M1021" s="237" t="s">
        <v>1</v>
      </c>
      <c r="N1021" s="238" t="s">
        <v>41</v>
      </c>
      <c r="O1021" s="92"/>
      <c r="P1021" s="239">
        <f>O1021*H1021</f>
        <v>0</v>
      </c>
      <c r="Q1021" s="239">
        <v>3.0000000000000001E-05</v>
      </c>
      <c r="R1021" s="239">
        <f>Q1021*H1021</f>
        <v>0.00024000000000000001</v>
      </c>
      <c r="S1021" s="239">
        <v>0</v>
      </c>
      <c r="T1021" s="240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1" t="s">
        <v>321</v>
      </c>
      <c r="AT1021" s="241" t="s">
        <v>234</v>
      </c>
      <c r="AU1021" s="241" t="s">
        <v>85</v>
      </c>
      <c r="AY1021" s="18" t="s">
        <v>232</v>
      </c>
      <c r="BE1021" s="242">
        <f>IF(N1021="základní",J1021,0)</f>
        <v>0</v>
      </c>
      <c r="BF1021" s="242">
        <f>IF(N1021="snížená",J1021,0)</f>
        <v>0</v>
      </c>
      <c r="BG1021" s="242">
        <f>IF(N1021="zákl. přenesená",J1021,0)</f>
        <v>0</v>
      </c>
      <c r="BH1021" s="242">
        <f>IF(N1021="sníž. přenesená",J1021,0)</f>
        <v>0</v>
      </c>
      <c r="BI1021" s="242">
        <f>IF(N1021="nulová",J1021,0)</f>
        <v>0</v>
      </c>
      <c r="BJ1021" s="18" t="s">
        <v>83</v>
      </c>
      <c r="BK1021" s="242">
        <f>ROUND(I1021*H1021,2)</f>
        <v>0</v>
      </c>
      <c r="BL1021" s="18" t="s">
        <v>321</v>
      </c>
      <c r="BM1021" s="241" t="s">
        <v>1298</v>
      </c>
    </row>
    <row r="1022" s="2" customFormat="1" ht="37.8" customHeight="1">
      <c r="A1022" s="39"/>
      <c r="B1022" s="40"/>
      <c r="C1022" s="276" t="s">
        <v>1299</v>
      </c>
      <c r="D1022" s="276" t="s">
        <v>485</v>
      </c>
      <c r="E1022" s="277" t="s">
        <v>1266</v>
      </c>
      <c r="F1022" s="278" t="s">
        <v>1267</v>
      </c>
      <c r="G1022" s="279" t="s">
        <v>167</v>
      </c>
      <c r="H1022" s="280">
        <v>0.23000000000000001</v>
      </c>
      <c r="I1022" s="281"/>
      <c r="J1022" s="282">
        <f>ROUND(I1022*H1022,2)</f>
        <v>0</v>
      </c>
      <c r="K1022" s="283"/>
      <c r="L1022" s="284"/>
      <c r="M1022" s="285" t="s">
        <v>1</v>
      </c>
      <c r="N1022" s="286" t="s">
        <v>41</v>
      </c>
      <c r="O1022" s="92"/>
      <c r="P1022" s="239">
        <f>O1022*H1022</f>
        <v>0</v>
      </c>
      <c r="Q1022" s="239">
        <v>0.0025999999999999999</v>
      </c>
      <c r="R1022" s="239">
        <f>Q1022*H1022</f>
        <v>0.00059800000000000001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417</v>
      </c>
      <c r="AT1022" s="241" t="s">
        <v>485</v>
      </c>
      <c r="AU1022" s="241" t="s">
        <v>85</v>
      </c>
      <c r="AY1022" s="18" t="s">
        <v>232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83</v>
      </c>
      <c r="BK1022" s="242">
        <f>ROUND(I1022*H1022,2)</f>
        <v>0</v>
      </c>
      <c r="BL1022" s="18" t="s">
        <v>321</v>
      </c>
      <c r="BM1022" s="241" t="s">
        <v>1300</v>
      </c>
    </row>
    <row r="1023" s="13" customFormat="1">
      <c r="A1023" s="13"/>
      <c r="B1023" s="243"/>
      <c r="C1023" s="244"/>
      <c r="D1023" s="245" t="s">
        <v>239</v>
      </c>
      <c r="E1023" s="244"/>
      <c r="F1023" s="247" t="s">
        <v>1301</v>
      </c>
      <c r="G1023" s="244"/>
      <c r="H1023" s="248">
        <v>0.23000000000000001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239</v>
      </c>
      <c r="AU1023" s="254" t="s">
        <v>85</v>
      </c>
      <c r="AV1023" s="13" t="s">
        <v>85</v>
      </c>
      <c r="AW1023" s="13" t="s">
        <v>4</v>
      </c>
      <c r="AX1023" s="13" t="s">
        <v>83</v>
      </c>
      <c r="AY1023" s="254" t="s">
        <v>232</v>
      </c>
    </row>
    <row r="1024" s="2" customFormat="1" ht="16.5" customHeight="1">
      <c r="A1024" s="39"/>
      <c r="B1024" s="40"/>
      <c r="C1024" s="229" t="s">
        <v>1302</v>
      </c>
      <c r="D1024" s="229" t="s">
        <v>234</v>
      </c>
      <c r="E1024" s="230" t="s">
        <v>1303</v>
      </c>
      <c r="F1024" s="231" t="s">
        <v>1304</v>
      </c>
      <c r="G1024" s="232" t="s">
        <v>164</v>
      </c>
      <c r="H1024" s="233">
        <v>66</v>
      </c>
      <c r="I1024" s="234"/>
      <c r="J1024" s="235">
        <f>ROUND(I1024*H1024,2)</f>
        <v>0</v>
      </c>
      <c r="K1024" s="236"/>
      <c r="L1024" s="45"/>
      <c r="M1024" s="237" t="s">
        <v>1</v>
      </c>
      <c r="N1024" s="238" t="s">
        <v>41</v>
      </c>
      <c r="O1024" s="92"/>
      <c r="P1024" s="239">
        <f>O1024*H1024</f>
        <v>0</v>
      </c>
      <c r="Q1024" s="239">
        <v>1.0000000000000001E-05</v>
      </c>
      <c r="R1024" s="239">
        <f>Q1024*H1024</f>
        <v>0.0006600000000000001</v>
      </c>
      <c r="S1024" s="239">
        <v>0</v>
      </c>
      <c r="T1024" s="240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1" t="s">
        <v>321</v>
      </c>
      <c r="AT1024" s="241" t="s">
        <v>234</v>
      </c>
      <c r="AU1024" s="241" t="s">
        <v>85</v>
      </c>
      <c r="AY1024" s="18" t="s">
        <v>232</v>
      </c>
      <c r="BE1024" s="242">
        <f>IF(N1024="základní",J1024,0)</f>
        <v>0</v>
      </c>
      <c r="BF1024" s="242">
        <f>IF(N1024="snížená",J1024,0)</f>
        <v>0</v>
      </c>
      <c r="BG1024" s="242">
        <f>IF(N1024="zákl. přenesená",J1024,0)</f>
        <v>0</v>
      </c>
      <c r="BH1024" s="242">
        <f>IF(N1024="sníž. přenesená",J1024,0)</f>
        <v>0</v>
      </c>
      <c r="BI1024" s="242">
        <f>IF(N1024="nulová",J1024,0)</f>
        <v>0</v>
      </c>
      <c r="BJ1024" s="18" t="s">
        <v>83</v>
      </c>
      <c r="BK1024" s="242">
        <f>ROUND(I1024*H1024,2)</f>
        <v>0</v>
      </c>
      <c r="BL1024" s="18" t="s">
        <v>321</v>
      </c>
      <c r="BM1024" s="241" t="s">
        <v>1305</v>
      </c>
    </row>
    <row r="1025" s="2" customFormat="1" ht="16.5" customHeight="1">
      <c r="A1025" s="39"/>
      <c r="B1025" s="40"/>
      <c r="C1025" s="276" t="s">
        <v>1306</v>
      </c>
      <c r="D1025" s="276" t="s">
        <v>485</v>
      </c>
      <c r="E1025" s="277" t="s">
        <v>1307</v>
      </c>
      <c r="F1025" s="278" t="s">
        <v>1308</v>
      </c>
      <c r="G1025" s="279" t="s">
        <v>164</v>
      </c>
      <c r="H1025" s="280">
        <v>67.319999999999993</v>
      </c>
      <c r="I1025" s="281"/>
      <c r="J1025" s="282">
        <f>ROUND(I1025*H1025,2)</f>
        <v>0</v>
      </c>
      <c r="K1025" s="283"/>
      <c r="L1025" s="284"/>
      <c r="M1025" s="285" t="s">
        <v>1</v>
      </c>
      <c r="N1025" s="286" t="s">
        <v>41</v>
      </c>
      <c r="O1025" s="92"/>
      <c r="P1025" s="239">
        <f>O1025*H1025</f>
        <v>0</v>
      </c>
      <c r="Q1025" s="239">
        <v>0.00027</v>
      </c>
      <c r="R1025" s="239">
        <f>Q1025*H1025</f>
        <v>0.018176399999999999</v>
      </c>
      <c r="S1025" s="239">
        <v>0</v>
      </c>
      <c r="T1025" s="240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1" t="s">
        <v>417</v>
      </c>
      <c r="AT1025" s="241" t="s">
        <v>485</v>
      </c>
      <c r="AU1025" s="241" t="s">
        <v>85</v>
      </c>
      <c r="AY1025" s="18" t="s">
        <v>232</v>
      </c>
      <c r="BE1025" s="242">
        <f>IF(N1025="základní",J1025,0)</f>
        <v>0</v>
      </c>
      <c r="BF1025" s="242">
        <f>IF(N1025="snížená",J1025,0)</f>
        <v>0</v>
      </c>
      <c r="BG1025" s="242">
        <f>IF(N1025="zákl. přenesená",J1025,0)</f>
        <v>0</v>
      </c>
      <c r="BH1025" s="242">
        <f>IF(N1025="sníž. přenesená",J1025,0)</f>
        <v>0</v>
      </c>
      <c r="BI1025" s="242">
        <f>IF(N1025="nulová",J1025,0)</f>
        <v>0</v>
      </c>
      <c r="BJ1025" s="18" t="s">
        <v>83</v>
      </c>
      <c r="BK1025" s="242">
        <f>ROUND(I1025*H1025,2)</f>
        <v>0</v>
      </c>
      <c r="BL1025" s="18" t="s">
        <v>321</v>
      </c>
      <c r="BM1025" s="241" t="s">
        <v>1309</v>
      </c>
    </row>
    <row r="1026" s="13" customFormat="1">
      <c r="A1026" s="13"/>
      <c r="B1026" s="243"/>
      <c r="C1026" s="244"/>
      <c r="D1026" s="245" t="s">
        <v>239</v>
      </c>
      <c r="E1026" s="244"/>
      <c r="F1026" s="247" t="s">
        <v>1310</v>
      </c>
      <c r="G1026" s="244"/>
      <c r="H1026" s="248">
        <v>67.319999999999993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239</v>
      </c>
      <c r="AU1026" s="254" t="s">
        <v>85</v>
      </c>
      <c r="AV1026" s="13" t="s">
        <v>85</v>
      </c>
      <c r="AW1026" s="13" t="s">
        <v>4</v>
      </c>
      <c r="AX1026" s="13" t="s">
        <v>83</v>
      </c>
      <c r="AY1026" s="254" t="s">
        <v>232</v>
      </c>
    </row>
    <row r="1027" s="2" customFormat="1" ht="16.5" customHeight="1">
      <c r="A1027" s="39"/>
      <c r="B1027" s="40"/>
      <c r="C1027" s="229" t="s">
        <v>1311</v>
      </c>
      <c r="D1027" s="229" t="s">
        <v>234</v>
      </c>
      <c r="E1027" s="230" t="s">
        <v>1312</v>
      </c>
      <c r="F1027" s="231" t="s">
        <v>1313</v>
      </c>
      <c r="G1027" s="232" t="s">
        <v>164</v>
      </c>
      <c r="H1027" s="233">
        <v>4.5</v>
      </c>
      <c r="I1027" s="234"/>
      <c r="J1027" s="235">
        <f>ROUND(I1027*H1027,2)</f>
        <v>0</v>
      </c>
      <c r="K1027" s="236"/>
      <c r="L1027" s="45"/>
      <c r="M1027" s="237" t="s">
        <v>1</v>
      </c>
      <c r="N1027" s="238" t="s">
        <v>41</v>
      </c>
      <c r="O1027" s="92"/>
      <c r="P1027" s="239">
        <f>O1027*H1027</f>
        <v>0</v>
      </c>
      <c r="Q1027" s="239">
        <v>0</v>
      </c>
      <c r="R1027" s="239">
        <f>Q1027*H1027</f>
        <v>0</v>
      </c>
      <c r="S1027" s="239">
        <v>0</v>
      </c>
      <c r="T1027" s="240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1" t="s">
        <v>321</v>
      </c>
      <c r="AT1027" s="241" t="s">
        <v>234</v>
      </c>
      <c r="AU1027" s="241" t="s">
        <v>85</v>
      </c>
      <c r="AY1027" s="18" t="s">
        <v>232</v>
      </c>
      <c r="BE1027" s="242">
        <f>IF(N1027="základní",J1027,0)</f>
        <v>0</v>
      </c>
      <c r="BF1027" s="242">
        <f>IF(N1027="snížená",J1027,0)</f>
        <v>0</v>
      </c>
      <c r="BG1027" s="242">
        <f>IF(N1027="zákl. přenesená",J1027,0)</f>
        <v>0</v>
      </c>
      <c r="BH1027" s="242">
        <f>IF(N1027="sníž. přenesená",J1027,0)</f>
        <v>0</v>
      </c>
      <c r="BI1027" s="242">
        <f>IF(N1027="nulová",J1027,0)</f>
        <v>0</v>
      </c>
      <c r="BJ1027" s="18" t="s">
        <v>83</v>
      </c>
      <c r="BK1027" s="242">
        <f>ROUND(I1027*H1027,2)</f>
        <v>0</v>
      </c>
      <c r="BL1027" s="18" t="s">
        <v>321</v>
      </c>
      <c r="BM1027" s="241" t="s">
        <v>1314</v>
      </c>
    </row>
    <row r="1028" s="2" customFormat="1" ht="16.5" customHeight="1">
      <c r="A1028" s="39"/>
      <c r="B1028" s="40"/>
      <c r="C1028" s="276" t="s">
        <v>1315</v>
      </c>
      <c r="D1028" s="276" t="s">
        <v>485</v>
      </c>
      <c r="E1028" s="277" t="s">
        <v>1316</v>
      </c>
      <c r="F1028" s="278" t="s">
        <v>1317</v>
      </c>
      <c r="G1028" s="279" t="s">
        <v>164</v>
      </c>
      <c r="H1028" s="280">
        <v>4.5899999999999999</v>
      </c>
      <c r="I1028" s="281"/>
      <c r="J1028" s="282">
        <f>ROUND(I1028*H1028,2)</f>
        <v>0</v>
      </c>
      <c r="K1028" s="283"/>
      <c r="L1028" s="284"/>
      <c r="M1028" s="285" t="s">
        <v>1</v>
      </c>
      <c r="N1028" s="286" t="s">
        <v>41</v>
      </c>
      <c r="O1028" s="92"/>
      <c r="P1028" s="239">
        <f>O1028*H1028</f>
        <v>0</v>
      </c>
      <c r="Q1028" s="239">
        <v>0.00016000000000000001</v>
      </c>
      <c r="R1028" s="239">
        <f>Q1028*H1028</f>
        <v>0.00073440000000000007</v>
      </c>
      <c r="S1028" s="239">
        <v>0</v>
      </c>
      <c r="T1028" s="240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1" t="s">
        <v>417</v>
      </c>
      <c r="AT1028" s="241" t="s">
        <v>485</v>
      </c>
      <c r="AU1028" s="241" t="s">
        <v>85</v>
      </c>
      <c r="AY1028" s="18" t="s">
        <v>232</v>
      </c>
      <c r="BE1028" s="242">
        <f>IF(N1028="základní",J1028,0)</f>
        <v>0</v>
      </c>
      <c r="BF1028" s="242">
        <f>IF(N1028="snížená",J1028,0)</f>
        <v>0</v>
      </c>
      <c r="BG1028" s="242">
        <f>IF(N1028="zákl. přenesená",J1028,0)</f>
        <v>0</v>
      </c>
      <c r="BH1028" s="242">
        <f>IF(N1028="sníž. přenesená",J1028,0)</f>
        <v>0</v>
      </c>
      <c r="BI1028" s="242">
        <f>IF(N1028="nulová",J1028,0)</f>
        <v>0</v>
      </c>
      <c r="BJ1028" s="18" t="s">
        <v>83</v>
      </c>
      <c r="BK1028" s="242">
        <f>ROUND(I1028*H1028,2)</f>
        <v>0</v>
      </c>
      <c r="BL1028" s="18" t="s">
        <v>321</v>
      </c>
      <c r="BM1028" s="241" t="s">
        <v>1318</v>
      </c>
    </row>
    <row r="1029" s="13" customFormat="1">
      <c r="A1029" s="13"/>
      <c r="B1029" s="243"/>
      <c r="C1029" s="244"/>
      <c r="D1029" s="245" t="s">
        <v>239</v>
      </c>
      <c r="E1029" s="244"/>
      <c r="F1029" s="247" t="s">
        <v>1319</v>
      </c>
      <c r="G1029" s="244"/>
      <c r="H1029" s="248">
        <v>4.5899999999999999</v>
      </c>
      <c r="I1029" s="249"/>
      <c r="J1029" s="244"/>
      <c r="K1029" s="244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4" t="s">
        <v>239</v>
      </c>
      <c r="AU1029" s="254" t="s">
        <v>85</v>
      </c>
      <c r="AV1029" s="13" t="s">
        <v>85</v>
      </c>
      <c r="AW1029" s="13" t="s">
        <v>4</v>
      </c>
      <c r="AX1029" s="13" t="s">
        <v>83</v>
      </c>
      <c r="AY1029" s="254" t="s">
        <v>232</v>
      </c>
    </row>
    <row r="1030" s="2" customFormat="1" ht="24.15" customHeight="1">
      <c r="A1030" s="39"/>
      <c r="B1030" s="40"/>
      <c r="C1030" s="229" t="s">
        <v>1320</v>
      </c>
      <c r="D1030" s="229" t="s">
        <v>234</v>
      </c>
      <c r="E1030" s="230" t="s">
        <v>1321</v>
      </c>
      <c r="F1030" s="231" t="s">
        <v>1322</v>
      </c>
      <c r="G1030" s="232" t="s">
        <v>329</v>
      </c>
      <c r="H1030" s="233">
        <v>1.0309999999999999</v>
      </c>
      <c r="I1030" s="234"/>
      <c r="J1030" s="235">
        <f>ROUND(I1030*H1030,2)</f>
        <v>0</v>
      </c>
      <c r="K1030" s="236"/>
      <c r="L1030" s="45"/>
      <c r="M1030" s="237" t="s">
        <v>1</v>
      </c>
      <c r="N1030" s="238" t="s">
        <v>41</v>
      </c>
      <c r="O1030" s="92"/>
      <c r="P1030" s="239">
        <f>O1030*H1030</f>
        <v>0</v>
      </c>
      <c r="Q1030" s="239">
        <v>0</v>
      </c>
      <c r="R1030" s="239">
        <f>Q1030*H1030</f>
        <v>0</v>
      </c>
      <c r="S1030" s="239">
        <v>0</v>
      </c>
      <c r="T1030" s="240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1" t="s">
        <v>321</v>
      </c>
      <c r="AT1030" s="241" t="s">
        <v>234</v>
      </c>
      <c r="AU1030" s="241" t="s">
        <v>85</v>
      </c>
      <c r="AY1030" s="18" t="s">
        <v>232</v>
      </c>
      <c r="BE1030" s="242">
        <f>IF(N1030="základní",J1030,0)</f>
        <v>0</v>
      </c>
      <c r="BF1030" s="242">
        <f>IF(N1030="snížená",J1030,0)</f>
        <v>0</v>
      </c>
      <c r="BG1030" s="242">
        <f>IF(N1030="zákl. přenesená",J1030,0)</f>
        <v>0</v>
      </c>
      <c r="BH1030" s="242">
        <f>IF(N1030="sníž. přenesená",J1030,0)</f>
        <v>0</v>
      </c>
      <c r="BI1030" s="242">
        <f>IF(N1030="nulová",J1030,0)</f>
        <v>0</v>
      </c>
      <c r="BJ1030" s="18" t="s">
        <v>83</v>
      </c>
      <c r="BK1030" s="242">
        <f>ROUND(I1030*H1030,2)</f>
        <v>0</v>
      </c>
      <c r="BL1030" s="18" t="s">
        <v>321</v>
      </c>
      <c r="BM1030" s="241" t="s">
        <v>1323</v>
      </c>
    </row>
    <row r="1031" s="12" customFormat="1" ht="22.8" customHeight="1">
      <c r="A1031" s="12"/>
      <c r="B1031" s="213"/>
      <c r="C1031" s="214"/>
      <c r="D1031" s="215" t="s">
        <v>75</v>
      </c>
      <c r="E1031" s="227" t="s">
        <v>1324</v>
      </c>
      <c r="F1031" s="227" t="s">
        <v>1325</v>
      </c>
      <c r="G1031" s="214"/>
      <c r="H1031" s="214"/>
      <c r="I1031" s="217"/>
      <c r="J1031" s="228">
        <f>BK1031</f>
        <v>0</v>
      </c>
      <c r="K1031" s="214"/>
      <c r="L1031" s="219"/>
      <c r="M1031" s="220"/>
      <c r="N1031" s="221"/>
      <c r="O1031" s="221"/>
      <c r="P1031" s="222">
        <f>SUM(P1032:P1038)</f>
        <v>0</v>
      </c>
      <c r="Q1031" s="221"/>
      <c r="R1031" s="222">
        <f>SUM(R1032:R1038)</f>
        <v>78.70559999999999</v>
      </c>
      <c r="S1031" s="221"/>
      <c r="T1031" s="223">
        <f>SUM(T1032:T1038)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24" t="s">
        <v>85</v>
      </c>
      <c r="AT1031" s="225" t="s">
        <v>75</v>
      </c>
      <c r="AU1031" s="225" t="s">
        <v>83</v>
      </c>
      <c r="AY1031" s="224" t="s">
        <v>232</v>
      </c>
      <c r="BK1031" s="226">
        <f>SUM(BK1032:BK1038)</f>
        <v>0</v>
      </c>
    </row>
    <row r="1032" s="2" customFormat="1" ht="21.75" customHeight="1">
      <c r="A1032" s="39"/>
      <c r="B1032" s="40"/>
      <c r="C1032" s="229" t="s">
        <v>1326</v>
      </c>
      <c r="D1032" s="229" t="s">
        <v>234</v>
      </c>
      <c r="E1032" s="230" t="s">
        <v>1327</v>
      </c>
      <c r="F1032" s="231" t="s">
        <v>1328</v>
      </c>
      <c r="G1032" s="232" t="s">
        <v>167</v>
      </c>
      <c r="H1032" s="233">
        <v>15685</v>
      </c>
      <c r="I1032" s="234"/>
      <c r="J1032" s="235">
        <f>ROUND(I1032*H1032,2)</f>
        <v>0</v>
      </c>
      <c r="K1032" s="236"/>
      <c r="L1032" s="45"/>
      <c r="M1032" s="237" t="s">
        <v>1</v>
      </c>
      <c r="N1032" s="238" t="s">
        <v>41</v>
      </c>
      <c r="O1032" s="92"/>
      <c r="P1032" s="239">
        <f>O1032*H1032</f>
        <v>0</v>
      </c>
      <c r="Q1032" s="239">
        <v>0.0047999999999999996</v>
      </c>
      <c r="R1032" s="239">
        <f>Q1032*H1032</f>
        <v>75.287999999999997</v>
      </c>
      <c r="S1032" s="239">
        <v>0</v>
      </c>
      <c r="T1032" s="240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1" t="s">
        <v>321</v>
      </c>
      <c r="AT1032" s="241" t="s">
        <v>234</v>
      </c>
      <c r="AU1032" s="241" t="s">
        <v>85</v>
      </c>
      <c r="AY1032" s="18" t="s">
        <v>232</v>
      </c>
      <c r="BE1032" s="242">
        <f>IF(N1032="základní",J1032,0)</f>
        <v>0</v>
      </c>
      <c r="BF1032" s="242">
        <f>IF(N1032="snížená",J1032,0)</f>
        <v>0</v>
      </c>
      <c r="BG1032" s="242">
        <f>IF(N1032="zákl. přenesená",J1032,0)</f>
        <v>0</v>
      </c>
      <c r="BH1032" s="242">
        <f>IF(N1032="sníž. přenesená",J1032,0)</f>
        <v>0</v>
      </c>
      <c r="BI1032" s="242">
        <f>IF(N1032="nulová",J1032,0)</f>
        <v>0</v>
      </c>
      <c r="BJ1032" s="18" t="s">
        <v>83</v>
      </c>
      <c r="BK1032" s="242">
        <f>ROUND(I1032*H1032,2)</f>
        <v>0</v>
      </c>
      <c r="BL1032" s="18" t="s">
        <v>321</v>
      </c>
      <c r="BM1032" s="241" t="s">
        <v>1329</v>
      </c>
    </row>
    <row r="1033" s="2" customFormat="1">
      <c r="A1033" s="39"/>
      <c r="B1033" s="40"/>
      <c r="C1033" s="41"/>
      <c r="D1033" s="245" t="s">
        <v>578</v>
      </c>
      <c r="E1033" s="41"/>
      <c r="F1033" s="298" t="s">
        <v>1330</v>
      </c>
      <c r="G1033" s="41"/>
      <c r="H1033" s="41"/>
      <c r="I1033" s="299"/>
      <c r="J1033" s="41"/>
      <c r="K1033" s="41"/>
      <c r="L1033" s="45"/>
      <c r="M1033" s="300"/>
      <c r="N1033" s="301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578</v>
      </c>
      <c r="AU1033" s="18" t="s">
        <v>85</v>
      </c>
    </row>
    <row r="1034" s="13" customFormat="1">
      <c r="A1034" s="13"/>
      <c r="B1034" s="243"/>
      <c r="C1034" s="244"/>
      <c r="D1034" s="245" t="s">
        <v>239</v>
      </c>
      <c r="E1034" s="246" t="s">
        <v>1</v>
      </c>
      <c r="F1034" s="247" t="s">
        <v>1331</v>
      </c>
      <c r="G1034" s="244"/>
      <c r="H1034" s="248">
        <v>15685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239</v>
      </c>
      <c r="AU1034" s="254" t="s">
        <v>85</v>
      </c>
      <c r="AV1034" s="13" t="s">
        <v>85</v>
      </c>
      <c r="AW1034" s="13" t="s">
        <v>32</v>
      </c>
      <c r="AX1034" s="13" t="s">
        <v>83</v>
      </c>
      <c r="AY1034" s="254" t="s">
        <v>232</v>
      </c>
    </row>
    <row r="1035" s="2" customFormat="1" ht="16.5" customHeight="1">
      <c r="A1035" s="39"/>
      <c r="B1035" s="40"/>
      <c r="C1035" s="229" t="s">
        <v>1332</v>
      </c>
      <c r="D1035" s="229" t="s">
        <v>234</v>
      </c>
      <c r="E1035" s="230" t="s">
        <v>1333</v>
      </c>
      <c r="F1035" s="231" t="s">
        <v>1334</v>
      </c>
      <c r="G1035" s="232" t="s">
        <v>167</v>
      </c>
      <c r="H1035" s="233">
        <v>712</v>
      </c>
      <c r="I1035" s="234"/>
      <c r="J1035" s="235">
        <f>ROUND(I1035*H1035,2)</f>
        <v>0</v>
      </c>
      <c r="K1035" s="236"/>
      <c r="L1035" s="45"/>
      <c r="M1035" s="237" t="s">
        <v>1</v>
      </c>
      <c r="N1035" s="238" t="s">
        <v>41</v>
      </c>
      <c r="O1035" s="92"/>
      <c r="P1035" s="239">
        <f>O1035*H1035</f>
        <v>0</v>
      </c>
      <c r="Q1035" s="239">
        <v>0.0047999999999999996</v>
      </c>
      <c r="R1035" s="239">
        <f>Q1035*H1035</f>
        <v>3.4175999999999997</v>
      </c>
      <c r="S1035" s="239">
        <v>0</v>
      </c>
      <c r="T1035" s="240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1" t="s">
        <v>321</v>
      </c>
      <c r="AT1035" s="241" t="s">
        <v>234</v>
      </c>
      <c r="AU1035" s="241" t="s">
        <v>85</v>
      </c>
      <c r="AY1035" s="18" t="s">
        <v>232</v>
      </c>
      <c r="BE1035" s="242">
        <f>IF(N1035="základní",J1035,0)</f>
        <v>0</v>
      </c>
      <c r="BF1035" s="242">
        <f>IF(N1035="snížená",J1035,0)</f>
        <v>0</v>
      </c>
      <c r="BG1035" s="242">
        <f>IF(N1035="zákl. přenesená",J1035,0)</f>
        <v>0</v>
      </c>
      <c r="BH1035" s="242">
        <f>IF(N1035="sníž. přenesená",J1035,0)</f>
        <v>0</v>
      </c>
      <c r="BI1035" s="242">
        <f>IF(N1035="nulová",J1035,0)</f>
        <v>0</v>
      </c>
      <c r="BJ1035" s="18" t="s">
        <v>83</v>
      </c>
      <c r="BK1035" s="242">
        <f>ROUND(I1035*H1035,2)</f>
        <v>0</v>
      </c>
      <c r="BL1035" s="18" t="s">
        <v>321</v>
      </c>
      <c r="BM1035" s="241" t="s">
        <v>1335</v>
      </c>
    </row>
    <row r="1036" s="2" customFormat="1">
      <c r="A1036" s="39"/>
      <c r="B1036" s="40"/>
      <c r="C1036" s="41"/>
      <c r="D1036" s="245" t="s">
        <v>578</v>
      </c>
      <c r="E1036" s="41"/>
      <c r="F1036" s="298" t="s">
        <v>1330</v>
      </c>
      <c r="G1036" s="41"/>
      <c r="H1036" s="41"/>
      <c r="I1036" s="299"/>
      <c r="J1036" s="41"/>
      <c r="K1036" s="41"/>
      <c r="L1036" s="45"/>
      <c r="M1036" s="300"/>
      <c r="N1036" s="301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578</v>
      </c>
      <c r="AU1036" s="18" t="s">
        <v>85</v>
      </c>
    </row>
    <row r="1037" s="13" customFormat="1">
      <c r="A1037" s="13"/>
      <c r="B1037" s="243"/>
      <c r="C1037" s="244"/>
      <c r="D1037" s="245" t="s">
        <v>239</v>
      </c>
      <c r="E1037" s="246" t="s">
        <v>1</v>
      </c>
      <c r="F1037" s="247" t="s">
        <v>1336</v>
      </c>
      <c r="G1037" s="244"/>
      <c r="H1037" s="248">
        <v>712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239</v>
      </c>
      <c r="AU1037" s="254" t="s">
        <v>85</v>
      </c>
      <c r="AV1037" s="13" t="s">
        <v>85</v>
      </c>
      <c r="AW1037" s="13" t="s">
        <v>32</v>
      </c>
      <c r="AX1037" s="13" t="s">
        <v>83</v>
      </c>
      <c r="AY1037" s="254" t="s">
        <v>232</v>
      </c>
    </row>
    <row r="1038" s="2" customFormat="1" ht="24.15" customHeight="1">
      <c r="A1038" s="39"/>
      <c r="B1038" s="40"/>
      <c r="C1038" s="229" t="s">
        <v>1337</v>
      </c>
      <c r="D1038" s="229" t="s">
        <v>234</v>
      </c>
      <c r="E1038" s="230" t="s">
        <v>1338</v>
      </c>
      <c r="F1038" s="231" t="s">
        <v>1339</v>
      </c>
      <c r="G1038" s="232" t="s">
        <v>329</v>
      </c>
      <c r="H1038" s="233">
        <v>78.706000000000003</v>
      </c>
      <c r="I1038" s="234"/>
      <c r="J1038" s="235">
        <f>ROUND(I1038*H1038,2)</f>
        <v>0</v>
      </c>
      <c r="K1038" s="236"/>
      <c r="L1038" s="45"/>
      <c r="M1038" s="237" t="s">
        <v>1</v>
      </c>
      <c r="N1038" s="238" t="s">
        <v>41</v>
      </c>
      <c r="O1038" s="92"/>
      <c r="P1038" s="239">
        <f>O1038*H1038</f>
        <v>0</v>
      </c>
      <c r="Q1038" s="239">
        <v>0</v>
      </c>
      <c r="R1038" s="239">
        <f>Q1038*H1038</f>
        <v>0</v>
      </c>
      <c r="S1038" s="239">
        <v>0</v>
      </c>
      <c r="T1038" s="240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1" t="s">
        <v>321</v>
      </c>
      <c r="AT1038" s="241" t="s">
        <v>234</v>
      </c>
      <c r="AU1038" s="241" t="s">
        <v>85</v>
      </c>
      <c r="AY1038" s="18" t="s">
        <v>232</v>
      </c>
      <c r="BE1038" s="242">
        <f>IF(N1038="základní",J1038,0)</f>
        <v>0</v>
      </c>
      <c r="BF1038" s="242">
        <f>IF(N1038="snížená",J1038,0)</f>
        <v>0</v>
      </c>
      <c r="BG1038" s="242">
        <f>IF(N1038="zákl. přenesená",J1038,0)</f>
        <v>0</v>
      </c>
      <c r="BH1038" s="242">
        <f>IF(N1038="sníž. přenesená",J1038,0)</f>
        <v>0</v>
      </c>
      <c r="BI1038" s="242">
        <f>IF(N1038="nulová",J1038,0)</f>
        <v>0</v>
      </c>
      <c r="BJ1038" s="18" t="s">
        <v>83</v>
      </c>
      <c r="BK1038" s="242">
        <f>ROUND(I1038*H1038,2)</f>
        <v>0</v>
      </c>
      <c r="BL1038" s="18" t="s">
        <v>321</v>
      </c>
      <c r="BM1038" s="241" t="s">
        <v>1340</v>
      </c>
    </row>
    <row r="1039" s="12" customFormat="1" ht="22.8" customHeight="1">
      <c r="A1039" s="12"/>
      <c r="B1039" s="213"/>
      <c r="C1039" s="214"/>
      <c r="D1039" s="215" t="s">
        <v>75</v>
      </c>
      <c r="E1039" s="227" t="s">
        <v>1341</v>
      </c>
      <c r="F1039" s="227" t="s">
        <v>1342</v>
      </c>
      <c r="G1039" s="214"/>
      <c r="H1039" s="214"/>
      <c r="I1039" s="217"/>
      <c r="J1039" s="228">
        <f>BK1039</f>
        <v>0</v>
      </c>
      <c r="K1039" s="214"/>
      <c r="L1039" s="219"/>
      <c r="M1039" s="220"/>
      <c r="N1039" s="221"/>
      <c r="O1039" s="221"/>
      <c r="P1039" s="222">
        <f>SUM(P1040:P1042)</f>
        <v>0</v>
      </c>
      <c r="Q1039" s="221"/>
      <c r="R1039" s="222">
        <f>SUM(R1040:R1042)</f>
        <v>0.20607999999999999</v>
      </c>
      <c r="S1039" s="221"/>
      <c r="T1039" s="223">
        <f>SUM(T1040:T1042)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24" t="s">
        <v>85</v>
      </c>
      <c r="AT1039" s="225" t="s">
        <v>75</v>
      </c>
      <c r="AU1039" s="225" t="s">
        <v>83</v>
      </c>
      <c r="AY1039" s="224" t="s">
        <v>232</v>
      </c>
      <c r="BK1039" s="226">
        <f>SUM(BK1040:BK1042)</f>
        <v>0</v>
      </c>
    </row>
    <row r="1040" s="2" customFormat="1" ht="24.15" customHeight="1">
      <c r="A1040" s="39"/>
      <c r="B1040" s="40"/>
      <c r="C1040" s="229" t="s">
        <v>1343</v>
      </c>
      <c r="D1040" s="229" t="s">
        <v>234</v>
      </c>
      <c r="E1040" s="230" t="s">
        <v>1344</v>
      </c>
      <c r="F1040" s="231" t="s">
        <v>1345</v>
      </c>
      <c r="G1040" s="232" t="s">
        <v>167</v>
      </c>
      <c r="H1040" s="233">
        <v>736</v>
      </c>
      <c r="I1040" s="234"/>
      <c r="J1040" s="235">
        <f>ROUND(I1040*H1040,2)</f>
        <v>0</v>
      </c>
      <c r="K1040" s="236"/>
      <c r="L1040" s="45"/>
      <c r="M1040" s="237" t="s">
        <v>1</v>
      </c>
      <c r="N1040" s="238" t="s">
        <v>41</v>
      </c>
      <c r="O1040" s="92"/>
      <c r="P1040" s="239">
        <f>O1040*H1040</f>
        <v>0</v>
      </c>
      <c r="Q1040" s="239">
        <v>0</v>
      </c>
      <c r="R1040" s="239">
        <f>Q1040*H1040</f>
        <v>0</v>
      </c>
      <c r="S1040" s="239">
        <v>0</v>
      </c>
      <c r="T1040" s="240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1" t="s">
        <v>321</v>
      </c>
      <c r="AT1040" s="241" t="s">
        <v>234</v>
      </c>
      <c r="AU1040" s="241" t="s">
        <v>85</v>
      </c>
      <c r="AY1040" s="18" t="s">
        <v>232</v>
      </c>
      <c r="BE1040" s="242">
        <f>IF(N1040="základní",J1040,0)</f>
        <v>0</v>
      </c>
      <c r="BF1040" s="242">
        <f>IF(N1040="snížená",J1040,0)</f>
        <v>0</v>
      </c>
      <c r="BG1040" s="242">
        <f>IF(N1040="zákl. přenesená",J1040,0)</f>
        <v>0</v>
      </c>
      <c r="BH1040" s="242">
        <f>IF(N1040="sníž. přenesená",J1040,0)</f>
        <v>0</v>
      </c>
      <c r="BI1040" s="242">
        <f>IF(N1040="nulová",J1040,0)</f>
        <v>0</v>
      </c>
      <c r="BJ1040" s="18" t="s">
        <v>83</v>
      </c>
      <c r="BK1040" s="242">
        <f>ROUND(I1040*H1040,2)</f>
        <v>0</v>
      </c>
      <c r="BL1040" s="18" t="s">
        <v>321</v>
      </c>
      <c r="BM1040" s="241" t="s">
        <v>1346</v>
      </c>
    </row>
    <row r="1041" s="13" customFormat="1">
      <c r="A1041" s="13"/>
      <c r="B1041" s="243"/>
      <c r="C1041" s="244"/>
      <c r="D1041" s="245" t="s">
        <v>239</v>
      </c>
      <c r="E1041" s="246" t="s">
        <v>1</v>
      </c>
      <c r="F1041" s="247" t="s">
        <v>1347</v>
      </c>
      <c r="G1041" s="244"/>
      <c r="H1041" s="248">
        <v>736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239</v>
      </c>
      <c r="AU1041" s="254" t="s">
        <v>85</v>
      </c>
      <c r="AV1041" s="13" t="s">
        <v>85</v>
      </c>
      <c r="AW1041" s="13" t="s">
        <v>32</v>
      </c>
      <c r="AX1041" s="13" t="s">
        <v>83</v>
      </c>
      <c r="AY1041" s="254" t="s">
        <v>232</v>
      </c>
    </row>
    <row r="1042" s="2" customFormat="1" ht="16.5" customHeight="1">
      <c r="A1042" s="39"/>
      <c r="B1042" s="40"/>
      <c r="C1042" s="229" t="s">
        <v>1348</v>
      </c>
      <c r="D1042" s="229" t="s">
        <v>234</v>
      </c>
      <c r="E1042" s="230" t="s">
        <v>1349</v>
      </c>
      <c r="F1042" s="231" t="s">
        <v>1350</v>
      </c>
      <c r="G1042" s="232" t="s">
        <v>167</v>
      </c>
      <c r="H1042" s="233">
        <v>736</v>
      </c>
      <c r="I1042" s="234"/>
      <c r="J1042" s="235">
        <f>ROUND(I1042*H1042,2)</f>
        <v>0</v>
      </c>
      <c r="K1042" s="236"/>
      <c r="L1042" s="45"/>
      <c r="M1042" s="302" t="s">
        <v>1</v>
      </c>
      <c r="N1042" s="303" t="s">
        <v>41</v>
      </c>
      <c r="O1042" s="304"/>
      <c r="P1042" s="305">
        <f>O1042*H1042</f>
        <v>0</v>
      </c>
      <c r="Q1042" s="305">
        <v>0.00027999999999999998</v>
      </c>
      <c r="R1042" s="305">
        <f>Q1042*H1042</f>
        <v>0.20607999999999999</v>
      </c>
      <c r="S1042" s="305">
        <v>0</v>
      </c>
      <c r="T1042" s="306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41" t="s">
        <v>321</v>
      </c>
      <c r="AT1042" s="241" t="s">
        <v>234</v>
      </c>
      <c r="AU1042" s="241" t="s">
        <v>85</v>
      </c>
      <c r="AY1042" s="18" t="s">
        <v>232</v>
      </c>
      <c r="BE1042" s="242">
        <f>IF(N1042="základní",J1042,0)</f>
        <v>0</v>
      </c>
      <c r="BF1042" s="242">
        <f>IF(N1042="snížená",J1042,0)</f>
        <v>0</v>
      </c>
      <c r="BG1042" s="242">
        <f>IF(N1042="zákl. přenesená",J1042,0)</f>
        <v>0</v>
      </c>
      <c r="BH1042" s="242">
        <f>IF(N1042="sníž. přenesená",J1042,0)</f>
        <v>0</v>
      </c>
      <c r="BI1042" s="242">
        <f>IF(N1042="nulová",J1042,0)</f>
        <v>0</v>
      </c>
      <c r="BJ1042" s="18" t="s">
        <v>83</v>
      </c>
      <c r="BK1042" s="242">
        <f>ROUND(I1042*H1042,2)</f>
        <v>0</v>
      </c>
      <c r="BL1042" s="18" t="s">
        <v>321</v>
      </c>
      <c r="BM1042" s="241" t="s">
        <v>1351</v>
      </c>
    </row>
    <row r="1043" s="2" customFormat="1" ht="6.96" customHeight="1">
      <c r="A1043" s="39"/>
      <c r="B1043" s="67"/>
      <c r="C1043" s="68"/>
      <c r="D1043" s="68"/>
      <c r="E1043" s="68"/>
      <c r="F1043" s="68"/>
      <c r="G1043" s="68"/>
      <c r="H1043" s="68"/>
      <c r="I1043" s="68"/>
      <c r="J1043" s="68"/>
      <c r="K1043" s="68"/>
      <c r="L1043" s="45"/>
      <c r="M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</row>
  </sheetData>
  <sheetProtection sheet="1" autoFilter="0" formatColumns="0" formatRows="0" objects="1" scenarios="1" spinCount="100000" saltValue="w+21bzixTnjB5sBonrim3KTPTSBeFStKDANn+7LhlUeyytFGyCjOMV4Pirlda6/N+DRPgezJ6ofjqMgG8niHEg==" hashValue="Kpy5X8vjtXxvbelhd4fBIcjAQ0xKY0sg3nOUCMwvhWct7mWCa9i7UUHjqtFPTq30qoTFDi/MovAO/Tz+IYtafg==" algorithmName="SHA-512" password="CC35"/>
  <autoFilter ref="C140:K10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ROUND((SUM(BE132:BE985)),  2)</f>
        <v>0</v>
      </c>
      <c r="G35" s="39"/>
      <c r="H35" s="39"/>
      <c r="I35" s="166">
        <v>0.20999999999999999</v>
      </c>
      <c r="J35" s="165">
        <f>ROUND(((SUM(BE132:BE985))*I35),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ROUND((SUM(BF132:BF985)),  2)</f>
        <v>0</v>
      </c>
      <c r="G36" s="39"/>
      <c r="H36" s="39"/>
      <c r="I36" s="166">
        <v>0.12</v>
      </c>
      <c r="J36" s="165">
        <f>ROUND(((SUM(BF132:BF985))*I36),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ROUND((SUM(BG132:BG985)),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ROUND((SUM(BH132:BH985)),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ROUND((SUM(BI132:BI985)),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198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199</v>
      </c>
      <c r="E102" s="198"/>
      <c r="F102" s="198"/>
      <c r="G102" s="198"/>
      <c r="H102" s="198"/>
      <c r="I102" s="198"/>
      <c r="J102" s="199">
        <f>J223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200</v>
      </c>
      <c r="E103" s="198"/>
      <c r="F103" s="198"/>
      <c r="G103" s="198"/>
      <c r="H103" s="198"/>
      <c r="I103" s="198"/>
      <c r="J103" s="199">
        <f>J399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202</v>
      </c>
      <c r="E104" s="198"/>
      <c r="F104" s="198"/>
      <c r="G104" s="198"/>
      <c r="H104" s="198"/>
      <c r="I104" s="198"/>
      <c r="J104" s="199">
        <f>J916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203</v>
      </c>
      <c r="E105" s="198"/>
      <c r="F105" s="198"/>
      <c r="G105" s="198"/>
      <c r="H105" s="198"/>
      <c r="I105" s="198"/>
      <c r="J105" s="199">
        <f>J954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204</v>
      </c>
      <c r="E106" s="198"/>
      <c r="F106" s="198"/>
      <c r="G106" s="198"/>
      <c r="H106" s="198"/>
      <c r="I106" s="198"/>
      <c r="J106" s="199">
        <f>J961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205</v>
      </c>
      <c r="E107" s="198"/>
      <c r="F107" s="198"/>
      <c r="G107" s="198"/>
      <c r="H107" s="198"/>
      <c r="I107" s="198"/>
      <c r="J107" s="199">
        <f>J967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206</v>
      </c>
      <c r="E108" s="193"/>
      <c r="F108" s="193"/>
      <c r="G108" s="193"/>
      <c r="H108" s="193"/>
      <c r="I108" s="193"/>
      <c r="J108" s="194">
        <f>J969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212</v>
      </c>
      <c r="E109" s="198"/>
      <c r="F109" s="198"/>
      <c r="G109" s="198"/>
      <c r="H109" s="198"/>
      <c r="I109" s="198"/>
      <c r="J109" s="199">
        <f>J970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1354</v>
      </c>
      <c r="E110" s="198"/>
      <c r="F110" s="198"/>
      <c r="G110" s="198"/>
      <c r="H110" s="198"/>
      <c r="I110" s="198"/>
      <c r="J110" s="199">
        <f>J978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178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D.1.2.1 - Stavebně-konstrukční řešení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19. 3. 2025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30</v>
      </c>
      <c r="J128" s="37" t="str">
        <f>E23</f>
        <v>AGP nova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QSB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218</v>
      </c>
      <c r="D131" s="204" t="s">
        <v>61</v>
      </c>
      <c r="E131" s="204" t="s">
        <v>57</v>
      </c>
      <c r="F131" s="204" t="s">
        <v>58</v>
      </c>
      <c r="G131" s="204" t="s">
        <v>219</v>
      </c>
      <c r="H131" s="204" t="s">
        <v>220</v>
      </c>
      <c r="I131" s="204" t="s">
        <v>221</v>
      </c>
      <c r="J131" s="205" t="s">
        <v>193</v>
      </c>
      <c r="K131" s="206" t="s">
        <v>222</v>
      </c>
      <c r="L131" s="207"/>
      <c r="M131" s="101" t="s">
        <v>1</v>
      </c>
      <c r="N131" s="102" t="s">
        <v>40</v>
      </c>
      <c r="O131" s="102" t="s">
        <v>223</v>
      </c>
      <c r="P131" s="102" t="s">
        <v>224</v>
      </c>
      <c r="Q131" s="102" t="s">
        <v>225</v>
      </c>
      <c r="R131" s="102" t="s">
        <v>226</v>
      </c>
      <c r="S131" s="102" t="s">
        <v>227</v>
      </c>
      <c r="T131" s="103" t="s">
        <v>228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229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P133+P969</f>
        <v>0</v>
      </c>
      <c r="Q132" s="105"/>
      <c r="R132" s="210">
        <f>R133+R969</f>
        <v>24972.637042519993</v>
      </c>
      <c r="S132" s="105"/>
      <c r="T132" s="211">
        <f>T133+T969</f>
        <v>97.522599999999997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195</v>
      </c>
      <c r="BK132" s="212">
        <f>BK133+BK969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230</v>
      </c>
      <c r="F133" s="216" t="s">
        <v>231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P134+P145+P223+P399+P916+P954+P961+P967</f>
        <v>0</v>
      </c>
      <c r="Q133" s="221"/>
      <c r="R133" s="222">
        <f>R134+R145+R223+R399+R916+R954+R961+R967</f>
        <v>24969.992487519994</v>
      </c>
      <c r="S133" s="221"/>
      <c r="T133" s="223">
        <f>T134+T145+T223+T399+T916+T954+T961+T967</f>
        <v>97.522599999999997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232</v>
      </c>
      <c r="BK133" s="226">
        <f>BK134+BK145+BK223+BK399+BK916+BK954+BK961+BK967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83</v>
      </c>
      <c r="F134" s="227" t="s">
        <v>233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232</v>
      </c>
      <c r="BK134" s="226">
        <f>SUM(BK135:BK144)</f>
        <v>0</v>
      </c>
    </row>
    <row r="135" s="2" customFormat="1" ht="37.8" customHeight="1">
      <c r="A135" s="39"/>
      <c r="B135" s="40"/>
      <c r="C135" s="229" t="s">
        <v>83</v>
      </c>
      <c r="D135" s="229" t="s">
        <v>234</v>
      </c>
      <c r="E135" s="230" t="s">
        <v>1355</v>
      </c>
      <c r="F135" s="231" t="s">
        <v>1356</v>
      </c>
      <c r="G135" s="232" t="s">
        <v>189</v>
      </c>
      <c r="H135" s="233">
        <v>681.29200000000003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237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237</v>
      </c>
      <c r="BM135" s="241" t="s">
        <v>1357</v>
      </c>
    </row>
    <row r="136" s="13" customFormat="1">
      <c r="A136" s="13"/>
      <c r="B136" s="243"/>
      <c r="C136" s="244"/>
      <c r="D136" s="245" t="s">
        <v>239</v>
      </c>
      <c r="E136" s="246" t="s">
        <v>1</v>
      </c>
      <c r="F136" s="247" t="s">
        <v>1358</v>
      </c>
      <c r="G136" s="244"/>
      <c r="H136" s="248">
        <v>681.29200000000003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239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232</v>
      </c>
    </row>
    <row r="137" s="2" customFormat="1" ht="37.8" customHeight="1">
      <c r="A137" s="39"/>
      <c r="B137" s="40"/>
      <c r="C137" s="229" t="s">
        <v>85</v>
      </c>
      <c r="D137" s="229" t="s">
        <v>234</v>
      </c>
      <c r="E137" s="230" t="s">
        <v>1359</v>
      </c>
      <c r="F137" s="231" t="s">
        <v>1360</v>
      </c>
      <c r="G137" s="232" t="s">
        <v>189</v>
      </c>
      <c r="H137" s="233">
        <v>681.29200000000003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237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237</v>
      </c>
      <c r="BM137" s="241" t="s">
        <v>1361</v>
      </c>
    </row>
    <row r="138" s="13" customFormat="1">
      <c r="A138" s="13"/>
      <c r="B138" s="243"/>
      <c r="C138" s="244"/>
      <c r="D138" s="245" t="s">
        <v>239</v>
      </c>
      <c r="E138" s="246" t="s">
        <v>1</v>
      </c>
      <c r="F138" s="247" t="s">
        <v>1358</v>
      </c>
      <c r="G138" s="244"/>
      <c r="H138" s="248">
        <v>681.29200000000003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239</v>
      </c>
      <c r="AU138" s="254" t="s">
        <v>85</v>
      </c>
      <c r="AV138" s="13" t="s">
        <v>85</v>
      </c>
      <c r="AW138" s="13" t="s">
        <v>32</v>
      </c>
      <c r="AX138" s="13" t="s">
        <v>83</v>
      </c>
      <c r="AY138" s="254" t="s">
        <v>232</v>
      </c>
    </row>
    <row r="139" s="2" customFormat="1" ht="24.15" customHeight="1">
      <c r="A139" s="39"/>
      <c r="B139" s="40"/>
      <c r="C139" s="229" t="s">
        <v>244</v>
      </c>
      <c r="D139" s="229" t="s">
        <v>234</v>
      </c>
      <c r="E139" s="230" t="s">
        <v>1362</v>
      </c>
      <c r="F139" s="231" t="s">
        <v>1363</v>
      </c>
      <c r="G139" s="232" t="s">
        <v>189</v>
      </c>
      <c r="H139" s="233">
        <v>681.29200000000003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1364</v>
      </c>
    </row>
    <row r="140" s="2" customFormat="1" ht="24.15" customHeight="1">
      <c r="A140" s="39"/>
      <c r="B140" s="40"/>
      <c r="C140" s="229" t="s">
        <v>237</v>
      </c>
      <c r="D140" s="229" t="s">
        <v>234</v>
      </c>
      <c r="E140" s="230" t="s">
        <v>1365</v>
      </c>
      <c r="F140" s="231" t="s">
        <v>1366</v>
      </c>
      <c r="G140" s="232" t="s">
        <v>189</v>
      </c>
      <c r="H140" s="233">
        <v>681.29200000000003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1367</v>
      </c>
    </row>
    <row r="141" s="2" customFormat="1" ht="24.15" customHeight="1">
      <c r="A141" s="39"/>
      <c r="B141" s="40"/>
      <c r="C141" s="229" t="s">
        <v>252</v>
      </c>
      <c r="D141" s="229" t="s">
        <v>234</v>
      </c>
      <c r="E141" s="230" t="s">
        <v>1368</v>
      </c>
      <c r="F141" s="231" t="s">
        <v>1369</v>
      </c>
      <c r="G141" s="232" t="s">
        <v>329</v>
      </c>
      <c r="H141" s="233">
        <v>2316.393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1370</v>
      </c>
    </row>
    <row r="142" s="13" customFormat="1">
      <c r="A142" s="13"/>
      <c r="B142" s="243"/>
      <c r="C142" s="244"/>
      <c r="D142" s="245" t="s">
        <v>239</v>
      </c>
      <c r="E142" s="244"/>
      <c r="F142" s="247" t="s">
        <v>1371</v>
      </c>
      <c r="G142" s="244"/>
      <c r="H142" s="248">
        <v>2316.393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239</v>
      </c>
      <c r="AU142" s="254" t="s">
        <v>85</v>
      </c>
      <c r="AV142" s="13" t="s">
        <v>85</v>
      </c>
      <c r="AW142" s="13" t="s">
        <v>4</v>
      </c>
      <c r="AX142" s="13" t="s">
        <v>83</v>
      </c>
      <c r="AY142" s="254" t="s">
        <v>232</v>
      </c>
    </row>
    <row r="143" s="2" customFormat="1" ht="16.5" customHeight="1">
      <c r="A143" s="39"/>
      <c r="B143" s="40"/>
      <c r="C143" s="229" t="s">
        <v>259</v>
      </c>
      <c r="D143" s="229" t="s">
        <v>234</v>
      </c>
      <c r="E143" s="230" t="s">
        <v>1372</v>
      </c>
      <c r="F143" s="231" t="s">
        <v>1373</v>
      </c>
      <c r="G143" s="232" t="s">
        <v>189</v>
      </c>
      <c r="H143" s="233">
        <v>1362.5840000000001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237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237</v>
      </c>
      <c r="BM143" s="241" t="s">
        <v>1374</v>
      </c>
    </row>
    <row r="144" s="13" customFormat="1">
      <c r="A144" s="13"/>
      <c r="B144" s="243"/>
      <c r="C144" s="244"/>
      <c r="D144" s="245" t="s">
        <v>239</v>
      </c>
      <c r="E144" s="246" t="s">
        <v>1</v>
      </c>
      <c r="F144" s="247" t="s">
        <v>1375</v>
      </c>
      <c r="G144" s="244"/>
      <c r="H144" s="248">
        <v>1362.5840000000001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239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232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85</v>
      </c>
      <c r="F145" s="227" t="s">
        <v>310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SUM(P146:P222)</f>
        <v>0</v>
      </c>
      <c r="Q145" s="221"/>
      <c r="R145" s="222">
        <f>SUM(R146:R222)</f>
        <v>3904.6636793599996</v>
      </c>
      <c r="S145" s="221"/>
      <c r="T145" s="223">
        <f>SUM(T146:T222)</f>
        <v>97.522599999999997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232</v>
      </c>
      <c r="BK145" s="226">
        <f>SUM(BK146:BK222)</f>
        <v>0</v>
      </c>
    </row>
    <row r="146" s="2" customFormat="1" ht="24.15" customHeight="1">
      <c r="A146" s="39"/>
      <c r="B146" s="40"/>
      <c r="C146" s="229" t="s">
        <v>267</v>
      </c>
      <c r="D146" s="229" t="s">
        <v>234</v>
      </c>
      <c r="E146" s="230" t="s">
        <v>1376</v>
      </c>
      <c r="F146" s="231" t="s">
        <v>1377</v>
      </c>
      <c r="G146" s="232" t="s">
        <v>164</v>
      </c>
      <c r="H146" s="233">
        <v>1205.4000000000001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6.0000000000000002E-05</v>
      </c>
      <c r="R146" s="239">
        <f>Q146*H146</f>
        <v>0.072324000000000013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1378</v>
      </c>
    </row>
    <row r="147" s="13" customFormat="1">
      <c r="A147" s="13"/>
      <c r="B147" s="243"/>
      <c r="C147" s="244"/>
      <c r="D147" s="245" t="s">
        <v>239</v>
      </c>
      <c r="E147" s="246" t="s">
        <v>1</v>
      </c>
      <c r="F147" s="247" t="s">
        <v>1379</v>
      </c>
      <c r="G147" s="244"/>
      <c r="H147" s="248">
        <v>1205.4000000000001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239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232</v>
      </c>
    </row>
    <row r="148" s="2" customFormat="1" ht="33" customHeight="1">
      <c r="A148" s="39"/>
      <c r="B148" s="40"/>
      <c r="C148" s="229" t="s">
        <v>273</v>
      </c>
      <c r="D148" s="229" t="s">
        <v>234</v>
      </c>
      <c r="E148" s="230" t="s">
        <v>1380</v>
      </c>
      <c r="F148" s="231" t="s">
        <v>1381</v>
      </c>
      <c r="G148" s="232" t="s">
        <v>164</v>
      </c>
      <c r="H148" s="233">
        <v>1148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237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237</v>
      </c>
      <c r="BM148" s="241" t="s">
        <v>1382</v>
      </c>
    </row>
    <row r="149" s="15" customFormat="1">
      <c r="A149" s="15"/>
      <c r="B149" s="266"/>
      <c r="C149" s="267"/>
      <c r="D149" s="245" t="s">
        <v>239</v>
      </c>
      <c r="E149" s="268" t="s">
        <v>1</v>
      </c>
      <c r="F149" s="269" t="s">
        <v>1383</v>
      </c>
      <c r="G149" s="267"/>
      <c r="H149" s="268" t="s">
        <v>1</v>
      </c>
      <c r="I149" s="270"/>
      <c r="J149" s="267"/>
      <c r="K149" s="267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239</v>
      </c>
      <c r="AU149" s="275" t="s">
        <v>85</v>
      </c>
      <c r="AV149" s="15" t="s">
        <v>83</v>
      </c>
      <c r="AW149" s="15" t="s">
        <v>32</v>
      </c>
      <c r="AX149" s="15" t="s">
        <v>76</v>
      </c>
      <c r="AY149" s="275" t="s">
        <v>232</v>
      </c>
    </row>
    <row r="150" s="15" customFormat="1">
      <c r="A150" s="15"/>
      <c r="B150" s="266"/>
      <c r="C150" s="267"/>
      <c r="D150" s="245" t="s">
        <v>239</v>
      </c>
      <c r="E150" s="268" t="s">
        <v>1</v>
      </c>
      <c r="F150" s="269" t="s">
        <v>1384</v>
      </c>
      <c r="G150" s="267"/>
      <c r="H150" s="268" t="s">
        <v>1</v>
      </c>
      <c r="I150" s="270"/>
      <c r="J150" s="267"/>
      <c r="K150" s="267"/>
      <c r="L150" s="271"/>
      <c r="M150" s="272"/>
      <c r="N150" s="273"/>
      <c r="O150" s="273"/>
      <c r="P150" s="273"/>
      <c r="Q150" s="273"/>
      <c r="R150" s="273"/>
      <c r="S150" s="273"/>
      <c r="T150" s="27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5" t="s">
        <v>239</v>
      </c>
      <c r="AU150" s="275" t="s">
        <v>85</v>
      </c>
      <c r="AV150" s="15" t="s">
        <v>83</v>
      </c>
      <c r="AW150" s="15" t="s">
        <v>32</v>
      </c>
      <c r="AX150" s="15" t="s">
        <v>76</v>
      </c>
      <c r="AY150" s="275" t="s">
        <v>232</v>
      </c>
    </row>
    <row r="151" s="13" customFormat="1">
      <c r="A151" s="13"/>
      <c r="B151" s="243"/>
      <c r="C151" s="244"/>
      <c r="D151" s="245" t="s">
        <v>239</v>
      </c>
      <c r="E151" s="246" t="s">
        <v>1</v>
      </c>
      <c r="F151" s="247" t="s">
        <v>1385</v>
      </c>
      <c r="G151" s="244"/>
      <c r="H151" s="248">
        <v>455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239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232</v>
      </c>
    </row>
    <row r="152" s="13" customFormat="1">
      <c r="A152" s="13"/>
      <c r="B152" s="243"/>
      <c r="C152" s="244"/>
      <c r="D152" s="245" t="s">
        <v>239</v>
      </c>
      <c r="E152" s="246" t="s">
        <v>1</v>
      </c>
      <c r="F152" s="247" t="s">
        <v>1386</v>
      </c>
      <c r="G152" s="244"/>
      <c r="H152" s="248">
        <v>693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239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232</v>
      </c>
    </row>
    <row r="153" s="14" customFormat="1">
      <c r="A153" s="14"/>
      <c r="B153" s="255"/>
      <c r="C153" s="256"/>
      <c r="D153" s="245" t="s">
        <v>239</v>
      </c>
      <c r="E153" s="257" t="s">
        <v>1</v>
      </c>
      <c r="F153" s="258" t="s">
        <v>258</v>
      </c>
      <c r="G153" s="256"/>
      <c r="H153" s="259">
        <v>1148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239</v>
      </c>
      <c r="AU153" s="265" t="s">
        <v>85</v>
      </c>
      <c r="AV153" s="14" t="s">
        <v>237</v>
      </c>
      <c r="AW153" s="14" t="s">
        <v>32</v>
      </c>
      <c r="AX153" s="14" t="s">
        <v>83</v>
      </c>
      <c r="AY153" s="265" t="s">
        <v>232</v>
      </c>
    </row>
    <row r="154" s="2" customFormat="1" ht="24.15" customHeight="1">
      <c r="A154" s="39"/>
      <c r="B154" s="40"/>
      <c r="C154" s="276" t="s">
        <v>281</v>
      </c>
      <c r="D154" s="276" t="s">
        <v>485</v>
      </c>
      <c r="E154" s="277" t="s">
        <v>1387</v>
      </c>
      <c r="F154" s="278" t="s">
        <v>1388</v>
      </c>
      <c r="G154" s="279" t="s">
        <v>189</v>
      </c>
      <c r="H154" s="280">
        <v>1298.3879999999999</v>
      </c>
      <c r="I154" s="281"/>
      <c r="J154" s="282">
        <f>ROUND(I154*H154,2)</f>
        <v>0</v>
      </c>
      <c r="K154" s="283"/>
      <c r="L154" s="284"/>
      <c r="M154" s="285" t="s">
        <v>1</v>
      </c>
      <c r="N154" s="286" t="s">
        <v>41</v>
      </c>
      <c r="O154" s="92"/>
      <c r="P154" s="239">
        <f>O154*H154</f>
        <v>0</v>
      </c>
      <c r="Q154" s="239">
        <v>2.4289999999999998</v>
      </c>
      <c r="R154" s="239">
        <f>Q154*H154</f>
        <v>3153.7844519999994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273</v>
      </c>
      <c r="AT154" s="241" t="s">
        <v>485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1389</v>
      </c>
    </row>
    <row r="155" s="15" customFormat="1">
      <c r="A155" s="15"/>
      <c r="B155" s="266"/>
      <c r="C155" s="267"/>
      <c r="D155" s="245" t="s">
        <v>239</v>
      </c>
      <c r="E155" s="268" t="s">
        <v>1</v>
      </c>
      <c r="F155" s="269" t="s">
        <v>1383</v>
      </c>
      <c r="G155" s="267"/>
      <c r="H155" s="268" t="s">
        <v>1</v>
      </c>
      <c r="I155" s="270"/>
      <c r="J155" s="267"/>
      <c r="K155" s="267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239</v>
      </c>
      <c r="AU155" s="275" t="s">
        <v>85</v>
      </c>
      <c r="AV155" s="15" t="s">
        <v>83</v>
      </c>
      <c r="AW155" s="15" t="s">
        <v>32</v>
      </c>
      <c r="AX155" s="15" t="s">
        <v>76</v>
      </c>
      <c r="AY155" s="275" t="s">
        <v>232</v>
      </c>
    </row>
    <row r="156" s="15" customFormat="1">
      <c r="A156" s="15"/>
      <c r="B156" s="266"/>
      <c r="C156" s="267"/>
      <c r="D156" s="245" t="s">
        <v>239</v>
      </c>
      <c r="E156" s="268" t="s">
        <v>1</v>
      </c>
      <c r="F156" s="269" t="s">
        <v>1384</v>
      </c>
      <c r="G156" s="267"/>
      <c r="H156" s="268" t="s">
        <v>1</v>
      </c>
      <c r="I156" s="270"/>
      <c r="J156" s="267"/>
      <c r="K156" s="267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239</v>
      </c>
      <c r="AU156" s="275" t="s">
        <v>85</v>
      </c>
      <c r="AV156" s="15" t="s">
        <v>83</v>
      </c>
      <c r="AW156" s="15" t="s">
        <v>32</v>
      </c>
      <c r="AX156" s="15" t="s">
        <v>76</v>
      </c>
      <c r="AY156" s="275" t="s">
        <v>232</v>
      </c>
    </row>
    <row r="157" s="13" customFormat="1">
      <c r="A157" s="13"/>
      <c r="B157" s="243"/>
      <c r="C157" s="244"/>
      <c r="D157" s="245" t="s">
        <v>239</v>
      </c>
      <c r="E157" s="246" t="s">
        <v>1</v>
      </c>
      <c r="F157" s="247" t="s">
        <v>1390</v>
      </c>
      <c r="G157" s="244"/>
      <c r="H157" s="248">
        <v>514.60500000000002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239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232</v>
      </c>
    </row>
    <row r="158" s="13" customFormat="1">
      <c r="A158" s="13"/>
      <c r="B158" s="243"/>
      <c r="C158" s="244"/>
      <c r="D158" s="245" t="s">
        <v>239</v>
      </c>
      <c r="E158" s="246" t="s">
        <v>1</v>
      </c>
      <c r="F158" s="247" t="s">
        <v>1391</v>
      </c>
      <c r="G158" s="244"/>
      <c r="H158" s="248">
        <v>783.78300000000002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239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232</v>
      </c>
    </row>
    <row r="159" s="14" customFormat="1">
      <c r="A159" s="14"/>
      <c r="B159" s="255"/>
      <c r="C159" s="256"/>
      <c r="D159" s="245" t="s">
        <v>239</v>
      </c>
      <c r="E159" s="257" t="s">
        <v>1</v>
      </c>
      <c r="F159" s="258" t="s">
        <v>258</v>
      </c>
      <c r="G159" s="256"/>
      <c r="H159" s="259">
        <v>1298.3879999999999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239</v>
      </c>
      <c r="AU159" s="265" t="s">
        <v>85</v>
      </c>
      <c r="AV159" s="14" t="s">
        <v>237</v>
      </c>
      <c r="AW159" s="14" t="s">
        <v>32</v>
      </c>
      <c r="AX159" s="14" t="s">
        <v>83</v>
      </c>
      <c r="AY159" s="265" t="s">
        <v>232</v>
      </c>
    </row>
    <row r="160" s="2" customFormat="1" ht="24.15" customHeight="1">
      <c r="A160" s="39"/>
      <c r="B160" s="40"/>
      <c r="C160" s="229" t="s">
        <v>285</v>
      </c>
      <c r="D160" s="229" t="s">
        <v>234</v>
      </c>
      <c r="E160" s="230" t="s">
        <v>1392</v>
      </c>
      <c r="F160" s="231" t="s">
        <v>1393</v>
      </c>
      <c r="G160" s="232" t="s">
        <v>329</v>
      </c>
      <c r="H160" s="233">
        <v>32.5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1.11381</v>
      </c>
      <c r="R160" s="239">
        <f>Q160*H160</f>
        <v>36.198824999999999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237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237</v>
      </c>
      <c r="BM160" s="241" t="s">
        <v>1394</v>
      </c>
    </row>
    <row r="161" s="15" customFormat="1">
      <c r="A161" s="15"/>
      <c r="B161" s="266"/>
      <c r="C161" s="267"/>
      <c r="D161" s="245" t="s">
        <v>239</v>
      </c>
      <c r="E161" s="268" t="s">
        <v>1</v>
      </c>
      <c r="F161" s="269" t="s">
        <v>1395</v>
      </c>
      <c r="G161" s="267"/>
      <c r="H161" s="268" t="s">
        <v>1</v>
      </c>
      <c r="I161" s="270"/>
      <c r="J161" s="267"/>
      <c r="K161" s="267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239</v>
      </c>
      <c r="AU161" s="275" t="s">
        <v>85</v>
      </c>
      <c r="AV161" s="15" t="s">
        <v>83</v>
      </c>
      <c r="AW161" s="15" t="s">
        <v>32</v>
      </c>
      <c r="AX161" s="15" t="s">
        <v>76</v>
      </c>
      <c r="AY161" s="275" t="s">
        <v>232</v>
      </c>
    </row>
    <row r="162" s="13" customFormat="1">
      <c r="A162" s="13"/>
      <c r="B162" s="243"/>
      <c r="C162" s="244"/>
      <c r="D162" s="245" t="s">
        <v>239</v>
      </c>
      <c r="E162" s="246" t="s">
        <v>1</v>
      </c>
      <c r="F162" s="247" t="s">
        <v>1396</v>
      </c>
      <c r="G162" s="244"/>
      <c r="H162" s="248">
        <v>32.5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239</v>
      </c>
      <c r="AU162" s="254" t="s">
        <v>85</v>
      </c>
      <c r="AV162" s="13" t="s">
        <v>85</v>
      </c>
      <c r="AW162" s="13" t="s">
        <v>32</v>
      </c>
      <c r="AX162" s="13" t="s">
        <v>83</v>
      </c>
      <c r="AY162" s="254" t="s">
        <v>232</v>
      </c>
    </row>
    <row r="163" s="2" customFormat="1" ht="24.15" customHeight="1">
      <c r="A163" s="39"/>
      <c r="B163" s="40"/>
      <c r="C163" s="229" t="s">
        <v>290</v>
      </c>
      <c r="D163" s="229" t="s">
        <v>234</v>
      </c>
      <c r="E163" s="230" t="s">
        <v>1397</v>
      </c>
      <c r="F163" s="231" t="s">
        <v>1398</v>
      </c>
      <c r="G163" s="232" t="s">
        <v>164</v>
      </c>
      <c r="H163" s="233">
        <v>57.399999999999999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1.6990000000000001</v>
      </c>
      <c r="T163" s="240">
        <f>S163*H163</f>
        <v>97.522599999999997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237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237</v>
      </c>
      <c r="BM163" s="241" t="s">
        <v>1399</v>
      </c>
    </row>
    <row r="164" s="13" customFormat="1">
      <c r="A164" s="13"/>
      <c r="B164" s="243"/>
      <c r="C164" s="244"/>
      <c r="D164" s="245" t="s">
        <v>239</v>
      </c>
      <c r="E164" s="246" t="s">
        <v>1</v>
      </c>
      <c r="F164" s="247" t="s">
        <v>1400</v>
      </c>
      <c r="G164" s="244"/>
      <c r="H164" s="248">
        <v>57.399999999999999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239</v>
      </c>
      <c r="AU164" s="254" t="s">
        <v>85</v>
      </c>
      <c r="AV164" s="13" t="s">
        <v>85</v>
      </c>
      <c r="AW164" s="13" t="s">
        <v>32</v>
      </c>
      <c r="AX164" s="13" t="s">
        <v>83</v>
      </c>
      <c r="AY164" s="254" t="s">
        <v>232</v>
      </c>
    </row>
    <row r="165" s="2" customFormat="1" ht="24.15" customHeight="1">
      <c r="A165" s="39"/>
      <c r="B165" s="40"/>
      <c r="C165" s="229" t="s">
        <v>8</v>
      </c>
      <c r="D165" s="229" t="s">
        <v>234</v>
      </c>
      <c r="E165" s="230" t="s">
        <v>1401</v>
      </c>
      <c r="F165" s="231" t="s">
        <v>1402</v>
      </c>
      <c r="G165" s="232" t="s">
        <v>189</v>
      </c>
      <c r="H165" s="233">
        <v>57.200000000000003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2.5018699999999998</v>
      </c>
      <c r="R165" s="239">
        <f>Q165*H165</f>
        <v>143.10696400000001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1403</v>
      </c>
    </row>
    <row r="166" s="13" customFormat="1">
      <c r="A166" s="13"/>
      <c r="B166" s="243"/>
      <c r="C166" s="244"/>
      <c r="D166" s="245" t="s">
        <v>239</v>
      </c>
      <c r="E166" s="246" t="s">
        <v>1</v>
      </c>
      <c r="F166" s="247" t="s">
        <v>1404</v>
      </c>
      <c r="G166" s="244"/>
      <c r="H166" s="248">
        <v>11.1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239</v>
      </c>
      <c r="AU166" s="254" t="s">
        <v>85</v>
      </c>
      <c r="AV166" s="13" t="s">
        <v>85</v>
      </c>
      <c r="AW166" s="13" t="s">
        <v>32</v>
      </c>
      <c r="AX166" s="13" t="s">
        <v>76</v>
      </c>
      <c r="AY166" s="254" t="s">
        <v>232</v>
      </c>
    </row>
    <row r="167" s="13" customFormat="1">
      <c r="A167" s="13"/>
      <c r="B167" s="243"/>
      <c r="C167" s="244"/>
      <c r="D167" s="245" t="s">
        <v>239</v>
      </c>
      <c r="E167" s="246" t="s">
        <v>1</v>
      </c>
      <c r="F167" s="247" t="s">
        <v>1405</v>
      </c>
      <c r="G167" s="244"/>
      <c r="H167" s="248">
        <v>30.399999999999999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239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232</v>
      </c>
    </row>
    <row r="168" s="13" customFormat="1">
      <c r="A168" s="13"/>
      <c r="B168" s="243"/>
      <c r="C168" s="244"/>
      <c r="D168" s="245" t="s">
        <v>239</v>
      </c>
      <c r="E168" s="246" t="s">
        <v>1</v>
      </c>
      <c r="F168" s="247" t="s">
        <v>1406</v>
      </c>
      <c r="G168" s="244"/>
      <c r="H168" s="248">
        <v>12.4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239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232</v>
      </c>
    </row>
    <row r="169" s="13" customFormat="1">
      <c r="A169" s="13"/>
      <c r="B169" s="243"/>
      <c r="C169" s="244"/>
      <c r="D169" s="245" t="s">
        <v>239</v>
      </c>
      <c r="E169" s="246" t="s">
        <v>1</v>
      </c>
      <c r="F169" s="247" t="s">
        <v>1407</v>
      </c>
      <c r="G169" s="244"/>
      <c r="H169" s="248">
        <v>3.2999999999999998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239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232</v>
      </c>
    </row>
    <row r="170" s="14" customFormat="1">
      <c r="A170" s="14"/>
      <c r="B170" s="255"/>
      <c r="C170" s="256"/>
      <c r="D170" s="245" t="s">
        <v>239</v>
      </c>
      <c r="E170" s="257" t="s">
        <v>1</v>
      </c>
      <c r="F170" s="258" t="s">
        <v>258</v>
      </c>
      <c r="G170" s="256"/>
      <c r="H170" s="259">
        <v>57.200000000000003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239</v>
      </c>
      <c r="AU170" s="265" t="s">
        <v>85</v>
      </c>
      <c r="AV170" s="14" t="s">
        <v>237</v>
      </c>
      <c r="AW170" s="14" t="s">
        <v>32</v>
      </c>
      <c r="AX170" s="14" t="s">
        <v>83</v>
      </c>
      <c r="AY170" s="265" t="s">
        <v>232</v>
      </c>
    </row>
    <row r="171" s="2" customFormat="1" ht="16.5" customHeight="1">
      <c r="A171" s="39"/>
      <c r="B171" s="40"/>
      <c r="C171" s="229" t="s">
        <v>302</v>
      </c>
      <c r="D171" s="229" t="s">
        <v>234</v>
      </c>
      <c r="E171" s="230" t="s">
        <v>1408</v>
      </c>
      <c r="F171" s="231" t="s">
        <v>1409</v>
      </c>
      <c r="G171" s="232" t="s">
        <v>167</v>
      </c>
      <c r="H171" s="233">
        <v>27.638999999999999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0.0029399999999999999</v>
      </c>
      <c r="R171" s="239">
        <f>Q171*H171</f>
        <v>0.081258659999999996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237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237</v>
      </c>
      <c r="BM171" s="241" t="s">
        <v>1410</v>
      </c>
    </row>
    <row r="172" s="15" customFormat="1">
      <c r="A172" s="15"/>
      <c r="B172" s="266"/>
      <c r="C172" s="267"/>
      <c r="D172" s="245" t="s">
        <v>239</v>
      </c>
      <c r="E172" s="268" t="s">
        <v>1</v>
      </c>
      <c r="F172" s="269" t="s">
        <v>1411</v>
      </c>
      <c r="G172" s="267"/>
      <c r="H172" s="268" t="s">
        <v>1</v>
      </c>
      <c r="I172" s="270"/>
      <c r="J172" s="267"/>
      <c r="K172" s="267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239</v>
      </c>
      <c r="AU172" s="275" t="s">
        <v>85</v>
      </c>
      <c r="AV172" s="15" t="s">
        <v>83</v>
      </c>
      <c r="AW172" s="15" t="s">
        <v>32</v>
      </c>
      <c r="AX172" s="15" t="s">
        <v>76</v>
      </c>
      <c r="AY172" s="275" t="s">
        <v>232</v>
      </c>
    </row>
    <row r="173" s="13" customFormat="1">
      <c r="A173" s="13"/>
      <c r="B173" s="243"/>
      <c r="C173" s="244"/>
      <c r="D173" s="245" t="s">
        <v>239</v>
      </c>
      <c r="E173" s="246" t="s">
        <v>1</v>
      </c>
      <c r="F173" s="247" t="s">
        <v>1412</v>
      </c>
      <c r="G173" s="244"/>
      <c r="H173" s="248">
        <v>7.9800000000000004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239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232</v>
      </c>
    </row>
    <row r="174" s="13" customFormat="1">
      <c r="A174" s="13"/>
      <c r="B174" s="243"/>
      <c r="C174" s="244"/>
      <c r="D174" s="245" t="s">
        <v>239</v>
      </c>
      <c r="E174" s="246" t="s">
        <v>1</v>
      </c>
      <c r="F174" s="247" t="s">
        <v>1413</v>
      </c>
      <c r="G174" s="244"/>
      <c r="H174" s="248">
        <v>11.763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239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232</v>
      </c>
    </row>
    <row r="175" s="13" customFormat="1">
      <c r="A175" s="13"/>
      <c r="B175" s="243"/>
      <c r="C175" s="244"/>
      <c r="D175" s="245" t="s">
        <v>239</v>
      </c>
      <c r="E175" s="246" t="s">
        <v>1</v>
      </c>
      <c r="F175" s="247" t="s">
        <v>1414</v>
      </c>
      <c r="G175" s="244"/>
      <c r="H175" s="248">
        <v>7.8959999999999999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239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232</v>
      </c>
    </row>
    <row r="176" s="14" customFormat="1">
      <c r="A176" s="14"/>
      <c r="B176" s="255"/>
      <c r="C176" s="256"/>
      <c r="D176" s="245" t="s">
        <v>239</v>
      </c>
      <c r="E176" s="257" t="s">
        <v>1</v>
      </c>
      <c r="F176" s="258" t="s">
        <v>258</v>
      </c>
      <c r="G176" s="256"/>
      <c r="H176" s="259">
        <v>27.638999999999999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239</v>
      </c>
      <c r="AU176" s="265" t="s">
        <v>85</v>
      </c>
      <c r="AV176" s="14" t="s">
        <v>237</v>
      </c>
      <c r="AW176" s="14" t="s">
        <v>32</v>
      </c>
      <c r="AX176" s="14" t="s">
        <v>83</v>
      </c>
      <c r="AY176" s="265" t="s">
        <v>232</v>
      </c>
    </row>
    <row r="177" s="2" customFormat="1" ht="16.5" customHeight="1">
      <c r="A177" s="39"/>
      <c r="B177" s="40"/>
      <c r="C177" s="229" t="s">
        <v>311</v>
      </c>
      <c r="D177" s="229" t="s">
        <v>234</v>
      </c>
      <c r="E177" s="230" t="s">
        <v>1415</v>
      </c>
      <c r="F177" s="231" t="s">
        <v>1416</v>
      </c>
      <c r="G177" s="232" t="s">
        <v>167</v>
      </c>
      <c r="H177" s="233">
        <v>27.638999999999999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1417</v>
      </c>
    </row>
    <row r="178" s="15" customFormat="1">
      <c r="A178" s="15"/>
      <c r="B178" s="266"/>
      <c r="C178" s="267"/>
      <c r="D178" s="245" t="s">
        <v>239</v>
      </c>
      <c r="E178" s="268" t="s">
        <v>1</v>
      </c>
      <c r="F178" s="269" t="s">
        <v>1411</v>
      </c>
      <c r="G178" s="267"/>
      <c r="H178" s="268" t="s">
        <v>1</v>
      </c>
      <c r="I178" s="270"/>
      <c r="J178" s="267"/>
      <c r="K178" s="267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239</v>
      </c>
      <c r="AU178" s="275" t="s">
        <v>85</v>
      </c>
      <c r="AV178" s="15" t="s">
        <v>83</v>
      </c>
      <c r="AW178" s="15" t="s">
        <v>32</v>
      </c>
      <c r="AX178" s="15" t="s">
        <v>76</v>
      </c>
      <c r="AY178" s="275" t="s">
        <v>232</v>
      </c>
    </row>
    <row r="179" s="13" customFormat="1">
      <c r="A179" s="13"/>
      <c r="B179" s="243"/>
      <c r="C179" s="244"/>
      <c r="D179" s="245" t="s">
        <v>239</v>
      </c>
      <c r="E179" s="246" t="s">
        <v>1</v>
      </c>
      <c r="F179" s="247" t="s">
        <v>1412</v>
      </c>
      <c r="G179" s="244"/>
      <c r="H179" s="248">
        <v>7.9800000000000004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239</v>
      </c>
      <c r="AU179" s="254" t="s">
        <v>85</v>
      </c>
      <c r="AV179" s="13" t="s">
        <v>85</v>
      </c>
      <c r="AW179" s="13" t="s">
        <v>32</v>
      </c>
      <c r="AX179" s="13" t="s">
        <v>76</v>
      </c>
      <c r="AY179" s="254" t="s">
        <v>232</v>
      </c>
    </row>
    <row r="180" s="13" customFormat="1">
      <c r="A180" s="13"/>
      <c r="B180" s="243"/>
      <c r="C180" s="244"/>
      <c r="D180" s="245" t="s">
        <v>239</v>
      </c>
      <c r="E180" s="246" t="s">
        <v>1</v>
      </c>
      <c r="F180" s="247" t="s">
        <v>1413</v>
      </c>
      <c r="G180" s="244"/>
      <c r="H180" s="248">
        <v>11.763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239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232</v>
      </c>
    </row>
    <row r="181" s="13" customFormat="1">
      <c r="A181" s="13"/>
      <c r="B181" s="243"/>
      <c r="C181" s="244"/>
      <c r="D181" s="245" t="s">
        <v>239</v>
      </c>
      <c r="E181" s="246" t="s">
        <v>1</v>
      </c>
      <c r="F181" s="247" t="s">
        <v>1414</v>
      </c>
      <c r="G181" s="244"/>
      <c r="H181" s="248">
        <v>7.8959999999999999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239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232</v>
      </c>
    </row>
    <row r="182" s="14" customFormat="1">
      <c r="A182" s="14"/>
      <c r="B182" s="255"/>
      <c r="C182" s="256"/>
      <c r="D182" s="245" t="s">
        <v>239</v>
      </c>
      <c r="E182" s="257" t="s">
        <v>1</v>
      </c>
      <c r="F182" s="258" t="s">
        <v>258</v>
      </c>
      <c r="G182" s="256"/>
      <c r="H182" s="259">
        <v>27.638999999999999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239</v>
      </c>
      <c r="AU182" s="265" t="s">
        <v>85</v>
      </c>
      <c r="AV182" s="14" t="s">
        <v>237</v>
      </c>
      <c r="AW182" s="14" t="s">
        <v>32</v>
      </c>
      <c r="AX182" s="14" t="s">
        <v>83</v>
      </c>
      <c r="AY182" s="265" t="s">
        <v>232</v>
      </c>
    </row>
    <row r="183" s="2" customFormat="1" ht="24.15" customHeight="1">
      <c r="A183" s="39"/>
      <c r="B183" s="40"/>
      <c r="C183" s="229" t="s">
        <v>316</v>
      </c>
      <c r="D183" s="229" t="s">
        <v>234</v>
      </c>
      <c r="E183" s="230" t="s">
        <v>1418</v>
      </c>
      <c r="F183" s="231" t="s">
        <v>1419</v>
      </c>
      <c r="G183" s="232" t="s">
        <v>329</v>
      </c>
      <c r="H183" s="233">
        <v>5.0999999999999996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1.05962</v>
      </c>
      <c r="R183" s="239">
        <f>Q183*H183</f>
        <v>5.4040619999999997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237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237</v>
      </c>
      <c r="BM183" s="241" t="s">
        <v>1420</v>
      </c>
    </row>
    <row r="184" s="15" customFormat="1">
      <c r="A184" s="15"/>
      <c r="B184" s="266"/>
      <c r="C184" s="267"/>
      <c r="D184" s="245" t="s">
        <v>239</v>
      </c>
      <c r="E184" s="268" t="s">
        <v>1</v>
      </c>
      <c r="F184" s="269" t="s">
        <v>1395</v>
      </c>
      <c r="G184" s="267"/>
      <c r="H184" s="268" t="s">
        <v>1</v>
      </c>
      <c r="I184" s="270"/>
      <c r="J184" s="267"/>
      <c r="K184" s="267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239</v>
      </c>
      <c r="AU184" s="275" t="s">
        <v>85</v>
      </c>
      <c r="AV184" s="15" t="s">
        <v>83</v>
      </c>
      <c r="AW184" s="15" t="s">
        <v>32</v>
      </c>
      <c r="AX184" s="15" t="s">
        <v>76</v>
      </c>
      <c r="AY184" s="275" t="s">
        <v>232</v>
      </c>
    </row>
    <row r="185" s="13" customFormat="1">
      <c r="A185" s="13"/>
      <c r="B185" s="243"/>
      <c r="C185" s="244"/>
      <c r="D185" s="245" t="s">
        <v>239</v>
      </c>
      <c r="E185" s="246" t="s">
        <v>1</v>
      </c>
      <c r="F185" s="247" t="s">
        <v>1421</v>
      </c>
      <c r="G185" s="244"/>
      <c r="H185" s="248">
        <v>5.0999999999999996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239</v>
      </c>
      <c r="AU185" s="254" t="s">
        <v>85</v>
      </c>
      <c r="AV185" s="13" t="s">
        <v>85</v>
      </c>
      <c r="AW185" s="13" t="s">
        <v>32</v>
      </c>
      <c r="AX185" s="13" t="s">
        <v>83</v>
      </c>
      <c r="AY185" s="254" t="s">
        <v>232</v>
      </c>
    </row>
    <row r="186" s="2" customFormat="1" ht="24.15" customHeight="1">
      <c r="A186" s="39"/>
      <c r="B186" s="40"/>
      <c r="C186" s="229" t="s">
        <v>321</v>
      </c>
      <c r="D186" s="229" t="s">
        <v>234</v>
      </c>
      <c r="E186" s="230" t="s">
        <v>1422</v>
      </c>
      <c r="F186" s="231" t="s">
        <v>1423</v>
      </c>
      <c r="G186" s="232" t="s">
        <v>293</v>
      </c>
      <c r="H186" s="233">
        <v>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0.06019</v>
      </c>
      <c r="R186" s="239">
        <f>Q186*H186</f>
        <v>0.72228000000000003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237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237</v>
      </c>
      <c r="BM186" s="241" t="s">
        <v>1424</v>
      </c>
    </row>
    <row r="187" s="2" customFormat="1" ht="24.15" customHeight="1">
      <c r="A187" s="39"/>
      <c r="B187" s="40"/>
      <c r="C187" s="276" t="s">
        <v>326</v>
      </c>
      <c r="D187" s="276" t="s">
        <v>485</v>
      </c>
      <c r="E187" s="277" t="s">
        <v>1425</v>
      </c>
      <c r="F187" s="278" t="s">
        <v>1426</v>
      </c>
      <c r="G187" s="279" t="s">
        <v>167</v>
      </c>
      <c r="H187" s="280">
        <v>51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41</v>
      </c>
      <c r="O187" s="92"/>
      <c r="P187" s="239">
        <f>O187*H187</f>
        <v>0</v>
      </c>
      <c r="Q187" s="239">
        <v>0.082000000000000003</v>
      </c>
      <c r="R187" s="239">
        <f>Q187*H187</f>
        <v>4.1820000000000004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273</v>
      </c>
      <c r="AT187" s="241" t="s">
        <v>485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237</v>
      </c>
      <c r="BM187" s="241" t="s">
        <v>1427</v>
      </c>
    </row>
    <row r="188" s="2" customFormat="1" ht="24.15" customHeight="1">
      <c r="A188" s="39"/>
      <c r="B188" s="40"/>
      <c r="C188" s="229" t="s">
        <v>332</v>
      </c>
      <c r="D188" s="229" t="s">
        <v>234</v>
      </c>
      <c r="E188" s="230" t="s">
        <v>1428</v>
      </c>
      <c r="F188" s="231" t="s">
        <v>1429</v>
      </c>
      <c r="G188" s="232" t="s">
        <v>189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2.5018699999999998</v>
      </c>
      <c r="R188" s="239">
        <f>Q188*H188</f>
        <v>2.5018699999999998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237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237</v>
      </c>
      <c r="BM188" s="241" t="s">
        <v>1430</v>
      </c>
    </row>
    <row r="189" s="13" customFormat="1">
      <c r="A189" s="13"/>
      <c r="B189" s="243"/>
      <c r="C189" s="244"/>
      <c r="D189" s="245" t="s">
        <v>239</v>
      </c>
      <c r="E189" s="246" t="s">
        <v>1</v>
      </c>
      <c r="F189" s="247" t="s">
        <v>1431</v>
      </c>
      <c r="G189" s="244"/>
      <c r="H189" s="248">
        <v>1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239</v>
      </c>
      <c r="AU189" s="254" t="s">
        <v>85</v>
      </c>
      <c r="AV189" s="13" t="s">
        <v>85</v>
      </c>
      <c r="AW189" s="13" t="s">
        <v>32</v>
      </c>
      <c r="AX189" s="13" t="s">
        <v>83</v>
      </c>
      <c r="AY189" s="254" t="s">
        <v>232</v>
      </c>
    </row>
    <row r="190" s="2" customFormat="1" ht="24.15" customHeight="1">
      <c r="A190" s="39"/>
      <c r="B190" s="40"/>
      <c r="C190" s="229" t="s">
        <v>340</v>
      </c>
      <c r="D190" s="229" t="s">
        <v>234</v>
      </c>
      <c r="E190" s="230" t="s">
        <v>1432</v>
      </c>
      <c r="F190" s="231" t="s">
        <v>1433</v>
      </c>
      <c r="G190" s="232" t="s">
        <v>189</v>
      </c>
      <c r="H190" s="233">
        <v>202.40000000000001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2.5018699999999998</v>
      </c>
      <c r="R190" s="239">
        <f>Q190*H190</f>
        <v>506.378488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237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237</v>
      </c>
      <c r="BM190" s="241" t="s">
        <v>1434</v>
      </c>
    </row>
    <row r="191" s="15" customFormat="1">
      <c r="A191" s="15"/>
      <c r="B191" s="266"/>
      <c r="C191" s="267"/>
      <c r="D191" s="245" t="s">
        <v>239</v>
      </c>
      <c r="E191" s="268" t="s">
        <v>1</v>
      </c>
      <c r="F191" s="269" t="s">
        <v>1435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239</v>
      </c>
      <c r="AU191" s="275" t="s">
        <v>85</v>
      </c>
      <c r="AV191" s="15" t="s">
        <v>83</v>
      </c>
      <c r="AW191" s="15" t="s">
        <v>32</v>
      </c>
      <c r="AX191" s="15" t="s">
        <v>76</v>
      </c>
      <c r="AY191" s="275" t="s">
        <v>232</v>
      </c>
    </row>
    <row r="192" s="13" customFormat="1">
      <c r="A192" s="13"/>
      <c r="B192" s="243"/>
      <c r="C192" s="244"/>
      <c r="D192" s="245" t="s">
        <v>239</v>
      </c>
      <c r="E192" s="246" t="s">
        <v>1</v>
      </c>
      <c r="F192" s="247" t="s">
        <v>1436</v>
      </c>
      <c r="G192" s="244"/>
      <c r="H192" s="248">
        <v>142.09999999999999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239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232</v>
      </c>
    </row>
    <row r="193" s="15" customFormat="1">
      <c r="A193" s="15"/>
      <c r="B193" s="266"/>
      <c r="C193" s="267"/>
      <c r="D193" s="245" t="s">
        <v>239</v>
      </c>
      <c r="E193" s="268" t="s">
        <v>1</v>
      </c>
      <c r="F193" s="269" t="s">
        <v>1437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239</v>
      </c>
      <c r="AU193" s="275" t="s">
        <v>85</v>
      </c>
      <c r="AV193" s="15" t="s">
        <v>83</v>
      </c>
      <c r="AW193" s="15" t="s">
        <v>32</v>
      </c>
      <c r="AX193" s="15" t="s">
        <v>76</v>
      </c>
      <c r="AY193" s="275" t="s">
        <v>232</v>
      </c>
    </row>
    <row r="194" s="13" customFormat="1">
      <c r="A194" s="13"/>
      <c r="B194" s="243"/>
      <c r="C194" s="244"/>
      <c r="D194" s="245" t="s">
        <v>239</v>
      </c>
      <c r="E194" s="246" t="s">
        <v>1</v>
      </c>
      <c r="F194" s="247" t="s">
        <v>1438</v>
      </c>
      <c r="G194" s="244"/>
      <c r="H194" s="248">
        <v>10.6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239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232</v>
      </c>
    </row>
    <row r="195" s="15" customFormat="1">
      <c r="A195" s="15"/>
      <c r="B195" s="266"/>
      <c r="C195" s="267"/>
      <c r="D195" s="245" t="s">
        <v>239</v>
      </c>
      <c r="E195" s="268" t="s">
        <v>1</v>
      </c>
      <c r="F195" s="269" t="s">
        <v>1439</v>
      </c>
      <c r="G195" s="267"/>
      <c r="H195" s="268" t="s">
        <v>1</v>
      </c>
      <c r="I195" s="270"/>
      <c r="J195" s="267"/>
      <c r="K195" s="267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239</v>
      </c>
      <c r="AU195" s="275" t="s">
        <v>85</v>
      </c>
      <c r="AV195" s="15" t="s">
        <v>83</v>
      </c>
      <c r="AW195" s="15" t="s">
        <v>32</v>
      </c>
      <c r="AX195" s="15" t="s">
        <v>76</v>
      </c>
      <c r="AY195" s="275" t="s">
        <v>232</v>
      </c>
    </row>
    <row r="196" s="13" customFormat="1">
      <c r="A196" s="13"/>
      <c r="B196" s="243"/>
      <c r="C196" s="244"/>
      <c r="D196" s="245" t="s">
        <v>239</v>
      </c>
      <c r="E196" s="246" t="s">
        <v>1</v>
      </c>
      <c r="F196" s="247" t="s">
        <v>1440</v>
      </c>
      <c r="G196" s="244"/>
      <c r="H196" s="248">
        <v>3.3999999999999999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239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232</v>
      </c>
    </row>
    <row r="197" s="15" customFormat="1">
      <c r="A197" s="15"/>
      <c r="B197" s="266"/>
      <c r="C197" s="267"/>
      <c r="D197" s="245" t="s">
        <v>239</v>
      </c>
      <c r="E197" s="268" t="s">
        <v>1</v>
      </c>
      <c r="F197" s="269" t="s">
        <v>1441</v>
      </c>
      <c r="G197" s="267"/>
      <c r="H197" s="268" t="s">
        <v>1</v>
      </c>
      <c r="I197" s="270"/>
      <c r="J197" s="267"/>
      <c r="K197" s="267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239</v>
      </c>
      <c r="AU197" s="275" t="s">
        <v>85</v>
      </c>
      <c r="AV197" s="15" t="s">
        <v>83</v>
      </c>
      <c r="AW197" s="15" t="s">
        <v>32</v>
      </c>
      <c r="AX197" s="15" t="s">
        <v>76</v>
      </c>
      <c r="AY197" s="275" t="s">
        <v>232</v>
      </c>
    </row>
    <row r="198" s="13" customFormat="1">
      <c r="A198" s="13"/>
      <c r="B198" s="243"/>
      <c r="C198" s="244"/>
      <c r="D198" s="245" t="s">
        <v>239</v>
      </c>
      <c r="E198" s="246" t="s">
        <v>1</v>
      </c>
      <c r="F198" s="247" t="s">
        <v>1442</v>
      </c>
      <c r="G198" s="244"/>
      <c r="H198" s="248">
        <v>18.600000000000001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239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232</v>
      </c>
    </row>
    <row r="199" s="15" customFormat="1">
      <c r="A199" s="15"/>
      <c r="B199" s="266"/>
      <c r="C199" s="267"/>
      <c r="D199" s="245" t="s">
        <v>239</v>
      </c>
      <c r="E199" s="268" t="s">
        <v>1</v>
      </c>
      <c r="F199" s="269" t="s">
        <v>1443</v>
      </c>
      <c r="G199" s="267"/>
      <c r="H199" s="268" t="s">
        <v>1</v>
      </c>
      <c r="I199" s="270"/>
      <c r="J199" s="267"/>
      <c r="K199" s="267"/>
      <c r="L199" s="271"/>
      <c r="M199" s="272"/>
      <c r="N199" s="273"/>
      <c r="O199" s="273"/>
      <c r="P199" s="273"/>
      <c r="Q199" s="273"/>
      <c r="R199" s="273"/>
      <c r="S199" s="273"/>
      <c r="T199" s="27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5" t="s">
        <v>239</v>
      </c>
      <c r="AU199" s="275" t="s">
        <v>85</v>
      </c>
      <c r="AV199" s="15" t="s">
        <v>83</v>
      </c>
      <c r="AW199" s="15" t="s">
        <v>32</v>
      </c>
      <c r="AX199" s="15" t="s">
        <v>76</v>
      </c>
      <c r="AY199" s="275" t="s">
        <v>232</v>
      </c>
    </row>
    <row r="200" s="13" customFormat="1">
      <c r="A200" s="13"/>
      <c r="B200" s="243"/>
      <c r="C200" s="244"/>
      <c r="D200" s="245" t="s">
        <v>239</v>
      </c>
      <c r="E200" s="246" t="s">
        <v>1</v>
      </c>
      <c r="F200" s="247" t="s">
        <v>1444</v>
      </c>
      <c r="G200" s="244"/>
      <c r="H200" s="248">
        <v>14.300000000000001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239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232</v>
      </c>
    </row>
    <row r="201" s="15" customFormat="1">
      <c r="A201" s="15"/>
      <c r="B201" s="266"/>
      <c r="C201" s="267"/>
      <c r="D201" s="245" t="s">
        <v>239</v>
      </c>
      <c r="E201" s="268" t="s">
        <v>1</v>
      </c>
      <c r="F201" s="269" t="s">
        <v>1445</v>
      </c>
      <c r="G201" s="267"/>
      <c r="H201" s="268" t="s">
        <v>1</v>
      </c>
      <c r="I201" s="270"/>
      <c r="J201" s="267"/>
      <c r="K201" s="267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239</v>
      </c>
      <c r="AU201" s="275" t="s">
        <v>85</v>
      </c>
      <c r="AV201" s="15" t="s">
        <v>83</v>
      </c>
      <c r="AW201" s="15" t="s">
        <v>32</v>
      </c>
      <c r="AX201" s="15" t="s">
        <v>76</v>
      </c>
      <c r="AY201" s="275" t="s">
        <v>232</v>
      </c>
    </row>
    <row r="202" s="13" customFormat="1">
      <c r="A202" s="13"/>
      <c r="B202" s="243"/>
      <c r="C202" s="244"/>
      <c r="D202" s="245" t="s">
        <v>239</v>
      </c>
      <c r="E202" s="246" t="s">
        <v>1</v>
      </c>
      <c r="F202" s="247" t="s">
        <v>1446</v>
      </c>
      <c r="G202" s="244"/>
      <c r="H202" s="248">
        <v>2.7000000000000002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239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232</v>
      </c>
    </row>
    <row r="203" s="15" customFormat="1">
      <c r="A203" s="15"/>
      <c r="B203" s="266"/>
      <c r="C203" s="267"/>
      <c r="D203" s="245" t="s">
        <v>239</v>
      </c>
      <c r="E203" s="268" t="s">
        <v>1</v>
      </c>
      <c r="F203" s="269" t="s">
        <v>1447</v>
      </c>
      <c r="G203" s="267"/>
      <c r="H203" s="268" t="s">
        <v>1</v>
      </c>
      <c r="I203" s="270"/>
      <c r="J203" s="267"/>
      <c r="K203" s="267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239</v>
      </c>
      <c r="AU203" s="275" t="s">
        <v>85</v>
      </c>
      <c r="AV203" s="15" t="s">
        <v>83</v>
      </c>
      <c r="AW203" s="15" t="s">
        <v>32</v>
      </c>
      <c r="AX203" s="15" t="s">
        <v>76</v>
      </c>
      <c r="AY203" s="275" t="s">
        <v>232</v>
      </c>
    </row>
    <row r="204" s="13" customFormat="1">
      <c r="A204" s="13"/>
      <c r="B204" s="243"/>
      <c r="C204" s="244"/>
      <c r="D204" s="245" t="s">
        <v>239</v>
      </c>
      <c r="E204" s="246" t="s">
        <v>1</v>
      </c>
      <c r="F204" s="247" t="s">
        <v>1448</v>
      </c>
      <c r="G204" s="244"/>
      <c r="H204" s="248">
        <v>6.7999999999999998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239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232</v>
      </c>
    </row>
    <row r="205" s="15" customFormat="1">
      <c r="A205" s="15"/>
      <c r="B205" s="266"/>
      <c r="C205" s="267"/>
      <c r="D205" s="245" t="s">
        <v>239</v>
      </c>
      <c r="E205" s="268" t="s">
        <v>1</v>
      </c>
      <c r="F205" s="269" t="s">
        <v>1449</v>
      </c>
      <c r="G205" s="267"/>
      <c r="H205" s="268" t="s">
        <v>1</v>
      </c>
      <c r="I205" s="270"/>
      <c r="J205" s="267"/>
      <c r="K205" s="267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239</v>
      </c>
      <c r="AU205" s="275" t="s">
        <v>85</v>
      </c>
      <c r="AV205" s="15" t="s">
        <v>83</v>
      </c>
      <c r="AW205" s="15" t="s">
        <v>32</v>
      </c>
      <c r="AX205" s="15" t="s">
        <v>76</v>
      </c>
      <c r="AY205" s="275" t="s">
        <v>232</v>
      </c>
    </row>
    <row r="206" s="13" customFormat="1">
      <c r="A206" s="13"/>
      <c r="B206" s="243"/>
      <c r="C206" s="244"/>
      <c r="D206" s="245" t="s">
        <v>239</v>
      </c>
      <c r="E206" s="246" t="s">
        <v>1</v>
      </c>
      <c r="F206" s="247" t="s">
        <v>1450</v>
      </c>
      <c r="G206" s="244"/>
      <c r="H206" s="248">
        <v>2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239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232</v>
      </c>
    </row>
    <row r="207" s="15" customFormat="1">
      <c r="A207" s="15"/>
      <c r="B207" s="266"/>
      <c r="C207" s="267"/>
      <c r="D207" s="245" t="s">
        <v>239</v>
      </c>
      <c r="E207" s="268" t="s">
        <v>1</v>
      </c>
      <c r="F207" s="269" t="s">
        <v>1451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239</v>
      </c>
      <c r="AU207" s="275" t="s">
        <v>85</v>
      </c>
      <c r="AV207" s="15" t="s">
        <v>83</v>
      </c>
      <c r="AW207" s="15" t="s">
        <v>32</v>
      </c>
      <c r="AX207" s="15" t="s">
        <v>76</v>
      </c>
      <c r="AY207" s="275" t="s">
        <v>232</v>
      </c>
    </row>
    <row r="208" s="13" customFormat="1">
      <c r="A208" s="13"/>
      <c r="B208" s="243"/>
      <c r="C208" s="244"/>
      <c r="D208" s="245" t="s">
        <v>239</v>
      </c>
      <c r="E208" s="246" t="s">
        <v>1</v>
      </c>
      <c r="F208" s="247" t="s">
        <v>1452</v>
      </c>
      <c r="G208" s="244"/>
      <c r="H208" s="248">
        <v>1.8999999999999999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239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232</v>
      </c>
    </row>
    <row r="209" s="14" customFormat="1">
      <c r="A209" s="14"/>
      <c r="B209" s="255"/>
      <c r="C209" s="256"/>
      <c r="D209" s="245" t="s">
        <v>239</v>
      </c>
      <c r="E209" s="257" t="s">
        <v>1</v>
      </c>
      <c r="F209" s="258" t="s">
        <v>258</v>
      </c>
      <c r="G209" s="256"/>
      <c r="H209" s="259">
        <v>202.40000000000001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239</v>
      </c>
      <c r="AU209" s="265" t="s">
        <v>85</v>
      </c>
      <c r="AV209" s="14" t="s">
        <v>237</v>
      </c>
      <c r="AW209" s="14" t="s">
        <v>32</v>
      </c>
      <c r="AX209" s="14" t="s">
        <v>83</v>
      </c>
      <c r="AY209" s="265" t="s">
        <v>232</v>
      </c>
    </row>
    <row r="210" s="2" customFormat="1" ht="16.5" customHeight="1">
      <c r="A210" s="39"/>
      <c r="B210" s="40"/>
      <c r="C210" s="229" t="s">
        <v>345</v>
      </c>
      <c r="D210" s="229" t="s">
        <v>234</v>
      </c>
      <c r="E210" s="230" t="s">
        <v>341</v>
      </c>
      <c r="F210" s="231" t="s">
        <v>342</v>
      </c>
      <c r="G210" s="232" t="s">
        <v>167</v>
      </c>
      <c r="H210" s="233">
        <v>1115.057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0.00264</v>
      </c>
      <c r="R210" s="239">
        <f>Q210*H210</f>
        <v>2.9437504799999998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237</v>
      </c>
      <c r="AT210" s="241" t="s">
        <v>234</v>
      </c>
      <c r="AU210" s="241" t="s">
        <v>85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237</v>
      </c>
      <c r="BM210" s="241" t="s">
        <v>1453</v>
      </c>
    </row>
    <row r="211" s="13" customFormat="1">
      <c r="A211" s="13"/>
      <c r="B211" s="243"/>
      <c r="C211" s="244"/>
      <c r="D211" s="245" t="s">
        <v>239</v>
      </c>
      <c r="E211" s="246" t="s">
        <v>1</v>
      </c>
      <c r="F211" s="247" t="s">
        <v>1454</v>
      </c>
      <c r="G211" s="244"/>
      <c r="H211" s="248">
        <v>841.89700000000005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239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232</v>
      </c>
    </row>
    <row r="212" s="13" customFormat="1">
      <c r="A212" s="13"/>
      <c r="B212" s="243"/>
      <c r="C212" s="244"/>
      <c r="D212" s="245" t="s">
        <v>239</v>
      </c>
      <c r="E212" s="246" t="s">
        <v>1</v>
      </c>
      <c r="F212" s="247" t="s">
        <v>1455</v>
      </c>
      <c r="G212" s="244"/>
      <c r="H212" s="248">
        <v>190.96000000000001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239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232</v>
      </c>
    </row>
    <row r="213" s="13" customFormat="1">
      <c r="A213" s="13"/>
      <c r="B213" s="243"/>
      <c r="C213" s="244"/>
      <c r="D213" s="245" t="s">
        <v>239</v>
      </c>
      <c r="E213" s="246" t="s">
        <v>1</v>
      </c>
      <c r="F213" s="247" t="s">
        <v>1456</v>
      </c>
      <c r="G213" s="244"/>
      <c r="H213" s="248">
        <v>78.200000000000003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239</v>
      </c>
      <c r="AU213" s="254" t="s">
        <v>85</v>
      </c>
      <c r="AV213" s="13" t="s">
        <v>85</v>
      </c>
      <c r="AW213" s="13" t="s">
        <v>32</v>
      </c>
      <c r="AX213" s="13" t="s">
        <v>76</v>
      </c>
      <c r="AY213" s="254" t="s">
        <v>232</v>
      </c>
    </row>
    <row r="214" s="13" customFormat="1">
      <c r="A214" s="13"/>
      <c r="B214" s="243"/>
      <c r="C214" s="244"/>
      <c r="D214" s="245" t="s">
        <v>239</v>
      </c>
      <c r="E214" s="246" t="s">
        <v>1</v>
      </c>
      <c r="F214" s="247" t="s">
        <v>1457</v>
      </c>
      <c r="G214" s="244"/>
      <c r="H214" s="248">
        <v>4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239</v>
      </c>
      <c r="AU214" s="254" t="s">
        <v>85</v>
      </c>
      <c r="AV214" s="13" t="s">
        <v>85</v>
      </c>
      <c r="AW214" s="13" t="s">
        <v>32</v>
      </c>
      <c r="AX214" s="13" t="s">
        <v>76</v>
      </c>
      <c r="AY214" s="254" t="s">
        <v>232</v>
      </c>
    </row>
    <row r="215" s="14" customFormat="1">
      <c r="A215" s="14"/>
      <c r="B215" s="255"/>
      <c r="C215" s="256"/>
      <c r="D215" s="245" t="s">
        <v>239</v>
      </c>
      <c r="E215" s="257" t="s">
        <v>1</v>
      </c>
      <c r="F215" s="258" t="s">
        <v>258</v>
      </c>
      <c r="G215" s="256"/>
      <c r="H215" s="259">
        <v>1115.057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239</v>
      </c>
      <c r="AU215" s="265" t="s">
        <v>85</v>
      </c>
      <c r="AV215" s="14" t="s">
        <v>237</v>
      </c>
      <c r="AW215" s="14" t="s">
        <v>32</v>
      </c>
      <c r="AX215" s="14" t="s">
        <v>83</v>
      </c>
      <c r="AY215" s="265" t="s">
        <v>232</v>
      </c>
    </row>
    <row r="216" s="2" customFormat="1" ht="16.5" customHeight="1">
      <c r="A216" s="39"/>
      <c r="B216" s="40"/>
      <c r="C216" s="229" t="s">
        <v>7</v>
      </c>
      <c r="D216" s="229" t="s">
        <v>234</v>
      </c>
      <c r="E216" s="230" t="s">
        <v>346</v>
      </c>
      <c r="F216" s="231" t="s">
        <v>347</v>
      </c>
      <c r="G216" s="232" t="s">
        <v>167</v>
      </c>
      <c r="H216" s="233">
        <v>1115.057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237</v>
      </c>
      <c r="AT216" s="241" t="s">
        <v>234</v>
      </c>
      <c r="AU216" s="241" t="s">
        <v>85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237</v>
      </c>
      <c r="BM216" s="241" t="s">
        <v>1458</v>
      </c>
    </row>
    <row r="217" s="2" customFormat="1" ht="24.15" customHeight="1">
      <c r="A217" s="39"/>
      <c r="B217" s="40"/>
      <c r="C217" s="229" t="s">
        <v>359</v>
      </c>
      <c r="D217" s="229" t="s">
        <v>234</v>
      </c>
      <c r="E217" s="230" t="s">
        <v>1459</v>
      </c>
      <c r="F217" s="231" t="s">
        <v>1460</v>
      </c>
      <c r="G217" s="232" t="s">
        <v>167</v>
      </c>
      <c r="H217" s="233">
        <v>841.89700000000005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0.01762</v>
      </c>
      <c r="R217" s="239">
        <f>Q217*H217</f>
        <v>14.834225140000001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237</v>
      </c>
      <c r="AT217" s="241" t="s">
        <v>234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237</v>
      </c>
      <c r="BM217" s="241" t="s">
        <v>1461</v>
      </c>
    </row>
    <row r="218" s="13" customFormat="1">
      <c r="A218" s="13"/>
      <c r="B218" s="243"/>
      <c r="C218" s="244"/>
      <c r="D218" s="245" t="s">
        <v>239</v>
      </c>
      <c r="E218" s="246" t="s">
        <v>1</v>
      </c>
      <c r="F218" s="247" t="s">
        <v>1454</v>
      </c>
      <c r="G218" s="244"/>
      <c r="H218" s="248">
        <v>841.89700000000005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239</v>
      </c>
      <c r="AU218" s="254" t="s">
        <v>85</v>
      </c>
      <c r="AV218" s="13" t="s">
        <v>85</v>
      </c>
      <c r="AW218" s="13" t="s">
        <v>32</v>
      </c>
      <c r="AX218" s="13" t="s">
        <v>83</v>
      </c>
      <c r="AY218" s="254" t="s">
        <v>232</v>
      </c>
    </row>
    <row r="219" s="2" customFormat="1" ht="21.75" customHeight="1">
      <c r="A219" s="39"/>
      <c r="B219" s="40"/>
      <c r="C219" s="229" t="s">
        <v>365</v>
      </c>
      <c r="D219" s="229" t="s">
        <v>234</v>
      </c>
      <c r="E219" s="230" t="s">
        <v>1462</v>
      </c>
      <c r="F219" s="231" t="s">
        <v>1463</v>
      </c>
      <c r="G219" s="232" t="s">
        <v>329</v>
      </c>
      <c r="H219" s="233">
        <v>32.484000000000002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1.0606199999999999</v>
      </c>
      <c r="R219" s="239">
        <f>Q219*H219</f>
        <v>34.453180079999996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237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237</v>
      </c>
      <c r="BM219" s="241" t="s">
        <v>1464</v>
      </c>
    </row>
    <row r="220" s="13" customFormat="1">
      <c r="A220" s="13"/>
      <c r="B220" s="243"/>
      <c r="C220" s="244"/>
      <c r="D220" s="245" t="s">
        <v>239</v>
      </c>
      <c r="E220" s="246" t="s">
        <v>1</v>
      </c>
      <c r="F220" s="247" t="s">
        <v>1465</v>
      </c>
      <c r="G220" s="244"/>
      <c r="H220" s="248">
        <v>32.384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239</v>
      </c>
      <c r="AU220" s="254" t="s">
        <v>85</v>
      </c>
      <c r="AV220" s="13" t="s">
        <v>85</v>
      </c>
      <c r="AW220" s="13" t="s">
        <v>32</v>
      </c>
      <c r="AX220" s="13" t="s">
        <v>76</v>
      </c>
      <c r="AY220" s="254" t="s">
        <v>232</v>
      </c>
    </row>
    <row r="221" s="13" customFormat="1">
      <c r="A221" s="13"/>
      <c r="B221" s="243"/>
      <c r="C221" s="244"/>
      <c r="D221" s="245" t="s">
        <v>239</v>
      </c>
      <c r="E221" s="246" t="s">
        <v>1</v>
      </c>
      <c r="F221" s="247" t="s">
        <v>1466</v>
      </c>
      <c r="G221" s="244"/>
      <c r="H221" s="248">
        <v>0.10000000000000001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239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232</v>
      </c>
    </row>
    <row r="222" s="14" customFormat="1">
      <c r="A222" s="14"/>
      <c r="B222" s="255"/>
      <c r="C222" s="256"/>
      <c r="D222" s="245" t="s">
        <v>239</v>
      </c>
      <c r="E222" s="257" t="s">
        <v>1</v>
      </c>
      <c r="F222" s="258" t="s">
        <v>258</v>
      </c>
      <c r="G222" s="256"/>
      <c r="H222" s="259">
        <v>32.484000000000002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239</v>
      </c>
      <c r="AU222" s="265" t="s">
        <v>85</v>
      </c>
      <c r="AV222" s="14" t="s">
        <v>237</v>
      </c>
      <c r="AW222" s="14" t="s">
        <v>32</v>
      </c>
      <c r="AX222" s="14" t="s">
        <v>83</v>
      </c>
      <c r="AY222" s="265" t="s">
        <v>232</v>
      </c>
    </row>
    <row r="223" s="12" customFormat="1" ht="22.8" customHeight="1">
      <c r="A223" s="12"/>
      <c r="B223" s="213"/>
      <c r="C223" s="214"/>
      <c r="D223" s="215" t="s">
        <v>75</v>
      </c>
      <c r="E223" s="227" t="s">
        <v>244</v>
      </c>
      <c r="F223" s="227" t="s">
        <v>349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SUM(P224:P398)</f>
        <v>0</v>
      </c>
      <c r="Q223" s="221"/>
      <c r="R223" s="222">
        <f>SUM(R224:R398)</f>
        <v>4076.11139</v>
      </c>
      <c r="S223" s="221"/>
      <c r="T223" s="223">
        <f>SUM(T224:T398)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83</v>
      </c>
      <c r="AY223" s="224" t="s">
        <v>232</v>
      </c>
      <c r="BK223" s="226">
        <f>SUM(BK224:BK398)</f>
        <v>0</v>
      </c>
    </row>
    <row r="224" s="2" customFormat="1" ht="24.15" customHeight="1">
      <c r="A224" s="39"/>
      <c r="B224" s="40"/>
      <c r="C224" s="229" t="s">
        <v>374</v>
      </c>
      <c r="D224" s="229" t="s">
        <v>234</v>
      </c>
      <c r="E224" s="230" t="s">
        <v>1467</v>
      </c>
      <c r="F224" s="231" t="s">
        <v>1468</v>
      </c>
      <c r="G224" s="232" t="s">
        <v>293</v>
      </c>
      <c r="H224" s="233">
        <v>144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0.55666000000000004</v>
      </c>
      <c r="R224" s="239">
        <f>Q224*H224</f>
        <v>80.159040000000005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237</v>
      </c>
      <c r="AT224" s="241" t="s">
        <v>234</v>
      </c>
      <c r="AU224" s="241" t="s">
        <v>85</v>
      </c>
      <c r="AY224" s="18" t="s">
        <v>232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237</v>
      </c>
      <c r="BM224" s="241" t="s">
        <v>1469</v>
      </c>
    </row>
    <row r="225" s="2" customFormat="1">
      <c r="A225" s="39"/>
      <c r="B225" s="40"/>
      <c r="C225" s="41"/>
      <c r="D225" s="245" t="s">
        <v>578</v>
      </c>
      <c r="E225" s="41"/>
      <c r="F225" s="298" t="s">
        <v>1470</v>
      </c>
      <c r="G225" s="41"/>
      <c r="H225" s="41"/>
      <c r="I225" s="299"/>
      <c r="J225" s="41"/>
      <c r="K225" s="41"/>
      <c r="L225" s="45"/>
      <c r="M225" s="300"/>
      <c r="N225" s="301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578</v>
      </c>
      <c r="AU225" s="18" t="s">
        <v>85</v>
      </c>
    </row>
    <row r="226" s="15" customFormat="1">
      <c r="A226" s="15"/>
      <c r="B226" s="266"/>
      <c r="C226" s="267"/>
      <c r="D226" s="245" t="s">
        <v>239</v>
      </c>
      <c r="E226" s="268" t="s">
        <v>1</v>
      </c>
      <c r="F226" s="269" t="s">
        <v>1383</v>
      </c>
      <c r="G226" s="267"/>
      <c r="H226" s="268" t="s">
        <v>1</v>
      </c>
      <c r="I226" s="270"/>
      <c r="J226" s="267"/>
      <c r="K226" s="267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239</v>
      </c>
      <c r="AU226" s="275" t="s">
        <v>85</v>
      </c>
      <c r="AV226" s="15" t="s">
        <v>83</v>
      </c>
      <c r="AW226" s="15" t="s">
        <v>32</v>
      </c>
      <c r="AX226" s="15" t="s">
        <v>76</v>
      </c>
      <c r="AY226" s="275" t="s">
        <v>232</v>
      </c>
    </row>
    <row r="227" s="15" customFormat="1">
      <c r="A227" s="15"/>
      <c r="B227" s="266"/>
      <c r="C227" s="267"/>
      <c r="D227" s="245" t="s">
        <v>239</v>
      </c>
      <c r="E227" s="268" t="s">
        <v>1</v>
      </c>
      <c r="F227" s="269" t="s">
        <v>393</v>
      </c>
      <c r="G227" s="267"/>
      <c r="H227" s="268" t="s">
        <v>1</v>
      </c>
      <c r="I227" s="270"/>
      <c r="J227" s="267"/>
      <c r="K227" s="267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239</v>
      </c>
      <c r="AU227" s="275" t="s">
        <v>85</v>
      </c>
      <c r="AV227" s="15" t="s">
        <v>83</v>
      </c>
      <c r="AW227" s="15" t="s">
        <v>32</v>
      </c>
      <c r="AX227" s="15" t="s">
        <v>76</v>
      </c>
      <c r="AY227" s="275" t="s">
        <v>232</v>
      </c>
    </row>
    <row r="228" s="15" customFormat="1">
      <c r="A228" s="15"/>
      <c r="B228" s="266"/>
      <c r="C228" s="267"/>
      <c r="D228" s="245" t="s">
        <v>239</v>
      </c>
      <c r="E228" s="268" t="s">
        <v>1</v>
      </c>
      <c r="F228" s="269" t="s">
        <v>1471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239</v>
      </c>
      <c r="AU228" s="275" t="s">
        <v>85</v>
      </c>
      <c r="AV228" s="15" t="s">
        <v>83</v>
      </c>
      <c r="AW228" s="15" t="s">
        <v>32</v>
      </c>
      <c r="AX228" s="15" t="s">
        <v>76</v>
      </c>
      <c r="AY228" s="275" t="s">
        <v>232</v>
      </c>
    </row>
    <row r="229" s="13" customFormat="1">
      <c r="A229" s="13"/>
      <c r="B229" s="243"/>
      <c r="C229" s="244"/>
      <c r="D229" s="245" t="s">
        <v>239</v>
      </c>
      <c r="E229" s="246" t="s">
        <v>1</v>
      </c>
      <c r="F229" s="247" t="s">
        <v>1472</v>
      </c>
      <c r="G229" s="244"/>
      <c r="H229" s="248">
        <v>109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239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232</v>
      </c>
    </row>
    <row r="230" s="13" customFormat="1">
      <c r="A230" s="13"/>
      <c r="B230" s="243"/>
      <c r="C230" s="244"/>
      <c r="D230" s="245" t="s">
        <v>239</v>
      </c>
      <c r="E230" s="246" t="s">
        <v>1</v>
      </c>
      <c r="F230" s="247" t="s">
        <v>1473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239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232</v>
      </c>
    </row>
    <row r="231" s="15" customFormat="1">
      <c r="A231" s="15"/>
      <c r="B231" s="266"/>
      <c r="C231" s="267"/>
      <c r="D231" s="245" t="s">
        <v>239</v>
      </c>
      <c r="E231" s="268" t="s">
        <v>1</v>
      </c>
      <c r="F231" s="269" t="s">
        <v>1474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239</v>
      </c>
      <c r="AU231" s="275" t="s">
        <v>85</v>
      </c>
      <c r="AV231" s="15" t="s">
        <v>83</v>
      </c>
      <c r="AW231" s="15" t="s">
        <v>32</v>
      </c>
      <c r="AX231" s="15" t="s">
        <v>76</v>
      </c>
      <c r="AY231" s="275" t="s">
        <v>232</v>
      </c>
    </row>
    <row r="232" s="13" customFormat="1">
      <c r="A232" s="13"/>
      <c r="B232" s="243"/>
      <c r="C232" s="244"/>
      <c r="D232" s="245" t="s">
        <v>239</v>
      </c>
      <c r="E232" s="246" t="s">
        <v>1</v>
      </c>
      <c r="F232" s="247" t="s">
        <v>1475</v>
      </c>
      <c r="G232" s="244"/>
      <c r="H232" s="248">
        <v>17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239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232</v>
      </c>
    </row>
    <row r="233" s="13" customFormat="1">
      <c r="A233" s="13"/>
      <c r="B233" s="243"/>
      <c r="C233" s="244"/>
      <c r="D233" s="245" t="s">
        <v>239</v>
      </c>
      <c r="E233" s="246" t="s">
        <v>1</v>
      </c>
      <c r="F233" s="247" t="s">
        <v>1476</v>
      </c>
      <c r="G233" s="244"/>
      <c r="H233" s="248">
        <v>12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239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232</v>
      </c>
    </row>
    <row r="234" s="15" customFormat="1">
      <c r="A234" s="15"/>
      <c r="B234" s="266"/>
      <c r="C234" s="267"/>
      <c r="D234" s="245" t="s">
        <v>239</v>
      </c>
      <c r="E234" s="268" t="s">
        <v>1</v>
      </c>
      <c r="F234" s="269" t="s">
        <v>1477</v>
      </c>
      <c r="G234" s="267"/>
      <c r="H234" s="268" t="s">
        <v>1</v>
      </c>
      <c r="I234" s="270"/>
      <c r="J234" s="267"/>
      <c r="K234" s="267"/>
      <c r="L234" s="271"/>
      <c r="M234" s="272"/>
      <c r="N234" s="273"/>
      <c r="O234" s="273"/>
      <c r="P234" s="273"/>
      <c r="Q234" s="273"/>
      <c r="R234" s="273"/>
      <c r="S234" s="273"/>
      <c r="T234" s="27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5" t="s">
        <v>239</v>
      </c>
      <c r="AU234" s="275" t="s">
        <v>85</v>
      </c>
      <c r="AV234" s="15" t="s">
        <v>83</v>
      </c>
      <c r="AW234" s="15" t="s">
        <v>32</v>
      </c>
      <c r="AX234" s="15" t="s">
        <v>76</v>
      </c>
      <c r="AY234" s="275" t="s">
        <v>232</v>
      </c>
    </row>
    <row r="235" s="13" customFormat="1">
      <c r="A235" s="13"/>
      <c r="B235" s="243"/>
      <c r="C235" s="244"/>
      <c r="D235" s="245" t="s">
        <v>239</v>
      </c>
      <c r="E235" s="246" t="s">
        <v>1</v>
      </c>
      <c r="F235" s="247" t="s">
        <v>1478</v>
      </c>
      <c r="G235" s="244"/>
      <c r="H235" s="248">
        <v>2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239</v>
      </c>
      <c r="AU235" s="254" t="s">
        <v>85</v>
      </c>
      <c r="AV235" s="13" t="s">
        <v>85</v>
      </c>
      <c r="AW235" s="13" t="s">
        <v>32</v>
      </c>
      <c r="AX235" s="13" t="s">
        <v>76</v>
      </c>
      <c r="AY235" s="254" t="s">
        <v>232</v>
      </c>
    </row>
    <row r="236" s="16" customFormat="1">
      <c r="A236" s="16"/>
      <c r="B236" s="287"/>
      <c r="C236" s="288"/>
      <c r="D236" s="245" t="s">
        <v>239</v>
      </c>
      <c r="E236" s="289" t="s">
        <v>1</v>
      </c>
      <c r="F236" s="290" t="s">
        <v>499</v>
      </c>
      <c r="G236" s="288"/>
      <c r="H236" s="291">
        <v>144</v>
      </c>
      <c r="I236" s="292"/>
      <c r="J236" s="288"/>
      <c r="K236" s="288"/>
      <c r="L236" s="293"/>
      <c r="M236" s="294"/>
      <c r="N236" s="295"/>
      <c r="O236" s="295"/>
      <c r="P236" s="295"/>
      <c r="Q236" s="295"/>
      <c r="R236" s="295"/>
      <c r="S236" s="295"/>
      <c r="T236" s="29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7" t="s">
        <v>239</v>
      </c>
      <c r="AU236" s="297" t="s">
        <v>85</v>
      </c>
      <c r="AV236" s="16" t="s">
        <v>244</v>
      </c>
      <c r="AW236" s="16" t="s">
        <v>32</v>
      </c>
      <c r="AX236" s="16" t="s">
        <v>76</v>
      </c>
      <c r="AY236" s="297" t="s">
        <v>232</v>
      </c>
    </row>
    <row r="237" s="14" customFormat="1">
      <c r="A237" s="14"/>
      <c r="B237" s="255"/>
      <c r="C237" s="256"/>
      <c r="D237" s="245" t="s">
        <v>239</v>
      </c>
      <c r="E237" s="257" t="s">
        <v>1</v>
      </c>
      <c r="F237" s="258" t="s">
        <v>258</v>
      </c>
      <c r="G237" s="256"/>
      <c r="H237" s="259">
        <v>144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239</v>
      </c>
      <c r="AU237" s="265" t="s">
        <v>85</v>
      </c>
      <c r="AV237" s="14" t="s">
        <v>237</v>
      </c>
      <c r="AW237" s="14" t="s">
        <v>32</v>
      </c>
      <c r="AX237" s="14" t="s">
        <v>83</v>
      </c>
      <c r="AY237" s="265" t="s">
        <v>232</v>
      </c>
    </row>
    <row r="238" s="2" customFormat="1" ht="24.15" customHeight="1">
      <c r="A238" s="39"/>
      <c r="B238" s="40"/>
      <c r="C238" s="276" t="s">
        <v>379</v>
      </c>
      <c r="D238" s="276" t="s">
        <v>485</v>
      </c>
      <c r="E238" s="277" t="s">
        <v>1479</v>
      </c>
      <c r="F238" s="278" t="s">
        <v>1480</v>
      </c>
      <c r="G238" s="279" t="s">
        <v>189</v>
      </c>
      <c r="H238" s="280">
        <v>249.69999999999999</v>
      </c>
      <c r="I238" s="281"/>
      <c r="J238" s="282">
        <f>ROUND(I238*H238,2)</f>
        <v>0</v>
      </c>
      <c r="K238" s="283"/>
      <c r="L238" s="284"/>
      <c r="M238" s="285" t="s">
        <v>1</v>
      </c>
      <c r="N238" s="286" t="s">
        <v>41</v>
      </c>
      <c r="O238" s="92"/>
      <c r="P238" s="239">
        <f>O238*H238</f>
        <v>0</v>
      </c>
      <c r="Q238" s="239">
        <v>2.6499999999999999</v>
      </c>
      <c r="R238" s="239">
        <f>Q238*H238</f>
        <v>661.70499999999993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273</v>
      </c>
      <c r="AT238" s="241" t="s">
        <v>485</v>
      </c>
      <c r="AU238" s="241" t="s">
        <v>85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237</v>
      </c>
      <c r="BM238" s="241" t="s">
        <v>1481</v>
      </c>
    </row>
    <row r="239" s="2" customFormat="1">
      <c r="A239" s="39"/>
      <c r="B239" s="40"/>
      <c r="C239" s="41"/>
      <c r="D239" s="245" t="s">
        <v>578</v>
      </c>
      <c r="E239" s="41"/>
      <c r="F239" s="298" t="s">
        <v>1482</v>
      </c>
      <c r="G239" s="41"/>
      <c r="H239" s="41"/>
      <c r="I239" s="299"/>
      <c r="J239" s="41"/>
      <c r="K239" s="41"/>
      <c r="L239" s="45"/>
      <c r="M239" s="300"/>
      <c r="N239" s="301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578</v>
      </c>
      <c r="AU239" s="18" t="s">
        <v>85</v>
      </c>
    </row>
    <row r="240" s="15" customFormat="1">
      <c r="A240" s="15"/>
      <c r="B240" s="266"/>
      <c r="C240" s="267"/>
      <c r="D240" s="245" t="s">
        <v>239</v>
      </c>
      <c r="E240" s="268" t="s">
        <v>1</v>
      </c>
      <c r="F240" s="269" t="s">
        <v>1383</v>
      </c>
      <c r="G240" s="267"/>
      <c r="H240" s="268" t="s">
        <v>1</v>
      </c>
      <c r="I240" s="270"/>
      <c r="J240" s="267"/>
      <c r="K240" s="267"/>
      <c r="L240" s="271"/>
      <c r="M240" s="272"/>
      <c r="N240" s="273"/>
      <c r="O240" s="273"/>
      <c r="P240" s="273"/>
      <c r="Q240" s="273"/>
      <c r="R240" s="273"/>
      <c r="S240" s="273"/>
      <c r="T240" s="27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5" t="s">
        <v>239</v>
      </c>
      <c r="AU240" s="275" t="s">
        <v>85</v>
      </c>
      <c r="AV240" s="15" t="s">
        <v>83</v>
      </c>
      <c r="AW240" s="15" t="s">
        <v>32</v>
      </c>
      <c r="AX240" s="15" t="s">
        <v>76</v>
      </c>
      <c r="AY240" s="275" t="s">
        <v>232</v>
      </c>
    </row>
    <row r="241" s="15" customFormat="1">
      <c r="A241" s="15"/>
      <c r="B241" s="266"/>
      <c r="C241" s="267"/>
      <c r="D241" s="245" t="s">
        <v>239</v>
      </c>
      <c r="E241" s="268" t="s">
        <v>1</v>
      </c>
      <c r="F241" s="269" t="s">
        <v>393</v>
      </c>
      <c r="G241" s="267"/>
      <c r="H241" s="268" t="s">
        <v>1</v>
      </c>
      <c r="I241" s="270"/>
      <c r="J241" s="267"/>
      <c r="K241" s="267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239</v>
      </c>
      <c r="AU241" s="275" t="s">
        <v>85</v>
      </c>
      <c r="AV241" s="15" t="s">
        <v>83</v>
      </c>
      <c r="AW241" s="15" t="s">
        <v>32</v>
      </c>
      <c r="AX241" s="15" t="s">
        <v>76</v>
      </c>
      <c r="AY241" s="275" t="s">
        <v>232</v>
      </c>
    </row>
    <row r="242" s="15" customFormat="1">
      <c r="A242" s="15"/>
      <c r="B242" s="266"/>
      <c r="C242" s="267"/>
      <c r="D242" s="245" t="s">
        <v>239</v>
      </c>
      <c r="E242" s="268" t="s">
        <v>1</v>
      </c>
      <c r="F242" s="269" t="s">
        <v>1471</v>
      </c>
      <c r="G242" s="267"/>
      <c r="H242" s="268" t="s">
        <v>1</v>
      </c>
      <c r="I242" s="270"/>
      <c r="J242" s="267"/>
      <c r="K242" s="267"/>
      <c r="L242" s="271"/>
      <c r="M242" s="272"/>
      <c r="N242" s="273"/>
      <c r="O242" s="273"/>
      <c r="P242" s="273"/>
      <c r="Q242" s="273"/>
      <c r="R242" s="273"/>
      <c r="S242" s="273"/>
      <c r="T242" s="27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5" t="s">
        <v>239</v>
      </c>
      <c r="AU242" s="275" t="s">
        <v>85</v>
      </c>
      <c r="AV242" s="15" t="s">
        <v>83</v>
      </c>
      <c r="AW242" s="15" t="s">
        <v>32</v>
      </c>
      <c r="AX242" s="15" t="s">
        <v>76</v>
      </c>
      <c r="AY242" s="275" t="s">
        <v>232</v>
      </c>
    </row>
    <row r="243" s="13" customFormat="1">
      <c r="A243" s="13"/>
      <c r="B243" s="243"/>
      <c r="C243" s="244"/>
      <c r="D243" s="245" t="s">
        <v>239</v>
      </c>
      <c r="E243" s="246" t="s">
        <v>1</v>
      </c>
      <c r="F243" s="247" t="s">
        <v>1483</v>
      </c>
      <c r="G243" s="244"/>
      <c r="H243" s="248">
        <v>154.90000000000001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239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232</v>
      </c>
    </row>
    <row r="244" s="13" customFormat="1">
      <c r="A244" s="13"/>
      <c r="B244" s="243"/>
      <c r="C244" s="244"/>
      <c r="D244" s="245" t="s">
        <v>239</v>
      </c>
      <c r="E244" s="246" t="s">
        <v>1</v>
      </c>
      <c r="F244" s="247" t="s">
        <v>1484</v>
      </c>
      <c r="G244" s="244"/>
      <c r="H244" s="248">
        <v>13.4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239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232</v>
      </c>
    </row>
    <row r="245" s="15" customFormat="1">
      <c r="A245" s="15"/>
      <c r="B245" s="266"/>
      <c r="C245" s="267"/>
      <c r="D245" s="245" t="s">
        <v>239</v>
      </c>
      <c r="E245" s="268" t="s">
        <v>1</v>
      </c>
      <c r="F245" s="269" t="s">
        <v>1474</v>
      </c>
      <c r="G245" s="267"/>
      <c r="H245" s="268" t="s">
        <v>1</v>
      </c>
      <c r="I245" s="270"/>
      <c r="J245" s="267"/>
      <c r="K245" s="267"/>
      <c r="L245" s="271"/>
      <c r="M245" s="272"/>
      <c r="N245" s="273"/>
      <c r="O245" s="273"/>
      <c r="P245" s="273"/>
      <c r="Q245" s="273"/>
      <c r="R245" s="273"/>
      <c r="S245" s="273"/>
      <c r="T245" s="27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5" t="s">
        <v>239</v>
      </c>
      <c r="AU245" s="275" t="s">
        <v>85</v>
      </c>
      <c r="AV245" s="15" t="s">
        <v>83</v>
      </c>
      <c r="AW245" s="15" t="s">
        <v>32</v>
      </c>
      <c r="AX245" s="15" t="s">
        <v>76</v>
      </c>
      <c r="AY245" s="275" t="s">
        <v>232</v>
      </c>
    </row>
    <row r="246" s="13" customFormat="1">
      <c r="A246" s="13"/>
      <c r="B246" s="243"/>
      <c r="C246" s="244"/>
      <c r="D246" s="245" t="s">
        <v>239</v>
      </c>
      <c r="E246" s="246" t="s">
        <v>1</v>
      </c>
      <c r="F246" s="247" t="s">
        <v>1485</v>
      </c>
      <c r="G246" s="244"/>
      <c r="H246" s="248">
        <v>29.600000000000001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239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232</v>
      </c>
    </row>
    <row r="247" s="13" customFormat="1">
      <c r="A247" s="13"/>
      <c r="B247" s="243"/>
      <c r="C247" s="244"/>
      <c r="D247" s="245" t="s">
        <v>239</v>
      </c>
      <c r="E247" s="246" t="s">
        <v>1</v>
      </c>
      <c r="F247" s="247" t="s">
        <v>1486</v>
      </c>
      <c r="G247" s="244"/>
      <c r="H247" s="248">
        <v>34.100000000000001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239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232</v>
      </c>
    </row>
    <row r="248" s="15" customFormat="1">
      <c r="A248" s="15"/>
      <c r="B248" s="266"/>
      <c r="C248" s="267"/>
      <c r="D248" s="245" t="s">
        <v>239</v>
      </c>
      <c r="E248" s="268" t="s">
        <v>1</v>
      </c>
      <c r="F248" s="269" t="s">
        <v>1477</v>
      </c>
      <c r="G248" s="267"/>
      <c r="H248" s="268" t="s">
        <v>1</v>
      </c>
      <c r="I248" s="270"/>
      <c r="J248" s="267"/>
      <c r="K248" s="267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239</v>
      </c>
      <c r="AU248" s="275" t="s">
        <v>85</v>
      </c>
      <c r="AV248" s="15" t="s">
        <v>83</v>
      </c>
      <c r="AW248" s="15" t="s">
        <v>32</v>
      </c>
      <c r="AX248" s="15" t="s">
        <v>76</v>
      </c>
      <c r="AY248" s="275" t="s">
        <v>232</v>
      </c>
    </row>
    <row r="249" s="13" customFormat="1">
      <c r="A249" s="13"/>
      <c r="B249" s="243"/>
      <c r="C249" s="244"/>
      <c r="D249" s="245" t="s">
        <v>239</v>
      </c>
      <c r="E249" s="246" t="s">
        <v>1</v>
      </c>
      <c r="F249" s="247" t="s">
        <v>1487</v>
      </c>
      <c r="G249" s="244"/>
      <c r="H249" s="248">
        <v>17.699999999999999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239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232</v>
      </c>
    </row>
    <row r="250" s="16" customFormat="1">
      <c r="A250" s="16"/>
      <c r="B250" s="287"/>
      <c r="C250" s="288"/>
      <c r="D250" s="245" t="s">
        <v>239</v>
      </c>
      <c r="E250" s="289" t="s">
        <v>1</v>
      </c>
      <c r="F250" s="290" t="s">
        <v>499</v>
      </c>
      <c r="G250" s="288"/>
      <c r="H250" s="291">
        <v>249.69999999999999</v>
      </c>
      <c r="I250" s="292"/>
      <c r="J250" s="288"/>
      <c r="K250" s="288"/>
      <c r="L250" s="293"/>
      <c r="M250" s="294"/>
      <c r="N250" s="295"/>
      <c r="O250" s="295"/>
      <c r="P250" s="295"/>
      <c r="Q250" s="295"/>
      <c r="R250" s="295"/>
      <c r="S250" s="295"/>
      <c r="T250" s="29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97" t="s">
        <v>239</v>
      </c>
      <c r="AU250" s="297" t="s">
        <v>85</v>
      </c>
      <c r="AV250" s="16" t="s">
        <v>244</v>
      </c>
      <c r="AW250" s="16" t="s">
        <v>32</v>
      </c>
      <c r="AX250" s="16" t="s">
        <v>76</v>
      </c>
      <c r="AY250" s="297" t="s">
        <v>232</v>
      </c>
    </row>
    <row r="251" s="14" customFormat="1">
      <c r="A251" s="14"/>
      <c r="B251" s="255"/>
      <c r="C251" s="256"/>
      <c r="D251" s="245" t="s">
        <v>239</v>
      </c>
      <c r="E251" s="257" t="s">
        <v>1</v>
      </c>
      <c r="F251" s="258" t="s">
        <v>258</v>
      </c>
      <c r="G251" s="256"/>
      <c r="H251" s="259">
        <v>249.69999999999999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239</v>
      </c>
      <c r="AU251" s="265" t="s">
        <v>85</v>
      </c>
      <c r="AV251" s="14" t="s">
        <v>237</v>
      </c>
      <c r="AW251" s="14" t="s">
        <v>32</v>
      </c>
      <c r="AX251" s="14" t="s">
        <v>83</v>
      </c>
      <c r="AY251" s="265" t="s">
        <v>232</v>
      </c>
    </row>
    <row r="252" s="2" customFormat="1" ht="24.15" customHeight="1">
      <c r="A252" s="39"/>
      <c r="B252" s="40"/>
      <c r="C252" s="229" t="s">
        <v>384</v>
      </c>
      <c r="D252" s="229" t="s">
        <v>234</v>
      </c>
      <c r="E252" s="230" t="s">
        <v>1488</v>
      </c>
      <c r="F252" s="231" t="s">
        <v>1489</v>
      </c>
      <c r="G252" s="232" t="s">
        <v>293</v>
      </c>
      <c r="H252" s="233">
        <v>294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0.032800000000000003</v>
      </c>
      <c r="R252" s="239">
        <f>Q252*H252</f>
        <v>9.6432000000000002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237</v>
      </c>
      <c r="AT252" s="241" t="s">
        <v>234</v>
      </c>
      <c r="AU252" s="241" t="s">
        <v>85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237</v>
      </c>
      <c r="BM252" s="241" t="s">
        <v>1490</v>
      </c>
    </row>
    <row r="253" s="2" customFormat="1">
      <c r="A253" s="39"/>
      <c r="B253" s="40"/>
      <c r="C253" s="41"/>
      <c r="D253" s="245" t="s">
        <v>578</v>
      </c>
      <c r="E253" s="41"/>
      <c r="F253" s="298" t="s">
        <v>1491</v>
      </c>
      <c r="G253" s="41"/>
      <c r="H253" s="41"/>
      <c r="I253" s="299"/>
      <c r="J253" s="41"/>
      <c r="K253" s="41"/>
      <c r="L253" s="45"/>
      <c r="M253" s="300"/>
      <c r="N253" s="301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578</v>
      </c>
      <c r="AU253" s="18" t="s">
        <v>85</v>
      </c>
    </row>
    <row r="254" s="15" customFormat="1">
      <c r="A254" s="15"/>
      <c r="B254" s="266"/>
      <c r="C254" s="267"/>
      <c r="D254" s="245" t="s">
        <v>239</v>
      </c>
      <c r="E254" s="268" t="s">
        <v>1</v>
      </c>
      <c r="F254" s="269" t="s">
        <v>399</v>
      </c>
      <c r="G254" s="267"/>
      <c r="H254" s="268" t="s">
        <v>1</v>
      </c>
      <c r="I254" s="270"/>
      <c r="J254" s="267"/>
      <c r="K254" s="267"/>
      <c r="L254" s="271"/>
      <c r="M254" s="272"/>
      <c r="N254" s="273"/>
      <c r="O254" s="273"/>
      <c r="P254" s="273"/>
      <c r="Q254" s="273"/>
      <c r="R254" s="273"/>
      <c r="S254" s="273"/>
      <c r="T254" s="27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5" t="s">
        <v>239</v>
      </c>
      <c r="AU254" s="275" t="s">
        <v>85</v>
      </c>
      <c r="AV254" s="15" t="s">
        <v>83</v>
      </c>
      <c r="AW254" s="15" t="s">
        <v>32</v>
      </c>
      <c r="AX254" s="15" t="s">
        <v>76</v>
      </c>
      <c r="AY254" s="275" t="s">
        <v>232</v>
      </c>
    </row>
    <row r="255" s="15" customFormat="1">
      <c r="A255" s="15"/>
      <c r="B255" s="266"/>
      <c r="C255" s="267"/>
      <c r="D255" s="245" t="s">
        <v>239</v>
      </c>
      <c r="E255" s="268" t="s">
        <v>1</v>
      </c>
      <c r="F255" s="269" t="s">
        <v>1471</v>
      </c>
      <c r="G255" s="267"/>
      <c r="H255" s="268" t="s">
        <v>1</v>
      </c>
      <c r="I255" s="270"/>
      <c r="J255" s="267"/>
      <c r="K255" s="267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239</v>
      </c>
      <c r="AU255" s="275" t="s">
        <v>85</v>
      </c>
      <c r="AV255" s="15" t="s">
        <v>83</v>
      </c>
      <c r="AW255" s="15" t="s">
        <v>32</v>
      </c>
      <c r="AX255" s="15" t="s">
        <v>76</v>
      </c>
      <c r="AY255" s="275" t="s">
        <v>232</v>
      </c>
    </row>
    <row r="256" s="13" customFormat="1">
      <c r="A256" s="13"/>
      <c r="B256" s="243"/>
      <c r="C256" s="244"/>
      <c r="D256" s="245" t="s">
        <v>239</v>
      </c>
      <c r="E256" s="246" t="s">
        <v>1</v>
      </c>
      <c r="F256" s="247" t="s">
        <v>1492</v>
      </c>
      <c r="G256" s="244"/>
      <c r="H256" s="248">
        <v>109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239</v>
      </c>
      <c r="AU256" s="254" t="s">
        <v>85</v>
      </c>
      <c r="AV256" s="13" t="s">
        <v>85</v>
      </c>
      <c r="AW256" s="13" t="s">
        <v>32</v>
      </c>
      <c r="AX256" s="13" t="s">
        <v>76</v>
      </c>
      <c r="AY256" s="254" t="s">
        <v>232</v>
      </c>
    </row>
    <row r="257" s="13" customFormat="1">
      <c r="A257" s="13"/>
      <c r="B257" s="243"/>
      <c r="C257" s="244"/>
      <c r="D257" s="245" t="s">
        <v>239</v>
      </c>
      <c r="E257" s="246" t="s">
        <v>1</v>
      </c>
      <c r="F257" s="247" t="s">
        <v>1473</v>
      </c>
      <c r="G257" s="244"/>
      <c r="H257" s="248">
        <v>4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239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232</v>
      </c>
    </row>
    <row r="258" s="15" customFormat="1">
      <c r="A258" s="15"/>
      <c r="B258" s="266"/>
      <c r="C258" s="267"/>
      <c r="D258" s="245" t="s">
        <v>239</v>
      </c>
      <c r="E258" s="268" t="s">
        <v>1</v>
      </c>
      <c r="F258" s="269" t="s">
        <v>1474</v>
      </c>
      <c r="G258" s="267"/>
      <c r="H258" s="268" t="s">
        <v>1</v>
      </c>
      <c r="I258" s="270"/>
      <c r="J258" s="267"/>
      <c r="K258" s="267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239</v>
      </c>
      <c r="AU258" s="275" t="s">
        <v>85</v>
      </c>
      <c r="AV258" s="15" t="s">
        <v>83</v>
      </c>
      <c r="AW258" s="15" t="s">
        <v>32</v>
      </c>
      <c r="AX258" s="15" t="s">
        <v>76</v>
      </c>
      <c r="AY258" s="275" t="s">
        <v>232</v>
      </c>
    </row>
    <row r="259" s="13" customFormat="1">
      <c r="A259" s="13"/>
      <c r="B259" s="243"/>
      <c r="C259" s="244"/>
      <c r="D259" s="245" t="s">
        <v>239</v>
      </c>
      <c r="E259" s="246" t="s">
        <v>1</v>
      </c>
      <c r="F259" s="247" t="s">
        <v>1493</v>
      </c>
      <c r="G259" s="244"/>
      <c r="H259" s="248">
        <v>17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239</v>
      </c>
      <c r="AU259" s="254" t="s">
        <v>85</v>
      </c>
      <c r="AV259" s="13" t="s">
        <v>85</v>
      </c>
      <c r="AW259" s="13" t="s">
        <v>32</v>
      </c>
      <c r="AX259" s="13" t="s">
        <v>76</v>
      </c>
      <c r="AY259" s="254" t="s">
        <v>232</v>
      </c>
    </row>
    <row r="260" s="13" customFormat="1">
      <c r="A260" s="13"/>
      <c r="B260" s="243"/>
      <c r="C260" s="244"/>
      <c r="D260" s="245" t="s">
        <v>239</v>
      </c>
      <c r="E260" s="246" t="s">
        <v>1</v>
      </c>
      <c r="F260" s="247" t="s">
        <v>1494</v>
      </c>
      <c r="G260" s="244"/>
      <c r="H260" s="248">
        <v>12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239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232</v>
      </c>
    </row>
    <row r="261" s="13" customFormat="1">
      <c r="A261" s="13"/>
      <c r="B261" s="243"/>
      <c r="C261" s="244"/>
      <c r="D261" s="245" t="s">
        <v>239</v>
      </c>
      <c r="E261" s="246" t="s">
        <v>1</v>
      </c>
      <c r="F261" s="247" t="s">
        <v>1495</v>
      </c>
      <c r="G261" s="244"/>
      <c r="H261" s="248">
        <v>7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239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232</v>
      </c>
    </row>
    <row r="262" s="15" customFormat="1">
      <c r="A262" s="15"/>
      <c r="B262" s="266"/>
      <c r="C262" s="267"/>
      <c r="D262" s="245" t="s">
        <v>239</v>
      </c>
      <c r="E262" s="268" t="s">
        <v>1</v>
      </c>
      <c r="F262" s="269" t="s">
        <v>1477</v>
      </c>
      <c r="G262" s="267"/>
      <c r="H262" s="268" t="s">
        <v>1</v>
      </c>
      <c r="I262" s="270"/>
      <c r="J262" s="267"/>
      <c r="K262" s="267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239</v>
      </c>
      <c r="AU262" s="275" t="s">
        <v>85</v>
      </c>
      <c r="AV262" s="15" t="s">
        <v>83</v>
      </c>
      <c r="AW262" s="15" t="s">
        <v>32</v>
      </c>
      <c r="AX262" s="15" t="s">
        <v>76</v>
      </c>
      <c r="AY262" s="275" t="s">
        <v>232</v>
      </c>
    </row>
    <row r="263" s="13" customFormat="1">
      <c r="A263" s="13"/>
      <c r="B263" s="243"/>
      <c r="C263" s="244"/>
      <c r="D263" s="245" t="s">
        <v>239</v>
      </c>
      <c r="E263" s="246" t="s">
        <v>1</v>
      </c>
      <c r="F263" s="247" t="s">
        <v>1478</v>
      </c>
      <c r="G263" s="244"/>
      <c r="H263" s="248">
        <v>2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239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232</v>
      </c>
    </row>
    <row r="264" s="16" customFormat="1">
      <c r="A264" s="16"/>
      <c r="B264" s="287"/>
      <c r="C264" s="288"/>
      <c r="D264" s="245" t="s">
        <v>239</v>
      </c>
      <c r="E264" s="289" t="s">
        <v>1</v>
      </c>
      <c r="F264" s="290" t="s">
        <v>499</v>
      </c>
      <c r="G264" s="288"/>
      <c r="H264" s="291">
        <v>151</v>
      </c>
      <c r="I264" s="292"/>
      <c r="J264" s="288"/>
      <c r="K264" s="288"/>
      <c r="L264" s="293"/>
      <c r="M264" s="294"/>
      <c r="N264" s="295"/>
      <c r="O264" s="295"/>
      <c r="P264" s="295"/>
      <c r="Q264" s="295"/>
      <c r="R264" s="295"/>
      <c r="S264" s="295"/>
      <c r="T264" s="29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7" t="s">
        <v>239</v>
      </c>
      <c r="AU264" s="297" t="s">
        <v>85</v>
      </c>
      <c r="AV264" s="16" t="s">
        <v>244</v>
      </c>
      <c r="AW264" s="16" t="s">
        <v>32</v>
      </c>
      <c r="AX264" s="16" t="s">
        <v>76</v>
      </c>
      <c r="AY264" s="297" t="s">
        <v>232</v>
      </c>
    </row>
    <row r="265" s="15" customFormat="1">
      <c r="A265" s="15"/>
      <c r="B265" s="266"/>
      <c r="C265" s="267"/>
      <c r="D265" s="245" t="s">
        <v>239</v>
      </c>
      <c r="E265" s="268" t="s">
        <v>1</v>
      </c>
      <c r="F265" s="269" t="s">
        <v>400</v>
      </c>
      <c r="G265" s="267"/>
      <c r="H265" s="268" t="s">
        <v>1</v>
      </c>
      <c r="I265" s="270"/>
      <c r="J265" s="267"/>
      <c r="K265" s="267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239</v>
      </c>
      <c r="AU265" s="275" t="s">
        <v>85</v>
      </c>
      <c r="AV265" s="15" t="s">
        <v>83</v>
      </c>
      <c r="AW265" s="15" t="s">
        <v>32</v>
      </c>
      <c r="AX265" s="15" t="s">
        <v>76</v>
      </c>
      <c r="AY265" s="275" t="s">
        <v>232</v>
      </c>
    </row>
    <row r="266" s="15" customFormat="1">
      <c r="A266" s="15"/>
      <c r="B266" s="266"/>
      <c r="C266" s="267"/>
      <c r="D266" s="245" t="s">
        <v>239</v>
      </c>
      <c r="E266" s="268" t="s">
        <v>1</v>
      </c>
      <c r="F266" s="269" t="s">
        <v>1471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239</v>
      </c>
      <c r="AU266" s="275" t="s">
        <v>85</v>
      </c>
      <c r="AV266" s="15" t="s">
        <v>83</v>
      </c>
      <c r="AW266" s="15" t="s">
        <v>32</v>
      </c>
      <c r="AX266" s="15" t="s">
        <v>76</v>
      </c>
      <c r="AY266" s="275" t="s">
        <v>232</v>
      </c>
    </row>
    <row r="267" s="13" customFormat="1">
      <c r="A267" s="13"/>
      <c r="B267" s="243"/>
      <c r="C267" s="244"/>
      <c r="D267" s="245" t="s">
        <v>239</v>
      </c>
      <c r="E267" s="246" t="s">
        <v>1</v>
      </c>
      <c r="F267" s="247" t="s">
        <v>1496</v>
      </c>
      <c r="G267" s="244"/>
      <c r="H267" s="248">
        <v>108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239</v>
      </c>
      <c r="AU267" s="254" t="s">
        <v>85</v>
      </c>
      <c r="AV267" s="13" t="s">
        <v>85</v>
      </c>
      <c r="AW267" s="13" t="s">
        <v>32</v>
      </c>
      <c r="AX267" s="13" t="s">
        <v>76</v>
      </c>
      <c r="AY267" s="254" t="s">
        <v>232</v>
      </c>
    </row>
    <row r="268" s="13" customFormat="1">
      <c r="A268" s="13"/>
      <c r="B268" s="243"/>
      <c r="C268" s="244"/>
      <c r="D268" s="245" t="s">
        <v>239</v>
      </c>
      <c r="E268" s="246" t="s">
        <v>1</v>
      </c>
      <c r="F268" s="247" t="s">
        <v>1473</v>
      </c>
      <c r="G268" s="244"/>
      <c r="H268" s="248">
        <v>4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239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232</v>
      </c>
    </row>
    <row r="269" s="15" customFormat="1">
      <c r="A269" s="15"/>
      <c r="B269" s="266"/>
      <c r="C269" s="267"/>
      <c r="D269" s="245" t="s">
        <v>239</v>
      </c>
      <c r="E269" s="268" t="s">
        <v>1</v>
      </c>
      <c r="F269" s="269" t="s">
        <v>1474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239</v>
      </c>
      <c r="AU269" s="275" t="s">
        <v>85</v>
      </c>
      <c r="AV269" s="15" t="s">
        <v>83</v>
      </c>
      <c r="AW269" s="15" t="s">
        <v>32</v>
      </c>
      <c r="AX269" s="15" t="s">
        <v>76</v>
      </c>
      <c r="AY269" s="275" t="s">
        <v>232</v>
      </c>
    </row>
    <row r="270" s="13" customFormat="1">
      <c r="A270" s="13"/>
      <c r="B270" s="243"/>
      <c r="C270" s="244"/>
      <c r="D270" s="245" t="s">
        <v>239</v>
      </c>
      <c r="E270" s="246" t="s">
        <v>1</v>
      </c>
      <c r="F270" s="247" t="s">
        <v>1497</v>
      </c>
      <c r="G270" s="244"/>
      <c r="H270" s="248">
        <v>12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239</v>
      </c>
      <c r="AU270" s="254" t="s">
        <v>85</v>
      </c>
      <c r="AV270" s="13" t="s">
        <v>85</v>
      </c>
      <c r="AW270" s="13" t="s">
        <v>32</v>
      </c>
      <c r="AX270" s="13" t="s">
        <v>76</v>
      </c>
      <c r="AY270" s="254" t="s">
        <v>232</v>
      </c>
    </row>
    <row r="271" s="13" customFormat="1">
      <c r="A271" s="13"/>
      <c r="B271" s="243"/>
      <c r="C271" s="244"/>
      <c r="D271" s="245" t="s">
        <v>239</v>
      </c>
      <c r="E271" s="246" t="s">
        <v>1</v>
      </c>
      <c r="F271" s="247" t="s">
        <v>1498</v>
      </c>
      <c r="G271" s="244"/>
      <c r="H271" s="248">
        <v>7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239</v>
      </c>
      <c r="AU271" s="254" t="s">
        <v>85</v>
      </c>
      <c r="AV271" s="13" t="s">
        <v>85</v>
      </c>
      <c r="AW271" s="13" t="s">
        <v>32</v>
      </c>
      <c r="AX271" s="13" t="s">
        <v>76</v>
      </c>
      <c r="AY271" s="254" t="s">
        <v>232</v>
      </c>
    </row>
    <row r="272" s="13" customFormat="1">
      <c r="A272" s="13"/>
      <c r="B272" s="243"/>
      <c r="C272" s="244"/>
      <c r="D272" s="245" t="s">
        <v>239</v>
      </c>
      <c r="E272" s="246" t="s">
        <v>1</v>
      </c>
      <c r="F272" s="247" t="s">
        <v>1499</v>
      </c>
      <c r="G272" s="244"/>
      <c r="H272" s="248">
        <v>7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239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232</v>
      </c>
    </row>
    <row r="273" s="15" customFormat="1">
      <c r="A273" s="15"/>
      <c r="B273" s="266"/>
      <c r="C273" s="267"/>
      <c r="D273" s="245" t="s">
        <v>239</v>
      </c>
      <c r="E273" s="268" t="s">
        <v>1</v>
      </c>
      <c r="F273" s="269" t="s">
        <v>1500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239</v>
      </c>
      <c r="AU273" s="275" t="s">
        <v>85</v>
      </c>
      <c r="AV273" s="15" t="s">
        <v>83</v>
      </c>
      <c r="AW273" s="15" t="s">
        <v>32</v>
      </c>
      <c r="AX273" s="15" t="s">
        <v>76</v>
      </c>
      <c r="AY273" s="275" t="s">
        <v>232</v>
      </c>
    </row>
    <row r="274" s="15" customFormat="1">
      <c r="A274" s="15"/>
      <c r="B274" s="266"/>
      <c r="C274" s="267"/>
      <c r="D274" s="245" t="s">
        <v>239</v>
      </c>
      <c r="E274" s="268" t="s">
        <v>1</v>
      </c>
      <c r="F274" s="269" t="s">
        <v>1474</v>
      </c>
      <c r="G274" s="267"/>
      <c r="H274" s="268" t="s">
        <v>1</v>
      </c>
      <c r="I274" s="270"/>
      <c r="J274" s="267"/>
      <c r="K274" s="267"/>
      <c r="L274" s="271"/>
      <c r="M274" s="272"/>
      <c r="N274" s="273"/>
      <c r="O274" s="273"/>
      <c r="P274" s="273"/>
      <c r="Q274" s="273"/>
      <c r="R274" s="273"/>
      <c r="S274" s="273"/>
      <c r="T274" s="27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5" t="s">
        <v>239</v>
      </c>
      <c r="AU274" s="275" t="s">
        <v>85</v>
      </c>
      <c r="AV274" s="15" t="s">
        <v>83</v>
      </c>
      <c r="AW274" s="15" t="s">
        <v>32</v>
      </c>
      <c r="AX274" s="15" t="s">
        <v>76</v>
      </c>
      <c r="AY274" s="275" t="s">
        <v>232</v>
      </c>
    </row>
    <row r="275" s="13" customFormat="1">
      <c r="A275" s="13"/>
      <c r="B275" s="243"/>
      <c r="C275" s="244"/>
      <c r="D275" s="245" t="s">
        <v>239</v>
      </c>
      <c r="E275" s="246" t="s">
        <v>1</v>
      </c>
      <c r="F275" s="247" t="s">
        <v>1501</v>
      </c>
      <c r="G275" s="244"/>
      <c r="H275" s="248">
        <v>5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239</v>
      </c>
      <c r="AU275" s="254" t="s">
        <v>85</v>
      </c>
      <c r="AV275" s="13" t="s">
        <v>85</v>
      </c>
      <c r="AW275" s="13" t="s">
        <v>32</v>
      </c>
      <c r="AX275" s="13" t="s">
        <v>76</v>
      </c>
      <c r="AY275" s="254" t="s">
        <v>232</v>
      </c>
    </row>
    <row r="276" s="16" customFormat="1">
      <c r="A276" s="16"/>
      <c r="B276" s="287"/>
      <c r="C276" s="288"/>
      <c r="D276" s="245" t="s">
        <v>239</v>
      </c>
      <c r="E276" s="289" t="s">
        <v>1</v>
      </c>
      <c r="F276" s="290" t="s">
        <v>499</v>
      </c>
      <c r="G276" s="288"/>
      <c r="H276" s="291">
        <v>143</v>
      </c>
      <c r="I276" s="292"/>
      <c r="J276" s="288"/>
      <c r="K276" s="288"/>
      <c r="L276" s="293"/>
      <c r="M276" s="294"/>
      <c r="N276" s="295"/>
      <c r="O276" s="295"/>
      <c r="P276" s="295"/>
      <c r="Q276" s="295"/>
      <c r="R276" s="295"/>
      <c r="S276" s="295"/>
      <c r="T276" s="29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7" t="s">
        <v>239</v>
      </c>
      <c r="AU276" s="297" t="s">
        <v>85</v>
      </c>
      <c r="AV276" s="16" t="s">
        <v>244</v>
      </c>
      <c r="AW276" s="16" t="s">
        <v>32</v>
      </c>
      <c r="AX276" s="16" t="s">
        <v>76</v>
      </c>
      <c r="AY276" s="297" t="s">
        <v>232</v>
      </c>
    </row>
    <row r="277" s="14" customFormat="1">
      <c r="A277" s="14"/>
      <c r="B277" s="255"/>
      <c r="C277" s="256"/>
      <c r="D277" s="245" t="s">
        <v>239</v>
      </c>
      <c r="E277" s="257" t="s">
        <v>1</v>
      </c>
      <c r="F277" s="258" t="s">
        <v>258</v>
      </c>
      <c r="G277" s="256"/>
      <c r="H277" s="259">
        <v>294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239</v>
      </c>
      <c r="AU277" s="265" t="s">
        <v>85</v>
      </c>
      <c r="AV277" s="14" t="s">
        <v>237</v>
      </c>
      <c r="AW277" s="14" t="s">
        <v>32</v>
      </c>
      <c r="AX277" s="14" t="s">
        <v>83</v>
      </c>
      <c r="AY277" s="265" t="s">
        <v>232</v>
      </c>
    </row>
    <row r="278" s="2" customFormat="1" ht="24.15" customHeight="1">
      <c r="A278" s="39"/>
      <c r="B278" s="40"/>
      <c r="C278" s="276" t="s">
        <v>389</v>
      </c>
      <c r="D278" s="276" t="s">
        <v>485</v>
      </c>
      <c r="E278" s="277" t="s">
        <v>1502</v>
      </c>
      <c r="F278" s="278" t="s">
        <v>1503</v>
      </c>
      <c r="G278" s="279" t="s">
        <v>189</v>
      </c>
      <c r="H278" s="280">
        <v>95.980000000000004</v>
      </c>
      <c r="I278" s="281"/>
      <c r="J278" s="282">
        <f>ROUND(I278*H278,2)</f>
        <v>0</v>
      </c>
      <c r="K278" s="283"/>
      <c r="L278" s="284"/>
      <c r="M278" s="285" t="s">
        <v>1</v>
      </c>
      <c r="N278" s="286" t="s">
        <v>41</v>
      </c>
      <c r="O278" s="92"/>
      <c r="P278" s="239">
        <f>O278*H278</f>
        <v>0</v>
      </c>
      <c r="Q278" s="239">
        <v>2.6499999999999999</v>
      </c>
      <c r="R278" s="239">
        <f>Q278*H278</f>
        <v>254.34700000000001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273</v>
      </c>
      <c r="AT278" s="241" t="s">
        <v>485</v>
      </c>
      <c r="AU278" s="241" t="s">
        <v>85</v>
      </c>
      <c r="AY278" s="18" t="s">
        <v>232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237</v>
      </c>
      <c r="BM278" s="241" t="s">
        <v>1504</v>
      </c>
    </row>
    <row r="279" s="2" customFormat="1">
      <c r="A279" s="39"/>
      <c r="B279" s="40"/>
      <c r="C279" s="41"/>
      <c r="D279" s="245" t="s">
        <v>578</v>
      </c>
      <c r="E279" s="41"/>
      <c r="F279" s="298" t="s">
        <v>1482</v>
      </c>
      <c r="G279" s="41"/>
      <c r="H279" s="41"/>
      <c r="I279" s="299"/>
      <c r="J279" s="41"/>
      <c r="K279" s="41"/>
      <c r="L279" s="45"/>
      <c r="M279" s="300"/>
      <c r="N279" s="301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578</v>
      </c>
      <c r="AU279" s="18" t="s">
        <v>85</v>
      </c>
    </row>
    <row r="280" s="15" customFormat="1">
      <c r="A280" s="15"/>
      <c r="B280" s="266"/>
      <c r="C280" s="267"/>
      <c r="D280" s="245" t="s">
        <v>239</v>
      </c>
      <c r="E280" s="268" t="s">
        <v>1</v>
      </c>
      <c r="F280" s="269" t="s">
        <v>1383</v>
      </c>
      <c r="G280" s="267"/>
      <c r="H280" s="268" t="s">
        <v>1</v>
      </c>
      <c r="I280" s="270"/>
      <c r="J280" s="267"/>
      <c r="K280" s="267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239</v>
      </c>
      <c r="AU280" s="275" t="s">
        <v>85</v>
      </c>
      <c r="AV280" s="15" t="s">
        <v>83</v>
      </c>
      <c r="AW280" s="15" t="s">
        <v>32</v>
      </c>
      <c r="AX280" s="15" t="s">
        <v>76</v>
      </c>
      <c r="AY280" s="275" t="s">
        <v>232</v>
      </c>
    </row>
    <row r="281" s="15" customFormat="1">
      <c r="A281" s="15"/>
      <c r="B281" s="266"/>
      <c r="C281" s="267"/>
      <c r="D281" s="245" t="s">
        <v>239</v>
      </c>
      <c r="E281" s="268" t="s">
        <v>1</v>
      </c>
      <c r="F281" s="269" t="s">
        <v>399</v>
      </c>
      <c r="G281" s="267"/>
      <c r="H281" s="268" t="s">
        <v>1</v>
      </c>
      <c r="I281" s="270"/>
      <c r="J281" s="267"/>
      <c r="K281" s="267"/>
      <c r="L281" s="271"/>
      <c r="M281" s="272"/>
      <c r="N281" s="273"/>
      <c r="O281" s="273"/>
      <c r="P281" s="273"/>
      <c r="Q281" s="273"/>
      <c r="R281" s="273"/>
      <c r="S281" s="273"/>
      <c r="T281" s="27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5" t="s">
        <v>239</v>
      </c>
      <c r="AU281" s="275" t="s">
        <v>85</v>
      </c>
      <c r="AV281" s="15" t="s">
        <v>83</v>
      </c>
      <c r="AW281" s="15" t="s">
        <v>32</v>
      </c>
      <c r="AX281" s="15" t="s">
        <v>76</v>
      </c>
      <c r="AY281" s="275" t="s">
        <v>232</v>
      </c>
    </row>
    <row r="282" s="15" customFormat="1">
      <c r="A282" s="15"/>
      <c r="B282" s="266"/>
      <c r="C282" s="267"/>
      <c r="D282" s="245" t="s">
        <v>239</v>
      </c>
      <c r="E282" s="268" t="s">
        <v>1</v>
      </c>
      <c r="F282" s="269" t="s">
        <v>1474</v>
      </c>
      <c r="G282" s="267"/>
      <c r="H282" s="268" t="s">
        <v>1</v>
      </c>
      <c r="I282" s="270"/>
      <c r="J282" s="267"/>
      <c r="K282" s="267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239</v>
      </c>
      <c r="AU282" s="275" t="s">
        <v>85</v>
      </c>
      <c r="AV282" s="15" t="s">
        <v>83</v>
      </c>
      <c r="AW282" s="15" t="s">
        <v>32</v>
      </c>
      <c r="AX282" s="15" t="s">
        <v>76</v>
      </c>
      <c r="AY282" s="275" t="s">
        <v>232</v>
      </c>
    </row>
    <row r="283" s="13" customFormat="1">
      <c r="A283" s="13"/>
      <c r="B283" s="243"/>
      <c r="C283" s="244"/>
      <c r="D283" s="245" t="s">
        <v>239</v>
      </c>
      <c r="E283" s="246" t="s">
        <v>1</v>
      </c>
      <c r="F283" s="247" t="s">
        <v>1505</v>
      </c>
      <c r="G283" s="244"/>
      <c r="H283" s="248">
        <v>2.8999999999999999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239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232</v>
      </c>
    </row>
    <row r="284" s="15" customFormat="1">
      <c r="A284" s="15"/>
      <c r="B284" s="266"/>
      <c r="C284" s="267"/>
      <c r="D284" s="245" t="s">
        <v>239</v>
      </c>
      <c r="E284" s="268" t="s">
        <v>1</v>
      </c>
      <c r="F284" s="269" t="s">
        <v>400</v>
      </c>
      <c r="G284" s="267"/>
      <c r="H284" s="268" t="s">
        <v>1</v>
      </c>
      <c r="I284" s="270"/>
      <c r="J284" s="267"/>
      <c r="K284" s="267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239</v>
      </c>
      <c r="AU284" s="275" t="s">
        <v>85</v>
      </c>
      <c r="AV284" s="15" t="s">
        <v>83</v>
      </c>
      <c r="AW284" s="15" t="s">
        <v>32</v>
      </c>
      <c r="AX284" s="15" t="s">
        <v>76</v>
      </c>
      <c r="AY284" s="275" t="s">
        <v>232</v>
      </c>
    </row>
    <row r="285" s="15" customFormat="1">
      <c r="A285" s="15"/>
      <c r="B285" s="266"/>
      <c r="C285" s="267"/>
      <c r="D285" s="245" t="s">
        <v>239</v>
      </c>
      <c r="E285" s="268" t="s">
        <v>1</v>
      </c>
      <c r="F285" s="269" t="s">
        <v>1471</v>
      </c>
      <c r="G285" s="267"/>
      <c r="H285" s="268" t="s">
        <v>1</v>
      </c>
      <c r="I285" s="270"/>
      <c r="J285" s="267"/>
      <c r="K285" s="267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239</v>
      </c>
      <c r="AU285" s="275" t="s">
        <v>85</v>
      </c>
      <c r="AV285" s="15" t="s">
        <v>83</v>
      </c>
      <c r="AW285" s="15" t="s">
        <v>32</v>
      </c>
      <c r="AX285" s="15" t="s">
        <v>76</v>
      </c>
      <c r="AY285" s="275" t="s">
        <v>232</v>
      </c>
    </row>
    <row r="286" s="13" customFormat="1">
      <c r="A286" s="13"/>
      <c r="B286" s="243"/>
      <c r="C286" s="244"/>
      <c r="D286" s="245" t="s">
        <v>239</v>
      </c>
      <c r="E286" s="246" t="s">
        <v>1</v>
      </c>
      <c r="F286" s="247" t="s">
        <v>1506</v>
      </c>
      <c r="G286" s="244"/>
      <c r="H286" s="248">
        <v>80.900000000000006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239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232</v>
      </c>
    </row>
    <row r="287" s="15" customFormat="1">
      <c r="A287" s="15"/>
      <c r="B287" s="266"/>
      <c r="C287" s="267"/>
      <c r="D287" s="245" t="s">
        <v>239</v>
      </c>
      <c r="E287" s="268" t="s">
        <v>1</v>
      </c>
      <c r="F287" s="269" t="s">
        <v>1474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239</v>
      </c>
      <c r="AU287" s="275" t="s">
        <v>85</v>
      </c>
      <c r="AV287" s="15" t="s">
        <v>83</v>
      </c>
      <c r="AW287" s="15" t="s">
        <v>32</v>
      </c>
      <c r="AX287" s="15" t="s">
        <v>76</v>
      </c>
      <c r="AY287" s="275" t="s">
        <v>232</v>
      </c>
    </row>
    <row r="288" s="13" customFormat="1">
      <c r="A288" s="13"/>
      <c r="B288" s="243"/>
      <c r="C288" s="244"/>
      <c r="D288" s="245" t="s">
        <v>239</v>
      </c>
      <c r="E288" s="246" t="s">
        <v>1</v>
      </c>
      <c r="F288" s="247" t="s">
        <v>1507</v>
      </c>
      <c r="G288" s="244"/>
      <c r="H288" s="248">
        <v>6.7000000000000002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239</v>
      </c>
      <c r="AU288" s="254" t="s">
        <v>85</v>
      </c>
      <c r="AV288" s="13" t="s">
        <v>85</v>
      </c>
      <c r="AW288" s="13" t="s">
        <v>32</v>
      </c>
      <c r="AX288" s="13" t="s">
        <v>76</v>
      </c>
      <c r="AY288" s="254" t="s">
        <v>232</v>
      </c>
    </row>
    <row r="289" s="13" customFormat="1">
      <c r="A289" s="13"/>
      <c r="B289" s="243"/>
      <c r="C289" s="244"/>
      <c r="D289" s="245" t="s">
        <v>239</v>
      </c>
      <c r="E289" s="246" t="s">
        <v>1</v>
      </c>
      <c r="F289" s="247" t="s">
        <v>1508</v>
      </c>
      <c r="G289" s="244"/>
      <c r="H289" s="248">
        <v>2.7999999999999998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239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232</v>
      </c>
    </row>
    <row r="290" s="15" customFormat="1">
      <c r="A290" s="15"/>
      <c r="B290" s="266"/>
      <c r="C290" s="267"/>
      <c r="D290" s="245" t="s">
        <v>239</v>
      </c>
      <c r="E290" s="268" t="s">
        <v>1</v>
      </c>
      <c r="F290" s="269" t="s">
        <v>1500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239</v>
      </c>
      <c r="AU290" s="275" t="s">
        <v>85</v>
      </c>
      <c r="AV290" s="15" t="s">
        <v>83</v>
      </c>
      <c r="AW290" s="15" t="s">
        <v>32</v>
      </c>
      <c r="AX290" s="15" t="s">
        <v>76</v>
      </c>
      <c r="AY290" s="275" t="s">
        <v>232</v>
      </c>
    </row>
    <row r="291" s="15" customFormat="1">
      <c r="A291" s="15"/>
      <c r="B291" s="266"/>
      <c r="C291" s="267"/>
      <c r="D291" s="245" t="s">
        <v>239</v>
      </c>
      <c r="E291" s="268" t="s">
        <v>1</v>
      </c>
      <c r="F291" s="269" t="s">
        <v>1474</v>
      </c>
      <c r="G291" s="267"/>
      <c r="H291" s="268" t="s">
        <v>1</v>
      </c>
      <c r="I291" s="270"/>
      <c r="J291" s="267"/>
      <c r="K291" s="267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239</v>
      </c>
      <c r="AU291" s="275" t="s">
        <v>85</v>
      </c>
      <c r="AV291" s="15" t="s">
        <v>83</v>
      </c>
      <c r="AW291" s="15" t="s">
        <v>32</v>
      </c>
      <c r="AX291" s="15" t="s">
        <v>76</v>
      </c>
      <c r="AY291" s="275" t="s">
        <v>232</v>
      </c>
    </row>
    <row r="292" s="13" customFormat="1">
      <c r="A292" s="13"/>
      <c r="B292" s="243"/>
      <c r="C292" s="244"/>
      <c r="D292" s="245" t="s">
        <v>239</v>
      </c>
      <c r="E292" s="246" t="s">
        <v>1</v>
      </c>
      <c r="F292" s="247" t="s">
        <v>1509</v>
      </c>
      <c r="G292" s="244"/>
      <c r="H292" s="248">
        <v>2.6800000000000002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239</v>
      </c>
      <c r="AU292" s="254" t="s">
        <v>85</v>
      </c>
      <c r="AV292" s="13" t="s">
        <v>85</v>
      </c>
      <c r="AW292" s="13" t="s">
        <v>32</v>
      </c>
      <c r="AX292" s="13" t="s">
        <v>76</v>
      </c>
      <c r="AY292" s="254" t="s">
        <v>232</v>
      </c>
    </row>
    <row r="293" s="16" customFormat="1">
      <c r="A293" s="16"/>
      <c r="B293" s="287"/>
      <c r="C293" s="288"/>
      <c r="D293" s="245" t="s">
        <v>239</v>
      </c>
      <c r="E293" s="289" t="s">
        <v>1</v>
      </c>
      <c r="F293" s="290" t="s">
        <v>499</v>
      </c>
      <c r="G293" s="288"/>
      <c r="H293" s="291">
        <v>95.980000000000004</v>
      </c>
      <c r="I293" s="292"/>
      <c r="J293" s="288"/>
      <c r="K293" s="288"/>
      <c r="L293" s="293"/>
      <c r="M293" s="294"/>
      <c r="N293" s="295"/>
      <c r="O293" s="295"/>
      <c r="P293" s="295"/>
      <c r="Q293" s="295"/>
      <c r="R293" s="295"/>
      <c r="S293" s="295"/>
      <c r="T293" s="29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7" t="s">
        <v>239</v>
      </c>
      <c r="AU293" s="297" t="s">
        <v>85</v>
      </c>
      <c r="AV293" s="16" t="s">
        <v>244</v>
      </c>
      <c r="AW293" s="16" t="s">
        <v>32</v>
      </c>
      <c r="AX293" s="16" t="s">
        <v>76</v>
      </c>
      <c r="AY293" s="297" t="s">
        <v>232</v>
      </c>
    </row>
    <row r="294" s="14" customFormat="1">
      <c r="A294" s="14"/>
      <c r="B294" s="255"/>
      <c r="C294" s="256"/>
      <c r="D294" s="245" t="s">
        <v>239</v>
      </c>
      <c r="E294" s="257" t="s">
        <v>1</v>
      </c>
      <c r="F294" s="258" t="s">
        <v>258</v>
      </c>
      <c r="G294" s="256"/>
      <c r="H294" s="259">
        <v>95.980000000000004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239</v>
      </c>
      <c r="AU294" s="265" t="s">
        <v>85</v>
      </c>
      <c r="AV294" s="14" t="s">
        <v>237</v>
      </c>
      <c r="AW294" s="14" t="s">
        <v>32</v>
      </c>
      <c r="AX294" s="14" t="s">
        <v>83</v>
      </c>
      <c r="AY294" s="265" t="s">
        <v>232</v>
      </c>
    </row>
    <row r="295" s="2" customFormat="1" ht="24.15" customHeight="1">
      <c r="A295" s="39"/>
      <c r="B295" s="40"/>
      <c r="C295" s="276" t="s">
        <v>395</v>
      </c>
      <c r="D295" s="276" t="s">
        <v>485</v>
      </c>
      <c r="E295" s="277" t="s">
        <v>1479</v>
      </c>
      <c r="F295" s="278" t="s">
        <v>1480</v>
      </c>
      <c r="G295" s="279" t="s">
        <v>189</v>
      </c>
      <c r="H295" s="280">
        <v>268.89999999999998</v>
      </c>
      <c r="I295" s="281"/>
      <c r="J295" s="282">
        <f>ROUND(I295*H295,2)</f>
        <v>0</v>
      </c>
      <c r="K295" s="283"/>
      <c r="L295" s="284"/>
      <c r="M295" s="285" t="s">
        <v>1</v>
      </c>
      <c r="N295" s="286" t="s">
        <v>41</v>
      </c>
      <c r="O295" s="92"/>
      <c r="P295" s="239">
        <f>O295*H295</f>
        <v>0</v>
      </c>
      <c r="Q295" s="239">
        <v>2.6499999999999999</v>
      </c>
      <c r="R295" s="239">
        <f>Q295*H295</f>
        <v>712.58499999999992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273</v>
      </c>
      <c r="AT295" s="241" t="s">
        <v>485</v>
      </c>
      <c r="AU295" s="241" t="s">
        <v>85</v>
      </c>
      <c r="AY295" s="18" t="s">
        <v>232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237</v>
      </c>
      <c r="BM295" s="241" t="s">
        <v>1510</v>
      </c>
    </row>
    <row r="296" s="2" customFormat="1">
      <c r="A296" s="39"/>
      <c r="B296" s="40"/>
      <c r="C296" s="41"/>
      <c r="D296" s="245" t="s">
        <v>578</v>
      </c>
      <c r="E296" s="41"/>
      <c r="F296" s="298" t="s">
        <v>1482</v>
      </c>
      <c r="G296" s="41"/>
      <c r="H296" s="41"/>
      <c r="I296" s="299"/>
      <c r="J296" s="41"/>
      <c r="K296" s="41"/>
      <c r="L296" s="45"/>
      <c r="M296" s="300"/>
      <c r="N296" s="301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578</v>
      </c>
      <c r="AU296" s="18" t="s">
        <v>85</v>
      </c>
    </row>
    <row r="297" s="15" customFormat="1">
      <c r="A297" s="15"/>
      <c r="B297" s="266"/>
      <c r="C297" s="267"/>
      <c r="D297" s="245" t="s">
        <v>239</v>
      </c>
      <c r="E297" s="268" t="s">
        <v>1</v>
      </c>
      <c r="F297" s="269" t="s">
        <v>1383</v>
      </c>
      <c r="G297" s="267"/>
      <c r="H297" s="268" t="s">
        <v>1</v>
      </c>
      <c r="I297" s="270"/>
      <c r="J297" s="267"/>
      <c r="K297" s="267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239</v>
      </c>
      <c r="AU297" s="275" t="s">
        <v>85</v>
      </c>
      <c r="AV297" s="15" t="s">
        <v>83</v>
      </c>
      <c r="AW297" s="15" t="s">
        <v>32</v>
      </c>
      <c r="AX297" s="15" t="s">
        <v>76</v>
      </c>
      <c r="AY297" s="275" t="s">
        <v>232</v>
      </c>
    </row>
    <row r="298" s="15" customFormat="1">
      <c r="A298" s="15"/>
      <c r="B298" s="266"/>
      <c r="C298" s="267"/>
      <c r="D298" s="245" t="s">
        <v>239</v>
      </c>
      <c r="E298" s="268" t="s">
        <v>1</v>
      </c>
      <c r="F298" s="269" t="s">
        <v>399</v>
      </c>
      <c r="G298" s="267"/>
      <c r="H298" s="268" t="s">
        <v>1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239</v>
      </c>
      <c r="AU298" s="275" t="s">
        <v>85</v>
      </c>
      <c r="AV298" s="15" t="s">
        <v>83</v>
      </c>
      <c r="AW298" s="15" t="s">
        <v>32</v>
      </c>
      <c r="AX298" s="15" t="s">
        <v>76</v>
      </c>
      <c r="AY298" s="275" t="s">
        <v>232</v>
      </c>
    </row>
    <row r="299" s="15" customFormat="1">
      <c r="A299" s="15"/>
      <c r="B299" s="266"/>
      <c r="C299" s="267"/>
      <c r="D299" s="245" t="s">
        <v>239</v>
      </c>
      <c r="E299" s="268" t="s">
        <v>1</v>
      </c>
      <c r="F299" s="269" t="s">
        <v>1471</v>
      </c>
      <c r="G299" s="267"/>
      <c r="H299" s="268" t="s">
        <v>1</v>
      </c>
      <c r="I299" s="270"/>
      <c r="J299" s="267"/>
      <c r="K299" s="267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239</v>
      </c>
      <c r="AU299" s="275" t="s">
        <v>85</v>
      </c>
      <c r="AV299" s="15" t="s">
        <v>83</v>
      </c>
      <c r="AW299" s="15" t="s">
        <v>32</v>
      </c>
      <c r="AX299" s="15" t="s">
        <v>76</v>
      </c>
      <c r="AY299" s="275" t="s">
        <v>232</v>
      </c>
    </row>
    <row r="300" s="13" customFormat="1">
      <c r="A300" s="13"/>
      <c r="B300" s="243"/>
      <c r="C300" s="244"/>
      <c r="D300" s="245" t="s">
        <v>239</v>
      </c>
      <c r="E300" s="246" t="s">
        <v>1</v>
      </c>
      <c r="F300" s="247" t="s">
        <v>1483</v>
      </c>
      <c r="G300" s="244"/>
      <c r="H300" s="248">
        <v>154.90000000000001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239</v>
      </c>
      <c r="AU300" s="254" t="s">
        <v>85</v>
      </c>
      <c r="AV300" s="13" t="s">
        <v>85</v>
      </c>
      <c r="AW300" s="13" t="s">
        <v>32</v>
      </c>
      <c r="AX300" s="13" t="s">
        <v>76</v>
      </c>
      <c r="AY300" s="254" t="s">
        <v>232</v>
      </c>
    </row>
    <row r="301" s="13" customFormat="1">
      <c r="A301" s="13"/>
      <c r="B301" s="243"/>
      <c r="C301" s="244"/>
      <c r="D301" s="245" t="s">
        <v>239</v>
      </c>
      <c r="E301" s="246" t="s">
        <v>1</v>
      </c>
      <c r="F301" s="247" t="s">
        <v>1484</v>
      </c>
      <c r="G301" s="244"/>
      <c r="H301" s="248">
        <v>13.4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239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232</v>
      </c>
    </row>
    <row r="302" s="15" customFormat="1">
      <c r="A302" s="15"/>
      <c r="B302" s="266"/>
      <c r="C302" s="267"/>
      <c r="D302" s="245" t="s">
        <v>239</v>
      </c>
      <c r="E302" s="268" t="s">
        <v>1</v>
      </c>
      <c r="F302" s="269" t="s">
        <v>1474</v>
      </c>
      <c r="G302" s="267"/>
      <c r="H302" s="268" t="s">
        <v>1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239</v>
      </c>
      <c r="AU302" s="275" t="s">
        <v>85</v>
      </c>
      <c r="AV302" s="15" t="s">
        <v>83</v>
      </c>
      <c r="AW302" s="15" t="s">
        <v>32</v>
      </c>
      <c r="AX302" s="15" t="s">
        <v>76</v>
      </c>
      <c r="AY302" s="275" t="s">
        <v>232</v>
      </c>
    </row>
    <row r="303" s="13" customFormat="1">
      <c r="A303" s="13"/>
      <c r="B303" s="243"/>
      <c r="C303" s="244"/>
      <c r="D303" s="245" t="s">
        <v>239</v>
      </c>
      <c r="E303" s="246" t="s">
        <v>1</v>
      </c>
      <c r="F303" s="247" t="s">
        <v>1485</v>
      </c>
      <c r="G303" s="244"/>
      <c r="H303" s="248">
        <v>29.600000000000001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239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232</v>
      </c>
    </row>
    <row r="304" s="13" customFormat="1">
      <c r="A304" s="13"/>
      <c r="B304" s="243"/>
      <c r="C304" s="244"/>
      <c r="D304" s="245" t="s">
        <v>239</v>
      </c>
      <c r="E304" s="246" t="s">
        <v>1</v>
      </c>
      <c r="F304" s="247" t="s">
        <v>1486</v>
      </c>
      <c r="G304" s="244"/>
      <c r="H304" s="248">
        <v>34.100000000000001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239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232</v>
      </c>
    </row>
    <row r="305" s="15" customFormat="1">
      <c r="A305" s="15"/>
      <c r="B305" s="266"/>
      <c r="C305" s="267"/>
      <c r="D305" s="245" t="s">
        <v>239</v>
      </c>
      <c r="E305" s="268" t="s">
        <v>1</v>
      </c>
      <c r="F305" s="269" t="s">
        <v>1477</v>
      </c>
      <c r="G305" s="267"/>
      <c r="H305" s="268" t="s">
        <v>1</v>
      </c>
      <c r="I305" s="270"/>
      <c r="J305" s="267"/>
      <c r="K305" s="267"/>
      <c r="L305" s="271"/>
      <c r="M305" s="272"/>
      <c r="N305" s="273"/>
      <c r="O305" s="273"/>
      <c r="P305" s="273"/>
      <c r="Q305" s="273"/>
      <c r="R305" s="273"/>
      <c r="S305" s="273"/>
      <c r="T305" s="27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5" t="s">
        <v>239</v>
      </c>
      <c r="AU305" s="275" t="s">
        <v>85</v>
      </c>
      <c r="AV305" s="15" t="s">
        <v>83</v>
      </c>
      <c r="AW305" s="15" t="s">
        <v>32</v>
      </c>
      <c r="AX305" s="15" t="s">
        <v>76</v>
      </c>
      <c r="AY305" s="275" t="s">
        <v>232</v>
      </c>
    </row>
    <row r="306" s="13" customFormat="1">
      <c r="A306" s="13"/>
      <c r="B306" s="243"/>
      <c r="C306" s="244"/>
      <c r="D306" s="245" t="s">
        <v>239</v>
      </c>
      <c r="E306" s="246" t="s">
        <v>1</v>
      </c>
      <c r="F306" s="247" t="s">
        <v>1511</v>
      </c>
      <c r="G306" s="244"/>
      <c r="H306" s="248">
        <v>17.699999999999999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239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232</v>
      </c>
    </row>
    <row r="307" s="16" customFormat="1">
      <c r="A307" s="16"/>
      <c r="B307" s="287"/>
      <c r="C307" s="288"/>
      <c r="D307" s="245" t="s">
        <v>239</v>
      </c>
      <c r="E307" s="289" t="s">
        <v>1</v>
      </c>
      <c r="F307" s="290" t="s">
        <v>499</v>
      </c>
      <c r="G307" s="288"/>
      <c r="H307" s="291">
        <v>249.69999999999999</v>
      </c>
      <c r="I307" s="292"/>
      <c r="J307" s="288"/>
      <c r="K307" s="288"/>
      <c r="L307" s="293"/>
      <c r="M307" s="294"/>
      <c r="N307" s="295"/>
      <c r="O307" s="295"/>
      <c r="P307" s="295"/>
      <c r="Q307" s="295"/>
      <c r="R307" s="295"/>
      <c r="S307" s="295"/>
      <c r="T307" s="29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7" t="s">
        <v>239</v>
      </c>
      <c r="AU307" s="297" t="s">
        <v>85</v>
      </c>
      <c r="AV307" s="16" t="s">
        <v>244</v>
      </c>
      <c r="AW307" s="16" t="s">
        <v>32</v>
      </c>
      <c r="AX307" s="16" t="s">
        <v>76</v>
      </c>
      <c r="AY307" s="297" t="s">
        <v>232</v>
      </c>
    </row>
    <row r="308" s="15" customFormat="1">
      <c r="A308" s="15"/>
      <c r="B308" s="266"/>
      <c r="C308" s="267"/>
      <c r="D308" s="245" t="s">
        <v>239</v>
      </c>
      <c r="E308" s="268" t="s">
        <v>1</v>
      </c>
      <c r="F308" s="269" t="s">
        <v>400</v>
      </c>
      <c r="G308" s="267"/>
      <c r="H308" s="268" t="s">
        <v>1</v>
      </c>
      <c r="I308" s="270"/>
      <c r="J308" s="267"/>
      <c r="K308" s="267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239</v>
      </c>
      <c r="AU308" s="275" t="s">
        <v>85</v>
      </c>
      <c r="AV308" s="15" t="s">
        <v>83</v>
      </c>
      <c r="AW308" s="15" t="s">
        <v>32</v>
      </c>
      <c r="AX308" s="15" t="s">
        <v>76</v>
      </c>
      <c r="AY308" s="275" t="s">
        <v>232</v>
      </c>
    </row>
    <row r="309" s="15" customFormat="1">
      <c r="A309" s="15"/>
      <c r="B309" s="266"/>
      <c r="C309" s="267"/>
      <c r="D309" s="245" t="s">
        <v>239</v>
      </c>
      <c r="E309" s="268" t="s">
        <v>1</v>
      </c>
      <c r="F309" s="269" t="s">
        <v>1471</v>
      </c>
      <c r="G309" s="267"/>
      <c r="H309" s="268" t="s">
        <v>1</v>
      </c>
      <c r="I309" s="270"/>
      <c r="J309" s="267"/>
      <c r="K309" s="267"/>
      <c r="L309" s="271"/>
      <c r="M309" s="272"/>
      <c r="N309" s="273"/>
      <c r="O309" s="273"/>
      <c r="P309" s="273"/>
      <c r="Q309" s="273"/>
      <c r="R309" s="273"/>
      <c r="S309" s="273"/>
      <c r="T309" s="27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5" t="s">
        <v>239</v>
      </c>
      <c r="AU309" s="275" t="s">
        <v>85</v>
      </c>
      <c r="AV309" s="15" t="s">
        <v>83</v>
      </c>
      <c r="AW309" s="15" t="s">
        <v>32</v>
      </c>
      <c r="AX309" s="15" t="s">
        <v>76</v>
      </c>
      <c r="AY309" s="275" t="s">
        <v>232</v>
      </c>
    </row>
    <row r="310" s="13" customFormat="1">
      <c r="A310" s="13"/>
      <c r="B310" s="243"/>
      <c r="C310" s="244"/>
      <c r="D310" s="245" t="s">
        <v>239</v>
      </c>
      <c r="E310" s="246" t="s">
        <v>1</v>
      </c>
      <c r="F310" s="247" t="s">
        <v>1512</v>
      </c>
      <c r="G310" s="244"/>
      <c r="H310" s="248">
        <v>6.7999999999999998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239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232</v>
      </c>
    </row>
    <row r="311" s="15" customFormat="1">
      <c r="A311" s="15"/>
      <c r="B311" s="266"/>
      <c r="C311" s="267"/>
      <c r="D311" s="245" t="s">
        <v>239</v>
      </c>
      <c r="E311" s="268" t="s">
        <v>1</v>
      </c>
      <c r="F311" s="269" t="s">
        <v>1474</v>
      </c>
      <c r="G311" s="267"/>
      <c r="H311" s="268" t="s">
        <v>1</v>
      </c>
      <c r="I311" s="270"/>
      <c r="J311" s="267"/>
      <c r="K311" s="267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239</v>
      </c>
      <c r="AU311" s="275" t="s">
        <v>85</v>
      </c>
      <c r="AV311" s="15" t="s">
        <v>83</v>
      </c>
      <c r="AW311" s="15" t="s">
        <v>32</v>
      </c>
      <c r="AX311" s="15" t="s">
        <v>76</v>
      </c>
      <c r="AY311" s="275" t="s">
        <v>232</v>
      </c>
    </row>
    <row r="312" s="13" customFormat="1">
      <c r="A312" s="13"/>
      <c r="B312" s="243"/>
      <c r="C312" s="244"/>
      <c r="D312" s="245" t="s">
        <v>239</v>
      </c>
      <c r="E312" s="246" t="s">
        <v>1</v>
      </c>
      <c r="F312" s="247" t="s">
        <v>1513</v>
      </c>
      <c r="G312" s="244"/>
      <c r="H312" s="248">
        <v>12.4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239</v>
      </c>
      <c r="AU312" s="254" t="s">
        <v>85</v>
      </c>
      <c r="AV312" s="13" t="s">
        <v>85</v>
      </c>
      <c r="AW312" s="13" t="s">
        <v>32</v>
      </c>
      <c r="AX312" s="13" t="s">
        <v>76</v>
      </c>
      <c r="AY312" s="254" t="s">
        <v>232</v>
      </c>
    </row>
    <row r="313" s="16" customFormat="1">
      <c r="A313" s="16"/>
      <c r="B313" s="287"/>
      <c r="C313" s="288"/>
      <c r="D313" s="245" t="s">
        <v>239</v>
      </c>
      <c r="E313" s="289" t="s">
        <v>1</v>
      </c>
      <c r="F313" s="290" t="s">
        <v>499</v>
      </c>
      <c r="G313" s="288"/>
      <c r="H313" s="291">
        <v>19.199999999999999</v>
      </c>
      <c r="I313" s="292"/>
      <c r="J313" s="288"/>
      <c r="K313" s="288"/>
      <c r="L313" s="293"/>
      <c r="M313" s="294"/>
      <c r="N313" s="295"/>
      <c r="O313" s="295"/>
      <c r="P313" s="295"/>
      <c r="Q313" s="295"/>
      <c r="R313" s="295"/>
      <c r="S313" s="295"/>
      <c r="T313" s="29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97" t="s">
        <v>239</v>
      </c>
      <c r="AU313" s="297" t="s">
        <v>85</v>
      </c>
      <c r="AV313" s="16" t="s">
        <v>244</v>
      </c>
      <c r="AW313" s="16" t="s">
        <v>32</v>
      </c>
      <c r="AX313" s="16" t="s">
        <v>76</v>
      </c>
      <c r="AY313" s="297" t="s">
        <v>232</v>
      </c>
    </row>
    <row r="314" s="14" customFormat="1">
      <c r="A314" s="14"/>
      <c r="B314" s="255"/>
      <c r="C314" s="256"/>
      <c r="D314" s="245" t="s">
        <v>239</v>
      </c>
      <c r="E314" s="257" t="s">
        <v>1</v>
      </c>
      <c r="F314" s="258" t="s">
        <v>258</v>
      </c>
      <c r="G314" s="256"/>
      <c r="H314" s="259">
        <v>268.89999999999998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239</v>
      </c>
      <c r="AU314" s="265" t="s">
        <v>85</v>
      </c>
      <c r="AV314" s="14" t="s">
        <v>237</v>
      </c>
      <c r="AW314" s="14" t="s">
        <v>32</v>
      </c>
      <c r="AX314" s="14" t="s">
        <v>83</v>
      </c>
      <c r="AY314" s="265" t="s">
        <v>232</v>
      </c>
    </row>
    <row r="315" s="2" customFormat="1" ht="33" customHeight="1">
      <c r="A315" s="39"/>
      <c r="B315" s="40"/>
      <c r="C315" s="229" t="s">
        <v>401</v>
      </c>
      <c r="D315" s="229" t="s">
        <v>234</v>
      </c>
      <c r="E315" s="230" t="s">
        <v>1514</v>
      </c>
      <c r="F315" s="231" t="s">
        <v>1515</v>
      </c>
      <c r="G315" s="232" t="s">
        <v>293</v>
      </c>
      <c r="H315" s="233">
        <v>79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0.15525</v>
      </c>
      <c r="R315" s="239">
        <f>Q315*H315</f>
        <v>12.264749999999999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237</v>
      </c>
      <c r="AT315" s="241" t="s">
        <v>234</v>
      </c>
      <c r="AU315" s="241" t="s">
        <v>85</v>
      </c>
      <c r="AY315" s="18" t="s">
        <v>232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237</v>
      </c>
      <c r="BM315" s="241" t="s">
        <v>1516</v>
      </c>
    </row>
    <row r="316" s="15" customFormat="1">
      <c r="A316" s="15"/>
      <c r="B316" s="266"/>
      <c r="C316" s="267"/>
      <c r="D316" s="245" t="s">
        <v>239</v>
      </c>
      <c r="E316" s="268" t="s">
        <v>1</v>
      </c>
      <c r="F316" s="269" t="s">
        <v>1383</v>
      </c>
      <c r="G316" s="267"/>
      <c r="H316" s="268" t="s">
        <v>1</v>
      </c>
      <c r="I316" s="270"/>
      <c r="J316" s="267"/>
      <c r="K316" s="267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239</v>
      </c>
      <c r="AU316" s="275" t="s">
        <v>85</v>
      </c>
      <c r="AV316" s="15" t="s">
        <v>83</v>
      </c>
      <c r="AW316" s="15" t="s">
        <v>32</v>
      </c>
      <c r="AX316" s="15" t="s">
        <v>76</v>
      </c>
      <c r="AY316" s="275" t="s">
        <v>232</v>
      </c>
    </row>
    <row r="317" s="15" customFormat="1">
      <c r="A317" s="15"/>
      <c r="B317" s="266"/>
      <c r="C317" s="267"/>
      <c r="D317" s="245" t="s">
        <v>239</v>
      </c>
      <c r="E317" s="268" t="s">
        <v>1</v>
      </c>
      <c r="F317" s="269" t="s">
        <v>393</v>
      </c>
      <c r="G317" s="267"/>
      <c r="H317" s="268" t="s">
        <v>1</v>
      </c>
      <c r="I317" s="270"/>
      <c r="J317" s="267"/>
      <c r="K317" s="267"/>
      <c r="L317" s="271"/>
      <c r="M317" s="272"/>
      <c r="N317" s="273"/>
      <c r="O317" s="273"/>
      <c r="P317" s="273"/>
      <c r="Q317" s="273"/>
      <c r="R317" s="273"/>
      <c r="S317" s="273"/>
      <c r="T317" s="27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5" t="s">
        <v>239</v>
      </c>
      <c r="AU317" s="275" t="s">
        <v>85</v>
      </c>
      <c r="AV317" s="15" t="s">
        <v>83</v>
      </c>
      <c r="AW317" s="15" t="s">
        <v>32</v>
      </c>
      <c r="AX317" s="15" t="s">
        <v>76</v>
      </c>
      <c r="AY317" s="275" t="s">
        <v>232</v>
      </c>
    </row>
    <row r="318" s="13" customFormat="1">
      <c r="A318" s="13"/>
      <c r="B318" s="243"/>
      <c r="C318" s="244"/>
      <c r="D318" s="245" t="s">
        <v>239</v>
      </c>
      <c r="E318" s="246" t="s">
        <v>1</v>
      </c>
      <c r="F318" s="247" t="s">
        <v>1517</v>
      </c>
      <c r="G318" s="244"/>
      <c r="H318" s="248">
        <v>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239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232</v>
      </c>
    </row>
    <row r="319" s="13" customFormat="1">
      <c r="A319" s="13"/>
      <c r="B319" s="243"/>
      <c r="C319" s="244"/>
      <c r="D319" s="245" t="s">
        <v>239</v>
      </c>
      <c r="E319" s="246" t="s">
        <v>1</v>
      </c>
      <c r="F319" s="247" t="s">
        <v>1518</v>
      </c>
      <c r="G319" s="244"/>
      <c r="H319" s="248">
        <v>4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239</v>
      </c>
      <c r="AU319" s="254" t="s">
        <v>85</v>
      </c>
      <c r="AV319" s="13" t="s">
        <v>85</v>
      </c>
      <c r="AW319" s="13" t="s">
        <v>32</v>
      </c>
      <c r="AX319" s="13" t="s">
        <v>76</v>
      </c>
      <c r="AY319" s="254" t="s">
        <v>232</v>
      </c>
    </row>
    <row r="320" s="13" customFormat="1">
      <c r="A320" s="13"/>
      <c r="B320" s="243"/>
      <c r="C320" s="244"/>
      <c r="D320" s="245" t="s">
        <v>239</v>
      </c>
      <c r="E320" s="246" t="s">
        <v>1</v>
      </c>
      <c r="F320" s="247" t="s">
        <v>1519</v>
      </c>
      <c r="G320" s="244"/>
      <c r="H320" s="248">
        <v>4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239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232</v>
      </c>
    </row>
    <row r="321" s="13" customFormat="1">
      <c r="A321" s="13"/>
      <c r="B321" s="243"/>
      <c r="C321" s="244"/>
      <c r="D321" s="245" t="s">
        <v>239</v>
      </c>
      <c r="E321" s="246" t="s">
        <v>1</v>
      </c>
      <c r="F321" s="247" t="s">
        <v>1520</v>
      </c>
      <c r="G321" s="244"/>
      <c r="H321" s="248">
        <v>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239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232</v>
      </c>
    </row>
    <row r="322" s="13" customFormat="1">
      <c r="A322" s="13"/>
      <c r="B322" s="243"/>
      <c r="C322" s="244"/>
      <c r="D322" s="245" t="s">
        <v>239</v>
      </c>
      <c r="E322" s="246" t="s">
        <v>1</v>
      </c>
      <c r="F322" s="247" t="s">
        <v>1521</v>
      </c>
      <c r="G322" s="244"/>
      <c r="H322" s="248">
        <v>6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239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232</v>
      </c>
    </row>
    <row r="323" s="16" customFormat="1">
      <c r="A323" s="16"/>
      <c r="B323" s="287"/>
      <c r="C323" s="288"/>
      <c r="D323" s="245" t="s">
        <v>239</v>
      </c>
      <c r="E323" s="289" t="s">
        <v>1</v>
      </c>
      <c r="F323" s="290" t="s">
        <v>499</v>
      </c>
      <c r="G323" s="288"/>
      <c r="H323" s="291">
        <v>20</v>
      </c>
      <c r="I323" s="292"/>
      <c r="J323" s="288"/>
      <c r="K323" s="288"/>
      <c r="L323" s="293"/>
      <c r="M323" s="294"/>
      <c r="N323" s="295"/>
      <c r="O323" s="295"/>
      <c r="P323" s="295"/>
      <c r="Q323" s="295"/>
      <c r="R323" s="295"/>
      <c r="S323" s="295"/>
      <c r="T323" s="29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7" t="s">
        <v>239</v>
      </c>
      <c r="AU323" s="297" t="s">
        <v>85</v>
      </c>
      <c r="AV323" s="16" t="s">
        <v>244</v>
      </c>
      <c r="AW323" s="16" t="s">
        <v>32</v>
      </c>
      <c r="AX323" s="16" t="s">
        <v>76</v>
      </c>
      <c r="AY323" s="297" t="s">
        <v>232</v>
      </c>
    </row>
    <row r="324" s="15" customFormat="1">
      <c r="A324" s="15"/>
      <c r="B324" s="266"/>
      <c r="C324" s="267"/>
      <c r="D324" s="245" t="s">
        <v>239</v>
      </c>
      <c r="E324" s="268" t="s">
        <v>1</v>
      </c>
      <c r="F324" s="269" t="s">
        <v>399</v>
      </c>
      <c r="G324" s="267"/>
      <c r="H324" s="268" t="s">
        <v>1</v>
      </c>
      <c r="I324" s="270"/>
      <c r="J324" s="267"/>
      <c r="K324" s="267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239</v>
      </c>
      <c r="AU324" s="275" t="s">
        <v>85</v>
      </c>
      <c r="AV324" s="15" t="s">
        <v>83</v>
      </c>
      <c r="AW324" s="15" t="s">
        <v>32</v>
      </c>
      <c r="AX324" s="15" t="s">
        <v>76</v>
      </c>
      <c r="AY324" s="275" t="s">
        <v>232</v>
      </c>
    </row>
    <row r="325" s="13" customFormat="1">
      <c r="A325" s="13"/>
      <c r="B325" s="243"/>
      <c r="C325" s="244"/>
      <c r="D325" s="245" t="s">
        <v>239</v>
      </c>
      <c r="E325" s="246" t="s">
        <v>1</v>
      </c>
      <c r="F325" s="247" t="s">
        <v>1522</v>
      </c>
      <c r="G325" s="244"/>
      <c r="H325" s="248">
        <v>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239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232</v>
      </c>
    </row>
    <row r="326" s="13" customFormat="1">
      <c r="A326" s="13"/>
      <c r="B326" s="243"/>
      <c r="C326" s="244"/>
      <c r="D326" s="245" t="s">
        <v>239</v>
      </c>
      <c r="E326" s="246" t="s">
        <v>1</v>
      </c>
      <c r="F326" s="247" t="s">
        <v>1523</v>
      </c>
      <c r="G326" s="244"/>
      <c r="H326" s="248">
        <v>4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239</v>
      </c>
      <c r="AU326" s="254" t="s">
        <v>85</v>
      </c>
      <c r="AV326" s="13" t="s">
        <v>85</v>
      </c>
      <c r="AW326" s="13" t="s">
        <v>32</v>
      </c>
      <c r="AX326" s="13" t="s">
        <v>76</v>
      </c>
      <c r="AY326" s="254" t="s">
        <v>232</v>
      </c>
    </row>
    <row r="327" s="13" customFormat="1">
      <c r="A327" s="13"/>
      <c r="B327" s="243"/>
      <c r="C327" s="244"/>
      <c r="D327" s="245" t="s">
        <v>239</v>
      </c>
      <c r="E327" s="246" t="s">
        <v>1</v>
      </c>
      <c r="F327" s="247" t="s">
        <v>1524</v>
      </c>
      <c r="G327" s="244"/>
      <c r="H327" s="248">
        <v>4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239</v>
      </c>
      <c r="AU327" s="254" t="s">
        <v>85</v>
      </c>
      <c r="AV327" s="13" t="s">
        <v>85</v>
      </c>
      <c r="AW327" s="13" t="s">
        <v>32</v>
      </c>
      <c r="AX327" s="13" t="s">
        <v>76</v>
      </c>
      <c r="AY327" s="254" t="s">
        <v>232</v>
      </c>
    </row>
    <row r="328" s="13" customFormat="1">
      <c r="A328" s="13"/>
      <c r="B328" s="243"/>
      <c r="C328" s="244"/>
      <c r="D328" s="245" t="s">
        <v>239</v>
      </c>
      <c r="E328" s="246" t="s">
        <v>1</v>
      </c>
      <c r="F328" s="247" t="s">
        <v>1525</v>
      </c>
      <c r="G328" s="244"/>
      <c r="H328" s="248">
        <v>6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239</v>
      </c>
      <c r="AU328" s="254" t="s">
        <v>85</v>
      </c>
      <c r="AV328" s="13" t="s">
        <v>85</v>
      </c>
      <c r="AW328" s="13" t="s">
        <v>32</v>
      </c>
      <c r="AX328" s="13" t="s">
        <v>76</v>
      </c>
      <c r="AY328" s="254" t="s">
        <v>232</v>
      </c>
    </row>
    <row r="329" s="16" customFormat="1">
      <c r="A329" s="16"/>
      <c r="B329" s="287"/>
      <c r="C329" s="288"/>
      <c r="D329" s="245" t="s">
        <v>239</v>
      </c>
      <c r="E329" s="289" t="s">
        <v>1</v>
      </c>
      <c r="F329" s="290" t="s">
        <v>499</v>
      </c>
      <c r="G329" s="288"/>
      <c r="H329" s="291">
        <v>18</v>
      </c>
      <c r="I329" s="292"/>
      <c r="J329" s="288"/>
      <c r="K329" s="288"/>
      <c r="L329" s="293"/>
      <c r="M329" s="294"/>
      <c r="N329" s="295"/>
      <c r="O329" s="295"/>
      <c r="P329" s="295"/>
      <c r="Q329" s="295"/>
      <c r="R329" s="295"/>
      <c r="S329" s="295"/>
      <c r="T329" s="29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97" t="s">
        <v>239</v>
      </c>
      <c r="AU329" s="297" t="s">
        <v>85</v>
      </c>
      <c r="AV329" s="16" t="s">
        <v>244</v>
      </c>
      <c r="AW329" s="16" t="s">
        <v>32</v>
      </c>
      <c r="AX329" s="16" t="s">
        <v>76</v>
      </c>
      <c r="AY329" s="297" t="s">
        <v>232</v>
      </c>
    </row>
    <row r="330" s="15" customFormat="1">
      <c r="A330" s="15"/>
      <c r="B330" s="266"/>
      <c r="C330" s="267"/>
      <c r="D330" s="245" t="s">
        <v>239</v>
      </c>
      <c r="E330" s="268" t="s">
        <v>1</v>
      </c>
      <c r="F330" s="269" t="s">
        <v>400</v>
      </c>
      <c r="G330" s="267"/>
      <c r="H330" s="268" t="s">
        <v>1</v>
      </c>
      <c r="I330" s="270"/>
      <c r="J330" s="267"/>
      <c r="K330" s="267"/>
      <c r="L330" s="271"/>
      <c r="M330" s="272"/>
      <c r="N330" s="273"/>
      <c r="O330" s="273"/>
      <c r="P330" s="273"/>
      <c r="Q330" s="273"/>
      <c r="R330" s="273"/>
      <c r="S330" s="273"/>
      <c r="T330" s="27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5" t="s">
        <v>239</v>
      </c>
      <c r="AU330" s="275" t="s">
        <v>85</v>
      </c>
      <c r="AV330" s="15" t="s">
        <v>83</v>
      </c>
      <c r="AW330" s="15" t="s">
        <v>32</v>
      </c>
      <c r="AX330" s="15" t="s">
        <v>76</v>
      </c>
      <c r="AY330" s="275" t="s">
        <v>232</v>
      </c>
    </row>
    <row r="331" s="13" customFormat="1">
      <c r="A331" s="13"/>
      <c r="B331" s="243"/>
      <c r="C331" s="244"/>
      <c r="D331" s="245" t="s">
        <v>239</v>
      </c>
      <c r="E331" s="246" t="s">
        <v>1</v>
      </c>
      <c r="F331" s="247" t="s">
        <v>1518</v>
      </c>
      <c r="G331" s="244"/>
      <c r="H331" s="248">
        <v>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239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232</v>
      </c>
    </row>
    <row r="332" s="13" customFormat="1">
      <c r="A332" s="13"/>
      <c r="B332" s="243"/>
      <c r="C332" s="244"/>
      <c r="D332" s="245" t="s">
        <v>239</v>
      </c>
      <c r="E332" s="246" t="s">
        <v>1</v>
      </c>
      <c r="F332" s="247" t="s">
        <v>1523</v>
      </c>
      <c r="G332" s="244"/>
      <c r="H332" s="248">
        <v>4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239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232</v>
      </c>
    </row>
    <row r="333" s="13" customFormat="1">
      <c r="A333" s="13"/>
      <c r="B333" s="243"/>
      <c r="C333" s="244"/>
      <c r="D333" s="245" t="s">
        <v>239</v>
      </c>
      <c r="E333" s="246" t="s">
        <v>1</v>
      </c>
      <c r="F333" s="247" t="s">
        <v>1524</v>
      </c>
      <c r="G333" s="244"/>
      <c r="H333" s="248">
        <v>4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239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232</v>
      </c>
    </row>
    <row r="334" s="13" customFormat="1">
      <c r="A334" s="13"/>
      <c r="B334" s="243"/>
      <c r="C334" s="244"/>
      <c r="D334" s="245" t="s">
        <v>239</v>
      </c>
      <c r="E334" s="246" t="s">
        <v>1</v>
      </c>
      <c r="F334" s="247" t="s">
        <v>1526</v>
      </c>
      <c r="G334" s="244"/>
      <c r="H334" s="248">
        <v>7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239</v>
      </c>
      <c r="AU334" s="254" t="s">
        <v>85</v>
      </c>
      <c r="AV334" s="13" t="s">
        <v>85</v>
      </c>
      <c r="AW334" s="13" t="s">
        <v>32</v>
      </c>
      <c r="AX334" s="13" t="s">
        <v>76</v>
      </c>
      <c r="AY334" s="254" t="s">
        <v>232</v>
      </c>
    </row>
    <row r="335" s="16" customFormat="1">
      <c r="A335" s="16"/>
      <c r="B335" s="287"/>
      <c r="C335" s="288"/>
      <c r="D335" s="245" t="s">
        <v>239</v>
      </c>
      <c r="E335" s="289" t="s">
        <v>1</v>
      </c>
      <c r="F335" s="290" t="s">
        <v>499</v>
      </c>
      <c r="G335" s="288"/>
      <c r="H335" s="291">
        <v>19</v>
      </c>
      <c r="I335" s="292"/>
      <c r="J335" s="288"/>
      <c r="K335" s="288"/>
      <c r="L335" s="293"/>
      <c r="M335" s="294"/>
      <c r="N335" s="295"/>
      <c r="O335" s="295"/>
      <c r="P335" s="295"/>
      <c r="Q335" s="295"/>
      <c r="R335" s="295"/>
      <c r="S335" s="295"/>
      <c r="T335" s="29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7" t="s">
        <v>239</v>
      </c>
      <c r="AU335" s="297" t="s">
        <v>85</v>
      </c>
      <c r="AV335" s="16" t="s">
        <v>244</v>
      </c>
      <c r="AW335" s="16" t="s">
        <v>32</v>
      </c>
      <c r="AX335" s="16" t="s">
        <v>76</v>
      </c>
      <c r="AY335" s="297" t="s">
        <v>232</v>
      </c>
    </row>
    <row r="336" s="15" customFormat="1">
      <c r="A336" s="15"/>
      <c r="B336" s="266"/>
      <c r="C336" s="267"/>
      <c r="D336" s="245" t="s">
        <v>239</v>
      </c>
      <c r="E336" s="268" t="s">
        <v>1</v>
      </c>
      <c r="F336" s="269" t="s">
        <v>1500</v>
      </c>
      <c r="G336" s="267"/>
      <c r="H336" s="268" t="s">
        <v>1</v>
      </c>
      <c r="I336" s="270"/>
      <c r="J336" s="267"/>
      <c r="K336" s="267"/>
      <c r="L336" s="271"/>
      <c r="M336" s="272"/>
      <c r="N336" s="273"/>
      <c r="O336" s="273"/>
      <c r="P336" s="273"/>
      <c r="Q336" s="273"/>
      <c r="R336" s="273"/>
      <c r="S336" s="273"/>
      <c r="T336" s="27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5" t="s">
        <v>239</v>
      </c>
      <c r="AU336" s="275" t="s">
        <v>85</v>
      </c>
      <c r="AV336" s="15" t="s">
        <v>83</v>
      </c>
      <c r="AW336" s="15" t="s">
        <v>32</v>
      </c>
      <c r="AX336" s="15" t="s">
        <v>76</v>
      </c>
      <c r="AY336" s="275" t="s">
        <v>232</v>
      </c>
    </row>
    <row r="337" s="13" customFormat="1">
      <c r="A337" s="13"/>
      <c r="B337" s="243"/>
      <c r="C337" s="244"/>
      <c r="D337" s="245" t="s">
        <v>239</v>
      </c>
      <c r="E337" s="246" t="s">
        <v>1</v>
      </c>
      <c r="F337" s="247" t="s">
        <v>1524</v>
      </c>
      <c r="G337" s="244"/>
      <c r="H337" s="248">
        <v>4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239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232</v>
      </c>
    </row>
    <row r="338" s="13" customFormat="1">
      <c r="A338" s="13"/>
      <c r="B338" s="243"/>
      <c r="C338" s="244"/>
      <c r="D338" s="245" t="s">
        <v>239</v>
      </c>
      <c r="E338" s="246" t="s">
        <v>1</v>
      </c>
      <c r="F338" s="247" t="s">
        <v>1526</v>
      </c>
      <c r="G338" s="244"/>
      <c r="H338" s="248">
        <v>7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239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232</v>
      </c>
    </row>
    <row r="339" s="16" customFormat="1">
      <c r="A339" s="16"/>
      <c r="B339" s="287"/>
      <c r="C339" s="288"/>
      <c r="D339" s="245" t="s">
        <v>239</v>
      </c>
      <c r="E339" s="289" t="s">
        <v>1</v>
      </c>
      <c r="F339" s="290" t="s">
        <v>499</v>
      </c>
      <c r="G339" s="288"/>
      <c r="H339" s="291">
        <v>11</v>
      </c>
      <c r="I339" s="292"/>
      <c r="J339" s="288"/>
      <c r="K339" s="288"/>
      <c r="L339" s="293"/>
      <c r="M339" s="294"/>
      <c r="N339" s="295"/>
      <c r="O339" s="295"/>
      <c r="P339" s="295"/>
      <c r="Q339" s="295"/>
      <c r="R339" s="295"/>
      <c r="S339" s="295"/>
      <c r="T339" s="29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97" t="s">
        <v>239</v>
      </c>
      <c r="AU339" s="297" t="s">
        <v>85</v>
      </c>
      <c r="AV339" s="16" t="s">
        <v>244</v>
      </c>
      <c r="AW339" s="16" t="s">
        <v>32</v>
      </c>
      <c r="AX339" s="16" t="s">
        <v>76</v>
      </c>
      <c r="AY339" s="297" t="s">
        <v>232</v>
      </c>
    </row>
    <row r="340" s="15" customFormat="1">
      <c r="A340" s="15"/>
      <c r="B340" s="266"/>
      <c r="C340" s="267"/>
      <c r="D340" s="245" t="s">
        <v>239</v>
      </c>
      <c r="E340" s="268" t="s">
        <v>1</v>
      </c>
      <c r="F340" s="269" t="s">
        <v>353</v>
      </c>
      <c r="G340" s="267"/>
      <c r="H340" s="268" t="s">
        <v>1</v>
      </c>
      <c r="I340" s="270"/>
      <c r="J340" s="267"/>
      <c r="K340" s="267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239</v>
      </c>
      <c r="AU340" s="275" t="s">
        <v>85</v>
      </c>
      <c r="AV340" s="15" t="s">
        <v>83</v>
      </c>
      <c r="AW340" s="15" t="s">
        <v>32</v>
      </c>
      <c r="AX340" s="15" t="s">
        <v>76</v>
      </c>
      <c r="AY340" s="275" t="s">
        <v>232</v>
      </c>
    </row>
    <row r="341" s="15" customFormat="1">
      <c r="A341" s="15"/>
      <c r="B341" s="266"/>
      <c r="C341" s="267"/>
      <c r="D341" s="245" t="s">
        <v>239</v>
      </c>
      <c r="E341" s="268" t="s">
        <v>1</v>
      </c>
      <c r="F341" s="269" t="s">
        <v>1527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239</v>
      </c>
      <c r="AU341" s="275" t="s">
        <v>85</v>
      </c>
      <c r="AV341" s="15" t="s">
        <v>83</v>
      </c>
      <c r="AW341" s="15" t="s">
        <v>32</v>
      </c>
      <c r="AX341" s="15" t="s">
        <v>76</v>
      </c>
      <c r="AY341" s="275" t="s">
        <v>232</v>
      </c>
    </row>
    <row r="342" s="13" customFormat="1">
      <c r="A342" s="13"/>
      <c r="B342" s="243"/>
      <c r="C342" s="244"/>
      <c r="D342" s="245" t="s">
        <v>239</v>
      </c>
      <c r="E342" s="246" t="s">
        <v>1</v>
      </c>
      <c r="F342" s="247" t="s">
        <v>1528</v>
      </c>
      <c r="G342" s="244"/>
      <c r="H342" s="248">
        <v>10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239</v>
      </c>
      <c r="AU342" s="254" t="s">
        <v>85</v>
      </c>
      <c r="AV342" s="13" t="s">
        <v>85</v>
      </c>
      <c r="AW342" s="13" t="s">
        <v>32</v>
      </c>
      <c r="AX342" s="13" t="s">
        <v>76</v>
      </c>
      <c r="AY342" s="254" t="s">
        <v>232</v>
      </c>
    </row>
    <row r="343" s="13" customFormat="1">
      <c r="A343" s="13"/>
      <c r="B343" s="243"/>
      <c r="C343" s="244"/>
      <c r="D343" s="245" t="s">
        <v>239</v>
      </c>
      <c r="E343" s="246" t="s">
        <v>1</v>
      </c>
      <c r="F343" s="247" t="s">
        <v>1529</v>
      </c>
      <c r="G343" s="244"/>
      <c r="H343" s="248">
        <v>1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239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232</v>
      </c>
    </row>
    <row r="344" s="16" customFormat="1">
      <c r="A344" s="16"/>
      <c r="B344" s="287"/>
      <c r="C344" s="288"/>
      <c r="D344" s="245" t="s">
        <v>239</v>
      </c>
      <c r="E344" s="289" t="s">
        <v>1</v>
      </c>
      <c r="F344" s="290" t="s">
        <v>499</v>
      </c>
      <c r="G344" s="288"/>
      <c r="H344" s="291">
        <v>11</v>
      </c>
      <c r="I344" s="292"/>
      <c r="J344" s="288"/>
      <c r="K344" s="288"/>
      <c r="L344" s="293"/>
      <c r="M344" s="294"/>
      <c r="N344" s="295"/>
      <c r="O344" s="295"/>
      <c r="P344" s="295"/>
      <c r="Q344" s="295"/>
      <c r="R344" s="295"/>
      <c r="S344" s="295"/>
      <c r="T344" s="29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7" t="s">
        <v>239</v>
      </c>
      <c r="AU344" s="297" t="s">
        <v>85</v>
      </c>
      <c r="AV344" s="16" t="s">
        <v>244</v>
      </c>
      <c r="AW344" s="16" t="s">
        <v>32</v>
      </c>
      <c r="AX344" s="16" t="s">
        <v>76</v>
      </c>
      <c r="AY344" s="297" t="s">
        <v>232</v>
      </c>
    </row>
    <row r="345" s="14" customFormat="1">
      <c r="A345" s="14"/>
      <c r="B345" s="255"/>
      <c r="C345" s="256"/>
      <c r="D345" s="245" t="s">
        <v>239</v>
      </c>
      <c r="E345" s="257" t="s">
        <v>1</v>
      </c>
      <c r="F345" s="258" t="s">
        <v>258</v>
      </c>
      <c r="G345" s="256"/>
      <c r="H345" s="259">
        <v>79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239</v>
      </c>
      <c r="AU345" s="265" t="s">
        <v>85</v>
      </c>
      <c r="AV345" s="14" t="s">
        <v>237</v>
      </c>
      <c r="AW345" s="14" t="s">
        <v>32</v>
      </c>
      <c r="AX345" s="14" t="s">
        <v>83</v>
      </c>
      <c r="AY345" s="265" t="s">
        <v>232</v>
      </c>
    </row>
    <row r="346" s="2" customFormat="1" ht="24.15" customHeight="1">
      <c r="A346" s="39"/>
      <c r="B346" s="40"/>
      <c r="C346" s="276" t="s">
        <v>405</v>
      </c>
      <c r="D346" s="276" t="s">
        <v>485</v>
      </c>
      <c r="E346" s="277" t="s">
        <v>1530</v>
      </c>
      <c r="F346" s="278" t="s">
        <v>1531</v>
      </c>
      <c r="G346" s="279" t="s">
        <v>189</v>
      </c>
      <c r="H346" s="280">
        <v>542.75999999999999</v>
      </c>
      <c r="I346" s="281"/>
      <c r="J346" s="282">
        <f>ROUND(I346*H346,2)</f>
        <v>0</v>
      </c>
      <c r="K346" s="283"/>
      <c r="L346" s="284"/>
      <c r="M346" s="285" t="s">
        <v>1</v>
      </c>
      <c r="N346" s="286" t="s">
        <v>41</v>
      </c>
      <c r="O346" s="92"/>
      <c r="P346" s="239">
        <f>O346*H346</f>
        <v>0</v>
      </c>
      <c r="Q346" s="239">
        <v>2.6200000000000001</v>
      </c>
      <c r="R346" s="239">
        <f>Q346*H346</f>
        <v>1422.0312000000001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273</v>
      </c>
      <c r="AT346" s="241" t="s">
        <v>485</v>
      </c>
      <c r="AU346" s="241" t="s">
        <v>85</v>
      </c>
      <c r="AY346" s="18" t="s">
        <v>232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83</v>
      </c>
      <c r="BK346" s="242">
        <f>ROUND(I346*H346,2)</f>
        <v>0</v>
      </c>
      <c r="BL346" s="18" t="s">
        <v>237</v>
      </c>
      <c r="BM346" s="241" t="s">
        <v>1532</v>
      </c>
    </row>
    <row r="347" s="2" customFormat="1">
      <c r="A347" s="39"/>
      <c r="B347" s="40"/>
      <c r="C347" s="41"/>
      <c r="D347" s="245" t="s">
        <v>578</v>
      </c>
      <c r="E347" s="41"/>
      <c r="F347" s="298" t="s">
        <v>1533</v>
      </c>
      <c r="G347" s="41"/>
      <c r="H347" s="41"/>
      <c r="I347" s="299"/>
      <c r="J347" s="41"/>
      <c r="K347" s="41"/>
      <c r="L347" s="45"/>
      <c r="M347" s="300"/>
      <c r="N347" s="301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578</v>
      </c>
      <c r="AU347" s="18" t="s">
        <v>85</v>
      </c>
    </row>
    <row r="348" s="15" customFormat="1">
      <c r="A348" s="15"/>
      <c r="B348" s="266"/>
      <c r="C348" s="267"/>
      <c r="D348" s="245" t="s">
        <v>239</v>
      </c>
      <c r="E348" s="268" t="s">
        <v>1</v>
      </c>
      <c r="F348" s="269" t="s">
        <v>1383</v>
      </c>
      <c r="G348" s="267"/>
      <c r="H348" s="268" t="s">
        <v>1</v>
      </c>
      <c r="I348" s="270"/>
      <c r="J348" s="267"/>
      <c r="K348" s="267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239</v>
      </c>
      <c r="AU348" s="275" t="s">
        <v>85</v>
      </c>
      <c r="AV348" s="15" t="s">
        <v>83</v>
      </c>
      <c r="AW348" s="15" t="s">
        <v>32</v>
      </c>
      <c r="AX348" s="15" t="s">
        <v>76</v>
      </c>
      <c r="AY348" s="275" t="s">
        <v>232</v>
      </c>
    </row>
    <row r="349" s="15" customFormat="1">
      <c r="A349" s="15"/>
      <c r="B349" s="266"/>
      <c r="C349" s="267"/>
      <c r="D349" s="245" t="s">
        <v>239</v>
      </c>
      <c r="E349" s="268" t="s">
        <v>1</v>
      </c>
      <c r="F349" s="269" t="s">
        <v>393</v>
      </c>
      <c r="G349" s="267"/>
      <c r="H349" s="268" t="s">
        <v>1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239</v>
      </c>
      <c r="AU349" s="275" t="s">
        <v>85</v>
      </c>
      <c r="AV349" s="15" t="s">
        <v>83</v>
      </c>
      <c r="AW349" s="15" t="s">
        <v>32</v>
      </c>
      <c r="AX349" s="15" t="s">
        <v>76</v>
      </c>
      <c r="AY349" s="275" t="s">
        <v>232</v>
      </c>
    </row>
    <row r="350" s="13" customFormat="1">
      <c r="A350" s="13"/>
      <c r="B350" s="243"/>
      <c r="C350" s="244"/>
      <c r="D350" s="245" t="s">
        <v>239</v>
      </c>
      <c r="E350" s="246" t="s">
        <v>1</v>
      </c>
      <c r="F350" s="247" t="s">
        <v>1534</v>
      </c>
      <c r="G350" s="244"/>
      <c r="H350" s="248">
        <v>5.2000000000000002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239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232</v>
      </c>
    </row>
    <row r="351" s="13" customFormat="1">
      <c r="A351" s="13"/>
      <c r="B351" s="243"/>
      <c r="C351" s="244"/>
      <c r="D351" s="245" t="s">
        <v>239</v>
      </c>
      <c r="E351" s="246" t="s">
        <v>1</v>
      </c>
      <c r="F351" s="247" t="s">
        <v>1535</v>
      </c>
      <c r="G351" s="244"/>
      <c r="H351" s="248">
        <v>62.799999999999997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239</v>
      </c>
      <c r="AU351" s="254" t="s">
        <v>85</v>
      </c>
      <c r="AV351" s="13" t="s">
        <v>85</v>
      </c>
      <c r="AW351" s="13" t="s">
        <v>32</v>
      </c>
      <c r="AX351" s="13" t="s">
        <v>76</v>
      </c>
      <c r="AY351" s="254" t="s">
        <v>232</v>
      </c>
    </row>
    <row r="352" s="13" customFormat="1">
      <c r="A352" s="13"/>
      <c r="B352" s="243"/>
      <c r="C352" s="244"/>
      <c r="D352" s="245" t="s">
        <v>239</v>
      </c>
      <c r="E352" s="246" t="s">
        <v>1</v>
      </c>
      <c r="F352" s="247" t="s">
        <v>1536</v>
      </c>
      <c r="G352" s="244"/>
      <c r="H352" s="248">
        <v>63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239</v>
      </c>
      <c r="AU352" s="254" t="s">
        <v>85</v>
      </c>
      <c r="AV352" s="13" t="s">
        <v>85</v>
      </c>
      <c r="AW352" s="13" t="s">
        <v>32</v>
      </c>
      <c r="AX352" s="13" t="s">
        <v>76</v>
      </c>
      <c r="AY352" s="254" t="s">
        <v>232</v>
      </c>
    </row>
    <row r="353" s="13" customFormat="1">
      <c r="A353" s="13"/>
      <c r="B353" s="243"/>
      <c r="C353" s="244"/>
      <c r="D353" s="245" t="s">
        <v>239</v>
      </c>
      <c r="E353" s="246" t="s">
        <v>1</v>
      </c>
      <c r="F353" s="247" t="s">
        <v>1537</v>
      </c>
      <c r="G353" s="244"/>
      <c r="H353" s="248">
        <v>7.7999999999999998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239</v>
      </c>
      <c r="AU353" s="254" t="s">
        <v>85</v>
      </c>
      <c r="AV353" s="13" t="s">
        <v>85</v>
      </c>
      <c r="AW353" s="13" t="s">
        <v>32</v>
      </c>
      <c r="AX353" s="13" t="s">
        <v>76</v>
      </c>
      <c r="AY353" s="254" t="s">
        <v>232</v>
      </c>
    </row>
    <row r="354" s="13" customFormat="1">
      <c r="A354" s="13"/>
      <c r="B354" s="243"/>
      <c r="C354" s="244"/>
      <c r="D354" s="245" t="s">
        <v>239</v>
      </c>
      <c r="E354" s="246" t="s">
        <v>1</v>
      </c>
      <c r="F354" s="247" t="s">
        <v>1538</v>
      </c>
      <c r="G354" s="244"/>
      <c r="H354" s="248">
        <v>22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239</v>
      </c>
      <c r="AU354" s="254" t="s">
        <v>85</v>
      </c>
      <c r="AV354" s="13" t="s">
        <v>85</v>
      </c>
      <c r="AW354" s="13" t="s">
        <v>32</v>
      </c>
      <c r="AX354" s="13" t="s">
        <v>76</v>
      </c>
      <c r="AY354" s="254" t="s">
        <v>232</v>
      </c>
    </row>
    <row r="355" s="16" customFormat="1">
      <c r="A355" s="16"/>
      <c r="B355" s="287"/>
      <c r="C355" s="288"/>
      <c r="D355" s="245" t="s">
        <v>239</v>
      </c>
      <c r="E355" s="289" t="s">
        <v>1</v>
      </c>
      <c r="F355" s="290" t="s">
        <v>499</v>
      </c>
      <c r="G355" s="288"/>
      <c r="H355" s="291">
        <v>160.80000000000001</v>
      </c>
      <c r="I355" s="292"/>
      <c r="J355" s="288"/>
      <c r="K355" s="288"/>
      <c r="L355" s="293"/>
      <c r="M355" s="294"/>
      <c r="N355" s="295"/>
      <c r="O355" s="295"/>
      <c r="P355" s="295"/>
      <c r="Q355" s="295"/>
      <c r="R355" s="295"/>
      <c r="S355" s="295"/>
      <c r="T355" s="29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97" t="s">
        <v>239</v>
      </c>
      <c r="AU355" s="297" t="s">
        <v>85</v>
      </c>
      <c r="AV355" s="16" t="s">
        <v>244</v>
      </c>
      <c r="AW355" s="16" t="s">
        <v>32</v>
      </c>
      <c r="AX355" s="16" t="s">
        <v>76</v>
      </c>
      <c r="AY355" s="297" t="s">
        <v>232</v>
      </c>
    </row>
    <row r="356" s="15" customFormat="1">
      <c r="A356" s="15"/>
      <c r="B356" s="266"/>
      <c r="C356" s="267"/>
      <c r="D356" s="245" t="s">
        <v>239</v>
      </c>
      <c r="E356" s="268" t="s">
        <v>1</v>
      </c>
      <c r="F356" s="269" t="s">
        <v>399</v>
      </c>
      <c r="G356" s="267"/>
      <c r="H356" s="268" t="s">
        <v>1</v>
      </c>
      <c r="I356" s="270"/>
      <c r="J356" s="267"/>
      <c r="K356" s="267"/>
      <c r="L356" s="271"/>
      <c r="M356" s="272"/>
      <c r="N356" s="273"/>
      <c r="O356" s="273"/>
      <c r="P356" s="273"/>
      <c r="Q356" s="273"/>
      <c r="R356" s="273"/>
      <c r="S356" s="273"/>
      <c r="T356" s="27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5" t="s">
        <v>239</v>
      </c>
      <c r="AU356" s="275" t="s">
        <v>85</v>
      </c>
      <c r="AV356" s="15" t="s">
        <v>83</v>
      </c>
      <c r="AW356" s="15" t="s">
        <v>32</v>
      </c>
      <c r="AX356" s="15" t="s">
        <v>76</v>
      </c>
      <c r="AY356" s="275" t="s">
        <v>232</v>
      </c>
    </row>
    <row r="357" s="13" customFormat="1">
      <c r="A357" s="13"/>
      <c r="B357" s="243"/>
      <c r="C357" s="244"/>
      <c r="D357" s="245" t="s">
        <v>239</v>
      </c>
      <c r="E357" s="246" t="s">
        <v>1</v>
      </c>
      <c r="F357" s="247" t="s">
        <v>1539</v>
      </c>
      <c r="G357" s="244"/>
      <c r="H357" s="248">
        <v>47.399999999999999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239</v>
      </c>
      <c r="AU357" s="254" t="s">
        <v>85</v>
      </c>
      <c r="AV357" s="13" t="s">
        <v>85</v>
      </c>
      <c r="AW357" s="13" t="s">
        <v>32</v>
      </c>
      <c r="AX357" s="13" t="s">
        <v>76</v>
      </c>
      <c r="AY357" s="254" t="s">
        <v>232</v>
      </c>
    </row>
    <row r="358" s="13" customFormat="1">
      <c r="A358" s="13"/>
      <c r="B358" s="243"/>
      <c r="C358" s="244"/>
      <c r="D358" s="245" t="s">
        <v>239</v>
      </c>
      <c r="E358" s="246" t="s">
        <v>1</v>
      </c>
      <c r="F358" s="247" t="s">
        <v>1540</v>
      </c>
      <c r="G358" s="244"/>
      <c r="H358" s="248">
        <v>49.100000000000001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239</v>
      </c>
      <c r="AU358" s="254" t="s">
        <v>85</v>
      </c>
      <c r="AV358" s="13" t="s">
        <v>85</v>
      </c>
      <c r="AW358" s="13" t="s">
        <v>32</v>
      </c>
      <c r="AX358" s="13" t="s">
        <v>76</v>
      </c>
      <c r="AY358" s="254" t="s">
        <v>232</v>
      </c>
    </row>
    <row r="359" s="13" customFormat="1">
      <c r="A359" s="13"/>
      <c r="B359" s="243"/>
      <c r="C359" s="244"/>
      <c r="D359" s="245" t="s">
        <v>239</v>
      </c>
      <c r="E359" s="246" t="s">
        <v>1</v>
      </c>
      <c r="F359" s="247" t="s">
        <v>1541</v>
      </c>
      <c r="G359" s="244"/>
      <c r="H359" s="248">
        <v>5.2999999999999998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239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232</v>
      </c>
    </row>
    <row r="360" s="13" customFormat="1">
      <c r="A360" s="13"/>
      <c r="B360" s="243"/>
      <c r="C360" s="244"/>
      <c r="D360" s="245" t="s">
        <v>239</v>
      </c>
      <c r="E360" s="246" t="s">
        <v>1</v>
      </c>
      <c r="F360" s="247" t="s">
        <v>1542</v>
      </c>
      <c r="G360" s="244"/>
      <c r="H360" s="248">
        <v>15.199999999999999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239</v>
      </c>
      <c r="AU360" s="254" t="s">
        <v>85</v>
      </c>
      <c r="AV360" s="13" t="s">
        <v>85</v>
      </c>
      <c r="AW360" s="13" t="s">
        <v>32</v>
      </c>
      <c r="AX360" s="13" t="s">
        <v>76</v>
      </c>
      <c r="AY360" s="254" t="s">
        <v>232</v>
      </c>
    </row>
    <row r="361" s="16" customFormat="1">
      <c r="A361" s="16"/>
      <c r="B361" s="287"/>
      <c r="C361" s="288"/>
      <c r="D361" s="245" t="s">
        <v>239</v>
      </c>
      <c r="E361" s="289" t="s">
        <v>1</v>
      </c>
      <c r="F361" s="290" t="s">
        <v>499</v>
      </c>
      <c r="G361" s="288"/>
      <c r="H361" s="291">
        <v>117</v>
      </c>
      <c r="I361" s="292"/>
      <c r="J361" s="288"/>
      <c r="K361" s="288"/>
      <c r="L361" s="293"/>
      <c r="M361" s="294"/>
      <c r="N361" s="295"/>
      <c r="O361" s="295"/>
      <c r="P361" s="295"/>
      <c r="Q361" s="295"/>
      <c r="R361" s="295"/>
      <c r="S361" s="295"/>
      <c r="T361" s="29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7" t="s">
        <v>239</v>
      </c>
      <c r="AU361" s="297" t="s">
        <v>85</v>
      </c>
      <c r="AV361" s="16" t="s">
        <v>244</v>
      </c>
      <c r="AW361" s="16" t="s">
        <v>32</v>
      </c>
      <c r="AX361" s="16" t="s">
        <v>76</v>
      </c>
      <c r="AY361" s="297" t="s">
        <v>232</v>
      </c>
    </row>
    <row r="362" s="15" customFormat="1">
      <c r="A362" s="15"/>
      <c r="B362" s="266"/>
      <c r="C362" s="267"/>
      <c r="D362" s="245" t="s">
        <v>239</v>
      </c>
      <c r="E362" s="268" t="s">
        <v>1</v>
      </c>
      <c r="F362" s="269" t="s">
        <v>400</v>
      </c>
      <c r="G362" s="267"/>
      <c r="H362" s="268" t="s">
        <v>1</v>
      </c>
      <c r="I362" s="270"/>
      <c r="J362" s="267"/>
      <c r="K362" s="267"/>
      <c r="L362" s="271"/>
      <c r="M362" s="272"/>
      <c r="N362" s="273"/>
      <c r="O362" s="273"/>
      <c r="P362" s="273"/>
      <c r="Q362" s="273"/>
      <c r="R362" s="273"/>
      <c r="S362" s="273"/>
      <c r="T362" s="27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5" t="s">
        <v>239</v>
      </c>
      <c r="AU362" s="275" t="s">
        <v>85</v>
      </c>
      <c r="AV362" s="15" t="s">
        <v>83</v>
      </c>
      <c r="AW362" s="15" t="s">
        <v>32</v>
      </c>
      <c r="AX362" s="15" t="s">
        <v>76</v>
      </c>
      <c r="AY362" s="275" t="s">
        <v>232</v>
      </c>
    </row>
    <row r="363" s="13" customFormat="1">
      <c r="A363" s="13"/>
      <c r="B363" s="243"/>
      <c r="C363" s="244"/>
      <c r="D363" s="245" t="s">
        <v>239</v>
      </c>
      <c r="E363" s="246" t="s">
        <v>1</v>
      </c>
      <c r="F363" s="247" t="s">
        <v>1543</v>
      </c>
      <c r="G363" s="244"/>
      <c r="H363" s="248">
        <v>45.899999999999999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239</v>
      </c>
      <c r="AU363" s="254" t="s">
        <v>85</v>
      </c>
      <c r="AV363" s="13" t="s">
        <v>85</v>
      </c>
      <c r="AW363" s="13" t="s">
        <v>32</v>
      </c>
      <c r="AX363" s="13" t="s">
        <v>76</v>
      </c>
      <c r="AY363" s="254" t="s">
        <v>232</v>
      </c>
    </row>
    <row r="364" s="13" customFormat="1">
      <c r="A364" s="13"/>
      <c r="B364" s="243"/>
      <c r="C364" s="244"/>
      <c r="D364" s="245" t="s">
        <v>239</v>
      </c>
      <c r="E364" s="246" t="s">
        <v>1</v>
      </c>
      <c r="F364" s="247" t="s">
        <v>1544</v>
      </c>
      <c r="G364" s="244"/>
      <c r="H364" s="248">
        <v>49.799999999999997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239</v>
      </c>
      <c r="AU364" s="254" t="s">
        <v>85</v>
      </c>
      <c r="AV364" s="13" t="s">
        <v>85</v>
      </c>
      <c r="AW364" s="13" t="s">
        <v>32</v>
      </c>
      <c r="AX364" s="13" t="s">
        <v>76</v>
      </c>
      <c r="AY364" s="254" t="s">
        <v>232</v>
      </c>
    </row>
    <row r="365" s="13" customFormat="1">
      <c r="A365" s="13"/>
      <c r="B365" s="243"/>
      <c r="C365" s="244"/>
      <c r="D365" s="245" t="s">
        <v>239</v>
      </c>
      <c r="E365" s="246" t="s">
        <v>1</v>
      </c>
      <c r="F365" s="247" t="s">
        <v>1545</v>
      </c>
      <c r="G365" s="244"/>
      <c r="H365" s="248">
        <v>6.7000000000000002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239</v>
      </c>
      <c r="AU365" s="254" t="s">
        <v>85</v>
      </c>
      <c r="AV365" s="13" t="s">
        <v>85</v>
      </c>
      <c r="AW365" s="13" t="s">
        <v>32</v>
      </c>
      <c r="AX365" s="13" t="s">
        <v>76</v>
      </c>
      <c r="AY365" s="254" t="s">
        <v>232</v>
      </c>
    </row>
    <row r="366" s="13" customFormat="1">
      <c r="A366" s="13"/>
      <c r="B366" s="243"/>
      <c r="C366" s="244"/>
      <c r="D366" s="245" t="s">
        <v>239</v>
      </c>
      <c r="E366" s="246" t="s">
        <v>1</v>
      </c>
      <c r="F366" s="247" t="s">
        <v>1546</v>
      </c>
      <c r="G366" s="244"/>
      <c r="H366" s="248">
        <v>21.899999999999999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239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232</v>
      </c>
    </row>
    <row r="367" s="15" customFormat="1">
      <c r="A367" s="15"/>
      <c r="B367" s="266"/>
      <c r="C367" s="267"/>
      <c r="D367" s="245" t="s">
        <v>239</v>
      </c>
      <c r="E367" s="268" t="s">
        <v>1</v>
      </c>
      <c r="F367" s="269" t="s">
        <v>1500</v>
      </c>
      <c r="G367" s="267"/>
      <c r="H367" s="268" t="s">
        <v>1</v>
      </c>
      <c r="I367" s="270"/>
      <c r="J367" s="267"/>
      <c r="K367" s="267"/>
      <c r="L367" s="271"/>
      <c r="M367" s="272"/>
      <c r="N367" s="273"/>
      <c r="O367" s="273"/>
      <c r="P367" s="273"/>
      <c r="Q367" s="273"/>
      <c r="R367" s="273"/>
      <c r="S367" s="273"/>
      <c r="T367" s="27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5" t="s">
        <v>239</v>
      </c>
      <c r="AU367" s="275" t="s">
        <v>85</v>
      </c>
      <c r="AV367" s="15" t="s">
        <v>83</v>
      </c>
      <c r="AW367" s="15" t="s">
        <v>32</v>
      </c>
      <c r="AX367" s="15" t="s">
        <v>76</v>
      </c>
      <c r="AY367" s="275" t="s">
        <v>232</v>
      </c>
    </row>
    <row r="368" s="13" customFormat="1">
      <c r="A368" s="13"/>
      <c r="B368" s="243"/>
      <c r="C368" s="244"/>
      <c r="D368" s="245" t="s">
        <v>239</v>
      </c>
      <c r="E368" s="246" t="s">
        <v>1</v>
      </c>
      <c r="F368" s="247" t="s">
        <v>1545</v>
      </c>
      <c r="G368" s="244"/>
      <c r="H368" s="248">
        <v>6.7000000000000002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239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232</v>
      </c>
    </row>
    <row r="369" s="13" customFormat="1">
      <c r="A369" s="13"/>
      <c r="B369" s="243"/>
      <c r="C369" s="244"/>
      <c r="D369" s="245" t="s">
        <v>239</v>
      </c>
      <c r="E369" s="246" t="s">
        <v>1</v>
      </c>
      <c r="F369" s="247" t="s">
        <v>1547</v>
      </c>
      <c r="G369" s="244"/>
      <c r="H369" s="248">
        <v>21.100000000000001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239</v>
      </c>
      <c r="AU369" s="254" t="s">
        <v>85</v>
      </c>
      <c r="AV369" s="13" t="s">
        <v>85</v>
      </c>
      <c r="AW369" s="13" t="s">
        <v>32</v>
      </c>
      <c r="AX369" s="13" t="s">
        <v>76</v>
      </c>
      <c r="AY369" s="254" t="s">
        <v>232</v>
      </c>
    </row>
    <row r="370" s="16" customFormat="1">
      <c r="A370" s="16"/>
      <c r="B370" s="287"/>
      <c r="C370" s="288"/>
      <c r="D370" s="245" t="s">
        <v>239</v>
      </c>
      <c r="E370" s="289" t="s">
        <v>1</v>
      </c>
      <c r="F370" s="290" t="s">
        <v>499</v>
      </c>
      <c r="G370" s="288"/>
      <c r="H370" s="291">
        <v>152.09999999999999</v>
      </c>
      <c r="I370" s="292"/>
      <c r="J370" s="288"/>
      <c r="K370" s="288"/>
      <c r="L370" s="293"/>
      <c r="M370" s="294"/>
      <c r="N370" s="295"/>
      <c r="O370" s="295"/>
      <c r="P370" s="295"/>
      <c r="Q370" s="295"/>
      <c r="R370" s="295"/>
      <c r="S370" s="295"/>
      <c r="T370" s="29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97" t="s">
        <v>239</v>
      </c>
      <c r="AU370" s="297" t="s">
        <v>85</v>
      </c>
      <c r="AV370" s="16" t="s">
        <v>244</v>
      </c>
      <c r="AW370" s="16" t="s">
        <v>32</v>
      </c>
      <c r="AX370" s="16" t="s">
        <v>76</v>
      </c>
      <c r="AY370" s="297" t="s">
        <v>232</v>
      </c>
    </row>
    <row r="371" s="15" customFormat="1">
      <c r="A371" s="15"/>
      <c r="B371" s="266"/>
      <c r="C371" s="267"/>
      <c r="D371" s="245" t="s">
        <v>239</v>
      </c>
      <c r="E371" s="268" t="s">
        <v>1</v>
      </c>
      <c r="F371" s="269" t="s">
        <v>353</v>
      </c>
      <c r="G371" s="267"/>
      <c r="H371" s="268" t="s">
        <v>1</v>
      </c>
      <c r="I371" s="270"/>
      <c r="J371" s="267"/>
      <c r="K371" s="267"/>
      <c r="L371" s="271"/>
      <c r="M371" s="272"/>
      <c r="N371" s="273"/>
      <c r="O371" s="273"/>
      <c r="P371" s="273"/>
      <c r="Q371" s="273"/>
      <c r="R371" s="273"/>
      <c r="S371" s="273"/>
      <c r="T371" s="27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5" t="s">
        <v>239</v>
      </c>
      <c r="AU371" s="275" t="s">
        <v>85</v>
      </c>
      <c r="AV371" s="15" t="s">
        <v>83</v>
      </c>
      <c r="AW371" s="15" t="s">
        <v>32</v>
      </c>
      <c r="AX371" s="15" t="s">
        <v>76</v>
      </c>
      <c r="AY371" s="275" t="s">
        <v>232</v>
      </c>
    </row>
    <row r="372" s="15" customFormat="1">
      <c r="A372" s="15"/>
      <c r="B372" s="266"/>
      <c r="C372" s="267"/>
      <c r="D372" s="245" t="s">
        <v>239</v>
      </c>
      <c r="E372" s="268" t="s">
        <v>1</v>
      </c>
      <c r="F372" s="269" t="s">
        <v>1527</v>
      </c>
      <c r="G372" s="267"/>
      <c r="H372" s="268" t="s">
        <v>1</v>
      </c>
      <c r="I372" s="270"/>
      <c r="J372" s="267"/>
      <c r="K372" s="267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239</v>
      </c>
      <c r="AU372" s="275" t="s">
        <v>85</v>
      </c>
      <c r="AV372" s="15" t="s">
        <v>83</v>
      </c>
      <c r="AW372" s="15" t="s">
        <v>32</v>
      </c>
      <c r="AX372" s="15" t="s">
        <v>76</v>
      </c>
      <c r="AY372" s="275" t="s">
        <v>232</v>
      </c>
    </row>
    <row r="373" s="13" customFormat="1">
      <c r="A373" s="13"/>
      <c r="B373" s="243"/>
      <c r="C373" s="244"/>
      <c r="D373" s="245" t="s">
        <v>239</v>
      </c>
      <c r="E373" s="246" t="s">
        <v>1</v>
      </c>
      <c r="F373" s="247" t="s">
        <v>1548</v>
      </c>
      <c r="G373" s="244"/>
      <c r="H373" s="248">
        <v>109.20999999999999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239</v>
      </c>
      <c r="AU373" s="254" t="s">
        <v>85</v>
      </c>
      <c r="AV373" s="13" t="s">
        <v>85</v>
      </c>
      <c r="AW373" s="13" t="s">
        <v>32</v>
      </c>
      <c r="AX373" s="13" t="s">
        <v>76</v>
      </c>
      <c r="AY373" s="254" t="s">
        <v>232</v>
      </c>
    </row>
    <row r="374" s="13" customFormat="1">
      <c r="A374" s="13"/>
      <c r="B374" s="243"/>
      <c r="C374" s="244"/>
      <c r="D374" s="245" t="s">
        <v>239</v>
      </c>
      <c r="E374" s="246" t="s">
        <v>1</v>
      </c>
      <c r="F374" s="247" t="s">
        <v>1549</v>
      </c>
      <c r="G374" s="244"/>
      <c r="H374" s="248">
        <v>3.6499999999999999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239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232</v>
      </c>
    </row>
    <row r="375" s="16" customFormat="1">
      <c r="A375" s="16"/>
      <c r="B375" s="287"/>
      <c r="C375" s="288"/>
      <c r="D375" s="245" t="s">
        <v>239</v>
      </c>
      <c r="E375" s="289" t="s">
        <v>1</v>
      </c>
      <c r="F375" s="290" t="s">
        <v>499</v>
      </c>
      <c r="G375" s="288"/>
      <c r="H375" s="291">
        <v>112.86</v>
      </c>
      <c r="I375" s="292"/>
      <c r="J375" s="288"/>
      <c r="K375" s="288"/>
      <c r="L375" s="293"/>
      <c r="M375" s="294"/>
      <c r="N375" s="295"/>
      <c r="O375" s="295"/>
      <c r="P375" s="295"/>
      <c r="Q375" s="295"/>
      <c r="R375" s="295"/>
      <c r="S375" s="295"/>
      <c r="T375" s="29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7" t="s">
        <v>239</v>
      </c>
      <c r="AU375" s="297" t="s">
        <v>85</v>
      </c>
      <c r="AV375" s="16" t="s">
        <v>244</v>
      </c>
      <c r="AW375" s="16" t="s">
        <v>32</v>
      </c>
      <c r="AX375" s="16" t="s">
        <v>76</v>
      </c>
      <c r="AY375" s="297" t="s">
        <v>232</v>
      </c>
    </row>
    <row r="376" s="14" customFormat="1">
      <c r="A376" s="14"/>
      <c r="B376" s="255"/>
      <c r="C376" s="256"/>
      <c r="D376" s="245" t="s">
        <v>239</v>
      </c>
      <c r="E376" s="257" t="s">
        <v>1</v>
      </c>
      <c r="F376" s="258" t="s">
        <v>258</v>
      </c>
      <c r="G376" s="256"/>
      <c r="H376" s="259">
        <v>542.75999999999999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239</v>
      </c>
      <c r="AU376" s="265" t="s">
        <v>85</v>
      </c>
      <c r="AV376" s="14" t="s">
        <v>237</v>
      </c>
      <c r="AW376" s="14" t="s">
        <v>32</v>
      </c>
      <c r="AX376" s="14" t="s">
        <v>83</v>
      </c>
      <c r="AY376" s="265" t="s">
        <v>232</v>
      </c>
    </row>
    <row r="377" s="2" customFormat="1" ht="16.5" customHeight="1">
      <c r="A377" s="39"/>
      <c r="B377" s="40"/>
      <c r="C377" s="229" t="s">
        <v>409</v>
      </c>
      <c r="D377" s="229" t="s">
        <v>234</v>
      </c>
      <c r="E377" s="230" t="s">
        <v>1550</v>
      </c>
      <c r="F377" s="231" t="s">
        <v>1551</v>
      </c>
      <c r="G377" s="232" t="s">
        <v>189</v>
      </c>
      <c r="H377" s="233">
        <v>343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2.6446800000000001</v>
      </c>
      <c r="R377" s="239">
        <f>Q377*H377</f>
        <v>907.12524000000008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237</v>
      </c>
      <c r="AT377" s="241" t="s">
        <v>234</v>
      </c>
      <c r="AU377" s="241" t="s">
        <v>85</v>
      </c>
      <c r="AY377" s="18" t="s">
        <v>232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237</v>
      </c>
      <c r="BM377" s="241" t="s">
        <v>1552</v>
      </c>
    </row>
    <row r="378" s="15" customFormat="1">
      <c r="A378" s="15"/>
      <c r="B378" s="266"/>
      <c r="C378" s="267"/>
      <c r="D378" s="245" t="s">
        <v>239</v>
      </c>
      <c r="E378" s="268" t="s">
        <v>1</v>
      </c>
      <c r="F378" s="269" t="s">
        <v>1553</v>
      </c>
      <c r="G378" s="267"/>
      <c r="H378" s="268" t="s">
        <v>1</v>
      </c>
      <c r="I378" s="270"/>
      <c r="J378" s="267"/>
      <c r="K378" s="267"/>
      <c r="L378" s="271"/>
      <c r="M378" s="272"/>
      <c r="N378" s="273"/>
      <c r="O378" s="273"/>
      <c r="P378" s="273"/>
      <c r="Q378" s="273"/>
      <c r="R378" s="273"/>
      <c r="S378" s="273"/>
      <c r="T378" s="27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5" t="s">
        <v>239</v>
      </c>
      <c r="AU378" s="275" t="s">
        <v>85</v>
      </c>
      <c r="AV378" s="15" t="s">
        <v>83</v>
      </c>
      <c r="AW378" s="15" t="s">
        <v>32</v>
      </c>
      <c r="AX378" s="15" t="s">
        <v>76</v>
      </c>
      <c r="AY378" s="275" t="s">
        <v>232</v>
      </c>
    </row>
    <row r="379" s="15" customFormat="1">
      <c r="A379" s="15"/>
      <c r="B379" s="266"/>
      <c r="C379" s="267"/>
      <c r="D379" s="245" t="s">
        <v>239</v>
      </c>
      <c r="E379" s="268" t="s">
        <v>1</v>
      </c>
      <c r="F379" s="269" t="s">
        <v>393</v>
      </c>
      <c r="G379" s="267"/>
      <c r="H379" s="268" t="s">
        <v>1</v>
      </c>
      <c r="I379" s="270"/>
      <c r="J379" s="267"/>
      <c r="K379" s="267"/>
      <c r="L379" s="271"/>
      <c r="M379" s="272"/>
      <c r="N379" s="273"/>
      <c r="O379" s="273"/>
      <c r="P379" s="273"/>
      <c r="Q379" s="273"/>
      <c r="R379" s="273"/>
      <c r="S379" s="273"/>
      <c r="T379" s="27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5" t="s">
        <v>239</v>
      </c>
      <c r="AU379" s="275" t="s">
        <v>85</v>
      </c>
      <c r="AV379" s="15" t="s">
        <v>83</v>
      </c>
      <c r="AW379" s="15" t="s">
        <v>32</v>
      </c>
      <c r="AX379" s="15" t="s">
        <v>76</v>
      </c>
      <c r="AY379" s="275" t="s">
        <v>232</v>
      </c>
    </row>
    <row r="380" s="13" customFormat="1">
      <c r="A380" s="13"/>
      <c r="B380" s="243"/>
      <c r="C380" s="244"/>
      <c r="D380" s="245" t="s">
        <v>239</v>
      </c>
      <c r="E380" s="246" t="s">
        <v>1</v>
      </c>
      <c r="F380" s="247" t="s">
        <v>1554</v>
      </c>
      <c r="G380" s="244"/>
      <c r="H380" s="248">
        <v>125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239</v>
      </c>
      <c r="AU380" s="254" t="s">
        <v>85</v>
      </c>
      <c r="AV380" s="13" t="s">
        <v>85</v>
      </c>
      <c r="AW380" s="13" t="s">
        <v>32</v>
      </c>
      <c r="AX380" s="13" t="s">
        <v>76</v>
      </c>
      <c r="AY380" s="254" t="s">
        <v>232</v>
      </c>
    </row>
    <row r="381" s="15" customFormat="1">
      <c r="A381" s="15"/>
      <c r="B381" s="266"/>
      <c r="C381" s="267"/>
      <c r="D381" s="245" t="s">
        <v>239</v>
      </c>
      <c r="E381" s="268" t="s">
        <v>1</v>
      </c>
      <c r="F381" s="269" t="s">
        <v>399</v>
      </c>
      <c r="G381" s="267"/>
      <c r="H381" s="268" t="s">
        <v>1</v>
      </c>
      <c r="I381" s="270"/>
      <c r="J381" s="267"/>
      <c r="K381" s="267"/>
      <c r="L381" s="271"/>
      <c r="M381" s="272"/>
      <c r="N381" s="273"/>
      <c r="O381" s="273"/>
      <c r="P381" s="273"/>
      <c r="Q381" s="273"/>
      <c r="R381" s="273"/>
      <c r="S381" s="273"/>
      <c r="T381" s="27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5" t="s">
        <v>239</v>
      </c>
      <c r="AU381" s="275" t="s">
        <v>85</v>
      </c>
      <c r="AV381" s="15" t="s">
        <v>83</v>
      </c>
      <c r="AW381" s="15" t="s">
        <v>32</v>
      </c>
      <c r="AX381" s="15" t="s">
        <v>76</v>
      </c>
      <c r="AY381" s="275" t="s">
        <v>232</v>
      </c>
    </row>
    <row r="382" s="13" customFormat="1">
      <c r="A382" s="13"/>
      <c r="B382" s="243"/>
      <c r="C382" s="244"/>
      <c r="D382" s="245" t="s">
        <v>239</v>
      </c>
      <c r="E382" s="246" t="s">
        <v>1</v>
      </c>
      <c r="F382" s="247" t="s">
        <v>1554</v>
      </c>
      <c r="G382" s="244"/>
      <c r="H382" s="248">
        <v>125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239</v>
      </c>
      <c r="AU382" s="254" t="s">
        <v>85</v>
      </c>
      <c r="AV382" s="13" t="s">
        <v>85</v>
      </c>
      <c r="AW382" s="13" t="s">
        <v>32</v>
      </c>
      <c r="AX382" s="13" t="s">
        <v>76</v>
      </c>
      <c r="AY382" s="254" t="s">
        <v>232</v>
      </c>
    </row>
    <row r="383" s="15" customFormat="1">
      <c r="A383" s="15"/>
      <c r="B383" s="266"/>
      <c r="C383" s="267"/>
      <c r="D383" s="245" t="s">
        <v>239</v>
      </c>
      <c r="E383" s="268" t="s">
        <v>1</v>
      </c>
      <c r="F383" s="269" t="s">
        <v>400</v>
      </c>
      <c r="G383" s="267"/>
      <c r="H383" s="268" t="s">
        <v>1</v>
      </c>
      <c r="I383" s="270"/>
      <c r="J383" s="267"/>
      <c r="K383" s="267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239</v>
      </c>
      <c r="AU383" s="275" t="s">
        <v>85</v>
      </c>
      <c r="AV383" s="15" t="s">
        <v>83</v>
      </c>
      <c r="AW383" s="15" t="s">
        <v>32</v>
      </c>
      <c r="AX383" s="15" t="s">
        <v>76</v>
      </c>
      <c r="AY383" s="275" t="s">
        <v>232</v>
      </c>
    </row>
    <row r="384" s="13" customFormat="1">
      <c r="A384" s="13"/>
      <c r="B384" s="243"/>
      <c r="C384" s="244"/>
      <c r="D384" s="245" t="s">
        <v>239</v>
      </c>
      <c r="E384" s="246" t="s">
        <v>1</v>
      </c>
      <c r="F384" s="247" t="s">
        <v>1555</v>
      </c>
      <c r="G384" s="244"/>
      <c r="H384" s="248">
        <v>90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239</v>
      </c>
      <c r="AU384" s="254" t="s">
        <v>85</v>
      </c>
      <c r="AV384" s="13" t="s">
        <v>85</v>
      </c>
      <c r="AW384" s="13" t="s">
        <v>32</v>
      </c>
      <c r="AX384" s="13" t="s">
        <v>76</v>
      </c>
      <c r="AY384" s="254" t="s">
        <v>232</v>
      </c>
    </row>
    <row r="385" s="15" customFormat="1">
      <c r="A385" s="15"/>
      <c r="B385" s="266"/>
      <c r="C385" s="267"/>
      <c r="D385" s="245" t="s">
        <v>239</v>
      </c>
      <c r="E385" s="268" t="s">
        <v>1</v>
      </c>
      <c r="F385" s="269" t="s">
        <v>1500</v>
      </c>
      <c r="G385" s="267"/>
      <c r="H385" s="268" t="s">
        <v>1</v>
      </c>
      <c r="I385" s="270"/>
      <c r="J385" s="267"/>
      <c r="K385" s="267"/>
      <c r="L385" s="271"/>
      <c r="M385" s="272"/>
      <c r="N385" s="273"/>
      <c r="O385" s="273"/>
      <c r="P385" s="273"/>
      <c r="Q385" s="273"/>
      <c r="R385" s="273"/>
      <c r="S385" s="273"/>
      <c r="T385" s="27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5" t="s">
        <v>239</v>
      </c>
      <c r="AU385" s="275" t="s">
        <v>85</v>
      </c>
      <c r="AV385" s="15" t="s">
        <v>83</v>
      </c>
      <c r="AW385" s="15" t="s">
        <v>32</v>
      </c>
      <c r="AX385" s="15" t="s">
        <v>76</v>
      </c>
      <c r="AY385" s="275" t="s">
        <v>232</v>
      </c>
    </row>
    <row r="386" s="13" customFormat="1">
      <c r="A386" s="13"/>
      <c r="B386" s="243"/>
      <c r="C386" s="244"/>
      <c r="D386" s="245" t="s">
        <v>239</v>
      </c>
      <c r="E386" s="246" t="s">
        <v>1</v>
      </c>
      <c r="F386" s="247" t="s">
        <v>1556</v>
      </c>
      <c r="G386" s="244"/>
      <c r="H386" s="248">
        <v>3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239</v>
      </c>
      <c r="AU386" s="254" t="s">
        <v>85</v>
      </c>
      <c r="AV386" s="13" t="s">
        <v>85</v>
      </c>
      <c r="AW386" s="13" t="s">
        <v>32</v>
      </c>
      <c r="AX386" s="13" t="s">
        <v>76</v>
      </c>
      <c r="AY386" s="254" t="s">
        <v>232</v>
      </c>
    </row>
    <row r="387" s="14" customFormat="1">
      <c r="A387" s="14"/>
      <c r="B387" s="255"/>
      <c r="C387" s="256"/>
      <c r="D387" s="245" t="s">
        <v>239</v>
      </c>
      <c r="E387" s="257" t="s">
        <v>1</v>
      </c>
      <c r="F387" s="258" t="s">
        <v>258</v>
      </c>
      <c r="G387" s="256"/>
      <c r="H387" s="259">
        <v>343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239</v>
      </c>
      <c r="AU387" s="265" t="s">
        <v>85</v>
      </c>
      <c r="AV387" s="14" t="s">
        <v>237</v>
      </c>
      <c r="AW387" s="14" t="s">
        <v>32</v>
      </c>
      <c r="AX387" s="14" t="s">
        <v>83</v>
      </c>
      <c r="AY387" s="265" t="s">
        <v>232</v>
      </c>
    </row>
    <row r="388" s="2" customFormat="1" ht="24.15" customHeight="1">
      <c r="A388" s="39"/>
      <c r="B388" s="40"/>
      <c r="C388" s="229" t="s">
        <v>417</v>
      </c>
      <c r="D388" s="229" t="s">
        <v>234</v>
      </c>
      <c r="E388" s="230" t="s">
        <v>1557</v>
      </c>
      <c r="F388" s="231" t="s">
        <v>1558</v>
      </c>
      <c r="G388" s="232" t="s">
        <v>329</v>
      </c>
      <c r="H388" s="233">
        <v>15.65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41</v>
      </c>
      <c r="O388" s="92"/>
      <c r="P388" s="239">
        <f>O388*H388</f>
        <v>0</v>
      </c>
      <c r="Q388" s="239">
        <v>1.0384</v>
      </c>
      <c r="R388" s="239">
        <f>Q388*H388</f>
        <v>16.250959999999999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237</v>
      </c>
      <c r="AT388" s="241" t="s">
        <v>234</v>
      </c>
      <c r="AU388" s="241" t="s">
        <v>85</v>
      </c>
      <c r="AY388" s="18" t="s">
        <v>232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83</v>
      </c>
      <c r="BK388" s="242">
        <f>ROUND(I388*H388,2)</f>
        <v>0</v>
      </c>
      <c r="BL388" s="18" t="s">
        <v>237</v>
      </c>
      <c r="BM388" s="241" t="s">
        <v>1559</v>
      </c>
    </row>
    <row r="389" s="15" customFormat="1">
      <c r="A389" s="15"/>
      <c r="B389" s="266"/>
      <c r="C389" s="267"/>
      <c r="D389" s="245" t="s">
        <v>239</v>
      </c>
      <c r="E389" s="268" t="s">
        <v>1</v>
      </c>
      <c r="F389" s="269" t="s">
        <v>1553</v>
      </c>
      <c r="G389" s="267"/>
      <c r="H389" s="268" t="s">
        <v>1</v>
      </c>
      <c r="I389" s="270"/>
      <c r="J389" s="267"/>
      <c r="K389" s="267"/>
      <c r="L389" s="271"/>
      <c r="M389" s="272"/>
      <c r="N389" s="273"/>
      <c r="O389" s="273"/>
      <c r="P389" s="273"/>
      <c r="Q389" s="273"/>
      <c r="R389" s="273"/>
      <c r="S389" s="273"/>
      <c r="T389" s="27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5" t="s">
        <v>239</v>
      </c>
      <c r="AU389" s="275" t="s">
        <v>85</v>
      </c>
      <c r="AV389" s="15" t="s">
        <v>83</v>
      </c>
      <c r="AW389" s="15" t="s">
        <v>32</v>
      </c>
      <c r="AX389" s="15" t="s">
        <v>76</v>
      </c>
      <c r="AY389" s="275" t="s">
        <v>232</v>
      </c>
    </row>
    <row r="390" s="15" customFormat="1">
      <c r="A390" s="15"/>
      <c r="B390" s="266"/>
      <c r="C390" s="267"/>
      <c r="D390" s="245" t="s">
        <v>239</v>
      </c>
      <c r="E390" s="268" t="s">
        <v>1</v>
      </c>
      <c r="F390" s="269" t="s">
        <v>393</v>
      </c>
      <c r="G390" s="267"/>
      <c r="H390" s="268" t="s">
        <v>1</v>
      </c>
      <c r="I390" s="270"/>
      <c r="J390" s="267"/>
      <c r="K390" s="267"/>
      <c r="L390" s="271"/>
      <c r="M390" s="272"/>
      <c r="N390" s="273"/>
      <c r="O390" s="273"/>
      <c r="P390" s="273"/>
      <c r="Q390" s="273"/>
      <c r="R390" s="273"/>
      <c r="S390" s="273"/>
      <c r="T390" s="27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5" t="s">
        <v>239</v>
      </c>
      <c r="AU390" s="275" t="s">
        <v>85</v>
      </c>
      <c r="AV390" s="15" t="s">
        <v>83</v>
      </c>
      <c r="AW390" s="15" t="s">
        <v>32</v>
      </c>
      <c r="AX390" s="15" t="s">
        <v>76</v>
      </c>
      <c r="AY390" s="275" t="s">
        <v>232</v>
      </c>
    </row>
    <row r="391" s="13" customFormat="1">
      <c r="A391" s="13"/>
      <c r="B391" s="243"/>
      <c r="C391" s="244"/>
      <c r="D391" s="245" t="s">
        <v>239</v>
      </c>
      <c r="E391" s="246" t="s">
        <v>1</v>
      </c>
      <c r="F391" s="247" t="s">
        <v>1560</v>
      </c>
      <c r="G391" s="244"/>
      <c r="H391" s="248">
        <v>5.2999999999999998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239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232</v>
      </c>
    </row>
    <row r="392" s="15" customFormat="1">
      <c r="A392" s="15"/>
      <c r="B392" s="266"/>
      <c r="C392" s="267"/>
      <c r="D392" s="245" t="s">
        <v>239</v>
      </c>
      <c r="E392" s="268" t="s">
        <v>1</v>
      </c>
      <c r="F392" s="269" t="s">
        <v>399</v>
      </c>
      <c r="G392" s="267"/>
      <c r="H392" s="268" t="s">
        <v>1</v>
      </c>
      <c r="I392" s="270"/>
      <c r="J392" s="267"/>
      <c r="K392" s="267"/>
      <c r="L392" s="271"/>
      <c r="M392" s="272"/>
      <c r="N392" s="273"/>
      <c r="O392" s="273"/>
      <c r="P392" s="273"/>
      <c r="Q392" s="273"/>
      <c r="R392" s="273"/>
      <c r="S392" s="273"/>
      <c r="T392" s="27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5" t="s">
        <v>239</v>
      </c>
      <c r="AU392" s="275" t="s">
        <v>85</v>
      </c>
      <c r="AV392" s="15" t="s">
        <v>83</v>
      </c>
      <c r="AW392" s="15" t="s">
        <v>32</v>
      </c>
      <c r="AX392" s="15" t="s">
        <v>76</v>
      </c>
      <c r="AY392" s="275" t="s">
        <v>232</v>
      </c>
    </row>
    <row r="393" s="13" customFormat="1">
      <c r="A393" s="13"/>
      <c r="B393" s="243"/>
      <c r="C393" s="244"/>
      <c r="D393" s="245" t="s">
        <v>239</v>
      </c>
      <c r="E393" s="246" t="s">
        <v>1</v>
      </c>
      <c r="F393" s="247" t="s">
        <v>1560</v>
      </c>
      <c r="G393" s="244"/>
      <c r="H393" s="248">
        <v>5.2999999999999998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239</v>
      </c>
      <c r="AU393" s="254" t="s">
        <v>85</v>
      </c>
      <c r="AV393" s="13" t="s">
        <v>85</v>
      </c>
      <c r="AW393" s="13" t="s">
        <v>32</v>
      </c>
      <c r="AX393" s="13" t="s">
        <v>76</v>
      </c>
      <c r="AY393" s="254" t="s">
        <v>232</v>
      </c>
    </row>
    <row r="394" s="15" customFormat="1">
      <c r="A394" s="15"/>
      <c r="B394" s="266"/>
      <c r="C394" s="267"/>
      <c r="D394" s="245" t="s">
        <v>239</v>
      </c>
      <c r="E394" s="268" t="s">
        <v>1</v>
      </c>
      <c r="F394" s="269" t="s">
        <v>400</v>
      </c>
      <c r="G394" s="267"/>
      <c r="H394" s="268" t="s">
        <v>1</v>
      </c>
      <c r="I394" s="270"/>
      <c r="J394" s="267"/>
      <c r="K394" s="267"/>
      <c r="L394" s="271"/>
      <c r="M394" s="272"/>
      <c r="N394" s="273"/>
      <c r="O394" s="273"/>
      <c r="P394" s="273"/>
      <c r="Q394" s="273"/>
      <c r="R394" s="273"/>
      <c r="S394" s="273"/>
      <c r="T394" s="27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5" t="s">
        <v>239</v>
      </c>
      <c r="AU394" s="275" t="s">
        <v>85</v>
      </c>
      <c r="AV394" s="15" t="s">
        <v>83</v>
      </c>
      <c r="AW394" s="15" t="s">
        <v>32</v>
      </c>
      <c r="AX394" s="15" t="s">
        <v>76</v>
      </c>
      <c r="AY394" s="275" t="s">
        <v>232</v>
      </c>
    </row>
    <row r="395" s="13" customFormat="1">
      <c r="A395" s="13"/>
      <c r="B395" s="243"/>
      <c r="C395" s="244"/>
      <c r="D395" s="245" t="s">
        <v>239</v>
      </c>
      <c r="E395" s="246" t="s">
        <v>1</v>
      </c>
      <c r="F395" s="247" t="s">
        <v>1561</v>
      </c>
      <c r="G395" s="244"/>
      <c r="H395" s="248">
        <v>4.9000000000000004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239</v>
      </c>
      <c r="AU395" s="254" t="s">
        <v>85</v>
      </c>
      <c r="AV395" s="13" t="s">
        <v>85</v>
      </c>
      <c r="AW395" s="13" t="s">
        <v>32</v>
      </c>
      <c r="AX395" s="13" t="s">
        <v>76</v>
      </c>
      <c r="AY395" s="254" t="s">
        <v>232</v>
      </c>
    </row>
    <row r="396" s="15" customFormat="1">
      <c r="A396" s="15"/>
      <c r="B396" s="266"/>
      <c r="C396" s="267"/>
      <c r="D396" s="245" t="s">
        <v>239</v>
      </c>
      <c r="E396" s="268" t="s">
        <v>1</v>
      </c>
      <c r="F396" s="269" t="s">
        <v>1500</v>
      </c>
      <c r="G396" s="267"/>
      <c r="H396" s="268" t="s">
        <v>1</v>
      </c>
      <c r="I396" s="270"/>
      <c r="J396" s="267"/>
      <c r="K396" s="267"/>
      <c r="L396" s="271"/>
      <c r="M396" s="272"/>
      <c r="N396" s="273"/>
      <c r="O396" s="273"/>
      <c r="P396" s="273"/>
      <c r="Q396" s="273"/>
      <c r="R396" s="273"/>
      <c r="S396" s="273"/>
      <c r="T396" s="27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5" t="s">
        <v>239</v>
      </c>
      <c r="AU396" s="275" t="s">
        <v>85</v>
      </c>
      <c r="AV396" s="15" t="s">
        <v>83</v>
      </c>
      <c r="AW396" s="15" t="s">
        <v>32</v>
      </c>
      <c r="AX396" s="15" t="s">
        <v>76</v>
      </c>
      <c r="AY396" s="275" t="s">
        <v>232</v>
      </c>
    </row>
    <row r="397" s="13" customFormat="1">
      <c r="A397" s="13"/>
      <c r="B397" s="243"/>
      <c r="C397" s="244"/>
      <c r="D397" s="245" t="s">
        <v>239</v>
      </c>
      <c r="E397" s="246" t="s">
        <v>1</v>
      </c>
      <c r="F397" s="247" t="s">
        <v>1562</v>
      </c>
      <c r="G397" s="244"/>
      <c r="H397" s="248">
        <v>0.14999999999999999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239</v>
      </c>
      <c r="AU397" s="254" t="s">
        <v>85</v>
      </c>
      <c r="AV397" s="13" t="s">
        <v>85</v>
      </c>
      <c r="AW397" s="13" t="s">
        <v>32</v>
      </c>
      <c r="AX397" s="13" t="s">
        <v>76</v>
      </c>
      <c r="AY397" s="254" t="s">
        <v>232</v>
      </c>
    </row>
    <row r="398" s="14" customFormat="1">
      <c r="A398" s="14"/>
      <c r="B398" s="255"/>
      <c r="C398" s="256"/>
      <c r="D398" s="245" t="s">
        <v>239</v>
      </c>
      <c r="E398" s="257" t="s">
        <v>1</v>
      </c>
      <c r="F398" s="258" t="s">
        <v>258</v>
      </c>
      <c r="G398" s="256"/>
      <c r="H398" s="259">
        <v>15.65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239</v>
      </c>
      <c r="AU398" s="265" t="s">
        <v>85</v>
      </c>
      <c r="AV398" s="14" t="s">
        <v>237</v>
      </c>
      <c r="AW398" s="14" t="s">
        <v>32</v>
      </c>
      <c r="AX398" s="14" t="s">
        <v>83</v>
      </c>
      <c r="AY398" s="265" t="s">
        <v>232</v>
      </c>
    </row>
    <row r="399" s="12" customFormat="1" ht="22.8" customHeight="1">
      <c r="A399" s="12"/>
      <c r="B399" s="213"/>
      <c r="C399" s="214"/>
      <c r="D399" s="215" t="s">
        <v>75</v>
      </c>
      <c r="E399" s="227" t="s">
        <v>237</v>
      </c>
      <c r="F399" s="227" t="s">
        <v>465</v>
      </c>
      <c r="G399" s="214"/>
      <c r="H399" s="214"/>
      <c r="I399" s="217"/>
      <c r="J399" s="228">
        <f>BK399</f>
        <v>0</v>
      </c>
      <c r="K399" s="214"/>
      <c r="L399" s="219"/>
      <c r="M399" s="220"/>
      <c r="N399" s="221"/>
      <c r="O399" s="221"/>
      <c r="P399" s="222">
        <f>SUM(P400:P915)</f>
        <v>0</v>
      </c>
      <c r="Q399" s="221"/>
      <c r="R399" s="222">
        <f>SUM(R400:R915)</f>
        <v>11421.435134999998</v>
      </c>
      <c r="S399" s="221"/>
      <c r="T399" s="223">
        <f>SUM(T400:T915)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4" t="s">
        <v>83</v>
      </c>
      <c r="AT399" s="225" t="s">
        <v>75</v>
      </c>
      <c r="AU399" s="225" t="s">
        <v>83</v>
      </c>
      <c r="AY399" s="224" t="s">
        <v>232</v>
      </c>
      <c r="BK399" s="226">
        <f>SUM(BK400:BK915)</f>
        <v>0</v>
      </c>
    </row>
    <row r="400" s="2" customFormat="1" ht="33" customHeight="1">
      <c r="A400" s="39"/>
      <c r="B400" s="40"/>
      <c r="C400" s="229" t="s">
        <v>422</v>
      </c>
      <c r="D400" s="229" t="s">
        <v>234</v>
      </c>
      <c r="E400" s="230" t="s">
        <v>1563</v>
      </c>
      <c r="F400" s="231" t="s">
        <v>1564</v>
      </c>
      <c r="G400" s="232" t="s">
        <v>293</v>
      </c>
      <c r="H400" s="233">
        <v>156</v>
      </c>
      <c r="I400" s="234"/>
      <c r="J400" s="235">
        <f>ROUND(I400*H400,2)</f>
        <v>0</v>
      </c>
      <c r="K400" s="236"/>
      <c r="L400" s="45"/>
      <c r="M400" s="237" t="s">
        <v>1</v>
      </c>
      <c r="N400" s="238" t="s">
        <v>41</v>
      </c>
      <c r="O400" s="92"/>
      <c r="P400" s="239">
        <f>O400*H400</f>
        <v>0</v>
      </c>
      <c r="Q400" s="239">
        <v>0.12901000000000001</v>
      </c>
      <c r="R400" s="239">
        <f>Q400*H400</f>
        <v>20.125560000000004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237</v>
      </c>
      <c r="AT400" s="241" t="s">
        <v>234</v>
      </c>
      <c r="AU400" s="241" t="s">
        <v>85</v>
      </c>
      <c r="AY400" s="18" t="s">
        <v>232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83</v>
      </c>
      <c r="BK400" s="242">
        <f>ROUND(I400*H400,2)</f>
        <v>0</v>
      </c>
      <c r="BL400" s="18" t="s">
        <v>237</v>
      </c>
      <c r="BM400" s="241" t="s">
        <v>1565</v>
      </c>
    </row>
    <row r="401" s="15" customFormat="1">
      <c r="A401" s="15"/>
      <c r="B401" s="266"/>
      <c r="C401" s="267"/>
      <c r="D401" s="245" t="s">
        <v>239</v>
      </c>
      <c r="E401" s="268" t="s">
        <v>1</v>
      </c>
      <c r="F401" s="269" t="s">
        <v>1383</v>
      </c>
      <c r="G401" s="267"/>
      <c r="H401" s="268" t="s">
        <v>1</v>
      </c>
      <c r="I401" s="270"/>
      <c r="J401" s="267"/>
      <c r="K401" s="267"/>
      <c r="L401" s="271"/>
      <c r="M401" s="272"/>
      <c r="N401" s="273"/>
      <c r="O401" s="273"/>
      <c r="P401" s="273"/>
      <c r="Q401" s="273"/>
      <c r="R401" s="273"/>
      <c r="S401" s="273"/>
      <c r="T401" s="27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5" t="s">
        <v>239</v>
      </c>
      <c r="AU401" s="275" t="s">
        <v>85</v>
      </c>
      <c r="AV401" s="15" t="s">
        <v>83</v>
      </c>
      <c r="AW401" s="15" t="s">
        <v>32</v>
      </c>
      <c r="AX401" s="15" t="s">
        <v>76</v>
      </c>
      <c r="AY401" s="275" t="s">
        <v>232</v>
      </c>
    </row>
    <row r="402" s="15" customFormat="1">
      <c r="A402" s="15"/>
      <c r="B402" s="266"/>
      <c r="C402" s="267"/>
      <c r="D402" s="245" t="s">
        <v>239</v>
      </c>
      <c r="E402" s="268" t="s">
        <v>1</v>
      </c>
      <c r="F402" s="269" t="s">
        <v>393</v>
      </c>
      <c r="G402" s="267"/>
      <c r="H402" s="268" t="s">
        <v>1</v>
      </c>
      <c r="I402" s="270"/>
      <c r="J402" s="267"/>
      <c r="K402" s="267"/>
      <c r="L402" s="271"/>
      <c r="M402" s="272"/>
      <c r="N402" s="273"/>
      <c r="O402" s="273"/>
      <c r="P402" s="273"/>
      <c r="Q402" s="273"/>
      <c r="R402" s="273"/>
      <c r="S402" s="273"/>
      <c r="T402" s="27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5" t="s">
        <v>239</v>
      </c>
      <c r="AU402" s="275" t="s">
        <v>85</v>
      </c>
      <c r="AV402" s="15" t="s">
        <v>83</v>
      </c>
      <c r="AW402" s="15" t="s">
        <v>32</v>
      </c>
      <c r="AX402" s="15" t="s">
        <v>76</v>
      </c>
      <c r="AY402" s="275" t="s">
        <v>232</v>
      </c>
    </row>
    <row r="403" s="15" customFormat="1">
      <c r="A403" s="15"/>
      <c r="B403" s="266"/>
      <c r="C403" s="267"/>
      <c r="D403" s="245" t="s">
        <v>239</v>
      </c>
      <c r="E403" s="268" t="s">
        <v>1</v>
      </c>
      <c r="F403" s="269" t="s">
        <v>1566</v>
      </c>
      <c r="G403" s="267"/>
      <c r="H403" s="268" t="s">
        <v>1</v>
      </c>
      <c r="I403" s="270"/>
      <c r="J403" s="267"/>
      <c r="K403" s="267"/>
      <c r="L403" s="271"/>
      <c r="M403" s="272"/>
      <c r="N403" s="273"/>
      <c r="O403" s="273"/>
      <c r="P403" s="273"/>
      <c r="Q403" s="273"/>
      <c r="R403" s="273"/>
      <c r="S403" s="273"/>
      <c r="T403" s="27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5" t="s">
        <v>239</v>
      </c>
      <c r="AU403" s="275" t="s">
        <v>85</v>
      </c>
      <c r="AV403" s="15" t="s">
        <v>83</v>
      </c>
      <c r="AW403" s="15" t="s">
        <v>32</v>
      </c>
      <c r="AX403" s="15" t="s">
        <v>76</v>
      </c>
      <c r="AY403" s="275" t="s">
        <v>232</v>
      </c>
    </row>
    <row r="404" s="13" customFormat="1">
      <c r="A404" s="13"/>
      <c r="B404" s="243"/>
      <c r="C404" s="244"/>
      <c r="D404" s="245" t="s">
        <v>239</v>
      </c>
      <c r="E404" s="246" t="s">
        <v>1</v>
      </c>
      <c r="F404" s="247" t="s">
        <v>7</v>
      </c>
      <c r="G404" s="244"/>
      <c r="H404" s="248">
        <v>21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239</v>
      </c>
      <c r="AU404" s="254" t="s">
        <v>85</v>
      </c>
      <c r="AV404" s="13" t="s">
        <v>85</v>
      </c>
      <c r="AW404" s="13" t="s">
        <v>32</v>
      </c>
      <c r="AX404" s="13" t="s">
        <v>76</v>
      </c>
      <c r="AY404" s="254" t="s">
        <v>232</v>
      </c>
    </row>
    <row r="405" s="13" customFormat="1">
      <c r="A405" s="13"/>
      <c r="B405" s="243"/>
      <c r="C405" s="244"/>
      <c r="D405" s="245" t="s">
        <v>239</v>
      </c>
      <c r="E405" s="246" t="s">
        <v>1</v>
      </c>
      <c r="F405" s="247" t="s">
        <v>340</v>
      </c>
      <c r="G405" s="244"/>
      <c r="H405" s="248">
        <v>19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239</v>
      </c>
      <c r="AU405" s="254" t="s">
        <v>85</v>
      </c>
      <c r="AV405" s="13" t="s">
        <v>85</v>
      </c>
      <c r="AW405" s="13" t="s">
        <v>32</v>
      </c>
      <c r="AX405" s="13" t="s">
        <v>76</v>
      </c>
      <c r="AY405" s="254" t="s">
        <v>232</v>
      </c>
    </row>
    <row r="406" s="13" customFormat="1">
      <c r="A406" s="13"/>
      <c r="B406" s="243"/>
      <c r="C406" s="244"/>
      <c r="D406" s="245" t="s">
        <v>239</v>
      </c>
      <c r="E406" s="246" t="s">
        <v>1</v>
      </c>
      <c r="F406" s="247" t="s">
        <v>83</v>
      </c>
      <c r="G406" s="244"/>
      <c r="H406" s="248">
        <v>1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239</v>
      </c>
      <c r="AU406" s="254" t="s">
        <v>85</v>
      </c>
      <c r="AV406" s="13" t="s">
        <v>85</v>
      </c>
      <c r="AW406" s="13" t="s">
        <v>32</v>
      </c>
      <c r="AX406" s="13" t="s">
        <v>76</v>
      </c>
      <c r="AY406" s="254" t="s">
        <v>232</v>
      </c>
    </row>
    <row r="407" s="13" customFormat="1">
      <c r="A407" s="13"/>
      <c r="B407" s="243"/>
      <c r="C407" s="244"/>
      <c r="D407" s="245" t="s">
        <v>239</v>
      </c>
      <c r="E407" s="246" t="s">
        <v>1</v>
      </c>
      <c r="F407" s="247" t="s">
        <v>83</v>
      </c>
      <c r="G407" s="244"/>
      <c r="H407" s="248">
        <v>1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239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232</v>
      </c>
    </row>
    <row r="408" s="15" customFormat="1">
      <c r="A408" s="15"/>
      <c r="B408" s="266"/>
      <c r="C408" s="267"/>
      <c r="D408" s="245" t="s">
        <v>239</v>
      </c>
      <c r="E408" s="268" t="s">
        <v>1</v>
      </c>
      <c r="F408" s="269" t="s">
        <v>1567</v>
      </c>
      <c r="G408" s="267"/>
      <c r="H408" s="268" t="s">
        <v>1</v>
      </c>
      <c r="I408" s="270"/>
      <c r="J408" s="267"/>
      <c r="K408" s="267"/>
      <c r="L408" s="271"/>
      <c r="M408" s="272"/>
      <c r="N408" s="273"/>
      <c r="O408" s="273"/>
      <c r="P408" s="273"/>
      <c r="Q408" s="273"/>
      <c r="R408" s="273"/>
      <c r="S408" s="273"/>
      <c r="T408" s="27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5" t="s">
        <v>239</v>
      </c>
      <c r="AU408" s="275" t="s">
        <v>85</v>
      </c>
      <c r="AV408" s="15" t="s">
        <v>83</v>
      </c>
      <c r="AW408" s="15" t="s">
        <v>32</v>
      </c>
      <c r="AX408" s="15" t="s">
        <v>76</v>
      </c>
      <c r="AY408" s="275" t="s">
        <v>232</v>
      </c>
    </row>
    <row r="409" s="13" customFormat="1">
      <c r="A409" s="13"/>
      <c r="B409" s="243"/>
      <c r="C409" s="244"/>
      <c r="D409" s="245" t="s">
        <v>239</v>
      </c>
      <c r="E409" s="246" t="s">
        <v>1</v>
      </c>
      <c r="F409" s="247" t="s">
        <v>237</v>
      </c>
      <c r="G409" s="244"/>
      <c r="H409" s="248">
        <v>4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239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232</v>
      </c>
    </row>
    <row r="410" s="13" customFormat="1">
      <c r="A410" s="13"/>
      <c r="B410" s="243"/>
      <c r="C410" s="244"/>
      <c r="D410" s="245" t="s">
        <v>239</v>
      </c>
      <c r="E410" s="246" t="s">
        <v>1</v>
      </c>
      <c r="F410" s="247" t="s">
        <v>290</v>
      </c>
      <c r="G410" s="244"/>
      <c r="H410" s="248">
        <v>11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239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232</v>
      </c>
    </row>
    <row r="411" s="16" customFormat="1">
      <c r="A411" s="16"/>
      <c r="B411" s="287"/>
      <c r="C411" s="288"/>
      <c r="D411" s="245" t="s">
        <v>239</v>
      </c>
      <c r="E411" s="289" t="s">
        <v>1</v>
      </c>
      <c r="F411" s="290" t="s">
        <v>499</v>
      </c>
      <c r="G411" s="288"/>
      <c r="H411" s="291">
        <v>57</v>
      </c>
      <c r="I411" s="292"/>
      <c r="J411" s="288"/>
      <c r="K411" s="288"/>
      <c r="L411" s="293"/>
      <c r="M411" s="294"/>
      <c r="N411" s="295"/>
      <c r="O411" s="295"/>
      <c r="P411" s="295"/>
      <c r="Q411" s="295"/>
      <c r="R411" s="295"/>
      <c r="S411" s="295"/>
      <c r="T411" s="29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7" t="s">
        <v>239</v>
      </c>
      <c r="AU411" s="297" t="s">
        <v>85</v>
      </c>
      <c r="AV411" s="16" t="s">
        <v>244</v>
      </c>
      <c r="AW411" s="16" t="s">
        <v>32</v>
      </c>
      <c r="AX411" s="16" t="s">
        <v>76</v>
      </c>
      <c r="AY411" s="297" t="s">
        <v>232</v>
      </c>
    </row>
    <row r="412" s="15" customFormat="1">
      <c r="A412" s="15"/>
      <c r="B412" s="266"/>
      <c r="C412" s="267"/>
      <c r="D412" s="245" t="s">
        <v>239</v>
      </c>
      <c r="E412" s="268" t="s">
        <v>1</v>
      </c>
      <c r="F412" s="269" t="s">
        <v>399</v>
      </c>
      <c r="G412" s="267"/>
      <c r="H412" s="268" t="s">
        <v>1</v>
      </c>
      <c r="I412" s="270"/>
      <c r="J412" s="267"/>
      <c r="K412" s="267"/>
      <c r="L412" s="271"/>
      <c r="M412" s="272"/>
      <c r="N412" s="273"/>
      <c r="O412" s="273"/>
      <c r="P412" s="273"/>
      <c r="Q412" s="273"/>
      <c r="R412" s="273"/>
      <c r="S412" s="273"/>
      <c r="T412" s="27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5" t="s">
        <v>239</v>
      </c>
      <c r="AU412" s="275" t="s">
        <v>85</v>
      </c>
      <c r="AV412" s="15" t="s">
        <v>83</v>
      </c>
      <c r="AW412" s="15" t="s">
        <v>32</v>
      </c>
      <c r="AX412" s="15" t="s">
        <v>76</v>
      </c>
      <c r="AY412" s="275" t="s">
        <v>232</v>
      </c>
    </row>
    <row r="413" s="15" customFormat="1">
      <c r="A413" s="15"/>
      <c r="B413" s="266"/>
      <c r="C413" s="267"/>
      <c r="D413" s="245" t="s">
        <v>239</v>
      </c>
      <c r="E413" s="268" t="s">
        <v>1</v>
      </c>
      <c r="F413" s="269" t="s">
        <v>1566</v>
      </c>
      <c r="G413" s="267"/>
      <c r="H413" s="268" t="s">
        <v>1</v>
      </c>
      <c r="I413" s="270"/>
      <c r="J413" s="267"/>
      <c r="K413" s="267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239</v>
      </c>
      <c r="AU413" s="275" t="s">
        <v>85</v>
      </c>
      <c r="AV413" s="15" t="s">
        <v>83</v>
      </c>
      <c r="AW413" s="15" t="s">
        <v>32</v>
      </c>
      <c r="AX413" s="15" t="s">
        <v>76</v>
      </c>
      <c r="AY413" s="275" t="s">
        <v>232</v>
      </c>
    </row>
    <row r="414" s="13" customFormat="1">
      <c r="A414" s="13"/>
      <c r="B414" s="243"/>
      <c r="C414" s="244"/>
      <c r="D414" s="245" t="s">
        <v>239</v>
      </c>
      <c r="E414" s="246" t="s">
        <v>1</v>
      </c>
      <c r="F414" s="247" t="s">
        <v>7</v>
      </c>
      <c r="G414" s="244"/>
      <c r="H414" s="248">
        <v>21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239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232</v>
      </c>
    </row>
    <row r="415" s="13" customFormat="1">
      <c r="A415" s="13"/>
      <c r="B415" s="243"/>
      <c r="C415" s="244"/>
      <c r="D415" s="245" t="s">
        <v>239</v>
      </c>
      <c r="E415" s="246" t="s">
        <v>1</v>
      </c>
      <c r="F415" s="247" t="s">
        <v>340</v>
      </c>
      <c r="G415" s="244"/>
      <c r="H415" s="248">
        <v>19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239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232</v>
      </c>
    </row>
    <row r="416" s="13" customFormat="1">
      <c r="A416" s="13"/>
      <c r="B416" s="243"/>
      <c r="C416" s="244"/>
      <c r="D416" s="245" t="s">
        <v>239</v>
      </c>
      <c r="E416" s="246" t="s">
        <v>1</v>
      </c>
      <c r="F416" s="247" t="s">
        <v>83</v>
      </c>
      <c r="G416" s="244"/>
      <c r="H416" s="248">
        <v>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239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232</v>
      </c>
    </row>
    <row r="417" s="13" customFormat="1">
      <c r="A417" s="13"/>
      <c r="B417" s="243"/>
      <c r="C417" s="244"/>
      <c r="D417" s="245" t="s">
        <v>239</v>
      </c>
      <c r="E417" s="246" t="s">
        <v>1</v>
      </c>
      <c r="F417" s="247" t="s">
        <v>83</v>
      </c>
      <c r="G417" s="244"/>
      <c r="H417" s="248">
        <v>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239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232</v>
      </c>
    </row>
    <row r="418" s="15" customFormat="1">
      <c r="A418" s="15"/>
      <c r="B418" s="266"/>
      <c r="C418" s="267"/>
      <c r="D418" s="245" t="s">
        <v>239</v>
      </c>
      <c r="E418" s="268" t="s">
        <v>1</v>
      </c>
      <c r="F418" s="269" t="s">
        <v>1567</v>
      </c>
      <c r="G418" s="267"/>
      <c r="H418" s="268" t="s">
        <v>1</v>
      </c>
      <c r="I418" s="270"/>
      <c r="J418" s="267"/>
      <c r="K418" s="267"/>
      <c r="L418" s="271"/>
      <c r="M418" s="272"/>
      <c r="N418" s="273"/>
      <c r="O418" s="273"/>
      <c r="P418" s="273"/>
      <c r="Q418" s="273"/>
      <c r="R418" s="273"/>
      <c r="S418" s="273"/>
      <c r="T418" s="27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5" t="s">
        <v>239</v>
      </c>
      <c r="AU418" s="275" t="s">
        <v>85</v>
      </c>
      <c r="AV418" s="15" t="s">
        <v>83</v>
      </c>
      <c r="AW418" s="15" t="s">
        <v>32</v>
      </c>
      <c r="AX418" s="15" t="s">
        <v>76</v>
      </c>
      <c r="AY418" s="275" t="s">
        <v>232</v>
      </c>
    </row>
    <row r="419" s="13" customFormat="1">
      <c r="A419" s="13"/>
      <c r="B419" s="243"/>
      <c r="C419" s="244"/>
      <c r="D419" s="245" t="s">
        <v>239</v>
      </c>
      <c r="E419" s="246" t="s">
        <v>1</v>
      </c>
      <c r="F419" s="247" t="s">
        <v>237</v>
      </c>
      <c r="G419" s="244"/>
      <c r="H419" s="248">
        <v>4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239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232</v>
      </c>
    </row>
    <row r="420" s="13" customFormat="1">
      <c r="A420" s="13"/>
      <c r="B420" s="243"/>
      <c r="C420" s="244"/>
      <c r="D420" s="245" t="s">
        <v>239</v>
      </c>
      <c r="E420" s="246" t="s">
        <v>1</v>
      </c>
      <c r="F420" s="247" t="s">
        <v>290</v>
      </c>
      <c r="G420" s="244"/>
      <c r="H420" s="248">
        <v>11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239</v>
      </c>
      <c r="AU420" s="254" t="s">
        <v>85</v>
      </c>
      <c r="AV420" s="13" t="s">
        <v>85</v>
      </c>
      <c r="AW420" s="13" t="s">
        <v>32</v>
      </c>
      <c r="AX420" s="13" t="s">
        <v>76</v>
      </c>
      <c r="AY420" s="254" t="s">
        <v>232</v>
      </c>
    </row>
    <row r="421" s="16" customFormat="1">
      <c r="A421" s="16"/>
      <c r="B421" s="287"/>
      <c r="C421" s="288"/>
      <c r="D421" s="245" t="s">
        <v>239</v>
      </c>
      <c r="E421" s="289" t="s">
        <v>1</v>
      </c>
      <c r="F421" s="290" t="s">
        <v>499</v>
      </c>
      <c r="G421" s="288"/>
      <c r="H421" s="291">
        <v>57</v>
      </c>
      <c r="I421" s="292"/>
      <c r="J421" s="288"/>
      <c r="K421" s="288"/>
      <c r="L421" s="293"/>
      <c r="M421" s="294"/>
      <c r="N421" s="295"/>
      <c r="O421" s="295"/>
      <c r="P421" s="295"/>
      <c r="Q421" s="295"/>
      <c r="R421" s="295"/>
      <c r="S421" s="295"/>
      <c r="T421" s="29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97" t="s">
        <v>239</v>
      </c>
      <c r="AU421" s="297" t="s">
        <v>85</v>
      </c>
      <c r="AV421" s="16" t="s">
        <v>244</v>
      </c>
      <c r="AW421" s="16" t="s">
        <v>32</v>
      </c>
      <c r="AX421" s="16" t="s">
        <v>76</v>
      </c>
      <c r="AY421" s="297" t="s">
        <v>232</v>
      </c>
    </row>
    <row r="422" s="15" customFormat="1">
      <c r="A422" s="15"/>
      <c r="B422" s="266"/>
      <c r="C422" s="267"/>
      <c r="D422" s="245" t="s">
        <v>239</v>
      </c>
      <c r="E422" s="268" t="s">
        <v>1</v>
      </c>
      <c r="F422" s="269" t="s">
        <v>400</v>
      </c>
      <c r="G422" s="267"/>
      <c r="H422" s="268" t="s">
        <v>1</v>
      </c>
      <c r="I422" s="270"/>
      <c r="J422" s="267"/>
      <c r="K422" s="267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239</v>
      </c>
      <c r="AU422" s="275" t="s">
        <v>85</v>
      </c>
      <c r="AV422" s="15" t="s">
        <v>83</v>
      </c>
      <c r="AW422" s="15" t="s">
        <v>32</v>
      </c>
      <c r="AX422" s="15" t="s">
        <v>76</v>
      </c>
      <c r="AY422" s="275" t="s">
        <v>232</v>
      </c>
    </row>
    <row r="423" s="15" customFormat="1">
      <c r="A423" s="15"/>
      <c r="B423" s="266"/>
      <c r="C423" s="267"/>
      <c r="D423" s="245" t="s">
        <v>239</v>
      </c>
      <c r="E423" s="268" t="s">
        <v>1</v>
      </c>
      <c r="F423" s="269" t="s">
        <v>1567</v>
      </c>
      <c r="G423" s="267"/>
      <c r="H423" s="268" t="s">
        <v>1</v>
      </c>
      <c r="I423" s="270"/>
      <c r="J423" s="267"/>
      <c r="K423" s="267"/>
      <c r="L423" s="271"/>
      <c r="M423" s="272"/>
      <c r="N423" s="273"/>
      <c r="O423" s="273"/>
      <c r="P423" s="273"/>
      <c r="Q423" s="273"/>
      <c r="R423" s="273"/>
      <c r="S423" s="273"/>
      <c r="T423" s="27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5" t="s">
        <v>239</v>
      </c>
      <c r="AU423" s="275" t="s">
        <v>85</v>
      </c>
      <c r="AV423" s="15" t="s">
        <v>83</v>
      </c>
      <c r="AW423" s="15" t="s">
        <v>32</v>
      </c>
      <c r="AX423" s="15" t="s">
        <v>76</v>
      </c>
      <c r="AY423" s="275" t="s">
        <v>232</v>
      </c>
    </row>
    <row r="424" s="13" customFormat="1">
      <c r="A424" s="13"/>
      <c r="B424" s="243"/>
      <c r="C424" s="244"/>
      <c r="D424" s="245" t="s">
        <v>239</v>
      </c>
      <c r="E424" s="246" t="s">
        <v>1</v>
      </c>
      <c r="F424" s="247" t="s">
        <v>252</v>
      </c>
      <c r="G424" s="244"/>
      <c r="H424" s="248">
        <v>5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239</v>
      </c>
      <c r="AU424" s="254" t="s">
        <v>85</v>
      </c>
      <c r="AV424" s="13" t="s">
        <v>85</v>
      </c>
      <c r="AW424" s="13" t="s">
        <v>32</v>
      </c>
      <c r="AX424" s="13" t="s">
        <v>76</v>
      </c>
      <c r="AY424" s="254" t="s">
        <v>232</v>
      </c>
    </row>
    <row r="425" s="13" customFormat="1">
      <c r="A425" s="13"/>
      <c r="B425" s="243"/>
      <c r="C425" s="244"/>
      <c r="D425" s="245" t="s">
        <v>239</v>
      </c>
      <c r="E425" s="246" t="s">
        <v>1</v>
      </c>
      <c r="F425" s="247" t="s">
        <v>85</v>
      </c>
      <c r="G425" s="244"/>
      <c r="H425" s="248">
        <v>2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239</v>
      </c>
      <c r="AU425" s="254" t="s">
        <v>85</v>
      </c>
      <c r="AV425" s="13" t="s">
        <v>85</v>
      </c>
      <c r="AW425" s="13" t="s">
        <v>32</v>
      </c>
      <c r="AX425" s="13" t="s">
        <v>76</v>
      </c>
      <c r="AY425" s="254" t="s">
        <v>232</v>
      </c>
    </row>
    <row r="426" s="13" customFormat="1">
      <c r="A426" s="13"/>
      <c r="B426" s="243"/>
      <c r="C426" s="244"/>
      <c r="D426" s="245" t="s">
        <v>239</v>
      </c>
      <c r="E426" s="246" t="s">
        <v>1</v>
      </c>
      <c r="F426" s="247" t="s">
        <v>302</v>
      </c>
      <c r="G426" s="244"/>
      <c r="H426" s="248">
        <v>13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239</v>
      </c>
      <c r="AU426" s="254" t="s">
        <v>85</v>
      </c>
      <c r="AV426" s="13" t="s">
        <v>85</v>
      </c>
      <c r="AW426" s="13" t="s">
        <v>32</v>
      </c>
      <c r="AX426" s="13" t="s">
        <v>76</v>
      </c>
      <c r="AY426" s="254" t="s">
        <v>232</v>
      </c>
    </row>
    <row r="427" s="16" customFormat="1">
      <c r="A427" s="16"/>
      <c r="B427" s="287"/>
      <c r="C427" s="288"/>
      <c r="D427" s="245" t="s">
        <v>239</v>
      </c>
      <c r="E427" s="289" t="s">
        <v>1</v>
      </c>
      <c r="F427" s="290" t="s">
        <v>499</v>
      </c>
      <c r="G427" s="288"/>
      <c r="H427" s="291">
        <v>20</v>
      </c>
      <c r="I427" s="292"/>
      <c r="J427" s="288"/>
      <c r="K427" s="288"/>
      <c r="L427" s="293"/>
      <c r="M427" s="294"/>
      <c r="N427" s="295"/>
      <c r="O427" s="295"/>
      <c r="P427" s="295"/>
      <c r="Q427" s="295"/>
      <c r="R427" s="295"/>
      <c r="S427" s="295"/>
      <c r="T427" s="29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7" t="s">
        <v>239</v>
      </c>
      <c r="AU427" s="297" t="s">
        <v>85</v>
      </c>
      <c r="AV427" s="16" t="s">
        <v>244</v>
      </c>
      <c r="AW427" s="16" t="s">
        <v>32</v>
      </c>
      <c r="AX427" s="16" t="s">
        <v>76</v>
      </c>
      <c r="AY427" s="297" t="s">
        <v>232</v>
      </c>
    </row>
    <row r="428" s="15" customFormat="1">
      <c r="A428" s="15"/>
      <c r="B428" s="266"/>
      <c r="C428" s="267"/>
      <c r="D428" s="245" t="s">
        <v>239</v>
      </c>
      <c r="E428" s="268" t="s">
        <v>1</v>
      </c>
      <c r="F428" s="269" t="s">
        <v>1500</v>
      </c>
      <c r="G428" s="267"/>
      <c r="H428" s="268" t="s">
        <v>1</v>
      </c>
      <c r="I428" s="270"/>
      <c r="J428" s="267"/>
      <c r="K428" s="267"/>
      <c r="L428" s="271"/>
      <c r="M428" s="272"/>
      <c r="N428" s="273"/>
      <c r="O428" s="273"/>
      <c r="P428" s="273"/>
      <c r="Q428" s="273"/>
      <c r="R428" s="273"/>
      <c r="S428" s="273"/>
      <c r="T428" s="27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5" t="s">
        <v>239</v>
      </c>
      <c r="AU428" s="275" t="s">
        <v>85</v>
      </c>
      <c r="AV428" s="15" t="s">
        <v>83</v>
      </c>
      <c r="AW428" s="15" t="s">
        <v>32</v>
      </c>
      <c r="AX428" s="15" t="s">
        <v>76</v>
      </c>
      <c r="AY428" s="275" t="s">
        <v>232</v>
      </c>
    </row>
    <row r="429" s="15" customFormat="1">
      <c r="A429" s="15"/>
      <c r="B429" s="266"/>
      <c r="C429" s="267"/>
      <c r="D429" s="245" t="s">
        <v>239</v>
      </c>
      <c r="E429" s="268" t="s">
        <v>1</v>
      </c>
      <c r="F429" s="269" t="s">
        <v>1567</v>
      </c>
      <c r="G429" s="267"/>
      <c r="H429" s="268" t="s">
        <v>1</v>
      </c>
      <c r="I429" s="270"/>
      <c r="J429" s="267"/>
      <c r="K429" s="267"/>
      <c r="L429" s="271"/>
      <c r="M429" s="272"/>
      <c r="N429" s="273"/>
      <c r="O429" s="273"/>
      <c r="P429" s="273"/>
      <c r="Q429" s="273"/>
      <c r="R429" s="273"/>
      <c r="S429" s="273"/>
      <c r="T429" s="274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5" t="s">
        <v>239</v>
      </c>
      <c r="AU429" s="275" t="s">
        <v>85</v>
      </c>
      <c r="AV429" s="15" t="s">
        <v>83</v>
      </c>
      <c r="AW429" s="15" t="s">
        <v>32</v>
      </c>
      <c r="AX429" s="15" t="s">
        <v>76</v>
      </c>
      <c r="AY429" s="275" t="s">
        <v>232</v>
      </c>
    </row>
    <row r="430" s="13" customFormat="1">
      <c r="A430" s="13"/>
      <c r="B430" s="243"/>
      <c r="C430" s="244"/>
      <c r="D430" s="245" t="s">
        <v>239</v>
      </c>
      <c r="E430" s="246" t="s">
        <v>1</v>
      </c>
      <c r="F430" s="247" t="s">
        <v>237</v>
      </c>
      <c r="G430" s="244"/>
      <c r="H430" s="248">
        <v>4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239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232</v>
      </c>
    </row>
    <row r="431" s="13" customFormat="1">
      <c r="A431" s="13"/>
      <c r="B431" s="243"/>
      <c r="C431" s="244"/>
      <c r="D431" s="245" t="s">
        <v>239</v>
      </c>
      <c r="E431" s="246" t="s">
        <v>1</v>
      </c>
      <c r="F431" s="247" t="s">
        <v>83</v>
      </c>
      <c r="G431" s="244"/>
      <c r="H431" s="248">
        <v>1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239</v>
      </c>
      <c r="AU431" s="254" t="s">
        <v>85</v>
      </c>
      <c r="AV431" s="13" t="s">
        <v>85</v>
      </c>
      <c r="AW431" s="13" t="s">
        <v>32</v>
      </c>
      <c r="AX431" s="13" t="s">
        <v>76</v>
      </c>
      <c r="AY431" s="254" t="s">
        <v>232</v>
      </c>
    </row>
    <row r="432" s="13" customFormat="1">
      <c r="A432" s="13"/>
      <c r="B432" s="243"/>
      <c r="C432" s="244"/>
      <c r="D432" s="245" t="s">
        <v>239</v>
      </c>
      <c r="E432" s="246" t="s">
        <v>1</v>
      </c>
      <c r="F432" s="247" t="s">
        <v>302</v>
      </c>
      <c r="G432" s="244"/>
      <c r="H432" s="248">
        <v>13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239</v>
      </c>
      <c r="AU432" s="254" t="s">
        <v>85</v>
      </c>
      <c r="AV432" s="13" t="s">
        <v>85</v>
      </c>
      <c r="AW432" s="13" t="s">
        <v>32</v>
      </c>
      <c r="AX432" s="13" t="s">
        <v>76</v>
      </c>
      <c r="AY432" s="254" t="s">
        <v>232</v>
      </c>
    </row>
    <row r="433" s="13" customFormat="1">
      <c r="A433" s="13"/>
      <c r="B433" s="243"/>
      <c r="C433" s="244"/>
      <c r="D433" s="245" t="s">
        <v>239</v>
      </c>
      <c r="E433" s="246" t="s">
        <v>1</v>
      </c>
      <c r="F433" s="247" t="s">
        <v>244</v>
      </c>
      <c r="G433" s="244"/>
      <c r="H433" s="248">
        <v>3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239</v>
      </c>
      <c r="AU433" s="254" t="s">
        <v>85</v>
      </c>
      <c r="AV433" s="13" t="s">
        <v>85</v>
      </c>
      <c r="AW433" s="13" t="s">
        <v>32</v>
      </c>
      <c r="AX433" s="13" t="s">
        <v>76</v>
      </c>
      <c r="AY433" s="254" t="s">
        <v>232</v>
      </c>
    </row>
    <row r="434" s="13" customFormat="1">
      <c r="A434" s="13"/>
      <c r="B434" s="243"/>
      <c r="C434" s="244"/>
      <c r="D434" s="245" t="s">
        <v>239</v>
      </c>
      <c r="E434" s="246" t="s">
        <v>1</v>
      </c>
      <c r="F434" s="247" t="s">
        <v>83</v>
      </c>
      <c r="G434" s="244"/>
      <c r="H434" s="248">
        <v>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239</v>
      </c>
      <c r="AU434" s="254" t="s">
        <v>85</v>
      </c>
      <c r="AV434" s="13" t="s">
        <v>85</v>
      </c>
      <c r="AW434" s="13" t="s">
        <v>32</v>
      </c>
      <c r="AX434" s="13" t="s">
        <v>76</v>
      </c>
      <c r="AY434" s="254" t="s">
        <v>232</v>
      </c>
    </row>
    <row r="435" s="16" customFormat="1">
      <c r="A435" s="16"/>
      <c r="B435" s="287"/>
      <c r="C435" s="288"/>
      <c r="D435" s="245" t="s">
        <v>239</v>
      </c>
      <c r="E435" s="289" t="s">
        <v>1</v>
      </c>
      <c r="F435" s="290" t="s">
        <v>499</v>
      </c>
      <c r="G435" s="288"/>
      <c r="H435" s="291">
        <v>22</v>
      </c>
      <c r="I435" s="292"/>
      <c r="J435" s="288"/>
      <c r="K435" s="288"/>
      <c r="L435" s="293"/>
      <c r="M435" s="294"/>
      <c r="N435" s="295"/>
      <c r="O435" s="295"/>
      <c r="P435" s="295"/>
      <c r="Q435" s="295"/>
      <c r="R435" s="295"/>
      <c r="S435" s="295"/>
      <c r="T435" s="29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97" t="s">
        <v>239</v>
      </c>
      <c r="AU435" s="297" t="s">
        <v>85</v>
      </c>
      <c r="AV435" s="16" t="s">
        <v>244</v>
      </c>
      <c r="AW435" s="16" t="s">
        <v>32</v>
      </c>
      <c r="AX435" s="16" t="s">
        <v>76</v>
      </c>
      <c r="AY435" s="297" t="s">
        <v>232</v>
      </c>
    </row>
    <row r="436" s="14" customFormat="1">
      <c r="A436" s="14"/>
      <c r="B436" s="255"/>
      <c r="C436" s="256"/>
      <c r="D436" s="245" t="s">
        <v>239</v>
      </c>
      <c r="E436" s="257" t="s">
        <v>1</v>
      </c>
      <c r="F436" s="258" t="s">
        <v>258</v>
      </c>
      <c r="G436" s="256"/>
      <c r="H436" s="259">
        <v>156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239</v>
      </c>
      <c r="AU436" s="265" t="s">
        <v>85</v>
      </c>
      <c r="AV436" s="14" t="s">
        <v>237</v>
      </c>
      <c r="AW436" s="14" t="s">
        <v>32</v>
      </c>
      <c r="AX436" s="14" t="s">
        <v>83</v>
      </c>
      <c r="AY436" s="265" t="s">
        <v>232</v>
      </c>
    </row>
    <row r="437" s="2" customFormat="1" ht="24.15" customHeight="1">
      <c r="A437" s="39"/>
      <c r="B437" s="40"/>
      <c r="C437" s="276" t="s">
        <v>429</v>
      </c>
      <c r="D437" s="276" t="s">
        <v>485</v>
      </c>
      <c r="E437" s="277" t="s">
        <v>1568</v>
      </c>
      <c r="F437" s="278" t="s">
        <v>1569</v>
      </c>
      <c r="G437" s="279" t="s">
        <v>164</v>
      </c>
      <c r="H437" s="280">
        <v>571.20000000000005</v>
      </c>
      <c r="I437" s="281"/>
      <c r="J437" s="282">
        <f>ROUND(I437*H437,2)</f>
        <v>0</v>
      </c>
      <c r="K437" s="283"/>
      <c r="L437" s="284"/>
      <c r="M437" s="285" t="s">
        <v>1</v>
      </c>
      <c r="N437" s="286" t="s">
        <v>41</v>
      </c>
      <c r="O437" s="92"/>
      <c r="P437" s="239">
        <f>O437*H437</f>
        <v>0</v>
      </c>
      <c r="Q437" s="239">
        <v>0.46000000000000002</v>
      </c>
      <c r="R437" s="239">
        <f>Q437*H437</f>
        <v>262.75200000000001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273</v>
      </c>
      <c r="AT437" s="241" t="s">
        <v>485</v>
      </c>
      <c r="AU437" s="241" t="s">
        <v>85</v>
      </c>
      <c r="AY437" s="18" t="s">
        <v>232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83</v>
      </c>
      <c r="BK437" s="242">
        <f>ROUND(I437*H437,2)</f>
        <v>0</v>
      </c>
      <c r="BL437" s="18" t="s">
        <v>237</v>
      </c>
      <c r="BM437" s="241" t="s">
        <v>1570</v>
      </c>
    </row>
    <row r="438" s="15" customFormat="1">
      <c r="A438" s="15"/>
      <c r="B438" s="266"/>
      <c r="C438" s="267"/>
      <c r="D438" s="245" t="s">
        <v>239</v>
      </c>
      <c r="E438" s="268" t="s">
        <v>1</v>
      </c>
      <c r="F438" s="269" t="s">
        <v>1383</v>
      </c>
      <c r="G438" s="267"/>
      <c r="H438" s="268" t="s">
        <v>1</v>
      </c>
      <c r="I438" s="270"/>
      <c r="J438" s="267"/>
      <c r="K438" s="267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239</v>
      </c>
      <c r="AU438" s="275" t="s">
        <v>85</v>
      </c>
      <c r="AV438" s="15" t="s">
        <v>83</v>
      </c>
      <c r="AW438" s="15" t="s">
        <v>32</v>
      </c>
      <c r="AX438" s="15" t="s">
        <v>76</v>
      </c>
      <c r="AY438" s="275" t="s">
        <v>232</v>
      </c>
    </row>
    <row r="439" s="15" customFormat="1">
      <c r="A439" s="15"/>
      <c r="B439" s="266"/>
      <c r="C439" s="267"/>
      <c r="D439" s="245" t="s">
        <v>239</v>
      </c>
      <c r="E439" s="268" t="s">
        <v>1</v>
      </c>
      <c r="F439" s="269" t="s">
        <v>393</v>
      </c>
      <c r="G439" s="267"/>
      <c r="H439" s="268" t="s">
        <v>1</v>
      </c>
      <c r="I439" s="270"/>
      <c r="J439" s="267"/>
      <c r="K439" s="267"/>
      <c r="L439" s="271"/>
      <c r="M439" s="272"/>
      <c r="N439" s="273"/>
      <c r="O439" s="273"/>
      <c r="P439" s="273"/>
      <c r="Q439" s="273"/>
      <c r="R439" s="273"/>
      <c r="S439" s="273"/>
      <c r="T439" s="27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5" t="s">
        <v>239</v>
      </c>
      <c r="AU439" s="275" t="s">
        <v>85</v>
      </c>
      <c r="AV439" s="15" t="s">
        <v>83</v>
      </c>
      <c r="AW439" s="15" t="s">
        <v>32</v>
      </c>
      <c r="AX439" s="15" t="s">
        <v>76</v>
      </c>
      <c r="AY439" s="275" t="s">
        <v>232</v>
      </c>
    </row>
    <row r="440" s="13" customFormat="1">
      <c r="A440" s="13"/>
      <c r="B440" s="243"/>
      <c r="C440" s="244"/>
      <c r="D440" s="245" t="s">
        <v>239</v>
      </c>
      <c r="E440" s="246" t="s">
        <v>1</v>
      </c>
      <c r="F440" s="247" t="s">
        <v>1571</v>
      </c>
      <c r="G440" s="244"/>
      <c r="H440" s="248">
        <v>142.80000000000001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239</v>
      </c>
      <c r="AU440" s="254" t="s">
        <v>85</v>
      </c>
      <c r="AV440" s="13" t="s">
        <v>85</v>
      </c>
      <c r="AW440" s="13" t="s">
        <v>32</v>
      </c>
      <c r="AX440" s="13" t="s">
        <v>76</v>
      </c>
      <c r="AY440" s="254" t="s">
        <v>232</v>
      </c>
    </row>
    <row r="441" s="13" customFormat="1">
      <c r="A441" s="13"/>
      <c r="B441" s="243"/>
      <c r="C441" s="244"/>
      <c r="D441" s="245" t="s">
        <v>239</v>
      </c>
      <c r="E441" s="246" t="s">
        <v>1</v>
      </c>
      <c r="F441" s="247" t="s">
        <v>1572</v>
      </c>
      <c r="G441" s="244"/>
      <c r="H441" s="248">
        <v>129.19999999999999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239</v>
      </c>
      <c r="AU441" s="254" t="s">
        <v>85</v>
      </c>
      <c r="AV441" s="13" t="s">
        <v>85</v>
      </c>
      <c r="AW441" s="13" t="s">
        <v>32</v>
      </c>
      <c r="AX441" s="13" t="s">
        <v>76</v>
      </c>
      <c r="AY441" s="254" t="s">
        <v>232</v>
      </c>
    </row>
    <row r="442" s="13" customFormat="1">
      <c r="A442" s="13"/>
      <c r="B442" s="243"/>
      <c r="C442" s="244"/>
      <c r="D442" s="245" t="s">
        <v>239</v>
      </c>
      <c r="E442" s="246" t="s">
        <v>1</v>
      </c>
      <c r="F442" s="247" t="s">
        <v>1573</v>
      </c>
      <c r="G442" s="244"/>
      <c r="H442" s="248">
        <v>6.7999999999999998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239</v>
      </c>
      <c r="AU442" s="254" t="s">
        <v>85</v>
      </c>
      <c r="AV442" s="13" t="s">
        <v>85</v>
      </c>
      <c r="AW442" s="13" t="s">
        <v>32</v>
      </c>
      <c r="AX442" s="13" t="s">
        <v>76</v>
      </c>
      <c r="AY442" s="254" t="s">
        <v>232</v>
      </c>
    </row>
    <row r="443" s="13" customFormat="1">
      <c r="A443" s="13"/>
      <c r="B443" s="243"/>
      <c r="C443" s="244"/>
      <c r="D443" s="245" t="s">
        <v>239</v>
      </c>
      <c r="E443" s="246" t="s">
        <v>1</v>
      </c>
      <c r="F443" s="247" t="s">
        <v>1573</v>
      </c>
      <c r="G443" s="244"/>
      <c r="H443" s="248">
        <v>6.7999999999999998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239</v>
      </c>
      <c r="AU443" s="254" t="s">
        <v>85</v>
      </c>
      <c r="AV443" s="13" t="s">
        <v>85</v>
      </c>
      <c r="AW443" s="13" t="s">
        <v>32</v>
      </c>
      <c r="AX443" s="13" t="s">
        <v>76</v>
      </c>
      <c r="AY443" s="254" t="s">
        <v>232</v>
      </c>
    </row>
    <row r="444" s="16" customFormat="1">
      <c r="A444" s="16"/>
      <c r="B444" s="287"/>
      <c r="C444" s="288"/>
      <c r="D444" s="245" t="s">
        <v>239</v>
      </c>
      <c r="E444" s="289" t="s">
        <v>1</v>
      </c>
      <c r="F444" s="290" t="s">
        <v>499</v>
      </c>
      <c r="G444" s="288"/>
      <c r="H444" s="291">
        <v>285.60000000000002</v>
      </c>
      <c r="I444" s="292"/>
      <c r="J444" s="288"/>
      <c r="K444" s="288"/>
      <c r="L444" s="293"/>
      <c r="M444" s="294"/>
      <c r="N444" s="295"/>
      <c r="O444" s="295"/>
      <c r="P444" s="295"/>
      <c r="Q444" s="295"/>
      <c r="R444" s="295"/>
      <c r="S444" s="295"/>
      <c r="T444" s="29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7" t="s">
        <v>239</v>
      </c>
      <c r="AU444" s="297" t="s">
        <v>85</v>
      </c>
      <c r="AV444" s="16" t="s">
        <v>244</v>
      </c>
      <c r="AW444" s="16" t="s">
        <v>32</v>
      </c>
      <c r="AX444" s="16" t="s">
        <v>76</v>
      </c>
      <c r="AY444" s="297" t="s">
        <v>232</v>
      </c>
    </row>
    <row r="445" s="15" customFormat="1">
      <c r="A445" s="15"/>
      <c r="B445" s="266"/>
      <c r="C445" s="267"/>
      <c r="D445" s="245" t="s">
        <v>239</v>
      </c>
      <c r="E445" s="268" t="s">
        <v>1</v>
      </c>
      <c r="F445" s="269" t="s">
        <v>399</v>
      </c>
      <c r="G445" s="267"/>
      <c r="H445" s="268" t="s">
        <v>1</v>
      </c>
      <c r="I445" s="270"/>
      <c r="J445" s="267"/>
      <c r="K445" s="267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239</v>
      </c>
      <c r="AU445" s="275" t="s">
        <v>85</v>
      </c>
      <c r="AV445" s="15" t="s">
        <v>83</v>
      </c>
      <c r="AW445" s="15" t="s">
        <v>32</v>
      </c>
      <c r="AX445" s="15" t="s">
        <v>76</v>
      </c>
      <c r="AY445" s="275" t="s">
        <v>232</v>
      </c>
    </row>
    <row r="446" s="13" customFormat="1">
      <c r="A446" s="13"/>
      <c r="B446" s="243"/>
      <c r="C446" s="244"/>
      <c r="D446" s="245" t="s">
        <v>239</v>
      </c>
      <c r="E446" s="246" t="s">
        <v>1</v>
      </c>
      <c r="F446" s="247" t="s">
        <v>1571</v>
      </c>
      <c r="G446" s="244"/>
      <c r="H446" s="248">
        <v>142.80000000000001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239</v>
      </c>
      <c r="AU446" s="254" t="s">
        <v>85</v>
      </c>
      <c r="AV446" s="13" t="s">
        <v>85</v>
      </c>
      <c r="AW446" s="13" t="s">
        <v>32</v>
      </c>
      <c r="AX446" s="13" t="s">
        <v>76</v>
      </c>
      <c r="AY446" s="254" t="s">
        <v>232</v>
      </c>
    </row>
    <row r="447" s="13" customFormat="1">
      <c r="A447" s="13"/>
      <c r="B447" s="243"/>
      <c r="C447" s="244"/>
      <c r="D447" s="245" t="s">
        <v>239</v>
      </c>
      <c r="E447" s="246" t="s">
        <v>1</v>
      </c>
      <c r="F447" s="247" t="s">
        <v>1572</v>
      </c>
      <c r="G447" s="244"/>
      <c r="H447" s="248">
        <v>129.19999999999999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239</v>
      </c>
      <c r="AU447" s="254" t="s">
        <v>85</v>
      </c>
      <c r="AV447" s="13" t="s">
        <v>85</v>
      </c>
      <c r="AW447" s="13" t="s">
        <v>32</v>
      </c>
      <c r="AX447" s="13" t="s">
        <v>76</v>
      </c>
      <c r="AY447" s="254" t="s">
        <v>232</v>
      </c>
    </row>
    <row r="448" s="13" customFormat="1">
      <c r="A448" s="13"/>
      <c r="B448" s="243"/>
      <c r="C448" s="244"/>
      <c r="D448" s="245" t="s">
        <v>239</v>
      </c>
      <c r="E448" s="246" t="s">
        <v>1</v>
      </c>
      <c r="F448" s="247" t="s">
        <v>1573</v>
      </c>
      <c r="G448" s="244"/>
      <c r="H448" s="248">
        <v>6.7999999999999998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239</v>
      </c>
      <c r="AU448" s="254" t="s">
        <v>85</v>
      </c>
      <c r="AV448" s="13" t="s">
        <v>85</v>
      </c>
      <c r="AW448" s="13" t="s">
        <v>32</v>
      </c>
      <c r="AX448" s="13" t="s">
        <v>76</v>
      </c>
      <c r="AY448" s="254" t="s">
        <v>232</v>
      </c>
    </row>
    <row r="449" s="13" customFormat="1">
      <c r="A449" s="13"/>
      <c r="B449" s="243"/>
      <c r="C449" s="244"/>
      <c r="D449" s="245" t="s">
        <v>239</v>
      </c>
      <c r="E449" s="246" t="s">
        <v>1</v>
      </c>
      <c r="F449" s="247" t="s">
        <v>1573</v>
      </c>
      <c r="G449" s="244"/>
      <c r="H449" s="248">
        <v>6.7999999999999998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239</v>
      </c>
      <c r="AU449" s="254" t="s">
        <v>85</v>
      </c>
      <c r="AV449" s="13" t="s">
        <v>85</v>
      </c>
      <c r="AW449" s="13" t="s">
        <v>32</v>
      </c>
      <c r="AX449" s="13" t="s">
        <v>76</v>
      </c>
      <c r="AY449" s="254" t="s">
        <v>232</v>
      </c>
    </row>
    <row r="450" s="16" customFormat="1">
      <c r="A450" s="16"/>
      <c r="B450" s="287"/>
      <c r="C450" s="288"/>
      <c r="D450" s="245" t="s">
        <v>239</v>
      </c>
      <c r="E450" s="289" t="s">
        <v>1</v>
      </c>
      <c r="F450" s="290" t="s">
        <v>499</v>
      </c>
      <c r="G450" s="288"/>
      <c r="H450" s="291">
        <v>285.60000000000002</v>
      </c>
      <c r="I450" s="292"/>
      <c r="J450" s="288"/>
      <c r="K450" s="288"/>
      <c r="L450" s="293"/>
      <c r="M450" s="294"/>
      <c r="N450" s="295"/>
      <c r="O450" s="295"/>
      <c r="P450" s="295"/>
      <c r="Q450" s="295"/>
      <c r="R450" s="295"/>
      <c r="S450" s="295"/>
      <c r="T450" s="29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7" t="s">
        <v>239</v>
      </c>
      <c r="AU450" s="297" t="s">
        <v>85</v>
      </c>
      <c r="AV450" s="16" t="s">
        <v>244</v>
      </c>
      <c r="AW450" s="16" t="s">
        <v>32</v>
      </c>
      <c r="AX450" s="16" t="s">
        <v>76</v>
      </c>
      <c r="AY450" s="297" t="s">
        <v>232</v>
      </c>
    </row>
    <row r="451" s="14" customFormat="1">
      <c r="A451" s="14"/>
      <c r="B451" s="255"/>
      <c r="C451" s="256"/>
      <c r="D451" s="245" t="s">
        <v>239</v>
      </c>
      <c r="E451" s="257" t="s">
        <v>1</v>
      </c>
      <c r="F451" s="258" t="s">
        <v>258</v>
      </c>
      <c r="G451" s="256"/>
      <c r="H451" s="259">
        <v>571.20000000000005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239</v>
      </c>
      <c r="AU451" s="265" t="s">
        <v>85</v>
      </c>
      <c r="AV451" s="14" t="s">
        <v>237</v>
      </c>
      <c r="AW451" s="14" t="s">
        <v>32</v>
      </c>
      <c r="AX451" s="14" t="s">
        <v>83</v>
      </c>
      <c r="AY451" s="265" t="s">
        <v>232</v>
      </c>
    </row>
    <row r="452" s="2" customFormat="1" ht="24.15" customHeight="1">
      <c r="A452" s="39"/>
      <c r="B452" s="40"/>
      <c r="C452" s="276" t="s">
        <v>436</v>
      </c>
      <c r="D452" s="276" t="s">
        <v>485</v>
      </c>
      <c r="E452" s="277" t="s">
        <v>1574</v>
      </c>
      <c r="F452" s="278" t="s">
        <v>1575</v>
      </c>
      <c r="G452" s="279" t="s">
        <v>164</v>
      </c>
      <c r="H452" s="280">
        <v>288.27999999999997</v>
      </c>
      <c r="I452" s="281"/>
      <c r="J452" s="282">
        <f>ROUND(I452*H452,2)</f>
        <v>0</v>
      </c>
      <c r="K452" s="283"/>
      <c r="L452" s="284"/>
      <c r="M452" s="285" t="s">
        <v>1</v>
      </c>
      <c r="N452" s="286" t="s">
        <v>41</v>
      </c>
      <c r="O452" s="92"/>
      <c r="P452" s="239">
        <f>O452*H452</f>
        <v>0</v>
      </c>
      <c r="Q452" s="239">
        <v>0.41299999999999998</v>
      </c>
      <c r="R452" s="239">
        <f>Q452*H452</f>
        <v>119.05963999999999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273</v>
      </c>
      <c r="AT452" s="241" t="s">
        <v>485</v>
      </c>
      <c r="AU452" s="241" t="s">
        <v>85</v>
      </c>
      <c r="AY452" s="18" t="s">
        <v>232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237</v>
      </c>
      <c r="BM452" s="241" t="s">
        <v>1576</v>
      </c>
    </row>
    <row r="453" s="15" customFormat="1">
      <c r="A453" s="15"/>
      <c r="B453" s="266"/>
      <c r="C453" s="267"/>
      <c r="D453" s="245" t="s">
        <v>239</v>
      </c>
      <c r="E453" s="268" t="s">
        <v>1</v>
      </c>
      <c r="F453" s="269" t="s">
        <v>1383</v>
      </c>
      <c r="G453" s="267"/>
      <c r="H453" s="268" t="s">
        <v>1</v>
      </c>
      <c r="I453" s="270"/>
      <c r="J453" s="267"/>
      <c r="K453" s="267"/>
      <c r="L453" s="271"/>
      <c r="M453" s="272"/>
      <c r="N453" s="273"/>
      <c r="O453" s="273"/>
      <c r="P453" s="273"/>
      <c r="Q453" s="273"/>
      <c r="R453" s="273"/>
      <c r="S453" s="273"/>
      <c r="T453" s="27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5" t="s">
        <v>239</v>
      </c>
      <c r="AU453" s="275" t="s">
        <v>85</v>
      </c>
      <c r="AV453" s="15" t="s">
        <v>83</v>
      </c>
      <c r="AW453" s="15" t="s">
        <v>32</v>
      </c>
      <c r="AX453" s="15" t="s">
        <v>76</v>
      </c>
      <c r="AY453" s="275" t="s">
        <v>232</v>
      </c>
    </row>
    <row r="454" s="15" customFormat="1">
      <c r="A454" s="15"/>
      <c r="B454" s="266"/>
      <c r="C454" s="267"/>
      <c r="D454" s="245" t="s">
        <v>239</v>
      </c>
      <c r="E454" s="268" t="s">
        <v>1</v>
      </c>
      <c r="F454" s="269" t="s">
        <v>393</v>
      </c>
      <c r="G454" s="267"/>
      <c r="H454" s="268" t="s">
        <v>1</v>
      </c>
      <c r="I454" s="270"/>
      <c r="J454" s="267"/>
      <c r="K454" s="267"/>
      <c r="L454" s="271"/>
      <c r="M454" s="272"/>
      <c r="N454" s="273"/>
      <c r="O454" s="273"/>
      <c r="P454" s="273"/>
      <c r="Q454" s="273"/>
      <c r="R454" s="273"/>
      <c r="S454" s="273"/>
      <c r="T454" s="27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5" t="s">
        <v>239</v>
      </c>
      <c r="AU454" s="275" t="s">
        <v>85</v>
      </c>
      <c r="AV454" s="15" t="s">
        <v>83</v>
      </c>
      <c r="AW454" s="15" t="s">
        <v>32</v>
      </c>
      <c r="AX454" s="15" t="s">
        <v>76</v>
      </c>
      <c r="AY454" s="275" t="s">
        <v>232</v>
      </c>
    </row>
    <row r="455" s="13" customFormat="1">
      <c r="A455" s="13"/>
      <c r="B455" s="243"/>
      <c r="C455" s="244"/>
      <c r="D455" s="245" t="s">
        <v>239</v>
      </c>
      <c r="E455" s="246" t="s">
        <v>1</v>
      </c>
      <c r="F455" s="247" t="s">
        <v>1577</v>
      </c>
      <c r="G455" s="244"/>
      <c r="H455" s="248">
        <v>17.199999999999999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239</v>
      </c>
      <c r="AU455" s="254" t="s">
        <v>85</v>
      </c>
      <c r="AV455" s="13" t="s">
        <v>85</v>
      </c>
      <c r="AW455" s="13" t="s">
        <v>32</v>
      </c>
      <c r="AX455" s="13" t="s">
        <v>76</v>
      </c>
      <c r="AY455" s="254" t="s">
        <v>232</v>
      </c>
    </row>
    <row r="456" s="13" customFormat="1">
      <c r="A456" s="13"/>
      <c r="B456" s="243"/>
      <c r="C456" s="244"/>
      <c r="D456" s="245" t="s">
        <v>239</v>
      </c>
      <c r="E456" s="246" t="s">
        <v>1</v>
      </c>
      <c r="F456" s="247" t="s">
        <v>1578</v>
      </c>
      <c r="G456" s="244"/>
      <c r="H456" s="248">
        <v>44.219999999999999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239</v>
      </c>
      <c r="AU456" s="254" t="s">
        <v>85</v>
      </c>
      <c r="AV456" s="13" t="s">
        <v>85</v>
      </c>
      <c r="AW456" s="13" t="s">
        <v>32</v>
      </c>
      <c r="AX456" s="13" t="s">
        <v>76</v>
      </c>
      <c r="AY456" s="254" t="s">
        <v>232</v>
      </c>
    </row>
    <row r="457" s="16" customFormat="1">
      <c r="A457" s="16"/>
      <c r="B457" s="287"/>
      <c r="C457" s="288"/>
      <c r="D457" s="245" t="s">
        <v>239</v>
      </c>
      <c r="E457" s="289" t="s">
        <v>1</v>
      </c>
      <c r="F457" s="290" t="s">
        <v>499</v>
      </c>
      <c r="G457" s="288"/>
      <c r="H457" s="291">
        <v>61.420000000000002</v>
      </c>
      <c r="I457" s="292"/>
      <c r="J457" s="288"/>
      <c r="K457" s="288"/>
      <c r="L457" s="293"/>
      <c r="M457" s="294"/>
      <c r="N457" s="295"/>
      <c r="O457" s="295"/>
      <c r="P457" s="295"/>
      <c r="Q457" s="295"/>
      <c r="R457" s="295"/>
      <c r="S457" s="295"/>
      <c r="T457" s="29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97" t="s">
        <v>239</v>
      </c>
      <c r="AU457" s="297" t="s">
        <v>85</v>
      </c>
      <c r="AV457" s="16" t="s">
        <v>244</v>
      </c>
      <c r="AW457" s="16" t="s">
        <v>32</v>
      </c>
      <c r="AX457" s="16" t="s">
        <v>76</v>
      </c>
      <c r="AY457" s="297" t="s">
        <v>232</v>
      </c>
    </row>
    <row r="458" s="15" customFormat="1">
      <c r="A458" s="15"/>
      <c r="B458" s="266"/>
      <c r="C458" s="267"/>
      <c r="D458" s="245" t="s">
        <v>239</v>
      </c>
      <c r="E458" s="268" t="s">
        <v>1</v>
      </c>
      <c r="F458" s="269" t="s">
        <v>399</v>
      </c>
      <c r="G458" s="267"/>
      <c r="H458" s="268" t="s">
        <v>1</v>
      </c>
      <c r="I458" s="270"/>
      <c r="J458" s="267"/>
      <c r="K458" s="267"/>
      <c r="L458" s="271"/>
      <c r="M458" s="272"/>
      <c r="N458" s="273"/>
      <c r="O458" s="273"/>
      <c r="P458" s="273"/>
      <c r="Q458" s="273"/>
      <c r="R458" s="273"/>
      <c r="S458" s="273"/>
      <c r="T458" s="27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5" t="s">
        <v>239</v>
      </c>
      <c r="AU458" s="275" t="s">
        <v>85</v>
      </c>
      <c r="AV458" s="15" t="s">
        <v>83</v>
      </c>
      <c r="AW458" s="15" t="s">
        <v>32</v>
      </c>
      <c r="AX458" s="15" t="s">
        <v>76</v>
      </c>
      <c r="AY458" s="275" t="s">
        <v>232</v>
      </c>
    </row>
    <row r="459" s="13" customFormat="1">
      <c r="A459" s="13"/>
      <c r="B459" s="243"/>
      <c r="C459" s="244"/>
      <c r="D459" s="245" t="s">
        <v>239</v>
      </c>
      <c r="E459" s="246" t="s">
        <v>1</v>
      </c>
      <c r="F459" s="247" t="s">
        <v>1577</v>
      </c>
      <c r="G459" s="244"/>
      <c r="H459" s="248">
        <v>17.199999999999999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239</v>
      </c>
      <c r="AU459" s="254" t="s">
        <v>85</v>
      </c>
      <c r="AV459" s="13" t="s">
        <v>85</v>
      </c>
      <c r="AW459" s="13" t="s">
        <v>32</v>
      </c>
      <c r="AX459" s="13" t="s">
        <v>76</v>
      </c>
      <c r="AY459" s="254" t="s">
        <v>232</v>
      </c>
    </row>
    <row r="460" s="13" customFormat="1">
      <c r="A460" s="13"/>
      <c r="B460" s="243"/>
      <c r="C460" s="244"/>
      <c r="D460" s="245" t="s">
        <v>239</v>
      </c>
      <c r="E460" s="246" t="s">
        <v>1</v>
      </c>
      <c r="F460" s="247" t="s">
        <v>1578</v>
      </c>
      <c r="G460" s="244"/>
      <c r="H460" s="248">
        <v>44.219999999999999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239</v>
      </c>
      <c r="AU460" s="254" t="s">
        <v>85</v>
      </c>
      <c r="AV460" s="13" t="s">
        <v>85</v>
      </c>
      <c r="AW460" s="13" t="s">
        <v>32</v>
      </c>
      <c r="AX460" s="13" t="s">
        <v>76</v>
      </c>
      <c r="AY460" s="254" t="s">
        <v>232</v>
      </c>
    </row>
    <row r="461" s="16" customFormat="1">
      <c r="A461" s="16"/>
      <c r="B461" s="287"/>
      <c r="C461" s="288"/>
      <c r="D461" s="245" t="s">
        <v>239</v>
      </c>
      <c r="E461" s="289" t="s">
        <v>1</v>
      </c>
      <c r="F461" s="290" t="s">
        <v>499</v>
      </c>
      <c r="G461" s="288"/>
      <c r="H461" s="291">
        <v>61.420000000000002</v>
      </c>
      <c r="I461" s="292"/>
      <c r="J461" s="288"/>
      <c r="K461" s="288"/>
      <c r="L461" s="293"/>
      <c r="M461" s="294"/>
      <c r="N461" s="295"/>
      <c r="O461" s="295"/>
      <c r="P461" s="295"/>
      <c r="Q461" s="295"/>
      <c r="R461" s="295"/>
      <c r="S461" s="295"/>
      <c r="T461" s="29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97" t="s">
        <v>239</v>
      </c>
      <c r="AU461" s="297" t="s">
        <v>85</v>
      </c>
      <c r="AV461" s="16" t="s">
        <v>244</v>
      </c>
      <c r="AW461" s="16" t="s">
        <v>32</v>
      </c>
      <c r="AX461" s="16" t="s">
        <v>76</v>
      </c>
      <c r="AY461" s="297" t="s">
        <v>232</v>
      </c>
    </row>
    <row r="462" s="15" customFormat="1">
      <c r="A462" s="15"/>
      <c r="B462" s="266"/>
      <c r="C462" s="267"/>
      <c r="D462" s="245" t="s">
        <v>239</v>
      </c>
      <c r="E462" s="268" t="s">
        <v>1</v>
      </c>
      <c r="F462" s="269" t="s">
        <v>400</v>
      </c>
      <c r="G462" s="267"/>
      <c r="H462" s="268" t="s">
        <v>1</v>
      </c>
      <c r="I462" s="270"/>
      <c r="J462" s="267"/>
      <c r="K462" s="267"/>
      <c r="L462" s="271"/>
      <c r="M462" s="272"/>
      <c r="N462" s="273"/>
      <c r="O462" s="273"/>
      <c r="P462" s="273"/>
      <c r="Q462" s="273"/>
      <c r="R462" s="273"/>
      <c r="S462" s="273"/>
      <c r="T462" s="27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5" t="s">
        <v>239</v>
      </c>
      <c r="AU462" s="275" t="s">
        <v>85</v>
      </c>
      <c r="AV462" s="15" t="s">
        <v>83</v>
      </c>
      <c r="AW462" s="15" t="s">
        <v>32</v>
      </c>
      <c r="AX462" s="15" t="s">
        <v>76</v>
      </c>
      <c r="AY462" s="275" t="s">
        <v>232</v>
      </c>
    </row>
    <row r="463" s="13" customFormat="1">
      <c r="A463" s="13"/>
      <c r="B463" s="243"/>
      <c r="C463" s="244"/>
      <c r="D463" s="245" t="s">
        <v>239</v>
      </c>
      <c r="E463" s="246" t="s">
        <v>1</v>
      </c>
      <c r="F463" s="247" t="s">
        <v>1579</v>
      </c>
      <c r="G463" s="244"/>
      <c r="H463" s="248">
        <v>21.149999999999999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239</v>
      </c>
      <c r="AU463" s="254" t="s">
        <v>85</v>
      </c>
      <c r="AV463" s="13" t="s">
        <v>85</v>
      </c>
      <c r="AW463" s="13" t="s">
        <v>32</v>
      </c>
      <c r="AX463" s="13" t="s">
        <v>76</v>
      </c>
      <c r="AY463" s="254" t="s">
        <v>232</v>
      </c>
    </row>
    <row r="464" s="13" customFormat="1">
      <c r="A464" s="13"/>
      <c r="B464" s="243"/>
      <c r="C464" s="244"/>
      <c r="D464" s="245" t="s">
        <v>239</v>
      </c>
      <c r="E464" s="246" t="s">
        <v>1</v>
      </c>
      <c r="F464" s="247" t="s">
        <v>1580</v>
      </c>
      <c r="G464" s="244"/>
      <c r="H464" s="248">
        <v>8.4600000000000009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239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232</v>
      </c>
    </row>
    <row r="465" s="13" customFormat="1">
      <c r="A465" s="13"/>
      <c r="B465" s="243"/>
      <c r="C465" s="244"/>
      <c r="D465" s="245" t="s">
        <v>239</v>
      </c>
      <c r="E465" s="246" t="s">
        <v>1</v>
      </c>
      <c r="F465" s="247" t="s">
        <v>1581</v>
      </c>
      <c r="G465" s="244"/>
      <c r="H465" s="248">
        <v>52.259999999999998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239</v>
      </c>
      <c r="AU465" s="254" t="s">
        <v>85</v>
      </c>
      <c r="AV465" s="13" t="s">
        <v>85</v>
      </c>
      <c r="AW465" s="13" t="s">
        <v>32</v>
      </c>
      <c r="AX465" s="13" t="s">
        <v>76</v>
      </c>
      <c r="AY465" s="254" t="s">
        <v>232</v>
      </c>
    </row>
    <row r="466" s="16" customFormat="1">
      <c r="A466" s="16"/>
      <c r="B466" s="287"/>
      <c r="C466" s="288"/>
      <c r="D466" s="245" t="s">
        <v>239</v>
      </c>
      <c r="E466" s="289" t="s">
        <v>1</v>
      </c>
      <c r="F466" s="290" t="s">
        <v>499</v>
      </c>
      <c r="G466" s="288"/>
      <c r="H466" s="291">
        <v>81.870000000000005</v>
      </c>
      <c r="I466" s="292"/>
      <c r="J466" s="288"/>
      <c r="K466" s="288"/>
      <c r="L466" s="293"/>
      <c r="M466" s="294"/>
      <c r="N466" s="295"/>
      <c r="O466" s="295"/>
      <c r="P466" s="295"/>
      <c r="Q466" s="295"/>
      <c r="R466" s="295"/>
      <c r="S466" s="295"/>
      <c r="T466" s="29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97" t="s">
        <v>239</v>
      </c>
      <c r="AU466" s="297" t="s">
        <v>85</v>
      </c>
      <c r="AV466" s="16" t="s">
        <v>244</v>
      </c>
      <c r="AW466" s="16" t="s">
        <v>32</v>
      </c>
      <c r="AX466" s="16" t="s">
        <v>76</v>
      </c>
      <c r="AY466" s="297" t="s">
        <v>232</v>
      </c>
    </row>
    <row r="467" s="15" customFormat="1">
      <c r="A467" s="15"/>
      <c r="B467" s="266"/>
      <c r="C467" s="267"/>
      <c r="D467" s="245" t="s">
        <v>239</v>
      </c>
      <c r="E467" s="268" t="s">
        <v>1</v>
      </c>
      <c r="F467" s="269" t="s">
        <v>1500</v>
      </c>
      <c r="G467" s="267"/>
      <c r="H467" s="268" t="s">
        <v>1</v>
      </c>
      <c r="I467" s="270"/>
      <c r="J467" s="267"/>
      <c r="K467" s="267"/>
      <c r="L467" s="271"/>
      <c r="M467" s="272"/>
      <c r="N467" s="273"/>
      <c r="O467" s="273"/>
      <c r="P467" s="273"/>
      <c r="Q467" s="273"/>
      <c r="R467" s="273"/>
      <c r="S467" s="273"/>
      <c r="T467" s="27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5" t="s">
        <v>239</v>
      </c>
      <c r="AU467" s="275" t="s">
        <v>85</v>
      </c>
      <c r="AV467" s="15" t="s">
        <v>83</v>
      </c>
      <c r="AW467" s="15" t="s">
        <v>32</v>
      </c>
      <c r="AX467" s="15" t="s">
        <v>76</v>
      </c>
      <c r="AY467" s="275" t="s">
        <v>232</v>
      </c>
    </row>
    <row r="468" s="13" customFormat="1">
      <c r="A468" s="13"/>
      <c r="B468" s="243"/>
      <c r="C468" s="244"/>
      <c r="D468" s="245" t="s">
        <v>239</v>
      </c>
      <c r="E468" s="246" t="s">
        <v>1</v>
      </c>
      <c r="F468" s="247" t="s">
        <v>1582</v>
      </c>
      <c r="G468" s="244"/>
      <c r="H468" s="248">
        <v>16.920000000000002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239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232</v>
      </c>
    </row>
    <row r="469" s="13" customFormat="1">
      <c r="A469" s="13"/>
      <c r="B469" s="243"/>
      <c r="C469" s="244"/>
      <c r="D469" s="245" t="s">
        <v>239</v>
      </c>
      <c r="E469" s="246" t="s">
        <v>1</v>
      </c>
      <c r="F469" s="247" t="s">
        <v>1583</v>
      </c>
      <c r="G469" s="244"/>
      <c r="H469" s="248">
        <v>4.2300000000000004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239</v>
      </c>
      <c r="AU469" s="254" t="s">
        <v>85</v>
      </c>
      <c r="AV469" s="13" t="s">
        <v>85</v>
      </c>
      <c r="AW469" s="13" t="s">
        <v>32</v>
      </c>
      <c r="AX469" s="13" t="s">
        <v>76</v>
      </c>
      <c r="AY469" s="254" t="s">
        <v>232</v>
      </c>
    </row>
    <row r="470" s="13" customFormat="1">
      <c r="A470" s="13"/>
      <c r="B470" s="243"/>
      <c r="C470" s="244"/>
      <c r="D470" s="245" t="s">
        <v>239</v>
      </c>
      <c r="E470" s="246" t="s">
        <v>1</v>
      </c>
      <c r="F470" s="247" t="s">
        <v>1581</v>
      </c>
      <c r="G470" s="244"/>
      <c r="H470" s="248">
        <v>52.259999999999998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239</v>
      </c>
      <c r="AU470" s="254" t="s">
        <v>85</v>
      </c>
      <c r="AV470" s="13" t="s">
        <v>85</v>
      </c>
      <c r="AW470" s="13" t="s">
        <v>32</v>
      </c>
      <c r="AX470" s="13" t="s">
        <v>76</v>
      </c>
      <c r="AY470" s="254" t="s">
        <v>232</v>
      </c>
    </row>
    <row r="471" s="13" customFormat="1">
      <c r="A471" s="13"/>
      <c r="B471" s="243"/>
      <c r="C471" s="244"/>
      <c r="D471" s="245" t="s">
        <v>239</v>
      </c>
      <c r="E471" s="246" t="s">
        <v>1</v>
      </c>
      <c r="F471" s="247" t="s">
        <v>1584</v>
      </c>
      <c r="G471" s="244"/>
      <c r="H471" s="248">
        <v>7.6200000000000001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239</v>
      </c>
      <c r="AU471" s="254" t="s">
        <v>85</v>
      </c>
      <c r="AV471" s="13" t="s">
        <v>85</v>
      </c>
      <c r="AW471" s="13" t="s">
        <v>32</v>
      </c>
      <c r="AX471" s="13" t="s">
        <v>76</v>
      </c>
      <c r="AY471" s="254" t="s">
        <v>232</v>
      </c>
    </row>
    <row r="472" s="13" customFormat="1">
      <c r="A472" s="13"/>
      <c r="B472" s="243"/>
      <c r="C472" s="244"/>
      <c r="D472" s="245" t="s">
        <v>239</v>
      </c>
      <c r="E472" s="246" t="s">
        <v>1</v>
      </c>
      <c r="F472" s="247" t="s">
        <v>1585</v>
      </c>
      <c r="G472" s="244"/>
      <c r="H472" s="248">
        <v>2.54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239</v>
      </c>
      <c r="AU472" s="254" t="s">
        <v>85</v>
      </c>
      <c r="AV472" s="13" t="s">
        <v>85</v>
      </c>
      <c r="AW472" s="13" t="s">
        <v>32</v>
      </c>
      <c r="AX472" s="13" t="s">
        <v>76</v>
      </c>
      <c r="AY472" s="254" t="s">
        <v>232</v>
      </c>
    </row>
    <row r="473" s="16" customFormat="1">
      <c r="A473" s="16"/>
      <c r="B473" s="287"/>
      <c r="C473" s="288"/>
      <c r="D473" s="245" t="s">
        <v>239</v>
      </c>
      <c r="E473" s="289" t="s">
        <v>1</v>
      </c>
      <c r="F473" s="290" t="s">
        <v>499</v>
      </c>
      <c r="G473" s="288"/>
      <c r="H473" s="291">
        <v>83.569999999999993</v>
      </c>
      <c r="I473" s="292"/>
      <c r="J473" s="288"/>
      <c r="K473" s="288"/>
      <c r="L473" s="293"/>
      <c r="M473" s="294"/>
      <c r="N473" s="295"/>
      <c r="O473" s="295"/>
      <c r="P473" s="295"/>
      <c r="Q473" s="295"/>
      <c r="R473" s="295"/>
      <c r="S473" s="295"/>
      <c r="T473" s="29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97" t="s">
        <v>239</v>
      </c>
      <c r="AU473" s="297" t="s">
        <v>85</v>
      </c>
      <c r="AV473" s="16" t="s">
        <v>244</v>
      </c>
      <c r="AW473" s="16" t="s">
        <v>32</v>
      </c>
      <c r="AX473" s="16" t="s">
        <v>76</v>
      </c>
      <c r="AY473" s="297" t="s">
        <v>232</v>
      </c>
    </row>
    <row r="474" s="14" customFormat="1">
      <c r="A474" s="14"/>
      <c r="B474" s="255"/>
      <c r="C474" s="256"/>
      <c r="D474" s="245" t="s">
        <v>239</v>
      </c>
      <c r="E474" s="257" t="s">
        <v>1</v>
      </c>
      <c r="F474" s="258" t="s">
        <v>258</v>
      </c>
      <c r="G474" s="256"/>
      <c r="H474" s="259">
        <v>288.27999999999997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239</v>
      </c>
      <c r="AU474" s="265" t="s">
        <v>85</v>
      </c>
      <c r="AV474" s="14" t="s">
        <v>237</v>
      </c>
      <c r="AW474" s="14" t="s">
        <v>32</v>
      </c>
      <c r="AX474" s="14" t="s">
        <v>83</v>
      </c>
      <c r="AY474" s="265" t="s">
        <v>232</v>
      </c>
    </row>
    <row r="475" s="2" customFormat="1" ht="24.15" customHeight="1">
      <c r="A475" s="39"/>
      <c r="B475" s="40"/>
      <c r="C475" s="229" t="s">
        <v>444</v>
      </c>
      <c r="D475" s="229" t="s">
        <v>234</v>
      </c>
      <c r="E475" s="230" t="s">
        <v>1586</v>
      </c>
      <c r="F475" s="231" t="s">
        <v>1587</v>
      </c>
      <c r="G475" s="232" t="s">
        <v>293</v>
      </c>
      <c r="H475" s="233">
        <v>1796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0.18636</v>
      </c>
      <c r="R475" s="239">
        <f>Q475*H475</f>
        <v>334.70256000000001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237</v>
      </c>
      <c r="AT475" s="241" t="s">
        <v>234</v>
      </c>
      <c r="AU475" s="241" t="s">
        <v>85</v>
      </c>
      <c r="AY475" s="18" t="s">
        <v>232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237</v>
      </c>
      <c r="BM475" s="241" t="s">
        <v>1588</v>
      </c>
    </row>
    <row r="476" s="15" customFormat="1">
      <c r="A476" s="15"/>
      <c r="B476" s="266"/>
      <c r="C476" s="267"/>
      <c r="D476" s="245" t="s">
        <v>239</v>
      </c>
      <c r="E476" s="268" t="s">
        <v>1</v>
      </c>
      <c r="F476" s="269" t="s">
        <v>1383</v>
      </c>
      <c r="G476" s="267"/>
      <c r="H476" s="268" t="s">
        <v>1</v>
      </c>
      <c r="I476" s="270"/>
      <c r="J476" s="267"/>
      <c r="K476" s="267"/>
      <c r="L476" s="271"/>
      <c r="M476" s="272"/>
      <c r="N476" s="273"/>
      <c r="O476" s="273"/>
      <c r="P476" s="273"/>
      <c r="Q476" s="273"/>
      <c r="R476" s="273"/>
      <c r="S476" s="273"/>
      <c r="T476" s="27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5" t="s">
        <v>239</v>
      </c>
      <c r="AU476" s="275" t="s">
        <v>85</v>
      </c>
      <c r="AV476" s="15" t="s">
        <v>83</v>
      </c>
      <c r="AW476" s="15" t="s">
        <v>32</v>
      </c>
      <c r="AX476" s="15" t="s">
        <v>76</v>
      </c>
      <c r="AY476" s="275" t="s">
        <v>232</v>
      </c>
    </row>
    <row r="477" s="15" customFormat="1">
      <c r="A477" s="15"/>
      <c r="B477" s="266"/>
      <c r="C477" s="267"/>
      <c r="D477" s="245" t="s">
        <v>239</v>
      </c>
      <c r="E477" s="268" t="s">
        <v>1</v>
      </c>
      <c r="F477" s="269" t="s">
        <v>393</v>
      </c>
      <c r="G477" s="267"/>
      <c r="H477" s="268" t="s">
        <v>1</v>
      </c>
      <c r="I477" s="270"/>
      <c r="J477" s="267"/>
      <c r="K477" s="267"/>
      <c r="L477" s="271"/>
      <c r="M477" s="272"/>
      <c r="N477" s="273"/>
      <c r="O477" s="273"/>
      <c r="P477" s="273"/>
      <c r="Q477" s="273"/>
      <c r="R477" s="273"/>
      <c r="S477" s="273"/>
      <c r="T477" s="27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5" t="s">
        <v>239</v>
      </c>
      <c r="AU477" s="275" t="s">
        <v>85</v>
      </c>
      <c r="AV477" s="15" t="s">
        <v>83</v>
      </c>
      <c r="AW477" s="15" t="s">
        <v>32</v>
      </c>
      <c r="AX477" s="15" t="s">
        <v>76</v>
      </c>
      <c r="AY477" s="275" t="s">
        <v>232</v>
      </c>
    </row>
    <row r="478" s="15" customFormat="1">
      <c r="A478" s="15"/>
      <c r="B478" s="266"/>
      <c r="C478" s="267"/>
      <c r="D478" s="245" t="s">
        <v>239</v>
      </c>
      <c r="E478" s="268" t="s">
        <v>1</v>
      </c>
      <c r="F478" s="269" t="s">
        <v>1566</v>
      </c>
      <c r="G478" s="267"/>
      <c r="H478" s="268" t="s">
        <v>1</v>
      </c>
      <c r="I478" s="270"/>
      <c r="J478" s="267"/>
      <c r="K478" s="267"/>
      <c r="L478" s="271"/>
      <c r="M478" s="272"/>
      <c r="N478" s="273"/>
      <c r="O478" s="273"/>
      <c r="P478" s="273"/>
      <c r="Q478" s="273"/>
      <c r="R478" s="273"/>
      <c r="S478" s="273"/>
      <c r="T478" s="27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5" t="s">
        <v>239</v>
      </c>
      <c r="AU478" s="275" t="s">
        <v>85</v>
      </c>
      <c r="AV478" s="15" t="s">
        <v>83</v>
      </c>
      <c r="AW478" s="15" t="s">
        <v>32</v>
      </c>
      <c r="AX478" s="15" t="s">
        <v>76</v>
      </c>
      <c r="AY478" s="275" t="s">
        <v>232</v>
      </c>
    </row>
    <row r="479" s="13" customFormat="1">
      <c r="A479" s="13"/>
      <c r="B479" s="243"/>
      <c r="C479" s="244"/>
      <c r="D479" s="245" t="s">
        <v>239</v>
      </c>
      <c r="E479" s="246" t="s">
        <v>1</v>
      </c>
      <c r="F479" s="247" t="s">
        <v>500</v>
      </c>
      <c r="G479" s="244"/>
      <c r="H479" s="248">
        <v>46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239</v>
      </c>
      <c r="AU479" s="254" t="s">
        <v>85</v>
      </c>
      <c r="AV479" s="13" t="s">
        <v>85</v>
      </c>
      <c r="AW479" s="13" t="s">
        <v>32</v>
      </c>
      <c r="AX479" s="13" t="s">
        <v>76</v>
      </c>
      <c r="AY479" s="254" t="s">
        <v>232</v>
      </c>
    </row>
    <row r="480" s="13" customFormat="1">
      <c r="A480" s="13"/>
      <c r="B480" s="243"/>
      <c r="C480" s="244"/>
      <c r="D480" s="245" t="s">
        <v>239</v>
      </c>
      <c r="E480" s="246" t="s">
        <v>1</v>
      </c>
      <c r="F480" s="247" t="s">
        <v>83</v>
      </c>
      <c r="G480" s="244"/>
      <c r="H480" s="248">
        <v>1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239</v>
      </c>
      <c r="AU480" s="254" t="s">
        <v>85</v>
      </c>
      <c r="AV480" s="13" t="s">
        <v>85</v>
      </c>
      <c r="AW480" s="13" t="s">
        <v>32</v>
      </c>
      <c r="AX480" s="13" t="s">
        <v>76</v>
      </c>
      <c r="AY480" s="254" t="s">
        <v>232</v>
      </c>
    </row>
    <row r="481" s="13" customFormat="1">
      <c r="A481" s="13"/>
      <c r="B481" s="243"/>
      <c r="C481" s="244"/>
      <c r="D481" s="245" t="s">
        <v>239</v>
      </c>
      <c r="E481" s="246" t="s">
        <v>1</v>
      </c>
      <c r="F481" s="247" t="s">
        <v>455</v>
      </c>
      <c r="G481" s="244"/>
      <c r="H481" s="248">
        <v>38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239</v>
      </c>
      <c r="AU481" s="254" t="s">
        <v>85</v>
      </c>
      <c r="AV481" s="13" t="s">
        <v>85</v>
      </c>
      <c r="AW481" s="13" t="s">
        <v>32</v>
      </c>
      <c r="AX481" s="13" t="s">
        <v>76</v>
      </c>
      <c r="AY481" s="254" t="s">
        <v>232</v>
      </c>
    </row>
    <row r="482" s="13" customFormat="1">
      <c r="A482" s="13"/>
      <c r="B482" s="243"/>
      <c r="C482" s="244"/>
      <c r="D482" s="245" t="s">
        <v>239</v>
      </c>
      <c r="E482" s="246" t="s">
        <v>1</v>
      </c>
      <c r="F482" s="247" t="s">
        <v>83</v>
      </c>
      <c r="G482" s="244"/>
      <c r="H482" s="248">
        <v>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239</v>
      </c>
      <c r="AU482" s="254" t="s">
        <v>85</v>
      </c>
      <c r="AV482" s="13" t="s">
        <v>85</v>
      </c>
      <c r="AW482" s="13" t="s">
        <v>32</v>
      </c>
      <c r="AX482" s="13" t="s">
        <v>76</v>
      </c>
      <c r="AY482" s="254" t="s">
        <v>232</v>
      </c>
    </row>
    <row r="483" s="13" customFormat="1">
      <c r="A483" s="13"/>
      <c r="B483" s="243"/>
      <c r="C483" s="244"/>
      <c r="D483" s="245" t="s">
        <v>239</v>
      </c>
      <c r="E483" s="246" t="s">
        <v>1</v>
      </c>
      <c r="F483" s="247" t="s">
        <v>316</v>
      </c>
      <c r="G483" s="244"/>
      <c r="H483" s="248">
        <v>15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239</v>
      </c>
      <c r="AU483" s="254" t="s">
        <v>85</v>
      </c>
      <c r="AV483" s="13" t="s">
        <v>85</v>
      </c>
      <c r="AW483" s="13" t="s">
        <v>32</v>
      </c>
      <c r="AX483" s="13" t="s">
        <v>76</v>
      </c>
      <c r="AY483" s="254" t="s">
        <v>232</v>
      </c>
    </row>
    <row r="484" s="13" customFormat="1">
      <c r="A484" s="13"/>
      <c r="B484" s="243"/>
      <c r="C484" s="244"/>
      <c r="D484" s="245" t="s">
        <v>239</v>
      </c>
      <c r="E484" s="246" t="s">
        <v>1</v>
      </c>
      <c r="F484" s="247" t="s">
        <v>311</v>
      </c>
      <c r="G484" s="244"/>
      <c r="H484" s="248">
        <v>14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239</v>
      </c>
      <c r="AU484" s="254" t="s">
        <v>85</v>
      </c>
      <c r="AV484" s="13" t="s">
        <v>85</v>
      </c>
      <c r="AW484" s="13" t="s">
        <v>32</v>
      </c>
      <c r="AX484" s="13" t="s">
        <v>76</v>
      </c>
      <c r="AY484" s="254" t="s">
        <v>232</v>
      </c>
    </row>
    <row r="485" s="13" customFormat="1">
      <c r="A485" s="13"/>
      <c r="B485" s="243"/>
      <c r="C485" s="244"/>
      <c r="D485" s="245" t="s">
        <v>239</v>
      </c>
      <c r="E485" s="246" t="s">
        <v>1</v>
      </c>
      <c r="F485" s="247" t="s">
        <v>83</v>
      </c>
      <c r="G485" s="244"/>
      <c r="H485" s="248">
        <v>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239</v>
      </c>
      <c r="AU485" s="254" t="s">
        <v>85</v>
      </c>
      <c r="AV485" s="13" t="s">
        <v>85</v>
      </c>
      <c r="AW485" s="13" t="s">
        <v>32</v>
      </c>
      <c r="AX485" s="13" t="s">
        <v>76</v>
      </c>
      <c r="AY485" s="254" t="s">
        <v>232</v>
      </c>
    </row>
    <row r="486" s="13" customFormat="1">
      <c r="A486" s="13"/>
      <c r="B486" s="243"/>
      <c r="C486" s="244"/>
      <c r="D486" s="245" t="s">
        <v>239</v>
      </c>
      <c r="E486" s="246" t="s">
        <v>1</v>
      </c>
      <c r="F486" s="247" t="s">
        <v>417</v>
      </c>
      <c r="G486" s="244"/>
      <c r="H486" s="248">
        <v>32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239</v>
      </c>
      <c r="AU486" s="254" t="s">
        <v>85</v>
      </c>
      <c r="AV486" s="13" t="s">
        <v>85</v>
      </c>
      <c r="AW486" s="13" t="s">
        <v>32</v>
      </c>
      <c r="AX486" s="13" t="s">
        <v>76</v>
      </c>
      <c r="AY486" s="254" t="s">
        <v>232</v>
      </c>
    </row>
    <row r="487" s="13" customFormat="1">
      <c r="A487" s="13"/>
      <c r="B487" s="243"/>
      <c r="C487" s="244"/>
      <c r="D487" s="245" t="s">
        <v>239</v>
      </c>
      <c r="E487" s="246" t="s">
        <v>1</v>
      </c>
      <c r="F487" s="247" t="s">
        <v>83</v>
      </c>
      <c r="G487" s="244"/>
      <c r="H487" s="248">
        <v>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239</v>
      </c>
      <c r="AU487" s="254" t="s">
        <v>85</v>
      </c>
      <c r="AV487" s="13" t="s">
        <v>85</v>
      </c>
      <c r="AW487" s="13" t="s">
        <v>32</v>
      </c>
      <c r="AX487" s="13" t="s">
        <v>76</v>
      </c>
      <c r="AY487" s="254" t="s">
        <v>232</v>
      </c>
    </row>
    <row r="488" s="13" customFormat="1">
      <c r="A488" s="13"/>
      <c r="B488" s="243"/>
      <c r="C488" s="244"/>
      <c r="D488" s="245" t="s">
        <v>239</v>
      </c>
      <c r="E488" s="246" t="s">
        <v>1</v>
      </c>
      <c r="F488" s="247" t="s">
        <v>500</v>
      </c>
      <c r="G488" s="244"/>
      <c r="H488" s="248">
        <v>46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239</v>
      </c>
      <c r="AU488" s="254" t="s">
        <v>85</v>
      </c>
      <c r="AV488" s="13" t="s">
        <v>85</v>
      </c>
      <c r="AW488" s="13" t="s">
        <v>32</v>
      </c>
      <c r="AX488" s="13" t="s">
        <v>76</v>
      </c>
      <c r="AY488" s="254" t="s">
        <v>232</v>
      </c>
    </row>
    <row r="489" s="13" customFormat="1">
      <c r="A489" s="13"/>
      <c r="B489" s="243"/>
      <c r="C489" s="244"/>
      <c r="D489" s="245" t="s">
        <v>239</v>
      </c>
      <c r="E489" s="246" t="s">
        <v>1</v>
      </c>
      <c r="F489" s="247" t="s">
        <v>83</v>
      </c>
      <c r="G489" s="244"/>
      <c r="H489" s="248">
        <v>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239</v>
      </c>
      <c r="AU489" s="254" t="s">
        <v>85</v>
      </c>
      <c r="AV489" s="13" t="s">
        <v>85</v>
      </c>
      <c r="AW489" s="13" t="s">
        <v>32</v>
      </c>
      <c r="AX489" s="13" t="s">
        <v>76</v>
      </c>
      <c r="AY489" s="254" t="s">
        <v>232</v>
      </c>
    </row>
    <row r="490" s="13" customFormat="1">
      <c r="A490" s="13"/>
      <c r="B490" s="243"/>
      <c r="C490" s="244"/>
      <c r="D490" s="245" t="s">
        <v>239</v>
      </c>
      <c r="E490" s="246" t="s">
        <v>1</v>
      </c>
      <c r="F490" s="247" t="s">
        <v>83</v>
      </c>
      <c r="G490" s="244"/>
      <c r="H490" s="248">
        <v>1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239</v>
      </c>
      <c r="AU490" s="254" t="s">
        <v>85</v>
      </c>
      <c r="AV490" s="13" t="s">
        <v>85</v>
      </c>
      <c r="AW490" s="13" t="s">
        <v>32</v>
      </c>
      <c r="AX490" s="13" t="s">
        <v>76</v>
      </c>
      <c r="AY490" s="254" t="s">
        <v>232</v>
      </c>
    </row>
    <row r="491" s="13" customFormat="1">
      <c r="A491" s="13"/>
      <c r="B491" s="243"/>
      <c r="C491" s="244"/>
      <c r="D491" s="245" t="s">
        <v>239</v>
      </c>
      <c r="E491" s="246" t="s">
        <v>1</v>
      </c>
      <c r="F491" s="247" t="s">
        <v>536</v>
      </c>
      <c r="G491" s="244"/>
      <c r="H491" s="248">
        <v>53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239</v>
      </c>
      <c r="AU491" s="254" t="s">
        <v>85</v>
      </c>
      <c r="AV491" s="13" t="s">
        <v>85</v>
      </c>
      <c r="AW491" s="13" t="s">
        <v>32</v>
      </c>
      <c r="AX491" s="13" t="s">
        <v>76</v>
      </c>
      <c r="AY491" s="254" t="s">
        <v>232</v>
      </c>
    </row>
    <row r="492" s="13" customFormat="1">
      <c r="A492" s="13"/>
      <c r="B492" s="243"/>
      <c r="C492" s="244"/>
      <c r="D492" s="245" t="s">
        <v>239</v>
      </c>
      <c r="E492" s="246" t="s">
        <v>1</v>
      </c>
      <c r="F492" s="247" t="s">
        <v>83</v>
      </c>
      <c r="G492" s="244"/>
      <c r="H492" s="248">
        <v>1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239</v>
      </c>
      <c r="AU492" s="254" t="s">
        <v>85</v>
      </c>
      <c r="AV492" s="13" t="s">
        <v>85</v>
      </c>
      <c r="AW492" s="13" t="s">
        <v>32</v>
      </c>
      <c r="AX492" s="13" t="s">
        <v>76</v>
      </c>
      <c r="AY492" s="254" t="s">
        <v>232</v>
      </c>
    </row>
    <row r="493" s="13" customFormat="1">
      <c r="A493" s="13"/>
      <c r="B493" s="243"/>
      <c r="C493" s="244"/>
      <c r="D493" s="245" t="s">
        <v>239</v>
      </c>
      <c r="E493" s="246" t="s">
        <v>1</v>
      </c>
      <c r="F493" s="247" t="s">
        <v>536</v>
      </c>
      <c r="G493" s="244"/>
      <c r="H493" s="248">
        <v>53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239</v>
      </c>
      <c r="AU493" s="254" t="s">
        <v>85</v>
      </c>
      <c r="AV493" s="13" t="s">
        <v>85</v>
      </c>
      <c r="AW493" s="13" t="s">
        <v>32</v>
      </c>
      <c r="AX493" s="13" t="s">
        <v>76</v>
      </c>
      <c r="AY493" s="254" t="s">
        <v>232</v>
      </c>
    </row>
    <row r="494" s="13" customFormat="1">
      <c r="A494" s="13"/>
      <c r="B494" s="243"/>
      <c r="C494" s="244"/>
      <c r="D494" s="245" t="s">
        <v>239</v>
      </c>
      <c r="E494" s="246" t="s">
        <v>1</v>
      </c>
      <c r="F494" s="247" t="s">
        <v>83</v>
      </c>
      <c r="G494" s="244"/>
      <c r="H494" s="248">
        <v>1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239</v>
      </c>
      <c r="AU494" s="254" t="s">
        <v>85</v>
      </c>
      <c r="AV494" s="13" t="s">
        <v>85</v>
      </c>
      <c r="AW494" s="13" t="s">
        <v>32</v>
      </c>
      <c r="AX494" s="13" t="s">
        <v>76</v>
      </c>
      <c r="AY494" s="254" t="s">
        <v>232</v>
      </c>
    </row>
    <row r="495" s="13" customFormat="1">
      <c r="A495" s="13"/>
      <c r="B495" s="243"/>
      <c r="C495" s="244"/>
      <c r="D495" s="245" t="s">
        <v>239</v>
      </c>
      <c r="E495" s="246" t="s">
        <v>1</v>
      </c>
      <c r="F495" s="247" t="s">
        <v>332</v>
      </c>
      <c r="G495" s="244"/>
      <c r="H495" s="248">
        <v>18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239</v>
      </c>
      <c r="AU495" s="254" t="s">
        <v>85</v>
      </c>
      <c r="AV495" s="13" t="s">
        <v>85</v>
      </c>
      <c r="AW495" s="13" t="s">
        <v>32</v>
      </c>
      <c r="AX495" s="13" t="s">
        <v>76</v>
      </c>
      <c r="AY495" s="254" t="s">
        <v>232</v>
      </c>
    </row>
    <row r="496" s="13" customFormat="1">
      <c r="A496" s="13"/>
      <c r="B496" s="243"/>
      <c r="C496" s="244"/>
      <c r="D496" s="245" t="s">
        <v>239</v>
      </c>
      <c r="E496" s="246" t="s">
        <v>1</v>
      </c>
      <c r="F496" s="247" t="s">
        <v>311</v>
      </c>
      <c r="G496" s="244"/>
      <c r="H496" s="248">
        <v>14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239</v>
      </c>
      <c r="AU496" s="254" t="s">
        <v>85</v>
      </c>
      <c r="AV496" s="13" t="s">
        <v>85</v>
      </c>
      <c r="AW496" s="13" t="s">
        <v>32</v>
      </c>
      <c r="AX496" s="13" t="s">
        <v>76</v>
      </c>
      <c r="AY496" s="254" t="s">
        <v>232</v>
      </c>
    </row>
    <row r="497" s="13" customFormat="1">
      <c r="A497" s="13"/>
      <c r="B497" s="243"/>
      <c r="C497" s="244"/>
      <c r="D497" s="245" t="s">
        <v>239</v>
      </c>
      <c r="E497" s="246" t="s">
        <v>1</v>
      </c>
      <c r="F497" s="247" t="s">
        <v>83</v>
      </c>
      <c r="G497" s="244"/>
      <c r="H497" s="248">
        <v>1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239</v>
      </c>
      <c r="AU497" s="254" t="s">
        <v>85</v>
      </c>
      <c r="AV497" s="13" t="s">
        <v>85</v>
      </c>
      <c r="AW497" s="13" t="s">
        <v>32</v>
      </c>
      <c r="AX497" s="13" t="s">
        <v>76</v>
      </c>
      <c r="AY497" s="254" t="s">
        <v>232</v>
      </c>
    </row>
    <row r="498" s="13" customFormat="1">
      <c r="A498" s="13"/>
      <c r="B498" s="243"/>
      <c r="C498" s="244"/>
      <c r="D498" s="245" t="s">
        <v>239</v>
      </c>
      <c r="E498" s="246" t="s">
        <v>1</v>
      </c>
      <c r="F498" s="247" t="s">
        <v>326</v>
      </c>
      <c r="G498" s="244"/>
      <c r="H498" s="248">
        <v>17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239</v>
      </c>
      <c r="AU498" s="254" t="s">
        <v>85</v>
      </c>
      <c r="AV498" s="13" t="s">
        <v>85</v>
      </c>
      <c r="AW498" s="13" t="s">
        <v>32</v>
      </c>
      <c r="AX498" s="13" t="s">
        <v>76</v>
      </c>
      <c r="AY498" s="254" t="s">
        <v>232</v>
      </c>
    </row>
    <row r="499" s="13" customFormat="1">
      <c r="A499" s="13"/>
      <c r="B499" s="243"/>
      <c r="C499" s="244"/>
      <c r="D499" s="245" t="s">
        <v>239</v>
      </c>
      <c r="E499" s="246" t="s">
        <v>1</v>
      </c>
      <c r="F499" s="247" t="s">
        <v>83</v>
      </c>
      <c r="G499" s="244"/>
      <c r="H499" s="248">
        <v>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239</v>
      </c>
      <c r="AU499" s="254" t="s">
        <v>85</v>
      </c>
      <c r="AV499" s="13" t="s">
        <v>85</v>
      </c>
      <c r="AW499" s="13" t="s">
        <v>32</v>
      </c>
      <c r="AX499" s="13" t="s">
        <v>76</v>
      </c>
      <c r="AY499" s="254" t="s">
        <v>232</v>
      </c>
    </row>
    <row r="500" s="13" customFormat="1">
      <c r="A500" s="13"/>
      <c r="B500" s="243"/>
      <c r="C500" s="244"/>
      <c r="D500" s="245" t="s">
        <v>239</v>
      </c>
      <c r="E500" s="246" t="s">
        <v>1</v>
      </c>
      <c r="F500" s="247" t="s">
        <v>311</v>
      </c>
      <c r="G500" s="244"/>
      <c r="H500" s="248">
        <v>14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239</v>
      </c>
      <c r="AU500" s="254" t="s">
        <v>85</v>
      </c>
      <c r="AV500" s="13" t="s">
        <v>85</v>
      </c>
      <c r="AW500" s="13" t="s">
        <v>32</v>
      </c>
      <c r="AX500" s="13" t="s">
        <v>76</v>
      </c>
      <c r="AY500" s="254" t="s">
        <v>232</v>
      </c>
    </row>
    <row r="501" s="13" customFormat="1">
      <c r="A501" s="13"/>
      <c r="B501" s="243"/>
      <c r="C501" s="244"/>
      <c r="D501" s="245" t="s">
        <v>239</v>
      </c>
      <c r="E501" s="246" t="s">
        <v>1</v>
      </c>
      <c r="F501" s="247" t="s">
        <v>332</v>
      </c>
      <c r="G501" s="244"/>
      <c r="H501" s="248">
        <v>18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239</v>
      </c>
      <c r="AU501" s="254" t="s">
        <v>85</v>
      </c>
      <c r="AV501" s="13" t="s">
        <v>85</v>
      </c>
      <c r="AW501" s="13" t="s">
        <v>32</v>
      </c>
      <c r="AX501" s="13" t="s">
        <v>76</v>
      </c>
      <c r="AY501" s="254" t="s">
        <v>232</v>
      </c>
    </row>
    <row r="502" s="13" customFormat="1">
      <c r="A502" s="13"/>
      <c r="B502" s="243"/>
      <c r="C502" s="244"/>
      <c r="D502" s="245" t="s">
        <v>239</v>
      </c>
      <c r="E502" s="246" t="s">
        <v>1</v>
      </c>
      <c r="F502" s="247" t="s">
        <v>345</v>
      </c>
      <c r="G502" s="244"/>
      <c r="H502" s="248">
        <v>20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239</v>
      </c>
      <c r="AU502" s="254" t="s">
        <v>85</v>
      </c>
      <c r="AV502" s="13" t="s">
        <v>85</v>
      </c>
      <c r="AW502" s="13" t="s">
        <v>32</v>
      </c>
      <c r="AX502" s="13" t="s">
        <v>76</v>
      </c>
      <c r="AY502" s="254" t="s">
        <v>232</v>
      </c>
    </row>
    <row r="503" s="13" customFormat="1">
      <c r="A503" s="13"/>
      <c r="B503" s="243"/>
      <c r="C503" s="244"/>
      <c r="D503" s="245" t="s">
        <v>239</v>
      </c>
      <c r="E503" s="246" t="s">
        <v>1</v>
      </c>
      <c r="F503" s="247" t="s">
        <v>83</v>
      </c>
      <c r="G503" s="244"/>
      <c r="H503" s="248">
        <v>1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239</v>
      </c>
      <c r="AU503" s="254" t="s">
        <v>85</v>
      </c>
      <c r="AV503" s="13" t="s">
        <v>85</v>
      </c>
      <c r="AW503" s="13" t="s">
        <v>32</v>
      </c>
      <c r="AX503" s="13" t="s">
        <v>76</v>
      </c>
      <c r="AY503" s="254" t="s">
        <v>232</v>
      </c>
    </row>
    <row r="504" s="13" customFormat="1">
      <c r="A504" s="13"/>
      <c r="B504" s="243"/>
      <c r="C504" s="244"/>
      <c r="D504" s="245" t="s">
        <v>239</v>
      </c>
      <c r="E504" s="246" t="s">
        <v>1</v>
      </c>
      <c r="F504" s="247" t="s">
        <v>311</v>
      </c>
      <c r="G504" s="244"/>
      <c r="H504" s="248">
        <v>14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239</v>
      </c>
      <c r="AU504" s="254" t="s">
        <v>85</v>
      </c>
      <c r="AV504" s="13" t="s">
        <v>85</v>
      </c>
      <c r="AW504" s="13" t="s">
        <v>32</v>
      </c>
      <c r="AX504" s="13" t="s">
        <v>76</v>
      </c>
      <c r="AY504" s="254" t="s">
        <v>232</v>
      </c>
    </row>
    <row r="505" s="13" customFormat="1">
      <c r="A505" s="13"/>
      <c r="B505" s="243"/>
      <c r="C505" s="244"/>
      <c r="D505" s="245" t="s">
        <v>239</v>
      </c>
      <c r="E505" s="246" t="s">
        <v>1</v>
      </c>
      <c r="F505" s="247" t="s">
        <v>83</v>
      </c>
      <c r="G505" s="244"/>
      <c r="H505" s="248">
        <v>1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239</v>
      </c>
      <c r="AU505" s="254" t="s">
        <v>85</v>
      </c>
      <c r="AV505" s="13" t="s">
        <v>85</v>
      </c>
      <c r="AW505" s="13" t="s">
        <v>32</v>
      </c>
      <c r="AX505" s="13" t="s">
        <v>76</v>
      </c>
      <c r="AY505" s="254" t="s">
        <v>232</v>
      </c>
    </row>
    <row r="506" s="13" customFormat="1">
      <c r="A506" s="13"/>
      <c r="B506" s="243"/>
      <c r="C506" s="244"/>
      <c r="D506" s="245" t="s">
        <v>239</v>
      </c>
      <c r="E506" s="246" t="s">
        <v>1</v>
      </c>
      <c r="F506" s="247" t="s">
        <v>285</v>
      </c>
      <c r="G506" s="244"/>
      <c r="H506" s="248">
        <v>10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239</v>
      </c>
      <c r="AU506" s="254" t="s">
        <v>85</v>
      </c>
      <c r="AV506" s="13" t="s">
        <v>85</v>
      </c>
      <c r="AW506" s="13" t="s">
        <v>32</v>
      </c>
      <c r="AX506" s="13" t="s">
        <v>76</v>
      </c>
      <c r="AY506" s="254" t="s">
        <v>232</v>
      </c>
    </row>
    <row r="507" s="13" customFormat="1">
      <c r="A507" s="13"/>
      <c r="B507" s="243"/>
      <c r="C507" s="244"/>
      <c r="D507" s="245" t="s">
        <v>239</v>
      </c>
      <c r="E507" s="246" t="s">
        <v>1</v>
      </c>
      <c r="F507" s="247" t="s">
        <v>83</v>
      </c>
      <c r="G507" s="244"/>
      <c r="H507" s="248">
        <v>1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239</v>
      </c>
      <c r="AU507" s="254" t="s">
        <v>85</v>
      </c>
      <c r="AV507" s="13" t="s">
        <v>85</v>
      </c>
      <c r="AW507" s="13" t="s">
        <v>32</v>
      </c>
      <c r="AX507" s="13" t="s">
        <v>76</v>
      </c>
      <c r="AY507" s="254" t="s">
        <v>232</v>
      </c>
    </row>
    <row r="508" s="13" customFormat="1">
      <c r="A508" s="13"/>
      <c r="B508" s="243"/>
      <c r="C508" s="244"/>
      <c r="D508" s="245" t="s">
        <v>239</v>
      </c>
      <c r="E508" s="246" t="s">
        <v>1</v>
      </c>
      <c r="F508" s="247" t="s">
        <v>600</v>
      </c>
      <c r="G508" s="244"/>
      <c r="H508" s="248">
        <v>63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239</v>
      </c>
      <c r="AU508" s="254" t="s">
        <v>85</v>
      </c>
      <c r="AV508" s="13" t="s">
        <v>85</v>
      </c>
      <c r="AW508" s="13" t="s">
        <v>32</v>
      </c>
      <c r="AX508" s="13" t="s">
        <v>76</v>
      </c>
      <c r="AY508" s="254" t="s">
        <v>232</v>
      </c>
    </row>
    <row r="509" s="13" customFormat="1">
      <c r="A509" s="13"/>
      <c r="B509" s="243"/>
      <c r="C509" s="244"/>
      <c r="D509" s="245" t="s">
        <v>239</v>
      </c>
      <c r="E509" s="246" t="s">
        <v>1</v>
      </c>
      <c r="F509" s="247" t="s">
        <v>83</v>
      </c>
      <c r="G509" s="244"/>
      <c r="H509" s="248">
        <v>1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239</v>
      </c>
      <c r="AU509" s="254" t="s">
        <v>85</v>
      </c>
      <c r="AV509" s="13" t="s">
        <v>85</v>
      </c>
      <c r="AW509" s="13" t="s">
        <v>32</v>
      </c>
      <c r="AX509" s="13" t="s">
        <v>76</v>
      </c>
      <c r="AY509" s="254" t="s">
        <v>232</v>
      </c>
    </row>
    <row r="510" s="13" customFormat="1">
      <c r="A510" s="13"/>
      <c r="B510" s="243"/>
      <c r="C510" s="244"/>
      <c r="D510" s="245" t="s">
        <v>239</v>
      </c>
      <c r="E510" s="246" t="s">
        <v>1</v>
      </c>
      <c r="F510" s="247" t="s">
        <v>600</v>
      </c>
      <c r="G510" s="244"/>
      <c r="H510" s="248">
        <v>63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239</v>
      </c>
      <c r="AU510" s="254" t="s">
        <v>85</v>
      </c>
      <c r="AV510" s="13" t="s">
        <v>85</v>
      </c>
      <c r="AW510" s="13" t="s">
        <v>32</v>
      </c>
      <c r="AX510" s="13" t="s">
        <v>76</v>
      </c>
      <c r="AY510" s="254" t="s">
        <v>232</v>
      </c>
    </row>
    <row r="511" s="13" customFormat="1">
      <c r="A511" s="13"/>
      <c r="B511" s="243"/>
      <c r="C511" s="244"/>
      <c r="D511" s="245" t="s">
        <v>239</v>
      </c>
      <c r="E511" s="246" t="s">
        <v>1</v>
      </c>
      <c r="F511" s="247" t="s">
        <v>83</v>
      </c>
      <c r="G511" s="244"/>
      <c r="H511" s="248">
        <v>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239</v>
      </c>
      <c r="AU511" s="254" t="s">
        <v>85</v>
      </c>
      <c r="AV511" s="13" t="s">
        <v>85</v>
      </c>
      <c r="AW511" s="13" t="s">
        <v>32</v>
      </c>
      <c r="AX511" s="13" t="s">
        <v>76</v>
      </c>
      <c r="AY511" s="254" t="s">
        <v>232</v>
      </c>
    </row>
    <row r="512" s="13" customFormat="1">
      <c r="A512" s="13"/>
      <c r="B512" s="243"/>
      <c r="C512" s="244"/>
      <c r="D512" s="245" t="s">
        <v>239</v>
      </c>
      <c r="E512" s="246" t="s">
        <v>1</v>
      </c>
      <c r="F512" s="247" t="s">
        <v>83</v>
      </c>
      <c r="G512" s="244"/>
      <c r="H512" s="248">
        <v>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239</v>
      </c>
      <c r="AU512" s="254" t="s">
        <v>85</v>
      </c>
      <c r="AV512" s="13" t="s">
        <v>85</v>
      </c>
      <c r="AW512" s="13" t="s">
        <v>32</v>
      </c>
      <c r="AX512" s="13" t="s">
        <v>76</v>
      </c>
      <c r="AY512" s="254" t="s">
        <v>232</v>
      </c>
    </row>
    <row r="513" s="13" customFormat="1">
      <c r="A513" s="13"/>
      <c r="B513" s="243"/>
      <c r="C513" s="244"/>
      <c r="D513" s="245" t="s">
        <v>239</v>
      </c>
      <c r="E513" s="246" t="s">
        <v>1</v>
      </c>
      <c r="F513" s="247" t="s">
        <v>83</v>
      </c>
      <c r="G513" s="244"/>
      <c r="H513" s="248">
        <v>1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239</v>
      </c>
      <c r="AU513" s="254" t="s">
        <v>85</v>
      </c>
      <c r="AV513" s="13" t="s">
        <v>85</v>
      </c>
      <c r="AW513" s="13" t="s">
        <v>32</v>
      </c>
      <c r="AX513" s="13" t="s">
        <v>76</v>
      </c>
      <c r="AY513" s="254" t="s">
        <v>232</v>
      </c>
    </row>
    <row r="514" s="13" customFormat="1">
      <c r="A514" s="13"/>
      <c r="B514" s="243"/>
      <c r="C514" s="244"/>
      <c r="D514" s="245" t="s">
        <v>239</v>
      </c>
      <c r="E514" s="246" t="s">
        <v>1</v>
      </c>
      <c r="F514" s="247" t="s">
        <v>83</v>
      </c>
      <c r="G514" s="244"/>
      <c r="H514" s="248">
        <v>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239</v>
      </c>
      <c r="AU514" s="254" t="s">
        <v>85</v>
      </c>
      <c r="AV514" s="13" t="s">
        <v>85</v>
      </c>
      <c r="AW514" s="13" t="s">
        <v>32</v>
      </c>
      <c r="AX514" s="13" t="s">
        <v>76</v>
      </c>
      <c r="AY514" s="254" t="s">
        <v>232</v>
      </c>
    </row>
    <row r="515" s="13" customFormat="1">
      <c r="A515" s="13"/>
      <c r="B515" s="243"/>
      <c r="C515" s="244"/>
      <c r="D515" s="245" t="s">
        <v>239</v>
      </c>
      <c r="E515" s="246" t="s">
        <v>1</v>
      </c>
      <c r="F515" s="247" t="s">
        <v>83</v>
      </c>
      <c r="G515" s="244"/>
      <c r="H515" s="248">
        <v>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239</v>
      </c>
      <c r="AU515" s="254" t="s">
        <v>85</v>
      </c>
      <c r="AV515" s="13" t="s">
        <v>85</v>
      </c>
      <c r="AW515" s="13" t="s">
        <v>32</v>
      </c>
      <c r="AX515" s="13" t="s">
        <v>76</v>
      </c>
      <c r="AY515" s="254" t="s">
        <v>232</v>
      </c>
    </row>
    <row r="516" s="13" customFormat="1">
      <c r="A516" s="13"/>
      <c r="B516" s="243"/>
      <c r="C516" s="244"/>
      <c r="D516" s="245" t="s">
        <v>239</v>
      </c>
      <c r="E516" s="246" t="s">
        <v>1</v>
      </c>
      <c r="F516" s="247" t="s">
        <v>83</v>
      </c>
      <c r="G516" s="244"/>
      <c r="H516" s="248">
        <v>1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239</v>
      </c>
      <c r="AU516" s="254" t="s">
        <v>85</v>
      </c>
      <c r="AV516" s="13" t="s">
        <v>85</v>
      </c>
      <c r="AW516" s="13" t="s">
        <v>32</v>
      </c>
      <c r="AX516" s="13" t="s">
        <v>76</v>
      </c>
      <c r="AY516" s="254" t="s">
        <v>232</v>
      </c>
    </row>
    <row r="517" s="13" customFormat="1">
      <c r="A517" s="13"/>
      <c r="B517" s="243"/>
      <c r="C517" s="244"/>
      <c r="D517" s="245" t="s">
        <v>239</v>
      </c>
      <c r="E517" s="246" t="s">
        <v>1</v>
      </c>
      <c r="F517" s="247" t="s">
        <v>83</v>
      </c>
      <c r="G517" s="244"/>
      <c r="H517" s="248">
        <v>1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239</v>
      </c>
      <c r="AU517" s="254" t="s">
        <v>85</v>
      </c>
      <c r="AV517" s="13" t="s">
        <v>85</v>
      </c>
      <c r="AW517" s="13" t="s">
        <v>32</v>
      </c>
      <c r="AX517" s="13" t="s">
        <v>76</v>
      </c>
      <c r="AY517" s="254" t="s">
        <v>232</v>
      </c>
    </row>
    <row r="518" s="15" customFormat="1">
      <c r="A518" s="15"/>
      <c r="B518" s="266"/>
      <c r="C518" s="267"/>
      <c r="D518" s="245" t="s">
        <v>239</v>
      </c>
      <c r="E518" s="268" t="s">
        <v>1</v>
      </c>
      <c r="F518" s="269" t="s">
        <v>1567</v>
      </c>
      <c r="G518" s="267"/>
      <c r="H518" s="268" t="s">
        <v>1</v>
      </c>
      <c r="I518" s="270"/>
      <c r="J518" s="267"/>
      <c r="K518" s="267"/>
      <c r="L518" s="271"/>
      <c r="M518" s="272"/>
      <c r="N518" s="273"/>
      <c r="O518" s="273"/>
      <c r="P518" s="273"/>
      <c r="Q518" s="273"/>
      <c r="R518" s="273"/>
      <c r="S518" s="273"/>
      <c r="T518" s="27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5" t="s">
        <v>239</v>
      </c>
      <c r="AU518" s="275" t="s">
        <v>85</v>
      </c>
      <c r="AV518" s="15" t="s">
        <v>83</v>
      </c>
      <c r="AW518" s="15" t="s">
        <v>32</v>
      </c>
      <c r="AX518" s="15" t="s">
        <v>76</v>
      </c>
      <c r="AY518" s="275" t="s">
        <v>232</v>
      </c>
    </row>
    <row r="519" s="13" customFormat="1">
      <c r="A519" s="13"/>
      <c r="B519" s="243"/>
      <c r="C519" s="244"/>
      <c r="D519" s="245" t="s">
        <v>239</v>
      </c>
      <c r="E519" s="246" t="s">
        <v>1</v>
      </c>
      <c r="F519" s="247" t="s">
        <v>267</v>
      </c>
      <c r="G519" s="244"/>
      <c r="H519" s="248">
        <v>7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239</v>
      </c>
      <c r="AU519" s="254" t="s">
        <v>85</v>
      </c>
      <c r="AV519" s="13" t="s">
        <v>85</v>
      </c>
      <c r="AW519" s="13" t="s">
        <v>32</v>
      </c>
      <c r="AX519" s="13" t="s">
        <v>76</v>
      </c>
      <c r="AY519" s="254" t="s">
        <v>232</v>
      </c>
    </row>
    <row r="520" s="13" customFormat="1">
      <c r="A520" s="13"/>
      <c r="B520" s="243"/>
      <c r="C520" s="244"/>
      <c r="D520" s="245" t="s">
        <v>239</v>
      </c>
      <c r="E520" s="246" t="s">
        <v>1</v>
      </c>
      <c r="F520" s="247" t="s">
        <v>83</v>
      </c>
      <c r="G520" s="244"/>
      <c r="H520" s="248">
        <v>1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239</v>
      </c>
      <c r="AU520" s="254" t="s">
        <v>85</v>
      </c>
      <c r="AV520" s="13" t="s">
        <v>85</v>
      </c>
      <c r="AW520" s="13" t="s">
        <v>32</v>
      </c>
      <c r="AX520" s="13" t="s">
        <v>76</v>
      </c>
      <c r="AY520" s="254" t="s">
        <v>232</v>
      </c>
    </row>
    <row r="521" s="13" customFormat="1">
      <c r="A521" s="13"/>
      <c r="B521" s="243"/>
      <c r="C521" s="244"/>
      <c r="D521" s="245" t="s">
        <v>239</v>
      </c>
      <c r="E521" s="246" t="s">
        <v>1</v>
      </c>
      <c r="F521" s="247" t="s">
        <v>83</v>
      </c>
      <c r="G521" s="244"/>
      <c r="H521" s="248">
        <v>1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239</v>
      </c>
      <c r="AU521" s="254" t="s">
        <v>85</v>
      </c>
      <c r="AV521" s="13" t="s">
        <v>85</v>
      </c>
      <c r="AW521" s="13" t="s">
        <v>32</v>
      </c>
      <c r="AX521" s="13" t="s">
        <v>76</v>
      </c>
      <c r="AY521" s="254" t="s">
        <v>232</v>
      </c>
    </row>
    <row r="522" s="16" customFormat="1">
      <c r="A522" s="16"/>
      <c r="B522" s="287"/>
      <c r="C522" s="288"/>
      <c r="D522" s="245" t="s">
        <v>239</v>
      </c>
      <c r="E522" s="289" t="s">
        <v>1</v>
      </c>
      <c r="F522" s="290" t="s">
        <v>499</v>
      </c>
      <c r="G522" s="288"/>
      <c r="H522" s="291">
        <v>578</v>
      </c>
      <c r="I522" s="292"/>
      <c r="J522" s="288"/>
      <c r="K522" s="288"/>
      <c r="L522" s="293"/>
      <c r="M522" s="294"/>
      <c r="N522" s="295"/>
      <c r="O522" s="295"/>
      <c r="P522" s="295"/>
      <c r="Q522" s="295"/>
      <c r="R522" s="295"/>
      <c r="S522" s="295"/>
      <c r="T522" s="29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97" t="s">
        <v>239</v>
      </c>
      <c r="AU522" s="297" t="s">
        <v>85</v>
      </c>
      <c r="AV522" s="16" t="s">
        <v>244</v>
      </c>
      <c r="AW522" s="16" t="s">
        <v>32</v>
      </c>
      <c r="AX522" s="16" t="s">
        <v>76</v>
      </c>
      <c r="AY522" s="297" t="s">
        <v>232</v>
      </c>
    </row>
    <row r="523" s="15" customFormat="1">
      <c r="A523" s="15"/>
      <c r="B523" s="266"/>
      <c r="C523" s="267"/>
      <c r="D523" s="245" t="s">
        <v>239</v>
      </c>
      <c r="E523" s="268" t="s">
        <v>1</v>
      </c>
      <c r="F523" s="269" t="s">
        <v>399</v>
      </c>
      <c r="G523" s="267"/>
      <c r="H523" s="268" t="s">
        <v>1</v>
      </c>
      <c r="I523" s="270"/>
      <c r="J523" s="267"/>
      <c r="K523" s="267"/>
      <c r="L523" s="271"/>
      <c r="M523" s="272"/>
      <c r="N523" s="273"/>
      <c r="O523" s="273"/>
      <c r="P523" s="273"/>
      <c r="Q523" s="273"/>
      <c r="R523" s="273"/>
      <c r="S523" s="273"/>
      <c r="T523" s="27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5" t="s">
        <v>239</v>
      </c>
      <c r="AU523" s="275" t="s">
        <v>85</v>
      </c>
      <c r="AV523" s="15" t="s">
        <v>83</v>
      </c>
      <c r="AW523" s="15" t="s">
        <v>32</v>
      </c>
      <c r="AX523" s="15" t="s">
        <v>76</v>
      </c>
      <c r="AY523" s="275" t="s">
        <v>232</v>
      </c>
    </row>
    <row r="524" s="15" customFormat="1">
      <c r="A524" s="15"/>
      <c r="B524" s="266"/>
      <c r="C524" s="267"/>
      <c r="D524" s="245" t="s">
        <v>239</v>
      </c>
      <c r="E524" s="268" t="s">
        <v>1</v>
      </c>
      <c r="F524" s="269" t="s">
        <v>1566</v>
      </c>
      <c r="G524" s="267"/>
      <c r="H524" s="268" t="s">
        <v>1</v>
      </c>
      <c r="I524" s="270"/>
      <c r="J524" s="267"/>
      <c r="K524" s="267"/>
      <c r="L524" s="271"/>
      <c r="M524" s="272"/>
      <c r="N524" s="273"/>
      <c r="O524" s="273"/>
      <c r="P524" s="273"/>
      <c r="Q524" s="273"/>
      <c r="R524" s="273"/>
      <c r="S524" s="273"/>
      <c r="T524" s="27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5" t="s">
        <v>239</v>
      </c>
      <c r="AU524" s="275" t="s">
        <v>85</v>
      </c>
      <c r="AV524" s="15" t="s">
        <v>83</v>
      </c>
      <c r="AW524" s="15" t="s">
        <v>32</v>
      </c>
      <c r="AX524" s="15" t="s">
        <v>76</v>
      </c>
      <c r="AY524" s="275" t="s">
        <v>232</v>
      </c>
    </row>
    <row r="525" s="13" customFormat="1">
      <c r="A525" s="13"/>
      <c r="B525" s="243"/>
      <c r="C525" s="244"/>
      <c r="D525" s="245" t="s">
        <v>239</v>
      </c>
      <c r="E525" s="246" t="s">
        <v>1</v>
      </c>
      <c r="F525" s="247" t="s">
        <v>500</v>
      </c>
      <c r="G525" s="244"/>
      <c r="H525" s="248">
        <v>46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239</v>
      </c>
      <c r="AU525" s="254" t="s">
        <v>85</v>
      </c>
      <c r="AV525" s="13" t="s">
        <v>85</v>
      </c>
      <c r="AW525" s="13" t="s">
        <v>32</v>
      </c>
      <c r="AX525" s="13" t="s">
        <v>76</v>
      </c>
      <c r="AY525" s="254" t="s">
        <v>232</v>
      </c>
    </row>
    <row r="526" s="13" customFormat="1">
      <c r="A526" s="13"/>
      <c r="B526" s="243"/>
      <c r="C526" s="244"/>
      <c r="D526" s="245" t="s">
        <v>239</v>
      </c>
      <c r="E526" s="246" t="s">
        <v>1</v>
      </c>
      <c r="F526" s="247" t="s">
        <v>83</v>
      </c>
      <c r="G526" s="244"/>
      <c r="H526" s="248">
        <v>1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239</v>
      </c>
      <c r="AU526" s="254" t="s">
        <v>85</v>
      </c>
      <c r="AV526" s="13" t="s">
        <v>85</v>
      </c>
      <c r="AW526" s="13" t="s">
        <v>32</v>
      </c>
      <c r="AX526" s="13" t="s">
        <v>76</v>
      </c>
      <c r="AY526" s="254" t="s">
        <v>232</v>
      </c>
    </row>
    <row r="527" s="13" customFormat="1">
      <c r="A527" s="13"/>
      <c r="B527" s="243"/>
      <c r="C527" s="244"/>
      <c r="D527" s="245" t="s">
        <v>239</v>
      </c>
      <c r="E527" s="246" t="s">
        <v>1</v>
      </c>
      <c r="F527" s="247" t="s">
        <v>455</v>
      </c>
      <c r="G527" s="244"/>
      <c r="H527" s="248">
        <v>38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239</v>
      </c>
      <c r="AU527" s="254" t="s">
        <v>85</v>
      </c>
      <c r="AV527" s="13" t="s">
        <v>85</v>
      </c>
      <c r="AW527" s="13" t="s">
        <v>32</v>
      </c>
      <c r="AX527" s="13" t="s">
        <v>76</v>
      </c>
      <c r="AY527" s="254" t="s">
        <v>232</v>
      </c>
    </row>
    <row r="528" s="13" customFormat="1">
      <c r="A528" s="13"/>
      <c r="B528" s="243"/>
      <c r="C528" s="244"/>
      <c r="D528" s="245" t="s">
        <v>239</v>
      </c>
      <c r="E528" s="246" t="s">
        <v>1</v>
      </c>
      <c r="F528" s="247" t="s">
        <v>83</v>
      </c>
      <c r="G528" s="244"/>
      <c r="H528" s="248">
        <v>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239</v>
      </c>
      <c r="AU528" s="254" t="s">
        <v>85</v>
      </c>
      <c r="AV528" s="13" t="s">
        <v>85</v>
      </c>
      <c r="AW528" s="13" t="s">
        <v>32</v>
      </c>
      <c r="AX528" s="13" t="s">
        <v>76</v>
      </c>
      <c r="AY528" s="254" t="s">
        <v>232</v>
      </c>
    </row>
    <row r="529" s="13" customFormat="1">
      <c r="A529" s="13"/>
      <c r="B529" s="243"/>
      <c r="C529" s="244"/>
      <c r="D529" s="245" t="s">
        <v>239</v>
      </c>
      <c r="E529" s="246" t="s">
        <v>1</v>
      </c>
      <c r="F529" s="247" t="s">
        <v>316</v>
      </c>
      <c r="G529" s="244"/>
      <c r="H529" s="248">
        <v>15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239</v>
      </c>
      <c r="AU529" s="254" t="s">
        <v>85</v>
      </c>
      <c r="AV529" s="13" t="s">
        <v>85</v>
      </c>
      <c r="AW529" s="13" t="s">
        <v>32</v>
      </c>
      <c r="AX529" s="13" t="s">
        <v>76</v>
      </c>
      <c r="AY529" s="254" t="s">
        <v>232</v>
      </c>
    </row>
    <row r="530" s="13" customFormat="1">
      <c r="A530" s="13"/>
      <c r="B530" s="243"/>
      <c r="C530" s="244"/>
      <c r="D530" s="245" t="s">
        <v>239</v>
      </c>
      <c r="E530" s="246" t="s">
        <v>1</v>
      </c>
      <c r="F530" s="247" t="s">
        <v>311</v>
      </c>
      <c r="G530" s="244"/>
      <c r="H530" s="248">
        <v>14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239</v>
      </c>
      <c r="AU530" s="254" t="s">
        <v>85</v>
      </c>
      <c r="AV530" s="13" t="s">
        <v>85</v>
      </c>
      <c r="AW530" s="13" t="s">
        <v>32</v>
      </c>
      <c r="AX530" s="13" t="s">
        <v>76</v>
      </c>
      <c r="AY530" s="254" t="s">
        <v>232</v>
      </c>
    </row>
    <row r="531" s="13" customFormat="1">
      <c r="A531" s="13"/>
      <c r="B531" s="243"/>
      <c r="C531" s="244"/>
      <c r="D531" s="245" t="s">
        <v>239</v>
      </c>
      <c r="E531" s="246" t="s">
        <v>1</v>
      </c>
      <c r="F531" s="247" t="s">
        <v>83</v>
      </c>
      <c r="G531" s="244"/>
      <c r="H531" s="248">
        <v>1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239</v>
      </c>
      <c r="AU531" s="254" t="s">
        <v>85</v>
      </c>
      <c r="AV531" s="13" t="s">
        <v>85</v>
      </c>
      <c r="AW531" s="13" t="s">
        <v>32</v>
      </c>
      <c r="AX531" s="13" t="s">
        <v>76</v>
      </c>
      <c r="AY531" s="254" t="s">
        <v>232</v>
      </c>
    </row>
    <row r="532" s="13" customFormat="1">
      <c r="A532" s="13"/>
      <c r="B532" s="243"/>
      <c r="C532" s="244"/>
      <c r="D532" s="245" t="s">
        <v>239</v>
      </c>
      <c r="E532" s="246" t="s">
        <v>1</v>
      </c>
      <c r="F532" s="247" t="s">
        <v>417</v>
      </c>
      <c r="G532" s="244"/>
      <c r="H532" s="248">
        <v>32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239</v>
      </c>
      <c r="AU532" s="254" t="s">
        <v>85</v>
      </c>
      <c r="AV532" s="13" t="s">
        <v>85</v>
      </c>
      <c r="AW532" s="13" t="s">
        <v>32</v>
      </c>
      <c r="AX532" s="13" t="s">
        <v>76</v>
      </c>
      <c r="AY532" s="254" t="s">
        <v>232</v>
      </c>
    </row>
    <row r="533" s="13" customFormat="1">
      <c r="A533" s="13"/>
      <c r="B533" s="243"/>
      <c r="C533" s="244"/>
      <c r="D533" s="245" t="s">
        <v>239</v>
      </c>
      <c r="E533" s="246" t="s">
        <v>1</v>
      </c>
      <c r="F533" s="247" t="s">
        <v>83</v>
      </c>
      <c r="G533" s="244"/>
      <c r="H533" s="248">
        <v>1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239</v>
      </c>
      <c r="AU533" s="254" t="s">
        <v>85</v>
      </c>
      <c r="AV533" s="13" t="s">
        <v>85</v>
      </c>
      <c r="AW533" s="13" t="s">
        <v>32</v>
      </c>
      <c r="AX533" s="13" t="s">
        <v>76</v>
      </c>
      <c r="AY533" s="254" t="s">
        <v>232</v>
      </c>
    </row>
    <row r="534" s="13" customFormat="1">
      <c r="A534" s="13"/>
      <c r="B534" s="243"/>
      <c r="C534" s="244"/>
      <c r="D534" s="245" t="s">
        <v>239</v>
      </c>
      <c r="E534" s="246" t="s">
        <v>1</v>
      </c>
      <c r="F534" s="247" t="s">
        <v>500</v>
      </c>
      <c r="G534" s="244"/>
      <c r="H534" s="248">
        <v>46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239</v>
      </c>
      <c r="AU534" s="254" t="s">
        <v>85</v>
      </c>
      <c r="AV534" s="13" t="s">
        <v>85</v>
      </c>
      <c r="AW534" s="13" t="s">
        <v>32</v>
      </c>
      <c r="AX534" s="13" t="s">
        <v>76</v>
      </c>
      <c r="AY534" s="254" t="s">
        <v>232</v>
      </c>
    </row>
    <row r="535" s="13" customFormat="1">
      <c r="A535" s="13"/>
      <c r="B535" s="243"/>
      <c r="C535" s="244"/>
      <c r="D535" s="245" t="s">
        <v>239</v>
      </c>
      <c r="E535" s="246" t="s">
        <v>1</v>
      </c>
      <c r="F535" s="247" t="s">
        <v>83</v>
      </c>
      <c r="G535" s="244"/>
      <c r="H535" s="248">
        <v>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239</v>
      </c>
      <c r="AU535" s="254" t="s">
        <v>85</v>
      </c>
      <c r="AV535" s="13" t="s">
        <v>85</v>
      </c>
      <c r="AW535" s="13" t="s">
        <v>32</v>
      </c>
      <c r="AX535" s="13" t="s">
        <v>76</v>
      </c>
      <c r="AY535" s="254" t="s">
        <v>232</v>
      </c>
    </row>
    <row r="536" s="13" customFormat="1">
      <c r="A536" s="13"/>
      <c r="B536" s="243"/>
      <c r="C536" s="244"/>
      <c r="D536" s="245" t="s">
        <v>239</v>
      </c>
      <c r="E536" s="246" t="s">
        <v>1</v>
      </c>
      <c r="F536" s="247" t="s">
        <v>83</v>
      </c>
      <c r="G536" s="244"/>
      <c r="H536" s="248">
        <v>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239</v>
      </c>
      <c r="AU536" s="254" t="s">
        <v>85</v>
      </c>
      <c r="AV536" s="13" t="s">
        <v>85</v>
      </c>
      <c r="AW536" s="13" t="s">
        <v>32</v>
      </c>
      <c r="AX536" s="13" t="s">
        <v>76</v>
      </c>
      <c r="AY536" s="254" t="s">
        <v>232</v>
      </c>
    </row>
    <row r="537" s="13" customFormat="1">
      <c r="A537" s="13"/>
      <c r="B537" s="243"/>
      <c r="C537" s="244"/>
      <c r="D537" s="245" t="s">
        <v>239</v>
      </c>
      <c r="E537" s="246" t="s">
        <v>1</v>
      </c>
      <c r="F537" s="247" t="s">
        <v>536</v>
      </c>
      <c r="G537" s="244"/>
      <c r="H537" s="248">
        <v>53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239</v>
      </c>
      <c r="AU537" s="254" t="s">
        <v>85</v>
      </c>
      <c r="AV537" s="13" t="s">
        <v>85</v>
      </c>
      <c r="AW537" s="13" t="s">
        <v>32</v>
      </c>
      <c r="AX537" s="13" t="s">
        <v>76</v>
      </c>
      <c r="AY537" s="254" t="s">
        <v>232</v>
      </c>
    </row>
    <row r="538" s="13" customFormat="1">
      <c r="A538" s="13"/>
      <c r="B538" s="243"/>
      <c r="C538" s="244"/>
      <c r="D538" s="245" t="s">
        <v>239</v>
      </c>
      <c r="E538" s="246" t="s">
        <v>1</v>
      </c>
      <c r="F538" s="247" t="s">
        <v>83</v>
      </c>
      <c r="G538" s="244"/>
      <c r="H538" s="248">
        <v>1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239</v>
      </c>
      <c r="AU538" s="254" t="s">
        <v>85</v>
      </c>
      <c r="AV538" s="13" t="s">
        <v>85</v>
      </c>
      <c r="AW538" s="13" t="s">
        <v>32</v>
      </c>
      <c r="AX538" s="13" t="s">
        <v>76</v>
      </c>
      <c r="AY538" s="254" t="s">
        <v>232</v>
      </c>
    </row>
    <row r="539" s="13" customFormat="1">
      <c r="A539" s="13"/>
      <c r="B539" s="243"/>
      <c r="C539" s="244"/>
      <c r="D539" s="245" t="s">
        <v>239</v>
      </c>
      <c r="E539" s="246" t="s">
        <v>1</v>
      </c>
      <c r="F539" s="247" t="s">
        <v>536</v>
      </c>
      <c r="G539" s="244"/>
      <c r="H539" s="248">
        <v>53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239</v>
      </c>
      <c r="AU539" s="254" t="s">
        <v>85</v>
      </c>
      <c r="AV539" s="13" t="s">
        <v>85</v>
      </c>
      <c r="AW539" s="13" t="s">
        <v>32</v>
      </c>
      <c r="AX539" s="13" t="s">
        <v>76</v>
      </c>
      <c r="AY539" s="254" t="s">
        <v>232</v>
      </c>
    </row>
    <row r="540" s="13" customFormat="1">
      <c r="A540" s="13"/>
      <c r="B540" s="243"/>
      <c r="C540" s="244"/>
      <c r="D540" s="245" t="s">
        <v>239</v>
      </c>
      <c r="E540" s="246" t="s">
        <v>1</v>
      </c>
      <c r="F540" s="247" t="s">
        <v>83</v>
      </c>
      <c r="G540" s="244"/>
      <c r="H540" s="248">
        <v>1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239</v>
      </c>
      <c r="AU540" s="254" t="s">
        <v>85</v>
      </c>
      <c r="AV540" s="13" t="s">
        <v>85</v>
      </c>
      <c r="AW540" s="13" t="s">
        <v>32</v>
      </c>
      <c r="AX540" s="13" t="s">
        <v>76</v>
      </c>
      <c r="AY540" s="254" t="s">
        <v>232</v>
      </c>
    </row>
    <row r="541" s="13" customFormat="1">
      <c r="A541" s="13"/>
      <c r="B541" s="243"/>
      <c r="C541" s="244"/>
      <c r="D541" s="245" t="s">
        <v>239</v>
      </c>
      <c r="E541" s="246" t="s">
        <v>1</v>
      </c>
      <c r="F541" s="247" t="s">
        <v>332</v>
      </c>
      <c r="G541" s="244"/>
      <c r="H541" s="248">
        <v>18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239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232</v>
      </c>
    </row>
    <row r="542" s="13" customFormat="1">
      <c r="A542" s="13"/>
      <c r="B542" s="243"/>
      <c r="C542" s="244"/>
      <c r="D542" s="245" t="s">
        <v>239</v>
      </c>
      <c r="E542" s="246" t="s">
        <v>1</v>
      </c>
      <c r="F542" s="247" t="s">
        <v>311</v>
      </c>
      <c r="G542" s="244"/>
      <c r="H542" s="248">
        <v>14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239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232</v>
      </c>
    </row>
    <row r="543" s="13" customFormat="1">
      <c r="A543" s="13"/>
      <c r="B543" s="243"/>
      <c r="C543" s="244"/>
      <c r="D543" s="245" t="s">
        <v>239</v>
      </c>
      <c r="E543" s="246" t="s">
        <v>1</v>
      </c>
      <c r="F543" s="247" t="s">
        <v>83</v>
      </c>
      <c r="G543" s="244"/>
      <c r="H543" s="248">
        <v>1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239</v>
      </c>
      <c r="AU543" s="254" t="s">
        <v>85</v>
      </c>
      <c r="AV543" s="13" t="s">
        <v>85</v>
      </c>
      <c r="AW543" s="13" t="s">
        <v>32</v>
      </c>
      <c r="AX543" s="13" t="s">
        <v>76</v>
      </c>
      <c r="AY543" s="254" t="s">
        <v>232</v>
      </c>
    </row>
    <row r="544" s="13" customFormat="1">
      <c r="A544" s="13"/>
      <c r="B544" s="243"/>
      <c r="C544" s="244"/>
      <c r="D544" s="245" t="s">
        <v>239</v>
      </c>
      <c r="E544" s="246" t="s">
        <v>1</v>
      </c>
      <c r="F544" s="247" t="s">
        <v>326</v>
      </c>
      <c r="G544" s="244"/>
      <c r="H544" s="248">
        <v>17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239</v>
      </c>
      <c r="AU544" s="254" t="s">
        <v>85</v>
      </c>
      <c r="AV544" s="13" t="s">
        <v>85</v>
      </c>
      <c r="AW544" s="13" t="s">
        <v>32</v>
      </c>
      <c r="AX544" s="13" t="s">
        <v>76</v>
      </c>
      <c r="AY544" s="254" t="s">
        <v>232</v>
      </c>
    </row>
    <row r="545" s="13" customFormat="1">
      <c r="A545" s="13"/>
      <c r="B545" s="243"/>
      <c r="C545" s="244"/>
      <c r="D545" s="245" t="s">
        <v>239</v>
      </c>
      <c r="E545" s="246" t="s">
        <v>1</v>
      </c>
      <c r="F545" s="247" t="s">
        <v>83</v>
      </c>
      <c r="G545" s="244"/>
      <c r="H545" s="248">
        <v>1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239</v>
      </c>
      <c r="AU545" s="254" t="s">
        <v>85</v>
      </c>
      <c r="AV545" s="13" t="s">
        <v>85</v>
      </c>
      <c r="AW545" s="13" t="s">
        <v>32</v>
      </c>
      <c r="AX545" s="13" t="s">
        <v>76</v>
      </c>
      <c r="AY545" s="254" t="s">
        <v>232</v>
      </c>
    </row>
    <row r="546" s="13" customFormat="1">
      <c r="A546" s="13"/>
      <c r="B546" s="243"/>
      <c r="C546" s="244"/>
      <c r="D546" s="245" t="s">
        <v>239</v>
      </c>
      <c r="E546" s="246" t="s">
        <v>1</v>
      </c>
      <c r="F546" s="247" t="s">
        <v>311</v>
      </c>
      <c r="G546" s="244"/>
      <c r="H546" s="248">
        <v>14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239</v>
      </c>
      <c r="AU546" s="254" t="s">
        <v>85</v>
      </c>
      <c r="AV546" s="13" t="s">
        <v>85</v>
      </c>
      <c r="AW546" s="13" t="s">
        <v>32</v>
      </c>
      <c r="AX546" s="13" t="s">
        <v>76</v>
      </c>
      <c r="AY546" s="254" t="s">
        <v>232</v>
      </c>
    </row>
    <row r="547" s="13" customFormat="1">
      <c r="A547" s="13"/>
      <c r="B547" s="243"/>
      <c r="C547" s="244"/>
      <c r="D547" s="245" t="s">
        <v>239</v>
      </c>
      <c r="E547" s="246" t="s">
        <v>1</v>
      </c>
      <c r="F547" s="247" t="s">
        <v>332</v>
      </c>
      <c r="G547" s="244"/>
      <c r="H547" s="248">
        <v>18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239</v>
      </c>
      <c r="AU547" s="254" t="s">
        <v>85</v>
      </c>
      <c r="AV547" s="13" t="s">
        <v>85</v>
      </c>
      <c r="AW547" s="13" t="s">
        <v>32</v>
      </c>
      <c r="AX547" s="13" t="s">
        <v>76</v>
      </c>
      <c r="AY547" s="254" t="s">
        <v>232</v>
      </c>
    </row>
    <row r="548" s="13" customFormat="1">
      <c r="A548" s="13"/>
      <c r="B548" s="243"/>
      <c r="C548" s="244"/>
      <c r="D548" s="245" t="s">
        <v>239</v>
      </c>
      <c r="E548" s="246" t="s">
        <v>1</v>
      </c>
      <c r="F548" s="247" t="s">
        <v>345</v>
      </c>
      <c r="G548" s="244"/>
      <c r="H548" s="248">
        <v>20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239</v>
      </c>
      <c r="AU548" s="254" t="s">
        <v>85</v>
      </c>
      <c r="AV548" s="13" t="s">
        <v>85</v>
      </c>
      <c r="AW548" s="13" t="s">
        <v>32</v>
      </c>
      <c r="AX548" s="13" t="s">
        <v>76</v>
      </c>
      <c r="AY548" s="254" t="s">
        <v>232</v>
      </c>
    </row>
    <row r="549" s="13" customFormat="1">
      <c r="A549" s="13"/>
      <c r="B549" s="243"/>
      <c r="C549" s="244"/>
      <c r="D549" s="245" t="s">
        <v>239</v>
      </c>
      <c r="E549" s="246" t="s">
        <v>1</v>
      </c>
      <c r="F549" s="247" t="s">
        <v>83</v>
      </c>
      <c r="G549" s="244"/>
      <c r="H549" s="248">
        <v>1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239</v>
      </c>
      <c r="AU549" s="254" t="s">
        <v>85</v>
      </c>
      <c r="AV549" s="13" t="s">
        <v>85</v>
      </c>
      <c r="AW549" s="13" t="s">
        <v>32</v>
      </c>
      <c r="AX549" s="13" t="s">
        <v>76</v>
      </c>
      <c r="AY549" s="254" t="s">
        <v>232</v>
      </c>
    </row>
    <row r="550" s="13" customFormat="1">
      <c r="A550" s="13"/>
      <c r="B550" s="243"/>
      <c r="C550" s="244"/>
      <c r="D550" s="245" t="s">
        <v>239</v>
      </c>
      <c r="E550" s="246" t="s">
        <v>1</v>
      </c>
      <c r="F550" s="247" t="s">
        <v>311</v>
      </c>
      <c r="G550" s="244"/>
      <c r="H550" s="248">
        <v>14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239</v>
      </c>
      <c r="AU550" s="254" t="s">
        <v>85</v>
      </c>
      <c r="AV550" s="13" t="s">
        <v>85</v>
      </c>
      <c r="AW550" s="13" t="s">
        <v>32</v>
      </c>
      <c r="AX550" s="13" t="s">
        <v>76</v>
      </c>
      <c r="AY550" s="254" t="s">
        <v>232</v>
      </c>
    </row>
    <row r="551" s="13" customFormat="1">
      <c r="A551" s="13"/>
      <c r="B551" s="243"/>
      <c r="C551" s="244"/>
      <c r="D551" s="245" t="s">
        <v>239</v>
      </c>
      <c r="E551" s="246" t="s">
        <v>1</v>
      </c>
      <c r="F551" s="247" t="s">
        <v>83</v>
      </c>
      <c r="G551" s="244"/>
      <c r="H551" s="248">
        <v>1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239</v>
      </c>
      <c r="AU551" s="254" t="s">
        <v>85</v>
      </c>
      <c r="AV551" s="13" t="s">
        <v>85</v>
      </c>
      <c r="AW551" s="13" t="s">
        <v>32</v>
      </c>
      <c r="AX551" s="13" t="s">
        <v>76</v>
      </c>
      <c r="AY551" s="254" t="s">
        <v>232</v>
      </c>
    </row>
    <row r="552" s="13" customFormat="1">
      <c r="A552" s="13"/>
      <c r="B552" s="243"/>
      <c r="C552" s="244"/>
      <c r="D552" s="245" t="s">
        <v>239</v>
      </c>
      <c r="E552" s="246" t="s">
        <v>1</v>
      </c>
      <c r="F552" s="247" t="s">
        <v>285</v>
      </c>
      <c r="G552" s="244"/>
      <c r="H552" s="248">
        <v>10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239</v>
      </c>
      <c r="AU552" s="254" t="s">
        <v>85</v>
      </c>
      <c r="AV552" s="13" t="s">
        <v>85</v>
      </c>
      <c r="AW552" s="13" t="s">
        <v>32</v>
      </c>
      <c r="AX552" s="13" t="s">
        <v>76</v>
      </c>
      <c r="AY552" s="254" t="s">
        <v>232</v>
      </c>
    </row>
    <row r="553" s="13" customFormat="1">
      <c r="A553" s="13"/>
      <c r="B553" s="243"/>
      <c r="C553" s="244"/>
      <c r="D553" s="245" t="s">
        <v>239</v>
      </c>
      <c r="E553" s="246" t="s">
        <v>1</v>
      </c>
      <c r="F553" s="247" t="s">
        <v>83</v>
      </c>
      <c r="G553" s="244"/>
      <c r="H553" s="248">
        <v>1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239</v>
      </c>
      <c r="AU553" s="254" t="s">
        <v>85</v>
      </c>
      <c r="AV553" s="13" t="s">
        <v>85</v>
      </c>
      <c r="AW553" s="13" t="s">
        <v>32</v>
      </c>
      <c r="AX553" s="13" t="s">
        <v>76</v>
      </c>
      <c r="AY553" s="254" t="s">
        <v>232</v>
      </c>
    </row>
    <row r="554" s="13" customFormat="1">
      <c r="A554" s="13"/>
      <c r="B554" s="243"/>
      <c r="C554" s="244"/>
      <c r="D554" s="245" t="s">
        <v>239</v>
      </c>
      <c r="E554" s="246" t="s">
        <v>1</v>
      </c>
      <c r="F554" s="247" t="s">
        <v>600</v>
      </c>
      <c r="G554" s="244"/>
      <c r="H554" s="248">
        <v>63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239</v>
      </c>
      <c r="AU554" s="254" t="s">
        <v>85</v>
      </c>
      <c r="AV554" s="13" t="s">
        <v>85</v>
      </c>
      <c r="AW554" s="13" t="s">
        <v>32</v>
      </c>
      <c r="AX554" s="13" t="s">
        <v>76</v>
      </c>
      <c r="AY554" s="254" t="s">
        <v>232</v>
      </c>
    </row>
    <row r="555" s="13" customFormat="1">
      <c r="A555" s="13"/>
      <c r="B555" s="243"/>
      <c r="C555" s="244"/>
      <c r="D555" s="245" t="s">
        <v>239</v>
      </c>
      <c r="E555" s="246" t="s">
        <v>1</v>
      </c>
      <c r="F555" s="247" t="s">
        <v>83</v>
      </c>
      <c r="G555" s="244"/>
      <c r="H555" s="248">
        <v>1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239</v>
      </c>
      <c r="AU555" s="254" t="s">
        <v>85</v>
      </c>
      <c r="AV555" s="13" t="s">
        <v>85</v>
      </c>
      <c r="AW555" s="13" t="s">
        <v>32</v>
      </c>
      <c r="AX555" s="13" t="s">
        <v>76</v>
      </c>
      <c r="AY555" s="254" t="s">
        <v>232</v>
      </c>
    </row>
    <row r="556" s="13" customFormat="1">
      <c r="A556" s="13"/>
      <c r="B556" s="243"/>
      <c r="C556" s="244"/>
      <c r="D556" s="245" t="s">
        <v>239</v>
      </c>
      <c r="E556" s="246" t="s">
        <v>1</v>
      </c>
      <c r="F556" s="247" t="s">
        <v>600</v>
      </c>
      <c r="G556" s="244"/>
      <c r="H556" s="248">
        <v>63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239</v>
      </c>
      <c r="AU556" s="254" t="s">
        <v>85</v>
      </c>
      <c r="AV556" s="13" t="s">
        <v>85</v>
      </c>
      <c r="AW556" s="13" t="s">
        <v>32</v>
      </c>
      <c r="AX556" s="13" t="s">
        <v>76</v>
      </c>
      <c r="AY556" s="254" t="s">
        <v>232</v>
      </c>
    </row>
    <row r="557" s="13" customFormat="1">
      <c r="A557" s="13"/>
      <c r="B557" s="243"/>
      <c r="C557" s="244"/>
      <c r="D557" s="245" t="s">
        <v>239</v>
      </c>
      <c r="E557" s="246" t="s">
        <v>1</v>
      </c>
      <c r="F557" s="247" t="s">
        <v>83</v>
      </c>
      <c r="G557" s="244"/>
      <c r="H557" s="248">
        <v>1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239</v>
      </c>
      <c r="AU557" s="254" t="s">
        <v>85</v>
      </c>
      <c r="AV557" s="13" t="s">
        <v>85</v>
      </c>
      <c r="AW557" s="13" t="s">
        <v>32</v>
      </c>
      <c r="AX557" s="13" t="s">
        <v>76</v>
      </c>
      <c r="AY557" s="254" t="s">
        <v>232</v>
      </c>
    </row>
    <row r="558" s="13" customFormat="1">
      <c r="A558" s="13"/>
      <c r="B558" s="243"/>
      <c r="C558" s="244"/>
      <c r="D558" s="245" t="s">
        <v>239</v>
      </c>
      <c r="E558" s="246" t="s">
        <v>1</v>
      </c>
      <c r="F558" s="247" t="s">
        <v>83</v>
      </c>
      <c r="G558" s="244"/>
      <c r="H558" s="248">
        <v>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239</v>
      </c>
      <c r="AU558" s="254" t="s">
        <v>85</v>
      </c>
      <c r="AV558" s="13" t="s">
        <v>85</v>
      </c>
      <c r="AW558" s="13" t="s">
        <v>32</v>
      </c>
      <c r="AX558" s="13" t="s">
        <v>76</v>
      </c>
      <c r="AY558" s="254" t="s">
        <v>232</v>
      </c>
    </row>
    <row r="559" s="13" customFormat="1">
      <c r="A559" s="13"/>
      <c r="B559" s="243"/>
      <c r="C559" s="244"/>
      <c r="D559" s="245" t="s">
        <v>239</v>
      </c>
      <c r="E559" s="246" t="s">
        <v>1</v>
      </c>
      <c r="F559" s="247" t="s">
        <v>83</v>
      </c>
      <c r="G559" s="244"/>
      <c r="H559" s="248">
        <v>1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239</v>
      </c>
      <c r="AU559" s="254" t="s">
        <v>85</v>
      </c>
      <c r="AV559" s="13" t="s">
        <v>85</v>
      </c>
      <c r="AW559" s="13" t="s">
        <v>32</v>
      </c>
      <c r="AX559" s="13" t="s">
        <v>76</v>
      </c>
      <c r="AY559" s="254" t="s">
        <v>232</v>
      </c>
    </row>
    <row r="560" s="13" customFormat="1">
      <c r="A560" s="13"/>
      <c r="B560" s="243"/>
      <c r="C560" s="244"/>
      <c r="D560" s="245" t="s">
        <v>239</v>
      </c>
      <c r="E560" s="246" t="s">
        <v>1</v>
      </c>
      <c r="F560" s="247" t="s">
        <v>83</v>
      </c>
      <c r="G560" s="244"/>
      <c r="H560" s="248">
        <v>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239</v>
      </c>
      <c r="AU560" s="254" t="s">
        <v>85</v>
      </c>
      <c r="AV560" s="13" t="s">
        <v>85</v>
      </c>
      <c r="AW560" s="13" t="s">
        <v>32</v>
      </c>
      <c r="AX560" s="13" t="s">
        <v>76</v>
      </c>
      <c r="AY560" s="254" t="s">
        <v>232</v>
      </c>
    </row>
    <row r="561" s="13" customFormat="1">
      <c r="A561" s="13"/>
      <c r="B561" s="243"/>
      <c r="C561" s="244"/>
      <c r="D561" s="245" t="s">
        <v>239</v>
      </c>
      <c r="E561" s="246" t="s">
        <v>1</v>
      </c>
      <c r="F561" s="247" t="s">
        <v>83</v>
      </c>
      <c r="G561" s="244"/>
      <c r="H561" s="248">
        <v>1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239</v>
      </c>
      <c r="AU561" s="254" t="s">
        <v>85</v>
      </c>
      <c r="AV561" s="13" t="s">
        <v>85</v>
      </c>
      <c r="AW561" s="13" t="s">
        <v>32</v>
      </c>
      <c r="AX561" s="13" t="s">
        <v>76</v>
      </c>
      <c r="AY561" s="254" t="s">
        <v>232</v>
      </c>
    </row>
    <row r="562" s="13" customFormat="1">
      <c r="A562" s="13"/>
      <c r="B562" s="243"/>
      <c r="C562" s="244"/>
      <c r="D562" s="245" t="s">
        <v>239</v>
      </c>
      <c r="E562" s="246" t="s">
        <v>1</v>
      </c>
      <c r="F562" s="247" t="s">
        <v>83</v>
      </c>
      <c r="G562" s="244"/>
      <c r="H562" s="248">
        <v>1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239</v>
      </c>
      <c r="AU562" s="254" t="s">
        <v>85</v>
      </c>
      <c r="AV562" s="13" t="s">
        <v>85</v>
      </c>
      <c r="AW562" s="13" t="s">
        <v>32</v>
      </c>
      <c r="AX562" s="13" t="s">
        <v>76</v>
      </c>
      <c r="AY562" s="254" t="s">
        <v>232</v>
      </c>
    </row>
    <row r="563" s="13" customFormat="1">
      <c r="A563" s="13"/>
      <c r="B563" s="243"/>
      <c r="C563" s="244"/>
      <c r="D563" s="245" t="s">
        <v>239</v>
      </c>
      <c r="E563" s="246" t="s">
        <v>1</v>
      </c>
      <c r="F563" s="247" t="s">
        <v>83</v>
      </c>
      <c r="G563" s="244"/>
      <c r="H563" s="248">
        <v>1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239</v>
      </c>
      <c r="AU563" s="254" t="s">
        <v>85</v>
      </c>
      <c r="AV563" s="13" t="s">
        <v>85</v>
      </c>
      <c r="AW563" s="13" t="s">
        <v>32</v>
      </c>
      <c r="AX563" s="13" t="s">
        <v>76</v>
      </c>
      <c r="AY563" s="254" t="s">
        <v>232</v>
      </c>
    </row>
    <row r="564" s="15" customFormat="1">
      <c r="A564" s="15"/>
      <c r="B564" s="266"/>
      <c r="C564" s="267"/>
      <c r="D564" s="245" t="s">
        <v>239</v>
      </c>
      <c r="E564" s="268" t="s">
        <v>1</v>
      </c>
      <c r="F564" s="269" t="s">
        <v>1567</v>
      </c>
      <c r="G564" s="267"/>
      <c r="H564" s="268" t="s">
        <v>1</v>
      </c>
      <c r="I564" s="270"/>
      <c r="J564" s="267"/>
      <c r="K564" s="267"/>
      <c r="L564" s="271"/>
      <c r="M564" s="272"/>
      <c r="N564" s="273"/>
      <c r="O564" s="273"/>
      <c r="P564" s="273"/>
      <c r="Q564" s="273"/>
      <c r="R564" s="273"/>
      <c r="S564" s="273"/>
      <c r="T564" s="27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5" t="s">
        <v>239</v>
      </c>
      <c r="AU564" s="275" t="s">
        <v>85</v>
      </c>
      <c r="AV564" s="15" t="s">
        <v>83</v>
      </c>
      <c r="AW564" s="15" t="s">
        <v>32</v>
      </c>
      <c r="AX564" s="15" t="s">
        <v>76</v>
      </c>
      <c r="AY564" s="275" t="s">
        <v>232</v>
      </c>
    </row>
    <row r="565" s="13" customFormat="1">
      <c r="A565" s="13"/>
      <c r="B565" s="243"/>
      <c r="C565" s="244"/>
      <c r="D565" s="245" t="s">
        <v>239</v>
      </c>
      <c r="E565" s="246" t="s">
        <v>1</v>
      </c>
      <c r="F565" s="247" t="s">
        <v>267</v>
      </c>
      <c r="G565" s="244"/>
      <c r="H565" s="248">
        <v>7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239</v>
      </c>
      <c r="AU565" s="254" t="s">
        <v>85</v>
      </c>
      <c r="AV565" s="13" t="s">
        <v>85</v>
      </c>
      <c r="AW565" s="13" t="s">
        <v>32</v>
      </c>
      <c r="AX565" s="13" t="s">
        <v>76</v>
      </c>
      <c r="AY565" s="254" t="s">
        <v>232</v>
      </c>
    </row>
    <row r="566" s="13" customFormat="1">
      <c r="A566" s="13"/>
      <c r="B566" s="243"/>
      <c r="C566" s="244"/>
      <c r="D566" s="245" t="s">
        <v>239</v>
      </c>
      <c r="E566" s="246" t="s">
        <v>1</v>
      </c>
      <c r="F566" s="247" t="s">
        <v>83</v>
      </c>
      <c r="G566" s="244"/>
      <c r="H566" s="248">
        <v>1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239</v>
      </c>
      <c r="AU566" s="254" t="s">
        <v>85</v>
      </c>
      <c r="AV566" s="13" t="s">
        <v>85</v>
      </c>
      <c r="AW566" s="13" t="s">
        <v>32</v>
      </c>
      <c r="AX566" s="13" t="s">
        <v>76</v>
      </c>
      <c r="AY566" s="254" t="s">
        <v>232</v>
      </c>
    </row>
    <row r="567" s="13" customFormat="1">
      <c r="A567" s="13"/>
      <c r="B567" s="243"/>
      <c r="C567" s="244"/>
      <c r="D567" s="245" t="s">
        <v>239</v>
      </c>
      <c r="E567" s="246" t="s">
        <v>1</v>
      </c>
      <c r="F567" s="247" t="s">
        <v>83</v>
      </c>
      <c r="G567" s="244"/>
      <c r="H567" s="248">
        <v>1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239</v>
      </c>
      <c r="AU567" s="254" t="s">
        <v>85</v>
      </c>
      <c r="AV567" s="13" t="s">
        <v>85</v>
      </c>
      <c r="AW567" s="13" t="s">
        <v>32</v>
      </c>
      <c r="AX567" s="13" t="s">
        <v>76</v>
      </c>
      <c r="AY567" s="254" t="s">
        <v>232</v>
      </c>
    </row>
    <row r="568" s="16" customFormat="1">
      <c r="A568" s="16"/>
      <c r="B568" s="287"/>
      <c r="C568" s="288"/>
      <c r="D568" s="245" t="s">
        <v>239</v>
      </c>
      <c r="E568" s="289" t="s">
        <v>1</v>
      </c>
      <c r="F568" s="290" t="s">
        <v>499</v>
      </c>
      <c r="G568" s="288"/>
      <c r="H568" s="291">
        <v>578</v>
      </c>
      <c r="I568" s="292"/>
      <c r="J568" s="288"/>
      <c r="K568" s="288"/>
      <c r="L568" s="293"/>
      <c r="M568" s="294"/>
      <c r="N568" s="295"/>
      <c r="O568" s="295"/>
      <c r="P568" s="295"/>
      <c r="Q568" s="295"/>
      <c r="R568" s="295"/>
      <c r="S568" s="295"/>
      <c r="T568" s="29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97" t="s">
        <v>239</v>
      </c>
      <c r="AU568" s="297" t="s">
        <v>85</v>
      </c>
      <c r="AV568" s="16" t="s">
        <v>244</v>
      </c>
      <c r="AW568" s="16" t="s">
        <v>32</v>
      </c>
      <c r="AX568" s="16" t="s">
        <v>76</v>
      </c>
      <c r="AY568" s="297" t="s">
        <v>232</v>
      </c>
    </row>
    <row r="569" s="15" customFormat="1">
      <c r="A569" s="15"/>
      <c r="B569" s="266"/>
      <c r="C569" s="267"/>
      <c r="D569" s="245" t="s">
        <v>239</v>
      </c>
      <c r="E569" s="268" t="s">
        <v>1</v>
      </c>
      <c r="F569" s="269" t="s">
        <v>400</v>
      </c>
      <c r="G569" s="267"/>
      <c r="H569" s="268" t="s">
        <v>1</v>
      </c>
      <c r="I569" s="270"/>
      <c r="J569" s="267"/>
      <c r="K569" s="267"/>
      <c r="L569" s="271"/>
      <c r="M569" s="272"/>
      <c r="N569" s="273"/>
      <c r="O569" s="273"/>
      <c r="P569" s="273"/>
      <c r="Q569" s="273"/>
      <c r="R569" s="273"/>
      <c r="S569" s="273"/>
      <c r="T569" s="27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5" t="s">
        <v>239</v>
      </c>
      <c r="AU569" s="275" t="s">
        <v>85</v>
      </c>
      <c r="AV569" s="15" t="s">
        <v>83</v>
      </c>
      <c r="AW569" s="15" t="s">
        <v>32</v>
      </c>
      <c r="AX569" s="15" t="s">
        <v>76</v>
      </c>
      <c r="AY569" s="275" t="s">
        <v>232</v>
      </c>
    </row>
    <row r="570" s="15" customFormat="1">
      <c r="A570" s="15"/>
      <c r="B570" s="266"/>
      <c r="C570" s="267"/>
      <c r="D570" s="245" t="s">
        <v>239</v>
      </c>
      <c r="E570" s="268" t="s">
        <v>1</v>
      </c>
      <c r="F570" s="269" t="s">
        <v>1566</v>
      </c>
      <c r="G570" s="267"/>
      <c r="H570" s="268" t="s">
        <v>1</v>
      </c>
      <c r="I570" s="270"/>
      <c r="J570" s="267"/>
      <c r="K570" s="267"/>
      <c r="L570" s="271"/>
      <c r="M570" s="272"/>
      <c r="N570" s="273"/>
      <c r="O570" s="273"/>
      <c r="P570" s="273"/>
      <c r="Q570" s="273"/>
      <c r="R570" s="273"/>
      <c r="S570" s="273"/>
      <c r="T570" s="27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5" t="s">
        <v>239</v>
      </c>
      <c r="AU570" s="275" t="s">
        <v>85</v>
      </c>
      <c r="AV570" s="15" t="s">
        <v>83</v>
      </c>
      <c r="AW570" s="15" t="s">
        <v>32</v>
      </c>
      <c r="AX570" s="15" t="s">
        <v>76</v>
      </c>
      <c r="AY570" s="275" t="s">
        <v>232</v>
      </c>
    </row>
    <row r="571" s="13" customFormat="1">
      <c r="A571" s="13"/>
      <c r="B571" s="243"/>
      <c r="C571" s="244"/>
      <c r="D571" s="245" t="s">
        <v>239</v>
      </c>
      <c r="E571" s="246" t="s">
        <v>1</v>
      </c>
      <c r="F571" s="247" t="s">
        <v>536</v>
      </c>
      <c r="G571" s="244"/>
      <c r="H571" s="248">
        <v>53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239</v>
      </c>
      <c r="AU571" s="254" t="s">
        <v>85</v>
      </c>
      <c r="AV571" s="13" t="s">
        <v>85</v>
      </c>
      <c r="AW571" s="13" t="s">
        <v>32</v>
      </c>
      <c r="AX571" s="13" t="s">
        <v>76</v>
      </c>
      <c r="AY571" s="254" t="s">
        <v>232</v>
      </c>
    </row>
    <row r="572" s="13" customFormat="1">
      <c r="A572" s="13"/>
      <c r="B572" s="243"/>
      <c r="C572" s="244"/>
      <c r="D572" s="245" t="s">
        <v>239</v>
      </c>
      <c r="E572" s="246" t="s">
        <v>1</v>
      </c>
      <c r="F572" s="247" t="s">
        <v>83</v>
      </c>
      <c r="G572" s="244"/>
      <c r="H572" s="248">
        <v>1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239</v>
      </c>
      <c r="AU572" s="254" t="s">
        <v>85</v>
      </c>
      <c r="AV572" s="13" t="s">
        <v>85</v>
      </c>
      <c r="AW572" s="13" t="s">
        <v>32</v>
      </c>
      <c r="AX572" s="13" t="s">
        <v>76</v>
      </c>
      <c r="AY572" s="254" t="s">
        <v>232</v>
      </c>
    </row>
    <row r="573" s="13" customFormat="1">
      <c r="A573" s="13"/>
      <c r="B573" s="243"/>
      <c r="C573" s="244"/>
      <c r="D573" s="245" t="s">
        <v>239</v>
      </c>
      <c r="E573" s="246" t="s">
        <v>1</v>
      </c>
      <c r="F573" s="247" t="s">
        <v>340</v>
      </c>
      <c r="G573" s="244"/>
      <c r="H573" s="248">
        <v>19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239</v>
      </c>
      <c r="AU573" s="254" t="s">
        <v>85</v>
      </c>
      <c r="AV573" s="13" t="s">
        <v>85</v>
      </c>
      <c r="AW573" s="13" t="s">
        <v>32</v>
      </c>
      <c r="AX573" s="13" t="s">
        <v>76</v>
      </c>
      <c r="AY573" s="254" t="s">
        <v>232</v>
      </c>
    </row>
    <row r="574" s="13" customFormat="1">
      <c r="A574" s="13"/>
      <c r="B574" s="243"/>
      <c r="C574" s="244"/>
      <c r="D574" s="245" t="s">
        <v>239</v>
      </c>
      <c r="E574" s="246" t="s">
        <v>1</v>
      </c>
      <c r="F574" s="247" t="s">
        <v>83</v>
      </c>
      <c r="G574" s="244"/>
      <c r="H574" s="248">
        <v>1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239</v>
      </c>
      <c r="AU574" s="254" t="s">
        <v>85</v>
      </c>
      <c r="AV574" s="13" t="s">
        <v>85</v>
      </c>
      <c r="AW574" s="13" t="s">
        <v>32</v>
      </c>
      <c r="AX574" s="13" t="s">
        <v>76</v>
      </c>
      <c r="AY574" s="254" t="s">
        <v>232</v>
      </c>
    </row>
    <row r="575" s="13" customFormat="1">
      <c r="A575" s="13"/>
      <c r="B575" s="243"/>
      <c r="C575" s="244"/>
      <c r="D575" s="245" t="s">
        <v>239</v>
      </c>
      <c r="E575" s="246" t="s">
        <v>1</v>
      </c>
      <c r="F575" s="247" t="s">
        <v>83</v>
      </c>
      <c r="G575" s="244"/>
      <c r="H575" s="248">
        <v>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239</v>
      </c>
      <c r="AU575" s="254" t="s">
        <v>85</v>
      </c>
      <c r="AV575" s="13" t="s">
        <v>85</v>
      </c>
      <c r="AW575" s="13" t="s">
        <v>32</v>
      </c>
      <c r="AX575" s="13" t="s">
        <v>76</v>
      </c>
      <c r="AY575" s="254" t="s">
        <v>232</v>
      </c>
    </row>
    <row r="576" s="13" customFormat="1">
      <c r="A576" s="13"/>
      <c r="B576" s="243"/>
      <c r="C576" s="244"/>
      <c r="D576" s="245" t="s">
        <v>239</v>
      </c>
      <c r="E576" s="246" t="s">
        <v>1</v>
      </c>
      <c r="F576" s="247" t="s">
        <v>409</v>
      </c>
      <c r="G576" s="244"/>
      <c r="H576" s="248">
        <v>31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239</v>
      </c>
      <c r="AU576" s="254" t="s">
        <v>85</v>
      </c>
      <c r="AV576" s="13" t="s">
        <v>85</v>
      </c>
      <c r="AW576" s="13" t="s">
        <v>32</v>
      </c>
      <c r="AX576" s="13" t="s">
        <v>76</v>
      </c>
      <c r="AY576" s="254" t="s">
        <v>232</v>
      </c>
    </row>
    <row r="577" s="13" customFormat="1">
      <c r="A577" s="13"/>
      <c r="B577" s="243"/>
      <c r="C577" s="244"/>
      <c r="D577" s="245" t="s">
        <v>239</v>
      </c>
      <c r="E577" s="246" t="s">
        <v>1</v>
      </c>
      <c r="F577" s="247" t="s">
        <v>85</v>
      </c>
      <c r="G577" s="244"/>
      <c r="H577" s="248">
        <v>2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239</v>
      </c>
      <c r="AU577" s="254" t="s">
        <v>85</v>
      </c>
      <c r="AV577" s="13" t="s">
        <v>85</v>
      </c>
      <c r="AW577" s="13" t="s">
        <v>32</v>
      </c>
      <c r="AX577" s="13" t="s">
        <v>76</v>
      </c>
      <c r="AY577" s="254" t="s">
        <v>232</v>
      </c>
    </row>
    <row r="578" s="13" customFormat="1">
      <c r="A578" s="13"/>
      <c r="B578" s="243"/>
      <c r="C578" s="244"/>
      <c r="D578" s="245" t="s">
        <v>239</v>
      </c>
      <c r="E578" s="246" t="s">
        <v>1</v>
      </c>
      <c r="F578" s="247" t="s">
        <v>345</v>
      </c>
      <c r="G578" s="244"/>
      <c r="H578" s="248">
        <v>20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239</v>
      </c>
      <c r="AU578" s="254" t="s">
        <v>85</v>
      </c>
      <c r="AV578" s="13" t="s">
        <v>85</v>
      </c>
      <c r="AW578" s="13" t="s">
        <v>32</v>
      </c>
      <c r="AX578" s="13" t="s">
        <v>76</v>
      </c>
      <c r="AY578" s="254" t="s">
        <v>232</v>
      </c>
    </row>
    <row r="579" s="13" customFormat="1">
      <c r="A579" s="13"/>
      <c r="B579" s="243"/>
      <c r="C579" s="244"/>
      <c r="D579" s="245" t="s">
        <v>239</v>
      </c>
      <c r="E579" s="246" t="s">
        <v>1</v>
      </c>
      <c r="F579" s="247" t="s">
        <v>83</v>
      </c>
      <c r="G579" s="244"/>
      <c r="H579" s="248">
        <v>1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239</v>
      </c>
      <c r="AU579" s="254" t="s">
        <v>85</v>
      </c>
      <c r="AV579" s="13" t="s">
        <v>85</v>
      </c>
      <c r="AW579" s="13" t="s">
        <v>32</v>
      </c>
      <c r="AX579" s="13" t="s">
        <v>76</v>
      </c>
      <c r="AY579" s="254" t="s">
        <v>232</v>
      </c>
    </row>
    <row r="580" s="15" customFormat="1">
      <c r="A580" s="15"/>
      <c r="B580" s="266"/>
      <c r="C580" s="267"/>
      <c r="D580" s="245" t="s">
        <v>239</v>
      </c>
      <c r="E580" s="268" t="s">
        <v>1</v>
      </c>
      <c r="F580" s="269" t="s">
        <v>1567</v>
      </c>
      <c r="G580" s="267"/>
      <c r="H580" s="268" t="s">
        <v>1</v>
      </c>
      <c r="I580" s="270"/>
      <c r="J580" s="267"/>
      <c r="K580" s="267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239</v>
      </c>
      <c r="AU580" s="275" t="s">
        <v>85</v>
      </c>
      <c r="AV580" s="15" t="s">
        <v>83</v>
      </c>
      <c r="AW580" s="15" t="s">
        <v>32</v>
      </c>
      <c r="AX580" s="15" t="s">
        <v>76</v>
      </c>
      <c r="AY580" s="275" t="s">
        <v>232</v>
      </c>
    </row>
    <row r="581" s="13" customFormat="1">
      <c r="A581" s="13"/>
      <c r="B581" s="243"/>
      <c r="C581" s="244"/>
      <c r="D581" s="245" t="s">
        <v>239</v>
      </c>
      <c r="E581" s="246" t="s">
        <v>1</v>
      </c>
      <c r="F581" s="247" t="s">
        <v>500</v>
      </c>
      <c r="G581" s="244"/>
      <c r="H581" s="248">
        <v>46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239</v>
      </c>
      <c r="AU581" s="254" t="s">
        <v>85</v>
      </c>
      <c r="AV581" s="13" t="s">
        <v>85</v>
      </c>
      <c r="AW581" s="13" t="s">
        <v>32</v>
      </c>
      <c r="AX581" s="13" t="s">
        <v>76</v>
      </c>
      <c r="AY581" s="254" t="s">
        <v>232</v>
      </c>
    </row>
    <row r="582" s="13" customFormat="1">
      <c r="A582" s="13"/>
      <c r="B582" s="243"/>
      <c r="C582" s="244"/>
      <c r="D582" s="245" t="s">
        <v>239</v>
      </c>
      <c r="E582" s="246" t="s">
        <v>1</v>
      </c>
      <c r="F582" s="247" t="s">
        <v>83</v>
      </c>
      <c r="G582" s="244"/>
      <c r="H582" s="248">
        <v>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239</v>
      </c>
      <c r="AU582" s="254" t="s">
        <v>85</v>
      </c>
      <c r="AV582" s="13" t="s">
        <v>85</v>
      </c>
      <c r="AW582" s="13" t="s">
        <v>32</v>
      </c>
      <c r="AX582" s="13" t="s">
        <v>76</v>
      </c>
      <c r="AY582" s="254" t="s">
        <v>232</v>
      </c>
    </row>
    <row r="583" s="13" customFormat="1">
      <c r="A583" s="13"/>
      <c r="B583" s="243"/>
      <c r="C583" s="244"/>
      <c r="D583" s="245" t="s">
        <v>239</v>
      </c>
      <c r="E583" s="246" t="s">
        <v>1</v>
      </c>
      <c r="F583" s="247" t="s">
        <v>455</v>
      </c>
      <c r="G583" s="244"/>
      <c r="H583" s="248">
        <v>38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239</v>
      </c>
      <c r="AU583" s="254" t="s">
        <v>85</v>
      </c>
      <c r="AV583" s="13" t="s">
        <v>85</v>
      </c>
      <c r="AW583" s="13" t="s">
        <v>32</v>
      </c>
      <c r="AX583" s="13" t="s">
        <v>76</v>
      </c>
      <c r="AY583" s="254" t="s">
        <v>232</v>
      </c>
    </row>
    <row r="584" s="13" customFormat="1">
      <c r="A584" s="13"/>
      <c r="B584" s="243"/>
      <c r="C584" s="244"/>
      <c r="D584" s="245" t="s">
        <v>239</v>
      </c>
      <c r="E584" s="246" t="s">
        <v>1</v>
      </c>
      <c r="F584" s="247" t="s">
        <v>83</v>
      </c>
      <c r="G584" s="244"/>
      <c r="H584" s="248">
        <v>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239</v>
      </c>
      <c r="AU584" s="254" t="s">
        <v>85</v>
      </c>
      <c r="AV584" s="13" t="s">
        <v>85</v>
      </c>
      <c r="AW584" s="13" t="s">
        <v>32</v>
      </c>
      <c r="AX584" s="13" t="s">
        <v>76</v>
      </c>
      <c r="AY584" s="254" t="s">
        <v>232</v>
      </c>
    </row>
    <row r="585" s="13" customFormat="1">
      <c r="A585" s="13"/>
      <c r="B585" s="243"/>
      <c r="C585" s="244"/>
      <c r="D585" s="245" t="s">
        <v>239</v>
      </c>
      <c r="E585" s="246" t="s">
        <v>1</v>
      </c>
      <c r="F585" s="247" t="s">
        <v>316</v>
      </c>
      <c r="G585" s="244"/>
      <c r="H585" s="248">
        <v>15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239</v>
      </c>
      <c r="AU585" s="254" t="s">
        <v>85</v>
      </c>
      <c r="AV585" s="13" t="s">
        <v>85</v>
      </c>
      <c r="AW585" s="13" t="s">
        <v>32</v>
      </c>
      <c r="AX585" s="13" t="s">
        <v>76</v>
      </c>
      <c r="AY585" s="254" t="s">
        <v>232</v>
      </c>
    </row>
    <row r="586" s="13" customFormat="1">
      <c r="A586" s="13"/>
      <c r="B586" s="243"/>
      <c r="C586" s="244"/>
      <c r="D586" s="245" t="s">
        <v>239</v>
      </c>
      <c r="E586" s="246" t="s">
        <v>1</v>
      </c>
      <c r="F586" s="247" t="s">
        <v>455</v>
      </c>
      <c r="G586" s="244"/>
      <c r="H586" s="248">
        <v>38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239</v>
      </c>
      <c r="AU586" s="254" t="s">
        <v>85</v>
      </c>
      <c r="AV586" s="13" t="s">
        <v>85</v>
      </c>
      <c r="AW586" s="13" t="s">
        <v>32</v>
      </c>
      <c r="AX586" s="13" t="s">
        <v>76</v>
      </c>
      <c r="AY586" s="254" t="s">
        <v>232</v>
      </c>
    </row>
    <row r="587" s="13" customFormat="1">
      <c r="A587" s="13"/>
      <c r="B587" s="243"/>
      <c r="C587" s="244"/>
      <c r="D587" s="245" t="s">
        <v>239</v>
      </c>
      <c r="E587" s="246" t="s">
        <v>1</v>
      </c>
      <c r="F587" s="247" t="s">
        <v>83</v>
      </c>
      <c r="G587" s="244"/>
      <c r="H587" s="248">
        <v>1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239</v>
      </c>
      <c r="AU587" s="254" t="s">
        <v>85</v>
      </c>
      <c r="AV587" s="13" t="s">
        <v>85</v>
      </c>
      <c r="AW587" s="13" t="s">
        <v>32</v>
      </c>
      <c r="AX587" s="13" t="s">
        <v>76</v>
      </c>
      <c r="AY587" s="254" t="s">
        <v>232</v>
      </c>
    </row>
    <row r="588" s="13" customFormat="1">
      <c r="A588" s="13"/>
      <c r="B588" s="243"/>
      <c r="C588" s="244"/>
      <c r="D588" s="245" t="s">
        <v>239</v>
      </c>
      <c r="E588" s="246" t="s">
        <v>1</v>
      </c>
      <c r="F588" s="247" t="s">
        <v>316</v>
      </c>
      <c r="G588" s="244"/>
      <c r="H588" s="248">
        <v>15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239</v>
      </c>
      <c r="AU588" s="254" t="s">
        <v>85</v>
      </c>
      <c r="AV588" s="13" t="s">
        <v>85</v>
      </c>
      <c r="AW588" s="13" t="s">
        <v>32</v>
      </c>
      <c r="AX588" s="13" t="s">
        <v>76</v>
      </c>
      <c r="AY588" s="254" t="s">
        <v>232</v>
      </c>
    </row>
    <row r="589" s="13" customFormat="1">
      <c r="A589" s="13"/>
      <c r="B589" s="243"/>
      <c r="C589" s="244"/>
      <c r="D589" s="245" t="s">
        <v>239</v>
      </c>
      <c r="E589" s="246" t="s">
        <v>1</v>
      </c>
      <c r="F589" s="247" t="s">
        <v>536</v>
      </c>
      <c r="G589" s="244"/>
      <c r="H589" s="248">
        <v>53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239</v>
      </c>
      <c r="AU589" s="254" t="s">
        <v>85</v>
      </c>
      <c r="AV589" s="13" t="s">
        <v>85</v>
      </c>
      <c r="AW589" s="13" t="s">
        <v>32</v>
      </c>
      <c r="AX589" s="13" t="s">
        <v>76</v>
      </c>
      <c r="AY589" s="254" t="s">
        <v>232</v>
      </c>
    </row>
    <row r="590" s="13" customFormat="1">
      <c r="A590" s="13"/>
      <c r="B590" s="243"/>
      <c r="C590" s="244"/>
      <c r="D590" s="245" t="s">
        <v>239</v>
      </c>
      <c r="E590" s="246" t="s">
        <v>1</v>
      </c>
      <c r="F590" s="247" t="s">
        <v>83</v>
      </c>
      <c r="G590" s="244"/>
      <c r="H590" s="248">
        <v>1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239</v>
      </c>
      <c r="AU590" s="254" t="s">
        <v>85</v>
      </c>
      <c r="AV590" s="13" t="s">
        <v>85</v>
      </c>
      <c r="AW590" s="13" t="s">
        <v>32</v>
      </c>
      <c r="AX590" s="13" t="s">
        <v>76</v>
      </c>
      <c r="AY590" s="254" t="s">
        <v>232</v>
      </c>
    </row>
    <row r="591" s="13" customFormat="1">
      <c r="A591" s="13"/>
      <c r="B591" s="243"/>
      <c r="C591" s="244"/>
      <c r="D591" s="245" t="s">
        <v>239</v>
      </c>
      <c r="E591" s="246" t="s">
        <v>1</v>
      </c>
      <c r="F591" s="247" t="s">
        <v>529</v>
      </c>
      <c r="G591" s="244"/>
      <c r="H591" s="248">
        <v>52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239</v>
      </c>
      <c r="AU591" s="254" t="s">
        <v>85</v>
      </c>
      <c r="AV591" s="13" t="s">
        <v>85</v>
      </c>
      <c r="AW591" s="13" t="s">
        <v>32</v>
      </c>
      <c r="AX591" s="13" t="s">
        <v>76</v>
      </c>
      <c r="AY591" s="254" t="s">
        <v>232</v>
      </c>
    </row>
    <row r="592" s="13" customFormat="1">
      <c r="A592" s="13"/>
      <c r="B592" s="243"/>
      <c r="C592" s="244"/>
      <c r="D592" s="245" t="s">
        <v>239</v>
      </c>
      <c r="E592" s="246" t="s">
        <v>1</v>
      </c>
      <c r="F592" s="247" t="s">
        <v>85</v>
      </c>
      <c r="G592" s="244"/>
      <c r="H592" s="248">
        <v>2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239</v>
      </c>
      <c r="AU592" s="254" t="s">
        <v>85</v>
      </c>
      <c r="AV592" s="13" t="s">
        <v>85</v>
      </c>
      <c r="AW592" s="13" t="s">
        <v>32</v>
      </c>
      <c r="AX592" s="13" t="s">
        <v>76</v>
      </c>
      <c r="AY592" s="254" t="s">
        <v>232</v>
      </c>
    </row>
    <row r="593" s="13" customFormat="1">
      <c r="A593" s="13"/>
      <c r="B593" s="243"/>
      <c r="C593" s="244"/>
      <c r="D593" s="245" t="s">
        <v>239</v>
      </c>
      <c r="E593" s="246" t="s">
        <v>1</v>
      </c>
      <c r="F593" s="247" t="s">
        <v>417</v>
      </c>
      <c r="G593" s="244"/>
      <c r="H593" s="248">
        <v>32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239</v>
      </c>
      <c r="AU593" s="254" t="s">
        <v>85</v>
      </c>
      <c r="AV593" s="13" t="s">
        <v>85</v>
      </c>
      <c r="AW593" s="13" t="s">
        <v>32</v>
      </c>
      <c r="AX593" s="13" t="s">
        <v>76</v>
      </c>
      <c r="AY593" s="254" t="s">
        <v>232</v>
      </c>
    </row>
    <row r="594" s="13" customFormat="1">
      <c r="A594" s="13"/>
      <c r="B594" s="243"/>
      <c r="C594" s="244"/>
      <c r="D594" s="245" t="s">
        <v>239</v>
      </c>
      <c r="E594" s="246" t="s">
        <v>1</v>
      </c>
      <c r="F594" s="247" t="s">
        <v>83</v>
      </c>
      <c r="G594" s="244"/>
      <c r="H594" s="248">
        <v>1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239</v>
      </c>
      <c r="AU594" s="254" t="s">
        <v>85</v>
      </c>
      <c r="AV594" s="13" t="s">
        <v>85</v>
      </c>
      <c r="AW594" s="13" t="s">
        <v>32</v>
      </c>
      <c r="AX594" s="13" t="s">
        <v>76</v>
      </c>
      <c r="AY594" s="254" t="s">
        <v>232</v>
      </c>
    </row>
    <row r="595" s="13" customFormat="1">
      <c r="A595" s="13"/>
      <c r="B595" s="243"/>
      <c r="C595" s="244"/>
      <c r="D595" s="245" t="s">
        <v>239</v>
      </c>
      <c r="E595" s="246" t="s">
        <v>1</v>
      </c>
      <c r="F595" s="247" t="s">
        <v>340</v>
      </c>
      <c r="G595" s="244"/>
      <c r="H595" s="248">
        <v>19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239</v>
      </c>
      <c r="AU595" s="254" t="s">
        <v>85</v>
      </c>
      <c r="AV595" s="13" t="s">
        <v>85</v>
      </c>
      <c r="AW595" s="13" t="s">
        <v>32</v>
      </c>
      <c r="AX595" s="13" t="s">
        <v>76</v>
      </c>
      <c r="AY595" s="254" t="s">
        <v>232</v>
      </c>
    </row>
    <row r="596" s="13" customFormat="1">
      <c r="A596" s="13"/>
      <c r="B596" s="243"/>
      <c r="C596" s="244"/>
      <c r="D596" s="245" t="s">
        <v>239</v>
      </c>
      <c r="E596" s="246" t="s">
        <v>1</v>
      </c>
      <c r="F596" s="247" t="s">
        <v>83</v>
      </c>
      <c r="G596" s="244"/>
      <c r="H596" s="248">
        <v>1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239</v>
      </c>
      <c r="AU596" s="254" t="s">
        <v>85</v>
      </c>
      <c r="AV596" s="13" t="s">
        <v>85</v>
      </c>
      <c r="AW596" s="13" t="s">
        <v>32</v>
      </c>
      <c r="AX596" s="13" t="s">
        <v>76</v>
      </c>
      <c r="AY596" s="254" t="s">
        <v>232</v>
      </c>
    </row>
    <row r="597" s="13" customFormat="1">
      <c r="A597" s="13"/>
      <c r="B597" s="243"/>
      <c r="C597" s="244"/>
      <c r="D597" s="245" t="s">
        <v>239</v>
      </c>
      <c r="E597" s="246" t="s">
        <v>1</v>
      </c>
      <c r="F597" s="247" t="s">
        <v>83</v>
      </c>
      <c r="G597" s="244"/>
      <c r="H597" s="248">
        <v>1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239</v>
      </c>
      <c r="AU597" s="254" t="s">
        <v>85</v>
      </c>
      <c r="AV597" s="13" t="s">
        <v>85</v>
      </c>
      <c r="AW597" s="13" t="s">
        <v>32</v>
      </c>
      <c r="AX597" s="13" t="s">
        <v>76</v>
      </c>
      <c r="AY597" s="254" t="s">
        <v>232</v>
      </c>
    </row>
    <row r="598" s="13" customFormat="1">
      <c r="A598" s="13"/>
      <c r="B598" s="243"/>
      <c r="C598" s="244"/>
      <c r="D598" s="245" t="s">
        <v>239</v>
      </c>
      <c r="E598" s="246" t="s">
        <v>1</v>
      </c>
      <c r="F598" s="247" t="s">
        <v>417</v>
      </c>
      <c r="G598" s="244"/>
      <c r="H598" s="248">
        <v>32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239</v>
      </c>
      <c r="AU598" s="254" t="s">
        <v>85</v>
      </c>
      <c r="AV598" s="13" t="s">
        <v>85</v>
      </c>
      <c r="AW598" s="13" t="s">
        <v>32</v>
      </c>
      <c r="AX598" s="13" t="s">
        <v>76</v>
      </c>
      <c r="AY598" s="254" t="s">
        <v>232</v>
      </c>
    </row>
    <row r="599" s="13" customFormat="1">
      <c r="A599" s="13"/>
      <c r="B599" s="243"/>
      <c r="C599" s="244"/>
      <c r="D599" s="245" t="s">
        <v>239</v>
      </c>
      <c r="E599" s="246" t="s">
        <v>1</v>
      </c>
      <c r="F599" s="247" t="s">
        <v>83</v>
      </c>
      <c r="G599" s="244"/>
      <c r="H599" s="248">
        <v>1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239</v>
      </c>
      <c r="AU599" s="254" t="s">
        <v>85</v>
      </c>
      <c r="AV599" s="13" t="s">
        <v>85</v>
      </c>
      <c r="AW599" s="13" t="s">
        <v>32</v>
      </c>
      <c r="AX599" s="13" t="s">
        <v>76</v>
      </c>
      <c r="AY599" s="254" t="s">
        <v>232</v>
      </c>
    </row>
    <row r="600" s="13" customFormat="1">
      <c r="A600" s="13"/>
      <c r="B600" s="243"/>
      <c r="C600" s="244"/>
      <c r="D600" s="245" t="s">
        <v>239</v>
      </c>
      <c r="E600" s="246" t="s">
        <v>1</v>
      </c>
      <c r="F600" s="247" t="s">
        <v>85</v>
      </c>
      <c r="G600" s="244"/>
      <c r="H600" s="248">
        <v>2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239</v>
      </c>
      <c r="AU600" s="254" t="s">
        <v>85</v>
      </c>
      <c r="AV600" s="13" t="s">
        <v>85</v>
      </c>
      <c r="AW600" s="13" t="s">
        <v>32</v>
      </c>
      <c r="AX600" s="13" t="s">
        <v>76</v>
      </c>
      <c r="AY600" s="254" t="s">
        <v>232</v>
      </c>
    </row>
    <row r="601" s="13" customFormat="1">
      <c r="A601" s="13"/>
      <c r="B601" s="243"/>
      <c r="C601" s="244"/>
      <c r="D601" s="245" t="s">
        <v>239</v>
      </c>
      <c r="E601" s="246" t="s">
        <v>1</v>
      </c>
      <c r="F601" s="247" t="s">
        <v>285</v>
      </c>
      <c r="G601" s="244"/>
      <c r="H601" s="248">
        <v>10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239</v>
      </c>
      <c r="AU601" s="254" t="s">
        <v>85</v>
      </c>
      <c r="AV601" s="13" t="s">
        <v>85</v>
      </c>
      <c r="AW601" s="13" t="s">
        <v>32</v>
      </c>
      <c r="AX601" s="13" t="s">
        <v>76</v>
      </c>
      <c r="AY601" s="254" t="s">
        <v>232</v>
      </c>
    </row>
    <row r="602" s="13" customFormat="1">
      <c r="A602" s="13"/>
      <c r="B602" s="243"/>
      <c r="C602" s="244"/>
      <c r="D602" s="245" t="s">
        <v>239</v>
      </c>
      <c r="E602" s="246" t="s">
        <v>1</v>
      </c>
      <c r="F602" s="247" t="s">
        <v>83</v>
      </c>
      <c r="G602" s="244"/>
      <c r="H602" s="248">
        <v>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239</v>
      </c>
      <c r="AU602" s="254" t="s">
        <v>85</v>
      </c>
      <c r="AV602" s="13" t="s">
        <v>85</v>
      </c>
      <c r="AW602" s="13" t="s">
        <v>32</v>
      </c>
      <c r="AX602" s="13" t="s">
        <v>76</v>
      </c>
      <c r="AY602" s="254" t="s">
        <v>232</v>
      </c>
    </row>
    <row r="603" s="13" customFormat="1">
      <c r="A603" s="13"/>
      <c r="B603" s="243"/>
      <c r="C603" s="244"/>
      <c r="D603" s="245" t="s">
        <v>239</v>
      </c>
      <c r="E603" s="246" t="s">
        <v>1</v>
      </c>
      <c r="F603" s="247" t="s">
        <v>600</v>
      </c>
      <c r="G603" s="244"/>
      <c r="H603" s="248">
        <v>63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239</v>
      </c>
      <c r="AU603" s="254" t="s">
        <v>85</v>
      </c>
      <c r="AV603" s="13" t="s">
        <v>85</v>
      </c>
      <c r="AW603" s="13" t="s">
        <v>32</v>
      </c>
      <c r="AX603" s="13" t="s">
        <v>76</v>
      </c>
      <c r="AY603" s="254" t="s">
        <v>232</v>
      </c>
    </row>
    <row r="604" s="13" customFormat="1">
      <c r="A604" s="13"/>
      <c r="B604" s="243"/>
      <c r="C604" s="244"/>
      <c r="D604" s="245" t="s">
        <v>239</v>
      </c>
      <c r="E604" s="246" t="s">
        <v>1</v>
      </c>
      <c r="F604" s="247" t="s">
        <v>83</v>
      </c>
      <c r="G604" s="244"/>
      <c r="H604" s="248">
        <v>1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239</v>
      </c>
      <c r="AU604" s="254" t="s">
        <v>85</v>
      </c>
      <c r="AV604" s="13" t="s">
        <v>85</v>
      </c>
      <c r="AW604" s="13" t="s">
        <v>32</v>
      </c>
      <c r="AX604" s="13" t="s">
        <v>76</v>
      </c>
      <c r="AY604" s="254" t="s">
        <v>232</v>
      </c>
    </row>
    <row r="605" s="13" customFormat="1">
      <c r="A605" s="13"/>
      <c r="B605" s="243"/>
      <c r="C605" s="244"/>
      <c r="D605" s="245" t="s">
        <v>239</v>
      </c>
      <c r="E605" s="246" t="s">
        <v>1</v>
      </c>
      <c r="F605" s="247" t="s">
        <v>553</v>
      </c>
      <c r="G605" s="244"/>
      <c r="H605" s="248">
        <v>56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239</v>
      </c>
      <c r="AU605" s="254" t="s">
        <v>85</v>
      </c>
      <c r="AV605" s="13" t="s">
        <v>85</v>
      </c>
      <c r="AW605" s="13" t="s">
        <v>32</v>
      </c>
      <c r="AX605" s="13" t="s">
        <v>76</v>
      </c>
      <c r="AY605" s="254" t="s">
        <v>232</v>
      </c>
    </row>
    <row r="606" s="13" customFormat="1">
      <c r="A606" s="13"/>
      <c r="B606" s="243"/>
      <c r="C606" s="244"/>
      <c r="D606" s="245" t="s">
        <v>239</v>
      </c>
      <c r="E606" s="246" t="s">
        <v>1</v>
      </c>
      <c r="F606" s="247" t="s">
        <v>83</v>
      </c>
      <c r="G606" s="244"/>
      <c r="H606" s="248">
        <v>1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239</v>
      </c>
      <c r="AU606" s="254" t="s">
        <v>85</v>
      </c>
      <c r="AV606" s="13" t="s">
        <v>85</v>
      </c>
      <c r="AW606" s="13" t="s">
        <v>32</v>
      </c>
      <c r="AX606" s="13" t="s">
        <v>76</v>
      </c>
      <c r="AY606" s="254" t="s">
        <v>232</v>
      </c>
    </row>
    <row r="607" s="13" customFormat="1">
      <c r="A607" s="13"/>
      <c r="B607" s="243"/>
      <c r="C607" s="244"/>
      <c r="D607" s="245" t="s">
        <v>239</v>
      </c>
      <c r="E607" s="246" t="s">
        <v>1</v>
      </c>
      <c r="F607" s="247" t="s">
        <v>83</v>
      </c>
      <c r="G607" s="244"/>
      <c r="H607" s="248">
        <v>1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239</v>
      </c>
      <c r="AU607" s="254" t="s">
        <v>85</v>
      </c>
      <c r="AV607" s="13" t="s">
        <v>85</v>
      </c>
      <c r="AW607" s="13" t="s">
        <v>32</v>
      </c>
      <c r="AX607" s="13" t="s">
        <v>76</v>
      </c>
      <c r="AY607" s="254" t="s">
        <v>232</v>
      </c>
    </row>
    <row r="608" s="13" customFormat="1">
      <c r="A608" s="13"/>
      <c r="B608" s="243"/>
      <c r="C608" s="244"/>
      <c r="D608" s="245" t="s">
        <v>239</v>
      </c>
      <c r="E608" s="246" t="s">
        <v>1</v>
      </c>
      <c r="F608" s="247" t="s">
        <v>83</v>
      </c>
      <c r="G608" s="244"/>
      <c r="H608" s="248">
        <v>1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239</v>
      </c>
      <c r="AU608" s="254" t="s">
        <v>85</v>
      </c>
      <c r="AV608" s="13" t="s">
        <v>85</v>
      </c>
      <c r="AW608" s="13" t="s">
        <v>32</v>
      </c>
      <c r="AX608" s="13" t="s">
        <v>76</v>
      </c>
      <c r="AY608" s="254" t="s">
        <v>232</v>
      </c>
    </row>
    <row r="609" s="13" customFormat="1">
      <c r="A609" s="13"/>
      <c r="B609" s="243"/>
      <c r="C609" s="244"/>
      <c r="D609" s="245" t="s">
        <v>239</v>
      </c>
      <c r="E609" s="246" t="s">
        <v>1</v>
      </c>
      <c r="F609" s="247" t="s">
        <v>83</v>
      </c>
      <c r="G609" s="244"/>
      <c r="H609" s="248">
        <v>1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239</v>
      </c>
      <c r="AU609" s="254" t="s">
        <v>85</v>
      </c>
      <c r="AV609" s="13" t="s">
        <v>85</v>
      </c>
      <c r="AW609" s="13" t="s">
        <v>32</v>
      </c>
      <c r="AX609" s="13" t="s">
        <v>76</v>
      </c>
      <c r="AY609" s="254" t="s">
        <v>232</v>
      </c>
    </row>
    <row r="610" s="13" customFormat="1">
      <c r="A610" s="13"/>
      <c r="B610" s="243"/>
      <c r="C610" s="244"/>
      <c r="D610" s="245" t="s">
        <v>239</v>
      </c>
      <c r="E610" s="246" t="s">
        <v>1</v>
      </c>
      <c r="F610" s="247" t="s">
        <v>83</v>
      </c>
      <c r="G610" s="244"/>
      <c r="H610" s="248">
        <v>1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239</v>
      </c>
      <c r="AU610" s="254" t="s">
        <v>85</v>
      </c>
      <c r="AV610" s="13" t="s">
        <v>85</v>
      </c>
      <c r="AW610" s="13" t="s">
        <v>32</v>
      </c>
      <c r="AX610" s="13" t="s">
        <v>76</v>
      </c>
      <c r="AY610" s="254" t="s">
        <v>232</v>
      </c>
    </row>
    <row r="611" s="13" customFormat="1">
      <c r="A611" s="13"/>
      <c r="B611" s="243"/>
      <c r="C611" s="244"/>
      <c r="D611" s="245" t="s">
        <v>239</v>
      </c>
      <c r="E611" s="246" t="s">
        <v>1</v>
      </c>
      <c r="F611" s="247" t="s">
        <v>83</v>
      </c>
      <c r="G611" s="244"/>
      <c r="H611" s="248">
        <v>1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239</v>
      </c>
      <c r="AU611" s="254" t="s">
        <v>85</v>
      </c>
      <c r="AV611" s="13" t="s">
        <v>85</v>
      </c>
      <c r="AW611" s="13" t="s">
        <v>32</v>
      </c>
      <c r="AX611" s="13" t="s">
        <v>76</v>
      </c>
      <c r="AY611" s="254" t="s">
        <v>232</v>
      </c>
    </row>
    <row r="612" s="13" customFormat="1">
      <c r="A612" s="13"/>
      <c r="B612" s="243"/>
      <c r="C612" s="244"/>
      <c r="D612" s="245" t="s">
        <v>239</v>
      </c>
      <c r="E612" s="246" t="s">
        <v>1</v>
      </c>
      <c r="F612" s="247" t="s">
        <v>83</v>
      </c>
      <c r="G612" s="244"/>
      <c r="H612" s="248">
        <v>1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239</v>
      </c>
      <c r="AU612" s="254" t="s">
        <v>85</v>
      </c>
      <c r="AV612" s="13" t="s">
        <v>85</v>
      </c>
      <c r="AW612" s="13" t="s">
        <v>32</v>
      </c>
      <c r="AX612" s="13" t="s">
        <v>76</v>
      </c>
      <c r="AY612" s="254" t="s">
        <v>232</v>
      </c>
    </row>
    <row r="613" s="13" customFormat="1">
      <c r="A613" s="13"/>
      <c r="B613" s="243"/>
      <c r="C613" s="244"/>
      <c r="D613" s="245" t="s">
        <v>239</v>
      </c>
      <c r="E613" s="246" t="s">
        <v>1</v>
      </c>
      <c r="F613" s="247" t="s">
        <v>83</v>
      </c>
      <c r="G613" s="244"/>
      <c r="H613" s="248">
        <v>1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239</v>
      </c>
      <c r="AU613" s="254" t="s">
        <v>85</v>
      </c>
      <c r="AV613" s="13" t="s">
        <v>85</v>
      </c>
      <c r="AW613" s="13" t="s">
        <v>32</v>
      </c>
      <c r="AX613" s="13" t="s">
        <v>76</v>
      </c>
      <c r="AY613" s="254" t="s">
        <v>232</v>
      </c>
    </row>
    <row r="614" s="13" customFormat="1">
      <c r="A614" s="13"/>
      <c r="B614" s="243"/>
      <c r="C614" s="244"/>
      <c r="D614" s="245" t="s">
        <v>239</v>
      </c>
      <c r="E614" s="246" t="s">
        <v>1</v>
      </c>
      <c r="F614" s="247" t="s">
        <v>281</v>
      </c>
      <c r="G614" s="244"/>
      <c r="H614" s="248">
        <v>9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239</v>
      </c>
      <c r="AU614" s="254" t="s">
        <v>85</v>
      </c>
      <c r="AV614" s="13" t="s">
        <v>85</v>
      </c>
      <c r="AW614" s="13" t="s">
        <v>32</v>
      </c>
      <c r="AX614" s="13" t="s">
        <v>76</v>
      </c>
      <c r="AY614" s="254" t="s">
        <v>232</v>
      </c>
    </row>
    <row r="615" s="13" customFormat="1">
      <c r="A615" s="13"/>
      <c r="B615" s="243"/>
      <c r="C615" s="244"/>
      <c r="D615" s="245" t="s">
        <v>239</v>
      </c>
      <c r="E615" s="246" t="s">
        <v>1</v>
      </c>
      <c r="F615" s="247" t="s">
        <v>83</v>
      </c>
      <c r="G615" s="244"/>
      <c r="H615" s="248">
        <v>1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239</v>
      </c>
      <c r="AU615" s="254" t="s">
        <v>85</v>
      </c>
      <c r="AV615" s="13" t="s">
        <v>85</v>
      </c>
      <c r="AW615" s="13" t="s">
        <v>32</v>
      </c>
      <c r="AX615" s="13" t="s">
        <v>76</v>
      </c>
      <c r="AY615" s="254" t="s">
        <v>232</v>
      </c>
    </row>
    <row r="616" s="13" customFormat="1">
      <c r="A616" s="13"/>
      <c r="B616" s="243"/>
      <c r="C616" s="244"/>
      <c r="D616" s="245" t="s">
        <v>239</v>
      </c>
      <c r="E616" s="246" t="s">
        <v>1</v>
      </c>
      <c r="F616" s="247" t="s">
        <v>83</v>
      </c>
      <c r="G616" s="244"/>
      <c r="H616" s="248">
        <v>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239</v>
      </c>
      <c r="AU616" s="254" t="s">
        <v>85</v>
      </c>
      <c r="AV616" s="13" t="s">
        <v>85</v>
      </c>
      <c r="AW616" s="13" t="s">
        <v>32</v>
      </c>
      <c r="AX616" s="13" t="s">
        <v>76</v>
      </c>
      <c r="AY616" s="254" t="s">
        <v>232</v>
      </c>
    </row>
    <row r="617" s="16" customFormat="1">
      <c r="A617" s="16"/>
      <c r="B617" s="287"/>
      <c r="C617" s="288"/>
      <c r="D617" s="245" t="s">
        <v>239</v>
      </c>
      <c r="E617" s="289" t="s">
        <v>1</v>
      </c>
      <c r="F617" s="290" t="s">
        <v>499</v>
      </c>
      <c r="G617" s="288"/>
      <c r="H617" s="291">
        <v>631</v>
      </c>
      <c r="I617" s="292"/>
      <c r="J617" s="288"/>
      <c r="K617" s="288"/>
      <c r="L617" s="293"/>
      <c r="M617" s="294"/>
      <c r="N617" s="295"/>
      <c r="O617" s="295"/>
      <c r="P617" s="295"/>
      <c r="Q617" s="295"/>
      <c r="R617" s="295"/>
      <c r="S617" s="295"/>
      <c r="T617" s="29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97" t="s">
        <v>239</v>
      </c>
      <c r="AU617" s="297" t="s">
        <v>85</v>
      </c>
      <c r="AV617" s="16" t="s">
        <v>244</v>
      </c>
      <c r="AW617" s="16" t="s">
        <v>32</v>
      </c>
      <c r="AX617" s="16" t="s">
        <v>76</v>
      </c>
      <c r="AY617" s="297" t="s">
        <v>232</v>
      </c>
    </row>
    <row r="618" s="15" customFormat="1">
      <c r="A618" s="15"/>
      <c r="B618" s="266"/>
      <c r="C618" s="267"/>
      <c r="D618" s="245" t="s">
        <v>239</v>
      </c>
      <c r="E618" s="268" t="s">
        <v>1</v>
      </c>
      <c r="F618" s="269" t="s">
        <v>1589</v>
      </c>
      <c r="G618" s="267"/>
      <c r="H618" s="268" t="s">
        <v>1</v>
      </c>
      <c r="I618" s="270"/>
      <c r="J618" s="267"/>
      <c r="K618" s="267"/>
      <c r="L618" s="271"/>
      <c r="M618" s="272"/>
      <c r="N618" s="273"/>
      <c r="O618" s="273"/>
      <c r="P618" s="273"/>
      <c r="Q618" s="273"/>
      <c r="R618" s="273"/>
      <c r="S618" s="273"/>
      <c r="T618" s="27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5" t="s">
        <v>239</v>
      </c>
      <c r="AU618" s="275" t="s">
        <v>85</v>
      </c>
      <c r="AV618" s="15" t="s">
        <v>83</v>
      </c>
      <c r="AW618" s="15" t="s">
        <v>32</v>
      </c>
      <c r="AX618" s="15" t="s">
        <v>76</v>
      </c>
      <c r="AY618" s="275" t="s">
        <v>232</v>
      </c>
    </row>
    <row r="619" s="15" customFormat="1">
      <c r="A619" s="15"/>
      <c r="B619" s="266"/>
      <c r="C619" s="267"/>
      <c r="D619" s="245" t="s">
        <v>239</v>
      </c>
      <c r="E619" s="268" t="s">
        <v>1</v>
      </c>
      <c r="F619" s="269" t="s">
        <v>1567</v>
      </c>
      <c r="G619" s="267"/>
      <c r="H619" s="268" t="s">
        <v>1</v>
      </c>
      <c r="I619" s="270"/>
      <c r="J619" s="267"/>
      <c r="K619" s="267"/>
      <c r="L619" s="271"/>
      <c r="M619" s="272"/>
      <c r="N619" s="273"/>
      <c r="O619" s="273"/>
      <c r="P619" s="273"/>
      <c r="Q619" s="273"/>
      <c r="R619" s="273"/>
      <c r="S619" s="273"/>
      <c r="T619" s="27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5" t="s">
        <v>239</v>
      </c>
      <c r="AU619" s="275" t="s">
        <v>85</v>
      </c>
      <c r="AV619" s="15" t="s">
        <v>83</v>
      </c>
      <c r="AW619" s="15" t="s">
        <v>32</v>
      </c>
      <c r="AX619" s="15" t="s">
        <v>76</v>
      </c>
      <c r="AY619" s="275" t="s">
        <v>232</v>
      </c>
    </row>
    <row r="620" s="13" customFormat="1">
      <c r="A620" s="13"/>
      <c r="B620" s="243"/>
      <c r="C620" s="244"/>
      <c r="D620" s="245" t="s">
        <v>239</v>
      </c>
      <c r="E620" s="246" t="s">
        <v>1</v>
      </c>
      <c r="F620" s="247" t="s">
        <v>267</v>
      </c>
      <c r="G620" s="244"/>
      <c r="H620" s="248">
        <v>7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239</v>
      </c>
      <c r="AU620" s="254" t="s">
        <v>85</v>
      </c>
      <c r="AV620" s="13" t="s">
        <v>85</v>
      </c>
      <c r="AW620" s="13" t="s">
        <v>32</v>
      </c>
      <c r="AX620" s="13" t="s">
        <v>76</v>
      </c>
      <c r="AY620" s="254" t="s">
        <v>232</v>
      </c>
    </row>
    <row r="621" s="13" customFormat="1">
      <c r="A621" s="13"/>
      <c r="B621" s="243"/>
      <c r="C621" s="244"/>
      <c r="D621" s="245" t="s">
        <v>239</v>
      </c>
      <c r="E621" s="246" t="s">
        <v>1</v>
      </c>
      <c r="F621" s="247" t="s">
        <v>83</v>
      </c>
      <c r="G621" s="244"/>
      <c r="H621" s="248">
        <v>1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239</v>
      </c>
      <c r="AU621" s="254" t="s">
        <v>85</v>
      </c>
      <c r="AV621" s="13" t="s">
        <v>85</v>
      </c>
      <c r="AW621" s="13" t="s">
        <v>32</v>
      </c>
      <c r="AX621" s="13" t="s">
        <v>76</v>
      </c>
      <c r="AY621" s="254" t="s">
        <v>232</v>
      </c>
    </row>
    <row r="622" s="13" customFormat="1">
      <c r="A622" s="13"/>
      <c r="B622" s="243"/>
      <c r="C622" s="244"/>
      <c r="D622" s="245" t="s">
        <v>239</v>
      </c>
      <c r="E622" s="246" t="s">
        <v>1</v>
      </c>
      <c r="F622" s="247" t="s">
        <v>83</v>
      </c>
      <c r="G622" s="244"/>
      <c r="H622" s="248">
        <v>1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239</v>
      </c>
      <c r="AU622" s="254" t="s">
        <v>85</v>
      </c>
      <c r="AV622" s="13" t="s">
        <v>85</v>
      </c>
      <c r="AW622" s="13" t="s">
        <v>32</v>
      </c>
      <c r="AX622" s="13" t="s">
        <v>76</v>
      </c>
      <c r="AY622" s="254" t="s">
        <v>232</v>
      </c>
    </row>
    <row r="623" s="16" customFormat="1">
      <c r="A623" s="16"/>
      <c r="B623" s="287"/>
      <c r="C623" s="288"/>
      <c r="D623" s="245" t="s">
        <v>239</v>
      </c>
      <c r="E623" s="289" t="s">
        <v>1</v>
      </c>
      <c r="F623" s="290" t="s">
        <v>499</v>
      </c>
      <c r="G623" s="288"/>
      <c r="H623" s="291">
        <v>9</v>
      </c>
      <c r="I623" s="292"/>
      <c r="J623" s="288"/>
      <c r="K623" s="288"/>
      <c r="L623" s="293"/>
      <c r="M623" s="294"/>
      <c r="N623" s="295"/>
      <c r="O623" s="295"/>
      <c r="P623" s="295"/>
      <c r="Q623" s="295"/>
      <c r="R623" s="295"/>
      <c r="S623" s="295"/>
      <c r="T623" s="29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97" t="s">
        <v>239</v>
      </c>
      <c r="AU623" s="297" t="s">
        <v>85</v>
      </c>
      <c r="AV623" s="16" t="s">
        <v>244</v>
      </c>
      <c r="AW623" s="16" t="s">
        <v>32</v>
      </c>
      <c r="AX623" s="16" t="s">
        <v>76</v>
      </c>
      <c r="AY623" s="297" t="s">
        <v>232</v>
      </c>
    </row>
    <row r="624" s="14" customFormat="1">
      <c r="A624" s="14"/>
      <c r="B624" s="255"/>
      <c r="C624" s="256"/>
      <c r="D624" s="245" t="s">
        <v>239</v>
      </c>
      <c r="E624" s="257" t="s">
        <v>1</v>
      </c>
      <c r="F624" s="258" t="s">
        <v>258</v>
      </c>
      <c r="G624" s="256"/>
      <c r="H624" s="259">
        <v>1796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5" t="s">
        <v>239</v>
      </c>
      <c r="AU624" s="265" t="s">
        <v>85</v>
      </c>
      <c r="AV624" s="14" t="s">
        <v>237</v>
      </c>
      <c r="AW624" s="14" t="s">
        <v>32</v>
      </c>
      <c r="AX624" s="14" t="s">
        <v>83</v>
      </c>
      <c r="AY624" s="265" t="s">
        <v>232</v>
      </c>
    </row>
    <row r="625" s="2" customFormat="1" ht="24.15" customHeight="1">
      <c r="A625" s="39"/>
      <c r="B625" s="40"/>
      <c r="C625" s="276" t="s">
        <v>450</v>
      </c>
      <c r="D625" s="276" t="s">
        <v>485</v>
      </c>
      <c r="E625" s="277" t="s">
        <v>1568</v>
      </c>
      <c r="F625" s="278" t="s">
        <v>1569</v>
      </c>
      <c r="G625" s="279" t="s">
        <v>164</v>
      </c>
      <c r="H625" s="280">
        <v>14250.01</v>
      </c>
      <c r="I625" s="281"/>
      <c r="J625" s="282">
        <f>ROUND(I625*H625,2)</f>
        <v>0</v>
      </c>
      <c r="K625" s="283"/>
      <c r="L625" s="284"/>
      <c r="M625" s="285" t="s">
        <v>1</v>
      </c>
      <c r="N625" s="286" t="s">
        <v>41</v>
      </c>
      <c r="O625" s="92"/>
      <c r="P625" s="239">
        <f>O625*H625</f>
        <v>0</v>
      </c>
      <c r="Q625" s="239">
        <v>0.46000000000000002</v>
      </c>
      <c r="R625" s="239">
        <f>Q625*H625</f>
        <v>6555.0046000000002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273</v>
      </c>
      <c r="AT625" s="241" t="s">
        <v>485</v>
      </c>
      <c r="AU625" s="241" t="s">
        <v>85</v>
      </c>
      <c r="AY625" s="18" t="s">
        <v>232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83</v>
      </c>
      <c r="BK625" s="242">
        <f>ROUND(I625*H625,2)</f>
        <v>0</v>
      </c>
      <c r="BL625" s="18" t="s">
        <v>237</v>
      </c>
      <c r="BM625" s="241" t="s">
        <v>1590</v>
      </c>
    </row>
    <row r="626" s="15" customFormat="1">
      <c r="A626" s="15"/>
      <c r="B626" s="266"/>
      <c r="C626" s="267"/>
      <c r="D626" s="245" t="s">
        <v>239</v>
      </c>
      <c r="E626" s="268" t="s">
        <v>1</v>
      </c>
      <c r="F626" s="269" t="s">
        <v>1383</v>
      </c>
      <c r="G626" s="267"/>
      <c r="H626" s="268" t="s">
        <v>1</v>
      </c>
      <c r="I626" s="270"/>
      <c r="J626" s="267"/>
      <c r="K626" s="267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239</v>
      </c>
      <c r="AU626" s="275" t="s">
        <v>85</v>
      </c>
      <c r="AV626" s="15" t="s">
        <v>83</v>
      </c>
      <c r="AW626" s="15" t="s">
        <v>32</v>
      </c>
      <c r="AX626" s="15" t="s">
        <v>76</v>
      </c>
      <c r="AY626" s="275" t="s">
        <v>232</v>
      </c>
    </row>
    <row r="627" s="15" customFormat="1">
      <c r="A627" s="15"/>
      <c r="B627" s="266"/>
      <c r="C627" s="267"/>
      <c r="D627" s="245" t="s">
        <v>239</v>
      </c>
      <c r="E627" s="268" t="s">
        <v>1</v>
      </c>
      <c r="F627" s="269" t="s">
        <v>393</v>
      </c>
      <c r="G627" s="267"/>
      <c r="H627" s="268" t="s">
        <v>1</v>
      </c>
      <c r="I627" s="270"/>
      <c r="J627" s="267"/>
      <c r="K627" s="267"/>
      <c r="L627" s="271"/>
      <c r="M627" s="272"/>
      <c r="N627" s="273"/>
      <c r="O627" s="273"/>
      <c r="P627" s="273"/>
      <c r="Q627" s="273"/>
      <c r="R627" s="273"/>
      <c r="S627" s="273"/>
      <c r="T627" s="27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5" t="s">
        <v>239</v>
      </c>
      <c r="AU627" s="275" t="s">
        <v>85</v>
      </c>
      <c r="AV627" s="15" t="s">
        <v>83</v>
      </c>
      <c r="AW627" s="15" t="s">
        <v>32</v>
      </c>
      <c r="AX627" s="15" t="s">
        <v>76</v>
      </c>
      <c r="AY627" s="275" t="s">
        <v>232</v>
      </c>
    </row>
    <row r="628" s="13" customFormat="1">
      <c r="A628" s="13"/>
      <c r="B628" s="243"/>
      <c r="C628" s="244"/>
      <c r="D628" s="245" t="s">
        <v>239</v>
      </c>
      <c r="E628" s="246" t="s">
        <v>1</v>
      </c>
      <c r="F628" s="247" t="s">
        <v>1591</v>
      </c>
      <c r="G628" s="244"/>
      <c r="H628" s="248">
        <v>583.74000000000001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239</v>
      </c>
      <c r="AU628" s="254" t="s">
        <v>85</v>
      </c>
      <c r="AV628" s="13" t="s">
        <v>85</v>
      </c>
      <c r="AW628" s="13" t="s">
        <v>32</v>
      </c>
      <c r="AX628" s="13" t="s">
        <v>76</v>
      </c>
      <c r="AY628" s="254" t="s">
        <v>232</v>
      </c>
    </row>
    <row r="629" s="13" customFormat="1">
      <c r="A629" s="13"/>
      <c r="B629" s="243"/>
      <c r="C629" s="244"/>
      <c r="D629" s="245" t="s">
        <v>239</v>
      </c>
      <c r="E629" s="246" t="s">
        <v>1</v>
      </c>
      <c r="F629" s="247" t="s">
        <v>1592</v>
      </c>
      <c r="G629" s="244"/>
      <c r="H629" s="248">
        <v>12.69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239</v>
      </c>
      <c r="AU629" s="254" t="s">
        <v>85</v>
      </c>
      <c r="AV629" s="13" t="s">
        <v>85</v>
      </c>
      <c r="AW629" s="13" t="s">
        <v>32</v>
      </c>
      <c r="AX629" s="13" t="s">
        <v>76</v>
      </c>
      <c r="AY629" s="254" t="s">
        <v>232</v>
      </c>
    </row>
    <row r="630" s="13" customFormat="1">
      <c r="A630" s="13"/>
      <c r="B630" s="243"/>
      <c r="C630" s="244"/>
      <c r="D630" s="245" t="s">
        <v>239</v>
      </c>
      <c r="E630" s="246" t="s">
        <v>1</v>
      </c>
      <c r="F630" s="247" t="s">
        <v>1593</v>
      </c>
      <c r="G630" s="244"/>
      <c r="H630" s="248">
        <v>297.92000000000002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239</v>
      </c>
      <c r="AU630" s="254" t="s">
        <v>85</v>
      </c>
      <c r="AV630" s="13" t="s">
        <v>85</v>
      </c>
      <c r="AW630" s="13" t="s">
        <v>32</v>
      </c>
      <c r="AX630" s="13" t="s">
        <v>76</v>
      </c>
      <c r="AY630" s="254" t="s">
        <v>232</v>
      </c>
    </row>
    <row r="631" s="13" customFormat="1">
      <c r="A631" s="13"/>
      <c r="B631" s="243"/>
      <c r="C631" s="244"/>
      <c r="D631" s="245" t="s">
        <v>239</v>
      </c>
      <c r="E631" s="246" t="s">
        <v>1</v>
      </c>
      <c r="F631" s="247" t="s">
        <v>1594</v>
      </c>
      <c r="G631" s="244"/>
      <c r="H631" s="248">
        <v>7.8399999999999999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239</v>
      </c>
      <c r="AU631" s="254" t="s">
        <v>85</v>
      </c>
      <c r="AV631" s="13" t="s">
        <v>85</v>
      </c>
      <c r="AW631" s="13" t="s">
        <v>32</v>
      </c>
      <c r="AX631" s="13" t="s">
        <v>76</v>
      </c>
      <c r="AY631" s="254" t="s">
        <v>232</v>
      </c>
    </row>
    <row r="632" s="13" customFormat="1">
      <c r="A632" s="13"/>
      <c r="B632" s="243"/>
      <c r="C632" s="244"/>
      <c r="D632" s="245" t="s">
        <v>239</v>
      </c>
      <c r="E632" s="246" t="s">
        <v>1</v>
      </c>
      <c r="F632" s="247" t="s">
        <v>1595</v>
      </c>
      <c r="G632" s="244"/>
      <c r="H632" s="248">
        <v>122.09999999999999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239</v>
      </c>
      <c r="AU632" s="254" t="s">
        <v>85</v>
      </c>
      <c r="AV632" s="13" t="s">
        <v>85</v>
      </c>
      <c r="AW632" s="13" t="s">
        <v>32</v>
      </c>
      <c r="AX632" s="13" t="s">
        <v>76</v>
      </c>
      <c r="AY632" s="254" t="s">
        <v>232</v>
      </c>
    </row>
    <row r="633" s="13" customFormat="1">
      <c r="A633" s="13"/>
      <c r="B633" s="243"/>
      <c r="C633" s="244"/>
      <c r="D633" s="245" t="s">
        <v>239</v>
      </c>
      <c r="E633" s="246" t="s">
        <v>1</v>
      </c>
      <c r="F633" s="247" t="s">
        <v>1596</v>
      </c>
      <c r="G633" s="244"/>
      <c r="H633" s="248">
        <v>148.25999999999999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239</v>
      </c>
      <c r="AU633" s="254" t="s">
        <v>85</v>
      </c>
      <c r="AV633" s="13" t="s">
        <v>85</v>
      </c>
      <c r="AW633" s="13" t="s">
        <v>32</v>
      </c>
      <c r="AX633" s="13" t="s">
        <v>76</v>
      </c>
      <c r="AY633" s="254" t="s">
        <v>232</v>
      </c>
    </row>
    <row r="634" s="13" customFormat="1">
      <c r="A634" s="13"/>
      <c r="B634" s="243"/>
      <c r="C634" s="244"/>
      <c r="D634" s="245" t="s">
        <v>239</v>
      </c>
      <c r="E634" s="246" t="s">
        <v>1</v>
      </c>
      <c r="F634" s="247" t="s">
        <v>1597</v>
      </c>
      <c r="G634" s="244"/>
      <c r="H634" s="248">
        <v>10.59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239</v>
      </c>
      <c r="AU634" s="254" t="s">
        <v>85</v>
      </c>
      <c r="AV634" s="13" t="s">
        <v>85</v>
      </c>
      <c r="AW634" s="13" t="s">
        <v>32</v>
      </c>
      <c r="AX634" s="13" t="s">
        <v>76</v>
      </c>
      <c r="AY634" s="254" t="s">
        <v>232</v>
      </c>
    </row>
    <row r="635" s="13" customFormat="1">
      <c r="A635" s="13"/>
      <c r="B635" s="243"/>
      <c r="C635" s="244"/>
      <c r="D635" s="245" t="s">
        <v>239</v>
      </c>
      <c r="E635" s="246" t="s">
        <v>1</v>
      </c>
      <c r="F635" s="247" t="s">
        <v>1598</v>
      </c>
      <c r="G635" s="244"/>
      <c r="H635" s="248">
        <v>348.48000000000002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239</v>
      </c>
      <c r="AU635" s="254" t="s">
        <v>85</v>
      </c>
      <c r="AV635" s="13" t="s">
        <v>85</v>
      </c>
      <c r="AW635" s="13" t="s">
        <v>32</v>
      </c>
      <c r="AX635" s="13" t="s">
        <v>76</v>
      </c>
      <c r="AY635" s="254" t="s">
        <v>232</v>
      </c>
    </row>
    <row r="636" s="13" customFormat="1">
      <c r="A636" s="13"/>
      <c r="B636" s="243"/>
      <c r="C636" s="244"/>
      <c r="D636" s="245" t="s">
        <v>239</v>
      </c>
      <c r="E636" s="246" t="s">
        <v>1</v>
      </c>
      <c r="F636" s="247" t="s">
        <v>1599</v>
      </c>
      <c r="G636" s="244"/>
      <c r="H636" s="248">
        <v>10.890000000000001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239</v>
      </c>
      <c r="AU636" s="254" t="s">
        <v>85</v>
      </c>
      <c r="AV636" s="13" t="s">
        <v>85</v>
      </c>
      <c r="AW636" s="13" t="s">
        <v>32</v>
      </c>
      <c r="AX636" s="13" t="s">
        <v>76</v>
      </c>
      <c r="AY636" s="254" t="s">
        <v>232</v>
      </c>
    </row>
    <row r="637" s="13" customFormat="1">
      <c r="A637" s="13"/>
      <c r="B637" s="243"/>
      <c r="C637" s="244"/>
      <c r="D637" s="245" t="s">
        <v>239</v>
      </c>
      <c r="E637" s="246" t="s">
        <v>1</v>
      </c>
      <c r="F637" s="247" t="s">
        <v>1600</v>
      </c>
      <c r="G637" s="244"/>
      <c r="H637" s="248">
        <v>611.34000000000003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239</v>
      </c>
      <c r="AU637" s="254" t="s">
        <v>85</v>
      </c>
      <c r="AV637" s="13" t="s">
        <v>85</v>
      </c>
      <c r="AW637" s="13" t="s">
        <v>32</v>
      </c>
      <c r="AX637" s="13" t="s">
        <v>76</v>
      </c>
      <c r="AY637" s="254" t="s">
        <v>232</v>
      </c>
    </row>
    <row r="638" s="13" customFormat="1">
      <c r="A638" s="13"/>
      <c r="B638" s="243"/>
      <c r="C638" s="244"/>
      <c r="D638" s="245" t="s">
        <v>239</v>
      </c>
      <c r="E638" s="246" t="s">
        <v>1</v>
      </c>
      <c r="F638" s="247" t="s">
        <v>1601</v>
      </c>
      <c r="G638" s="244"/>
      <c r="H638" s="248">
        <v>13.289999999999999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239</v>
      </c>
      <c r="AU638" s="254" t="s">
        <v>85</v>
      </c>
      <c r="AV638" s="13" t="s">
        <v>85</v>
      </c>
      <c r="AW638" s="13" t="s">
        <v>32</v>
      </c>
      <c r="AX638" s="13" t="s">
        <v>76</v>
      </c>
      <c r="AY638" s="254" t="s">
        <v>232</v>
      </c>
    </row>
    <row r="639" s="13" customFormat="1">
      <c r="A639" s="13"/>
      <c r="B639" s="243"/>
      <c r="C639" s="244"/>
      <c r="D639" s="245" t="s">
        <v>239</v>
      </c>
      <c r="E639" s="246" t="s">
        <v>1</v>
      </c>
      <c r="F639" s="247" t="s">
        <v>1601</v>
      </c>
      <c r="G639" s="244"/>
      <c r="H639" s="248">
        <v>13.289999999999999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239</v>
      </c>
      <c r="AU639" s="254" t="s">
        <v>85</v>
      </c>
      <c r="AV639" s="13" t="s">
        <v>85</v>
      </c>
      <c r="AW639" s="13" t="s">
        <v>32</v>
      </c>
      <c r="AX639" s="13" t="s">
        <v>76</v>
      </c>
      <c r="AY639" s="254" t="s">
        <v>232</v>
      </c>
    </row>
    <row r="640" s="13" customFormat="1">
      <c r="A640" s="13"/>
      <c r="B640" s="243"/>
      <c r="C640" s="244"/>
      <c r="D640" s="245" t="s">
        <v>239</v>
      </c>
      <c r="E640" s="246" t="s">
        <v>1</v>
      </c>
      <c r="F640" s="247" t="s">
        <v>1602</v>
      </c>
      <c r="G640" s="244"/>
      <c r="H640" s="248">
        <v>415.51999999999998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239</v>
      </c>
      <c r="AU640" s="254" t="s">
        <v>85</v>
      </c>
      <c r="AV640" s="13" t="s">
        <v>85</v>
      </c>
      <c r="AW640" s="13" t="s">
        <v>32</v>
      </c>
      <c r="AX640" s="13" t="s">
        <v>76</v>
      </c>
      <c r="AY640" s="254" t="s">
        <v>232</v>
      </c>
    </row>
    <row r="641" s="13" customFormat="1">
      <c r="A641" s="13"/>
      <c r="B641" s="243"/>
      <c r="C641" s="244"/>
      <c r="D641" s="245" t="s">
        <v>239</v>
      </c>
      <c r="E641" s="246" t="s">
        <v>1</v>
      </c>
      <c r="F641" s="247" t="s">
        <v>1594</v>
      </c>
      <c r="G641" s="244"/>
      <c r="H641" s="248">
        <v>7.8399999999999999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239</v>
      </c>
      <c r="AU641" s="254" t="s">
        <v>85</v>
      </c>
      <c r="AV641" s="13" t="s">
        <v>85</v>
      </c>
      <c r="AW641" s="13" t="s">
        <v>32</v>
      </c>
      <c r="AX641" s="13" t="s">
        <v>76</v>
      </c>
      <c r="AY641" s="254" t="s">
        <v>232</v>
      </c>
    </row>
    <row r="642" s="13" customFormat="1">
      <c r="A642" s="13"/>
      <c r="B642" s="243"/>
      <c r="C642" s="244"/>
      <c r="D642" s="245" t="s">
        <v>239</v>
      </c>
      <c r="E642" s="246" t="s">
        <v>1</v>
      </c>
      <c r="F642" s="247" t="s">
        <v>1603</v>
      </c>
      <c r="G642" s="244"/>
      <c r="H642" s="248">
        <v>672.57000000000005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239</v>
      </c>
      <c r="AU642" s="254" t="s">
        <v>85</v>
      </c>
      <c r="AV642" s="13" t="s">
        <v>85</v>
      </c>
      <c r="AW642" s="13" t="s">
        <v>32</v>
      </c>
      <c r="AX642" s="13" t="s">
        <v>76</v>
      </c>
      <c r="AY642" s="254" t="s">
        <v>232</v>
      </c>
    </row>
    <row r="643" s="13" customFormat="1">
      <c r="A643" s="13"/>
      <c r="B643" s="243"/>
      <c r="C643" s="244"/>
      <c r="D643" s="245" t="s">
        <v>239</v>
      </c>
      <c r="E643" s="246" t="s">
        <v>1</v>
      </c>
      <c r="F643" s="247" t="s">
        <v>1592</v>
      </c>
      <c r="G643" s="244"/>
      <c r="H643" s="248">
        <v>12.69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239</v>
      </c>
      <c r="AU643" s="254" t="s">
        <v>85</v>
      </c>
      <c r="AV643" s="13" t="s">
        <v>85</v>
      </c>
      <c r="AW643" s="13" t="s">
        <v>32</v>
      </c>
      <c r="AX643" s="13" t="s">
        <v>76</v>
      </c>
      <c r="AY643" s="254" t="s">
        <v>232</v>
      </c>
    </row>
    <row r="644" s="13" customFormat="1">
      <c r="A644" s="13"/>
      <c r="B644" s="243"/>
      <c r="C644" s="244"/>
      <c r="D644" s="245" t="s">
        <v>239</v>
      </c>
      <c r="E644" s="246" t="s">
        <v>1</v>
      </c>
      <c r="F644" s="247" t="s">
        <v>1604</v>
      </c>
      <c r="G644" s="244"/>
      <c r="H644" s="248">
        <v>158.22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239</v>
      </c>
      <c r="AU644" s="254" t="s">
        <v>85</v>
      </c>
      <c r="AV644" s="13" t="s">
        <v>85</v>
      </c>
      <c r="AW644" s="13" t="s">
        <v>32</v>
      </c>
      <c r="AX644" s="13" t="s">
        <v>76</v>
      </c>
      <c r="AY644" s="254" t="s">
        <v>232</v>
      </c>
    </row>
    <row r="645" s="13" customFormat="1">
      <c r="A645" s="13"/>
      <c r="B645" s="243"/>
      <c r="C645" s="244"/>
      <c r="D645" s="245" t="s">
        <v>239</v>
      </c>
      <c r="E645" s="246" t="s">
        <v>1</v>
      </c>
      <c r="F645" s="247" t="s">
        <v>1605</v>
      </c>
      <c r="G645" s="244"/>
      <c r="H645" s="248">
        <v>122.36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239</v>
      </c>
      <c r="AU645" s="254" t="s">
        <v>85</v>
      </c>
      <c r="AV645" s="13" t="s">
        <v>85</v>
      </c>
      <c r="AW645" s="13" t="s">
        <v>32</v>
      </c>
      <c r="AX645" s="13" t="s">
        <v>76</v>
      </c>
      <c r="AY645" s="254" t="s">
        <v>232</v>
      </c>
    </row>
    <row r="646" s="13" customFormat="1">
      <c r="A646" s="13"/>
      <c r="B646" s="243"/>
      <c r="C646" s="244"/>
      <c r="D646" s="245" t="s">
        <v>239</v>
      </c>
      <c r="E646" s="246" t="s">
        <v>1</v>
      </c>
      <c r="F646" s="247" t="s">
        <v>1606</v>
      </c>
      <c r="G646" s="244"/>
      <c r="H646" s="248">
        <v>8.7400000000000002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239</v>
      </c>
      <c r="AU646" s="254" t="s">
        <v>85</v>
      </c>
      <c r="AV646" s="13" t="s">
        <v>85</v>
      </c>
      <c r="AW646" s="13" t="s">
        <v>32</v>
      </c>
      <c r="AX646" s="13" t="s">
        <v>76</v>
      </c>
      <c r="AY646" s="254" t="s">
        <v>232</v>
      </c>
    </row>
    <row r="647" s="13" customFormat="1">
      <c r="A647" s="13"/>
      <c r="B647" s="243"/>
      <c r="C647" s="244"/>
      <c r="D647" s="245" t="s">
        <v>239</v>
      </c>
      <c r="E647" s="246" t="s">
        <v>1</v>
      </c>
      <c r="F647" s="247" t="s">
        <v>1607</v>
      </c>
      <c r="G647" s="244"/>
      <c r="H647" s="248">
        <v>243.78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239</v>
      </c>
      <c r="AU647" s="254" t="s">
        <v>85</v>
      </c>
      <c r="AV647" s="13" t="s">
        <v>85</v>
      </c>
      <c r="AW647" s="13" t="s">
        <v>32</v>
      </c>
      <c r="AX647" s="13" t="s">
        <v>76</v>
      </c>
      <c r="AY647" s="254" t="s">
        <v>232</v>
      </c>
    </row>
    <row r="648" s="13" customFormat="1">
      <c r="A648" s="13"/>
      <c r="B648" s="243"/>
      <c r="C648" s="244"/>
      <c r="D648" s="245" t="s">
        <v>239</v>
      </c>
      <c r="E648" s="246" t="s">
        <v>1</v>
      </c>
      <c r="F648" s="247" t="s">
        <v>1608</v>
      </c>
      <c r="G648" s="244"/>
      <c r="H648" s="248">
        <v>14.34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239</v>
      </c>
      <c r="AU648" s="254" t="s">
        <v>85</v>
      </c>
      <c r="AV648" s="13" t="s">
        <v>85</v>
      </c>
      <c r="AW648" s="13" t="s">
        <v>32</v>
      </c>
      <c r="AX648" s="13" t="s">
        <v>76</v>
      </c>
      <c r="AY648" s="254" t="s">
        <v>232</v>
      </c>
    </row>
    <row r="649" s="13" customFormat="1">
      <c r="A649" s="13"/>
      <c r="B649" s="243"/>
      <c r="C649" s="244"/>
      <c r="D649" s="245" t="s">
        <v>239</v>
      </c>
      <c r="E649" s="246" t="s">
        <v>1</v>
      </c>
      <c r="F649" s="247" t="s">
        <v>1609</v>
      </c>
      <c r="G649" s="244"/>
      <c r="H649" s="248">
        <v>199.22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239</v>
      </c>
      <c r="AU649" s="254" t="s">
        <v>85</v>
      </c>
      <c r="AV649" s="13" t="s">
        <v>85</v>
      </c>
      <c r="AW649" s="13" t="s">
        <v>32</v>
      </c>
      <c r="AX649" s="13" t="s">
        <v>76</v>
      </c>
      <c r="AY649" s="254" t="s">
        <v>232</v>
      </c>
    </row>
    <row r="650" s="13" customFormat="1">
      <c r="A650" s="13"/>
      <c r="B650" s="243"/>
      <c r="C650" s="244"/>
      <c r="D650" s="245" t="s">
        <v>239</v>
      </c>
      <c r="E650" s="246" t="s">
        <v>1</v>
      </c>
      <c r="F650" s="247" t="s">
        <v>1610</v>
      </c>
      <c r="G650" s="244"/>
      <c r="H650" s="248">
        <v>177.12000000000001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239</v>
      </c>
      <c r="AU650" s="254" t="s">
        <v>85</v>
      </c>
      <c r="AV650" s="13" t="s">
        <v>85</v>
      </c>
      <c r="AW650" s="13" t="s">
        <v>32</v>
      </c>
      <c r="AX650" s="13" t="s">
        <v>76</v>
      </c>
      <c r="AY650" s="254" t="s">
        <v>232</v>
      </c>
    </row>
    <row r="651" s="13" customFormat="1">
      <c r="A651" s="13"/>
      <c r="B651" s="243"/>
      <c r="C651" s="244"/>
      <c r="D651" s="245" t="s">
        <v>239</v>
      </c>
      <c r="E651" s="246" t="s">
        <v>1</v>
      </c>
      <c r="F651" s="247" t="s">
        <v>1611</v>
      </c>
      <c r="G651" s="244"/>
      <c r="H651" s="248">
        <v>265.39999999999998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239</v>
      </c>
      <c r="AU651" s="254" t="s">
        <v>85</v>
      </c>
      <c r="AV651" s="13" t="s">
        <v>85</v>
      </c>
      <c r="AW651" s="13" t="s">
        <v>32</v>
      </c>
      <c r="AX651" s="13" t="s">
        <v>76</v>
      </c>
      <c r="AY651" s="254" t="s">
        <v>232</v>
      </c>
    </row>
    <row r="652" s="13" customFormat="1">
      <c r="A652" s="13"/>
      <c r="B652" s="243"/>
      <c r="C652" s="244"/>
      <c r="D652" s="245" t="s">
        <v>239</v>
      </c>
      <c r="E652" s="246" t="s">
        <v>1</v>
      </c>
      <c r="F652" s="247" t="s">
        <v>1612</v>
      </c>
      <c r="G652" s="244"/>
      <c r="H652" s="248">
        <v>13.27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239</v>
      </c>
      <c r="AU652" s="254" t="s">
        <v>85</v>
      </c>
      <c r="AV652" s="13" t="s">
        <v>85</v>
      </c>
      <c r="AW652" s="13" t="s">
        <v>32</v>
      </c>
      <c r="AX652" s="13" t="s">
        <v>76</v>
      </c>
      <c r="AY652" s="254" t="s">
        <v>232</v>
      </c>
    </row>
    <row r="653" s="13" customFormat="1">
      <c r="A653" s="13"/>
      <c r="B653" s="243"/>
      <c r="C653" s="244"/>
      <c r="D653" s="245" t="s">
        <v>239</v>
      </c>
      <c r="E653" s="246" t="s">
        <v>1</v>
      </c>
      <c r="F653" s="247" t="s">
        <v>1613</v>
      </c>
      <c r="G653" s="244"/>
      <c r="H653" s="248">
        <v>137.19999999999999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239</v>
      </c>
      <c r="AU653" s="254" t="s">
        <v>85</v>
      </c>
      <c r="AV653" s="13" t="s">
        <v>85</v>
      </c>
      <c r="AW653" s="13" t="s">
        <v>32</v>
      </c>
      <c r="AX653" s="13" t="s">
        <v>76</v>
      </c>
      <c r="AY653" s="254" t="s">
        <v>232</v>
      </c>
    </row>
    <row r="654" s="13" customFormat="1">
      <c r="A654" s="13"/>
      <c r="B654" s="243"/>
      <c r="C654" s="244"/>
      <c r="D654" s="245" t="s">
        <v>239</v>
      </c>
      <c r="E654" s="246" t="s">
        <v>1</v>
      </c>
      <c r="F654" s="247" t="s">
        <v>1614</v>
      </c>
      <c r="G654" s="244"/>
      <c r="H654" s="248">
        <v>9.8000000000000007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239</v>
      </c>
      <c r="AU654" s="254" t="s">
        <v>85</v>
      </c>
      <c r="AV654" s="13" t="s">
        <v>85</v>
      </c>
      <c r="AW654" s="13" t="s">
        <v>32</v>
      </c>
      <c r="AX654" s="13" t="s">
        <v>76</v>
      </c>
      <c r="AY654" s="254" t="s">
        <v>232</v>
      </c>
    </row>
    <row r="655" s="13" customFormat="1">
      <c r="A655" s="13"/>
      <c r="B655" s="243"/>
      <c r="C655" s="244"/>
      <c r="D655" s="245" t="s">
        <v>239</v>
      </c>
      <c r="E655" s="246" t="s">
        <v>1</v>
      </c>
      <c r="F655" s="247" t="s">
        <v>1615</v>
      </c>
      <c r="G655" s="244"/>
      <c r="H655" s="248">
        <v>86.799999999999997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239</v>
      </c>
      <c r="AU655" s="254" t="s">
        <v>85</v>
      </c>
      <c r="AV655" s="13" t="s">
        <v>85</v>
      </c>
      <c r="AW655" s="13" t="s">
        <v>32</v>
      </c>
      <c r="AX655" s="13" t="s">
        <v>76</v>
      </c>
      <c r="AY655" s="254" t="s">
        <v>232</v>
      </c>
    </row>
    <row r="656" s="13" customFormat="1">
      <c r="A656" s="13"/>
      <c r="B656" s="243"/>
      <c r="C656" s="244"/>
      <c r="D656" s="245" t="s">
        <v>239</v>
      </c>
      <c r="E656" s="246" t="s">
        <v>1</v>
      </c>
      <c r="F656" s="247" t="s">
        <v>1616</v>
      </c>
      <c r="G656" s="244"/>
      <c r="H656" s="248">
        <v>8.6799999999999997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239</v>
      </c>
      <c r="AU656" s="254" t="s">
        <v>85</v>
      </c>
      <c r="AV656" s="13" t="s">
        <v>85</v>
      </c>
      <c r="AW656" s="13" t="s">
        <v>32</v>
      </c>
      <c r="AX656" s="13" t="s">
        <v>76</v>
      </c>
      <c r="AY656" s="254" t="s">
        <v>232</v>
      </c>
    </row>
    <row r="657" s="13" customFormat="1">
      <c r="A657" s="13"/>
      <c r="B657" s="243"/>
      <c r="C657" s="244"/>
      <c r="D657" s="245" t="s">
        <v>239</v>
      </c>
      <c r="E657" s="246" t="s">
        <v>1</v>
      </c>
      <c r="F657" s="247" t="s">
        <v>1617</v>
      </c>
      <c r="G657" s="244"/>
      <c r="H657" s="248">
        <v>508.41000000000002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239</v>
      </c>
      <c r="AU657" s="254" t="s">
        <v>85</v>
      </c>
      <c r="AV657" s="13" t="s">
        <v>85</v>
      </c>
      <c r="AW657" s="13" t="s">
        <v>32</v>
      </c>
      <c r="AX657" s="13" t="s">
        <v>76</v>
      </c>
      <c r="AY657" s="254" t="s">
        <v>232</v>
      </c>
    </row>
    <row r="658" s="13" customFormat="1">
      <c r="A658" s="13"/>
      <c r="B658" s="243"/>
      <c r="C658" s="244"/>
      <c r="D658" s="245" t="s">
        <v>239</v>
      </c>
      <c r="E658" s="246" t="s">
        <v>1</v>
      </c>
      <c r="F658" s="247" t="s">
        <v>1618</v>
      </c>
      <c r="G658" s="244"/>
      <c r="H658" s="248">
        <v>8.0700000000000003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239</v>
      </c>
      <c r="AU658" s="254" t="s">
        <v>85</v>
      </c>
      <c r="AV658" s="13" t="s">
        <v>85</v>
      </c>
      <c r="AW658" s="13" t="s">
        <v>32</v>
      </c>
      <c r="AX658" s="13" t="s">
        <v>76</v>
      </c>
      <c r="AY658" s="254" t="s">
        <v>232</v>
      </c>
    </row>
    <row r="659" s="13" customFormat="1">
      <c r="A659" s="13"/>
      <c r="B659" s="243"/>
      <c r="C659" s="244"/>
      <c r="D659" s="245" t="s">
        <v>239</v>
      </c>
      <c r="E659" s="246" t="s">
        <v>1</v>
      </c>
      <c r="F659" s="247" t="s">
        <v>1619</v>
      </c>
      <c r="G659" s="244"/>
      <c r="H659" s="248">
        <v>788.75999999999999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239</v>
      </c>
      <c r="AU659" s="254" t="s">
        <v>85</v>
      </c>
      <c r="AV659" s="13" t="s">
        <v>85</v>
      </c>
      <c r="AW659" s="13" t="s">
        <v>32</v>
      </c>
      <c r="AX659" s="13" t="s">
        <v>76</v>
      </c>
      <c r="AY659" s="254" t="s">
        <v>232</v>
      </c>
    </row>
    <row r="660" s="13" customFormat="1">
      <c r="A660" s="13"/>
      <c r="B660" s="243"/>
      <c r="C660" s="244"/>
      <c r="D660" s="245" t="s">
        <v>239</v>
      </c>
      <c r="E660" s="246" t="s">
        <v>1</v>
      </c>
      <c r="F660" s="247" t="s">
        <v>1620</v>
      </c>
      <c r="G660" s="244"/>
      <c r="H660" s="248">
        <v>12.435000000000001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239</v>
      </c>
      <c r="AU660" s="254" t="s">
        <v>85</v>
      </c>
      <c r="AV660" s="13" t="s">
        <v>85</v>
      </c>
      <c r="AW660" s="13" t="s">
        <v>32</v>
      </c>
      <c r="AX660" s="13" t="s">
        <v>76</v>
      </c>
      <c r="AY660" s="254" t="s">
        <v>232</v>
      </c>
    </row>
    <row r="661" s="13" customFormat="1">
      <c r="A661" s="13"/>
      <c r="B661" s="243"/>
      <c r="C661" s="244"/>
      <c r="D661" s="245" t="s">
        <v>239</v>
      </c>
      <c r="E661" s="246" t="s">
        <v>1</v>
      </c>
      <c r="F661" s="247" t="s">
        <v>1621</v>
      </c>
      <c r="G661" s="244"/>
      <c r="H661" s="248">
        <v>12.109999999999999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239</v>
      </c>
      <c r="AU661" s="254" t="s">
        <v>85</v>
      </c>
      <c r="AV661" s="13" t="s">
        <v>85</v>
      </c>
      <c r="AW661" s="13" t="s">
        <v>32</v>
      </c>
      <c r="AX661" s="13" t="s">
        <v>76</v>
      </c>
      <c r="AY661" s="254" t="s">
        <v>232</v>
      </c>
    </row>
    <row r="662" s="13" customFormat="1">
      <c r="A662" s="13"/>
      <c r="B662" s="243"/>
      <c r="C662" s="244"/>
      <c r="D662" s="245" t="s">
        <v>239</v>
      </c>
      <c r="E662" s="246" t="s">
        <v>1</v>
      </c>
      <c r="F662" s="247" t="s">
        <v>1622</v>
      </c>
      <c r="G662" s="244"/>
      <c r="H662" s="248">
        <v>11.779999999999999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239</v>
      </c>
      <c r="AU662" s="254" t="s">
        <v>85</v>
      </c>
      <c r="AV662" s="13" t="s">
        <v>85</v>
      </c>
      <c r="AW662" s="13" t="s">
        <v>32</v>
      </c>
      <c r="AX662" s="13" t="s">
        <v>76</v>
      </c>
      <c r="AY662" s="254" t="s">
        <v>232</v>
      </c>
    </row>
    <row r="663" s="13" customFormat="1">
      <c r="A663" s="13"/>
      <c r="B663" s="243"/>
      <c r="C663" s="244"/>
      <c r="D663" s="245" t="s">
        <v>239</v>
      </c>
      <c r="E663" s="246" t="s">
        <v>1</v>
      </c>
      <c r="F663" s="247" t="s">
        <v>1623</v>
      </c>
      <c r="G663" s="244"/>
      <c r="H663" s="248">
        <v>11.460000000000001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239</v>
      </c>
      <c r="AU663" s="254" t="s">
        <v>85</v>
      </c>
      <c r="AV663" s="13" t="s">
        <v>85</v>
      </c>
      <c r="AW663" s="13" t="s">
        <v>32</v>
      </c>
      <c r="AX663" s="13" t="s">
        <v>76</v>
      </c>
      <c r="AY663" s="254" t="s">
        <v>232</v>
      </c>
    </row>
    <row r="664" s="13" customFormat="1">
      <c r="A664" s="13"/>
      <c r="B664" s="243"/>
      <c r="C664" s="244"/>
      <c r="D664" s="245" t="s">
        <v>239</v>
      </c>
      <c r="E664" s="246" t="s">
        <v>1</v>
      </c>
      <c r="F664" s="247" t="s">
        <v>1624</v>
      </c>
      <c r="G664" s="244"/>
      <c r="H664" s="248">
        <v>10.74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239</v>
      </c>
      <c r="AU664" s="254" t="s">
        <v>85</v>
      </c>
      <c r="AV664" s="13" t="s">
        <v>85</v>
      </c>
      <c r="AW664" s="13" t="s">
        <v>32</v>
      </c>
      <c r="AX664" s="13" t="s">
        <v>76</v>
      </c>
      <c r="AY664" s="254" t="s">
        <v>232</v>
      </c>
    </row>
    <row r="665" s="13" customFormat="1">
      <c r="A665" s="13"/>
      <c r="B665" s="243"/>
      <c r="C665" s="244"/>
      <c r="D665" s="245" t="s">
        <v>239</v>
      </c>
      <c r="E665" s="246" t="s">
        <v>1</v>
      </c>
      <c r="F665" s="247" t="s">
        <v>1625</v>
      </c>
      <c r="G665" s="244"/>
      <c r="H665" s="248">
        <v>9.5500000000000007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239</v>
      </c>
      <c r="AU665" s="254" t="s">
        <v>85</v>
      </c>
      <c r="AV665" s="13" t="s">
        <v>85</v>
      </c>
      <c r="AW665" s="13" t="s">
        <v>32</v>
      </c>
      <c r="AX665" s="13" t="s">
        <v>76</v>
      </c>
      <c r="AY665" s="254" t="s">
        <v>232</v>
      </c>
    </row>
    <row r="666" s="13" customFormat="1">
      <c r="A666" s="13"/>
      <c r="B666" s="243"/>
      <c r="C666" s="244"/>
      <c r="D666" s="245" t="s">
        <v>239</v>
      </c>
      <c r="E666" s="246" t="s">
        <v>1</v>
      </c>
      <c r="F666" s="247" t="s">
        <v>1626</v>
      </c>
      <c r="G666" s="244"/>
      <c r="H666" s="248">
        <v>8.3599999999999994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239</v>
      </c>
      <c r="AU666" s="254" t="s">
        <v>85</v>
      </c>
      <c r="AV666" s="13" t="s">
        <v>85</v>
      </c>
      <c r="AW666" s="13" t="s">
        <v>32</v>
      </c>
      <c r="AX666" s="13" t="s">
        <v>76</v>
      </c>
      <c r="AY666" s="254" t="s">
        <v>232</v>
      </c>
    </row>
    <row r="667" s="16" customFormat="1">
      <c r="A667" s="16"/>
      <c r="B667" s="287"/>
      <c r="C667" s="288"/>
      <c r="D667" s="245" t="s">
        <v>239</v>
      </c>
      <c r="E667" s="289" t="s">
        <v>1</v>
      </c>
      <c r="F667" s="290" t="s">
        <v>499</v>
      </c>
      <c r="G667" s="288"/>
      <c r="H667" s="291">
        <v>6115.6549999999997</v>
      </c>
      <c r="I667" s="292"/>
      <c r="J667" s="288"/>
      <c r="K667" s="288"/>
      <c r="L667" s="293"/>
      <c r="M667" s="294"/>
      <c r="N667" s="295"/>
      <c r="O667" s="295"/>
      <c r="P667" s="295"/>
      <c r="Q667" s="295"/>
      <c r="R667" s="295"/>
      <c r="S667" s="295"/>
      <c r="T667" s="29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97" t="s">
        <v>239</v>
      </c>
      <c r="AU667" s="297" t="s">
        <v>85</v>
      </c>
      <c r="AV667" s="16" t="s">
        <v>244</v>
      </c>
      <c r="AW667" s="16" t="s">
        <v>32</v>
      </c>
      <c r="AX667" s="16" t="s">
        <v>76</v>
      </c>
      <c r="AY667" s="297" t="s">
        <v>232</v>
      </c>
    </row>
    <row r="668" s="15" customFormat="1">
      <c r="A668" s="15"/>
      <c r="B668" s="266"/>
      <c r="C668" s="267"/>
      <c r="D668" s="245" t="s">
        <v>239</v>
      </c>
      <c r="E668" s="268" t="s">
        <v>1</v>
      </c>
      <c r="F668" s="269" t="s">
        <v>399</v>
      </c>
      <c r="G668" s="267"/>
      <c r="H668" s="268" t="s">
        <v>1</v>
      </c>
      <c r="I668" s="270"/>
      <c r="J668" s="267"/>
      <c r="K668" s="267"/>
      <c r="L668" s="271"/>
      <c r="M668" s="272"/>
      <c r="N668" s="273"/>
      <c r="O668" s="273"/>
      <c r="P668" s="273"/>
      <c r="Q668" s="273"/>
      <c r="R668" s="273"/>
      <c r="S668" s="273"/>
      <c r="T668" s="27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5" t="s">
        <v>239</v>
      </c>
      <c r="AU668" s="275" t="s">
        <v>85</v>
      </c>
      <c r="AV668" s="15" t="s">
        <v>83</v>
      </c>
      <c r="AW668" s="15" t="s">
        <v>32</v>
      </c>
      <c r="AX668" s="15" t="s">
        <v>76</v>
      </c>
      <c r="AY668" s="275" t="s">
        <v>232</v>
      </c>
    </row>
    <row r="669" s="13" customFormat="1">
      <c r="A669" s="13"/>
      <c r="B669" s="243"/>
      <c r="C669" s="244"/>
      <c r="D669" s="245" t="s">
        <v>239</v>
      </c>
      <c r="E669" s="246" t="s">
        <v>1</v>
      </c>
      <c r="F669" s="247" t="s">
        <v>1591</v>
      </c>
      <c r="G669" s="244"/>
      <c r="H669" s="248">
        <v>583.74000000000001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239</v>
      </c>
      <c r="AU669" s="254" t="s">
        <v>85</v>
      </c>
      <c r="AV669" s="13" t="s">
        <v>85</v>
      </c>
      <c r="AW669" s="13" t="s">
        <v>32</v>
      </c>
      <c r="AX669" s="13" t="s">
        <v>76</v>
      </c>
      <c r="AY669" s="254" t="s">
        <v>232</v>
      </c>
    </row>
    <row r="670" s="13" customFormat="1">
      <c r="A670" s="13"/>
      <c r="B670" s="243"/>
      <c r="C670" s="244"/>
      <c r="D670" s="245" t="s">
        <v>239</v>
      </c>
      <c r="E670" s="246" t="s">
        <v>1</v>
      </c>
      <c r="F670" s="247" t="s">
        <v>1592</v>
      </c>
      <c r="G670" s="244"/>
      <c r="H670" s="248">
        <v>12.69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239</v>
      </c>
      <c r="AU670" s="254" t="s">
        <v>85</v>
      </c>
      <c r="AV670" s="13" t="s">
        <v>85</v>
      </c>
      <c r="AW670" s="13" t="s">
        <v>32</v>
      </c>
      <c r="AX670" s="13" t="s">
        <v>76</v>
      </c>
      <c r="AY670" s="254" t="s">
        <v>232</v>
      </c>
    </row>
    <row r="671" s="13" customFormat="1">
      <c r="A671" s="13"/>
      <c r="B671" s="243"/>
      <c r="C671" s="244"/>
      <c r="D671" s="245" t="s">
        <v>239</v>
      </c>
      <c r="E671" s="246" t="s">
        <v>1</v>
      </c>
      <c r="F671" s="247" t="s">
        <v>1593</v>
      </c>
      <c r="G671" s="244"/>
      <c r="H671" s="248">
        <v>297.92000000000002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239</v>
      </c>
      <c r="AU671" s="254" t="s">
        <v>85</v>
      </c>
      <c r="AV671" s="13" t="s">
        <v>85</v>
      </c>
      <c r="AW671" s="13" t="s">
        <v>32</v>
      </c>
      <c r="AX671" s="13" t="s">
        <v>76</v>
      </c>
      <c r="AY671" s="254" t="s">
        <v>232</v>
      </c>
    </row>
    <row r="672" s="13" customFormat="1">
      <c r="A672" s="13"/>
      <c r="B672" s="243"/>
      <c r="C672" s="244"/>
      <c r="D672" s="245" t="s">
        <v>239</v>
      </c>
      <c r="E672" s="246" t="s">
        <v>1</v>
      </c>
      <c r="F672" s="247" t="s">
        <v>1594</v>
      </c>
      <c r="G672" s="244"/>
      <c r="H672" s="248">
        <v>7.8399999999999999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239</v>
      </c>
      <c r="AU672" s="254" t="s">
        <v>85</v>
      </c>
      <c r="AV672" s="13" t="s">
        <v>85</v>
      </c>
      <c r="AW672" s="13" t="s">
        <v>32</v>
      </c>
      <c r="AX672" s="13" t="s">
        <v>76</v>
      </c>
      <c r="AY672" s="254" t="s">
        <v>232</v>
      </c>
    </row>
    <row r="673" s="13" customFormat="1">
      <c r="A673" s="13"/>
      <c r="B673" s="243"/>
      <c r="C673" s="244"/>
      <c r="D673" s="245" t="s">
        <v>239</v>
      </c>
      <c r="E673" s="246" t="s">
        <v>1</v>
      </c>
      <c r="F673" s="247" t="s">
        <v>1595</v>
      </c>
      <c r="G673" s="244"/>
      <c r="H673" s="248">
        <v>122.09999999999999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239</v>
      </c>
      <c r="AU673" s="254" t="s">
        <v>85</v>
      </c>
      <c r="AV673" s="13" t="s">
        <v>85</v>
      </c>
      <c r="AW673" s="13" t="s">
        <v>32</v>
      </c>
      <c r="AX673" s="13" t="s">
        <v>76</v>
      </c>
      <c r="AY673" s="254" t="s">
        <v>232</v>
      </c>
    </row>
    <row r="674" s="13" customFormat="1">
      <c r="A674" s="13"/>
      <c r="B674" s="243"/>
      <c r="C674" s="244"/>
      <c r="D674" s="245" t="s">
        <v>239</v>
      </c>
      <c r="E674" s="246" t="s">
        <v>1</v>
      </c>
      <c r="F674" s="247" t="s">
        <v>1596</v>
      </c>
      <c r="G674" s="244"/>
      <c r="H674" s="248">
        <v>148.25999999999999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239</v>
      </c>
      <c r="AU674" s="254" t="s">
        <v>85</v>
      </c>
      <c r="AV674" s="13" t="s">
        <v>85</v>
      </c>
      <c r="AW674" s="13" t="s">
        <v>32</v>
      </c>
      <c r="AX674" s="13" t="s">
        <v>76</v>
      </c>
      <c r="AY674" s="254" t="s">
        <v>232</v>
      </c>
    </row>
    <row r="675" s="13" customFormat="1">
      <c r="A675" s="13"/>
      <c r="B675" s="243"/>
      <c r="C675" s="244"/>
      <c r="D675" s="245" t="s">
        <v>239</v>
      </c>
      <c r="E675" s="246" t="s">
        <v>1</v>
      </c>
      <c r="F675" s="247" t="s">
        <v>1597</v>
      </c>
      <c r="G675" s="244"/>
      <c r="H675" s="248">
        <v>10.59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239</v>
      </c>
      <c r="AU675" s="254" t="s">
        <v>85</v>
      </c>
      <c r="AV675" s="13" t="s">
        <v>85</v>
      </c>
      <c r="AW675" s="13" t="s">
        <v>32</v>
      </c>
      <c r="AX675" s="13" t="s">
        <v>76</v>
      </c>
      <c r="AY675" s="254" t="s">
        <v>232</v>
      </c>
    </row>
    <row r="676" s="13" customFormat="1">
      <c r="A676" s="13"/>
      <c r="B676" s="243"/>
      <c r="C676" s="244"/>
      <c r="D676" s="245" t="s">
        <v>239</v>
      </c>
      <c r="E676" s="246" t="s">
        <v>1</v>
      </c>
      <c r="F676" s="247" t="s">
        <v>1598</v>
      </c>
      <c r="G676" s="244"/>
      <c r="H676" s="248">
        <v>348.48000000000002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239</v>
      </c>
      <c r="AU676" s="254" t="s">
        <v>85</v>
      </c>
      <c r="AV676" s="13" t="s">
        <v>85</v>
      </c>
      <c r="AW676" s="13" t="s">
        <v>32</v>
      </c>
      <c r="AX676" s="13" t="s">
        <v>76</v>
      </c>
      <c r="AY676" s="254" t="s">
        <v>232</v>
      </c>
    </row>
    <row r="677" s="13" customFormat="1">
      <c r="A677" s="13"/>
      <c r="B677" s="243"/>
      <c r="C677" s="244"/>
      <c r="D677" s="245" t="s">
        <v>239</v>
      </c>
      <c r="E677" s="246" t="s">
        <v>1</v>
      </c>
      <c r="F677" s="247" t="s">
        <v>1599</v>
      </c>
      <c r="G677" s="244"/>
      <c r="H677" s="248">
        <v>10.890000000000001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239</v>
      </c>
      <c r="AU677" s="254" t="s">
        <v>85</v>
      </c>
      <c r="AV677" s="13" t="s">
        <v>85</v>
      </c>
      <c r="AW677" s="13" t="s">
        <v>32</v>
      </c>
      <c r="AX677" s="13" t="s">
        <v>76</v>
      </c>
      <c r="AY677" s="254" t="s">
        <v>232</v>
      </c>
    </row>
    <row r="678" s="13" customFormat="1">
      <c r="A678" s="13"/>
      <c r="B678" s="243"/>
      <c r="C678" s="244"/>
      <c r="D678" s="245" t="s">
        <v>239</v>
      </c>
      <c r="E678" s="246" t="s">
        <v>1</v>
      </c>
      <c r="F678" s="247" t="s">
        <v>1600</v>
      </c>
      <c r="G678" s="244"/>
      <c r="H678" s="248">
        <v>611.34000000000003</v>
      </c>
      <c r="I678" s="249"/>
      <c r="J678" s="244"/>
      <c r="K678" s="244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239</v>
      </c>
      <c r="AU678" s="254" t="s">
        <v>85</v>
      </c>
      <c r="AV678" s="13" t="s">
        <v>85</v>
      </c>
      <c r="AW678" s="13" t="s">
        <v>32</v>
      </c>
      <c r="AX678" s="13" t="s">
        <v>76</v>
      </c>
      <c r="AY678" s="254" t="s">
        <v>232</v>
      </c>
    </row>
    <row r="679" s="13" customFormat="1">
      <c r="A679" s="13"/>
      <c r="B679" s="243"/>
      <c r="C679" s="244"/>
      <c r="D679" s="245" t="s">
        <v>239</v>
      </c>
      <c r="E679" s="246" t="s">
        <v>1</v>
      </c>
      <c r="F679" s="247" t="s">
        <v>1601</v>
      </c>
      <c r="G679" s="244"/>
      <c r="H679" s="248">
        <v>13.289999999999999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239</v>
      </c>
      <c r="AU679" s="254" t="s">
        <v>85</v>
      </c>
      <c r="AV679" s="13" t="s">
        <v>85</v>
      </c>
      <c r="AW679" s="13" t="s">
        <v>32</v>
      </c>
      <c r="AX679" s="13" t="s">
        <v>76</v>
      </c>
      <c r="AY679" s="254" t="s">
        <v>232</v>
      </c>
    </row>
    <row r="680" s="13" customFormat="1">
      <c r="A680" s="13"/>
      <c r="B680" s="243"/>
      <c r="C680" s="244"/>
      <c r="D680" s="245" t="s">
        <v>239</v>
      </c>
      <c r="E680" s="246" t="s">
        <v>1</v>
      </c>
      <c r="F680" s="247" t="s">
        <v>1601</v>
      </c>
      <c r="G680" s="244"/>
      <c r="H680" s="248">
        <v>13.289999999999999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239</v>
      </c>
      <c r="AU680" s="254" t="s">
        <v>85</v>
      </c>
      <c r="AV680" s="13" t="s">
        <v>85</v>
      </c>
      <c r="AW680" s="13" t="s">
        <v>32</v>
      </c>
      <c r="AX680" s="13" t="s">
        <v>76</v>
      </c>
      <c r="AY680" s="254" t="s">
        <v>232</v>
      </c>
    </row>
    <row r="681" s="13" customFormat="1">
      <c r="A681" s="13"/>
      <c r="B681" s="243"/>
      <c r="C681" s="244"/>
      <c r="D681" s="245" t="s">
        <v>239</v>
      </c>
      <c r="E681" s="246" t="s">
        <v>1</v>
      </c>
      <c r="F681" s="247" t="s">
        <v>1571</v>
      </c>
      <c r="G681" s="244"/>
      <c r="H681" s="248">
        <v>142.80000000000001</v>
      </c>
      <c r="I681" s="249"/>
      <c r="J681" s="244"/>
      <c r="K681" s="244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239</v>
      </c>
      <c r="AU681" s="254" t="s">
        <v>85</v>
      </c>
      <c r="AV681" s="13" t="s">
        <v>85</v>
      </c>
      <c r="AW681" s="13" t="s">
        <v>32</v>
      </c>
      <c r="AX681" s="13" t="s">
        <v>76</v>
      </c>
      <c r="AY681" s="254" t="s">
        <v>232</v>
      </c>
    </row>
    <row r="682" s="13" customFormat="1">
      <c r="A682" s="13"/>
      <c r="B682" s="243"/>
      <c r="C682" s="244"/>
      <c r="D682" s="245" t="s">
        <v>239</v>
      </c>
      <c r="E682" s="246" t="s">
        <v>1</v>
      </c>
      <c r="F682" s="247" t="s">
        <v>1602</v>
      </c>
      <c r="G682" s="244"/>
      <c r="H682" s="248">
        <v>415.51999999999998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239</v>
      </c>
      <c r="AU682" s="254" t="s">
        <v>85</v>
      </c>
      <c r="AV682" s="13" t="s">
        <v>85</v>
      </c>
      <c r="AW682" s="13" t="s">
        <v>32</v>
      </c>
      <c r="AX682" s="13" t="s">
        <v>76</v>
      </c>
      <c r="AY682" s="254" t="s">
        <v>232</v>
      </c>
    </row>
    <row r="683" s="13" customFormat="1">
      <c r="A683" s="13"/>
      <c r="B683" s="243"/>
      <c r="C683" s="244"/>
      <c r="D683" s="245" t="s">
        <v>239</v>
      </c>
      <c r="E683" s="246" t="s">
        <v>1</v>
      </c>
      <c r="F683" s="247" t="s">
        <v>1594</v>
      </c>
      <c r="G683" s="244"/>
      <c r="H683" s="248">
        <v>7.8399999999999999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239</v>
      </c>
      <c r="AU683" s="254" t="s">
        <v>85</v>
      </c>
      <c r="AV683" s="13" t="s">
        <v>85</v>
      </c>
      <c r="AW683" s="13" t="s">
        <v>32</v>
      </c>
      <c r="AX683" s="13" t="s">
        <v>76</v>
      </c>
      <c r="AY683" s="254" t="s">
        <v>232</v>
      </c>
    </row>
    <row r="684" s="13" customFormat="1">
      <c r="A684" s="13"/>
      <c r="B684" s="243"/>
      <c r="C684" s="244"/>
      <c r="D684" s="245" t="s">
        <v>239</v>
      </c>
      <c r="E684" s="246" t="s">
        <v>1</v>
      </c>
      <c r="F684" s="247" t="s">
        <v>1603</v>
      </c>
      <c r="G684" s="244"/>
      <c r="H684" s="248">
        <v>672.57000000000005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239</v>
      </c>
      <c r="AU684" s="254" t="s">
        <v>85</v>
      </c>
      <c r="AV684" s="13" t="s">
        <v>85</v>
      </c>
      <c r="AW684" s="13" t="s">
        <v>32</v>
      </c>
      <c r="AX684" s="13" t="s">
        <v>76</v>
      </c>
      <c r="AY684" s="254" t="s">
        <v>232</v>
      </c>
    </row>
    <row r="685" s="13" customFormat="1">
      <c r="A685" s="13"/>
      <c r="B685" s="243"/>
      <c r="C685" s="244"/>
      <c r="D685" s="245" t="s">
        <v>239</v>
      </c>
      <c r="E685" s="246" t="s">
        <v>1</v>
      </c>
      <c r="F685" s="247" t="s">
        <v>1592</v>
      </c>
      <c r="G685" s="244"/>
      <c r="H685" s="248">
        <v>12.69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239</v>
      </c>
      <c r="AU685" s="254" t="s">
        <v>85</v>
      </c>
      <c r="AV685" s="13" t="s">
        <v>85</v>
      </c>
      <c r="AW685" s="13" t="s">
        <v>32</v>
      </c>
      <c r="AX685" s="13" t="s">
        <v>76</v>
      </c>
      <c r="AY685" s="254" t="s">
        <v>232</v>
      </c>
    </row>
    <row r="686" s="13" customFormat="1">
      <c r="A686" s="13"/>
      <c r="B686" s="243"/>
      <c r="C686" s="244"/>
      <c r="D686" s="245" t="s">
        <v>239</v>
      </c>
      <c r="E686" s="246" t="s">
        <v>1</v>
      </c>
      <c r="F686" s="247" t="s">
        <v>1604</v>
      </c>
      <c r="G686" s="244"/>
      <c r="H686" s="248">
        <v>158.22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239</v>
      </c>
      <c r="AU686" s="254" t="s">
        <v>85</v>
      </c>
      <c r="AV686" s="13" t="s">
        <v>85</v>
      </c>
      <c r="AW686" s="13" t="s">
        <v>32</v>
      </c>
      <c r="AX686" s="13" t="s">
        <v>76</v>
      </c>
      <c r="AY686" s="254" t="s">
        <v>232</v>
      </c>
    </row>
    <row r="687" s="13" customFormat="1">
      <c r="A687" s="13"/>
      <c r="B687" s="243"/>
      <c r="C687" s="244"/>
      <c r="D687" s="245" t="s">
        <v>239</v>
      </c>
      <c r="E687" s="246" t="s">
        <v>1</v>
      </c>
      <c r="F687" s="247" t="s">
        <v>1605</v>
      </c>
      <c r="G687" s="244"/>
      <c r="H687" s="248">
        <v>122.36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239</v>
      </c>
      <c r="AU687" s="254" t="s">
        <v>85</v>
      </c>
      <c r="AV687" s="13" t="s">
        <v>85</v>
      </c>
      <c r="AW687" s="13" t="s">
        <v>32</v>
      </c>
      <c r="AX687" s="13" t="s">
        <v>76</v>
      </c>
      <c r="AY687" s="254" t="s">
        <v>232</v>
      </c>
    </row>
    <row r="688" s="13" customFormat="1">
      <c r="A688" s="13"/>
      <c r="B688" s="243"/>
      <c r="C688" s="244"/>
      <c r="D688" s="245" t="s">
        <v>239</v>
      </c>
      <c r="E688" s="246" t="s">
        <v>1</v>
      </c>
      <c r="F688" s="247" t="s">
        <v>1606</v>
      </c>
      <c r="G688" s="244"/>
      <c r="H688" s="248">
        <v>8.7400000000000002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239</v>
      </c>
      <c r="AU688" s="254" t="s">
        <v>85</v>
      </c>
      <c r="AV688" s="13" t="s">
        <v>85</v>
      </c>
      <c r="AW688" s="13" t="s">
        <v>32</v>
      </c>
      <c r="AX688" s="13" t="s">
        <v>76</v>
      </c>
      <c r="AY688" s="254" t="s">
        <v>232</v>
      </c>
    </row>
    <row r="689" s="13" customFormat="1">
      <c r="A689" s="13"/>
      <c r="B689" s="243"/>
      <c r="C689" s="244"/>
      <c r="D689" s="245" t="s">
        <v>239</v>
      </c>
      <c r="E689" s="246" t="s">
        <v>1</v>
      </c>
      <c r="F689" s="247" t="s">
        <v>1607</v>
      </c>
      <c r="G689" s="244"/>
      <c r="H689" s="248">
        <v>243.78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239</v>
      </c>
      <c r="AU689" s="254" t="s">
        <v>85</v>
      </c>
      <c r="AV689" s="13" t="s">
        <v>85</v>
      </c>
      <c r="AW689" s="13" t="s">
        <v>32</v>
      </c>
      <c r="AX689" s="13" t="s">
        <v>76</v>
      </c>
      <c r="AY689" s="254" t="s">
        <v>232</v>
      </c>
    </row>
    <row r="690" s="13" customFormat="1">
      <c r="A690" s="13"/>
      <c r="B690" s="243"/>
      <c r="C690" s="244"/>
      <c r="D690" s="245" t="s">
        <v>239</v>
      </c>
      <c r="E690" s="246" t="s">
        <v>1</v>
      </c>
      <c r="F690" s="247" t="s">
        <v>1608</v>
      </c>
      <c r="G690" s="244"/>
      <c r="H690" s="248">
        <v>14.34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239</v>
      </c>
      <c r="AU690" s="254" t="s">
        <v>85</v>
      </c>
      <c r="AV690" s="13" t="s">
        <v>85</v>
      </c>
      <c r="AW690" s="13" t="s">
        <v>32</v>
      </c>
      <c r="AX690" s="13" t="s">
        <v>76</v>
      </c>
      <c r="AY690" s="254" t="s">
        <v>232</v>
      </c>
    </row>
    <row r="691" s="13" customFormat="1">
      <c r="A691" s="13"/>
      <c r="B691" s="243"/>
      <c r="C691" s="244"/>
      <c r="D691" s="245" t="s">
        <v>239</v>
      </c>
      <c r="E691" s="246" t="s">
        <v>1</v>
      </c>
      <c r="F691" s="247" t="s">
        <v>1609</v>
      </c>
      <c r="G691" s="244"/>
      <c r="H691" s="248">
        <v>199.22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239</v>
      </c>
      <c r="AU691" s="254" t="s">
        <v>85</v>
      </c>
      <c r="AV691" s="13" t="s">
        <v>85</v>
      </c>
      <c r="AW691" s="13" t="s">
        <v>32</v>
      </c>
      <c r="AX691" s="13" t="s">
        <v>76</v>
      </c>
      <c r="AY691" s="254" t="s">
        <v>232</v>
      </c>
    </row>
    <row r="692" s="13" customFormat="1">
      <c r="A692" s="13"/>
      <c r="B692" s="243"/>
      <c r="C692" s="244"/>
      <c r="D692" s="245" t="s">
        <v>239</v>
      </c>
      <c r="E692" s="246" t="s">
        <v>1</v>
      </c>
      <c r="F692" s="247" t="s">
        <v>1572</v>
      </c>
      <c r="G692" s="244"/>
      <c r="H692" s="248">
        <v>129.19999999999999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239</v>
      </c>
      <c r="AU692" s="254" t="s">
        <v>85</v>
      </c>
      <c r="AV692" s="13" t="s">
        <v>85</v>
      </c>
      <c r="AW692" s="13" t="s">
        <v>32</v>
      </c>
      <c r="AX692" s="13" t="s">
        <v>76</v>
      </c>
      <c r="AY692" s="254" t="s">
        <v>232</v>
      </c>
    </row>
    <row r="693" s="13" customFormat="1">
      <c r="A693" s="13"/>
      <c r="B693" s="243"/>
      <c r="C693" s="244"/>
      <c r="D693" s="245" t="s">
        <v>239</v>
      </c>
      <c r="E693" s="246" t="s">
        <v>1</v>
      </c>
      <c r="F693" s="247" t="s">
        <v>1573</v>
      </c>
      <c r="G693" s="244"/>
      <c r="H693" s="248">
        <v>6.7999999999999998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239</v>
      </c>
      <c r="AU693" s="254" t="s">
        <v>85</v>
      </c>
      <c r="AV693" s="13" t="s">
        <v>85</v>
      </c>
      <c r="AW693" s="13" t="s">
        <v>32</v>
      </c>
      <c r="AX693" s="13" t="s">
        <v>76</v>
      </c>
      <c r="AY693" s="254" t="s">
        <v>232</v>
      </c>
    </row>
    <row r="694" s="13" customFormat="1">
      <c r="A694" s="13"/>
      <c r="B694" s="243"/>
      <c r="C694" s="244"/>
      <c r="D694" s="245" t="s">
        <v>239</v>
      </c>
      <c r="E694" s="246" t="s">
        <v>1</v>
      </c>
      <c r="F694" s="247" t="s">
        <v>1573</v>
      </c>
      <c r="G694" s="244"/>
      <c r="H694" s="248">
        <v>6.7999999999999998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239</v>
      </c>
      <c r="AU694" s="254" t="s">
        <v>85</v>
      </c>
      <c r="AV694" s="13" t="s">
        <v>85</v>
      </c>
      <c r="AW694" s="13" t="s">
        <v>32</v>
      </c>
      <c r="AX694" s="13" t="s">
        <v>76</v>
      </c>
      <c r="AY694" s="254" t="s">
        <v>232</v>
      </c>
    </row>
    <row r="695" s="13" customFormat="1">
      <c r="A695" s="13"/>
      <c r="B695" s="243"/>
      <c r="C695" s="244"/>
      <c r="D695" s="245" t="s">
        <v>239</v>
      </c>
      <c r="E695" s="246" t="s">
        <v>1</v>
      </c>
      <c r="F695" s="247" t="s">
        <v>1610</v>
      </c>
      <c r="G695" s="244"/>
      <c r="H695" s="248">
        <v>177.12000000000001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239</v>
      </c>
      <c r="AU695" s="254" t="s">
        <v>85</v>
      </c>
      <c r="AV695" s="13" t="s">
        <v>85</v>
      </c>
      <c r="AW695" s="13" t="s">
        <v>32</v>
      </c>
      <c r="AX695" s="13" t="s">
        <v>76</v>
      </c>
      <c r="AY695" s="254" t="s">
        <v>232</v>
      </c>
    </row>
    <row r="696" s="13" customFormat="1">
      <c r="A696" s="13"/>
      <c r="B696" s="243"/>
      <c r="C696" s="244"/>
      <c r="D696" s="245" t="s">
        <v>239</v>
      </c>
      <c r="E696" s="246" t="s">
        <v>1</v>
      </c>
      <c r="F696" s="247" t="s">
        <v>1611</v>
      </c>
      <c r="G696" s="244"/>
      <c r="H696" s="248">
        <v>265.39999999999998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239</v>
      </c>
      <c r="AU696" s="254" t="s">
        <v>85</v>
      </c>
      <c r="AV696" s="13" t="s">
        <v>85</v>
      </c>
      <c r="AW696" s="13" t="s">
        <v>32</v>
      </c>
      <c r="AX696" s="13" t="s">
        <v>76</v>
      </c>
      <c r="AY696" s="254" t="s">
        <v>232</v>
      </c>
    </row>
    <row r="697" s="13" customFormat="1">
      <c r="A697" s="13"/>
      <c r="B697" s="243"/>
      <c r="C697" s="244"/>
      <c r="D697" s="245" t="s">
        <v>239</v>
      </c>
      <c r="E697" s="246" t="s">
        <v>1</v>
      </c>
      <c r="F697" s="247" t="s">
        <v>1612</v>
      </c>
      <c r="G697" s="244"/>
      <c r="H697" s="248">
        <v>13.27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239</v>
      </c>
      <c r="AU697" s="254" t="s">
        <v>85</v>
      </c>
      <c r="AV697" s="13" t="s">
        <v>85</v>
      </c>
      <c r="AW697" s="13" t="s">
        <v>32</v>
      </c>
      <c r="AX697" s="13" t="s">
        <v>76</v>
      </c>
      <c r="AY697" s="254" t="s">
        <v>232</v>
      </c>
    </row>
    <row r="698" s="13" customFormat="1">
      <c r="A698" s="13"/>
      <c r="B698" s="243"/>
      <c r="C698" s="244"/>
      <c r="D698" s="245" t="s">
        <v>239</v>
      </c>
      <c r="E698" s="246" t="s">
        <v>1</v>
      </c>
      <c r="F698" s="247" t="s">
        <v>1613</v>
      </c>
      <c r="G698" s="244"/>
      <c r="H698" s="248">
        <v>137.19999999999999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239</v>
      </c>
      <c r="AU698" s="254" t="s">
        <v>85</v>
      </c>
      <c r="AV698" s="13" t="s">
        <v>85</v>
      </c>
      <c r="AW698" s="13" t="s">
        <v>32</v>
      </c>
      <c r="AX698" s="13" t="s">
        <v>76</v>
      </c>
      <c r="AY698" s="254" t="s">
        <v>232</v>
      </c>
    </row>
    <row r="699" s="13" customFormat="1">
      <c r="A699" s="13"/>
      <c r="B699" s="243"/>
      <c r="C699" s="244"/>
      <c r="D699" s="245" t="s">
        <v>239</v>
      </c>
      <c r="E699" s="246" t="s">
        <v>1</v>
      </c>
      <c r="F699" s="247" t="s">
        <v>1614</v>
      </c>
      <c r="G699" s="244"/>
      <c r="H699" s="248">
        <v>9.8000000000000007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239</v>
      </c>
      <c r="AU699" s="254" t="s">
        <v>85</v>
      </c>
      <c r="AV699" s="13" t="s">
        <v>85</v>
      </c>
      <c r="AW699" s="13" t="s">
        <v>32</v>
      </c>
      <c r="AX699" s="13" t="s">
        <v>76</v>
      </c>
      <c r="AY699" s="254" t="s">
        <v>232</v>
      </c>
    </row>
    <row r="700" s="13" customFormat="1">
      <c r="A700" s="13"/>
      <c r="B700" s="243"/>
      <c r="C700" s="244"/>
      <c r="D700" s="245" t="s">
        <v>239</v>
      </c>
      <c r="E700" s="246" t="s">
        <v>1</v>
      </c>
      <c r="F700" s="247" t="s">
        <v>1615</v>
      </c>
      <c r="G700" s="244"/>
      <c r="H700" s="248">
        <v>86.799999999999997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239</v>
      </c>
      <c r="AU700" s="254" t="s">
        <v>85</v>
      </c>
      <c r="AV700" s="13" t="s">
        <v>85</v>
      </c>
      <c r="AW700" s="13" t="s">
        <v>32</v>
      </c>
      <c r="AX700" s="13" t="s">
        <v>76</v>
      </c>
      <c r="AY700" s="254" t="s">
        <v>232</v>
      </c>
    </row>
    <row r="701" s="13" customFormat="1">
      <c r="A701" s="13"/>
      <c r="B701" s="243"/>
      <c r="C701" s="244"/>
      <c r="D701" s="245" t="s">
        <v>239</v>
      </c>
      <c r="E701" s="246" t="s">
        <v>1</v>
      </c>
      <c r="F701" s="247" t="s">
        <v>1616</v>
      </c>
      <c r="G701" s="244"/>
      <c r="H701" s="248">
        <v>8.6799999999999997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239</v>
      </c>
      <c r="AU701" s="254" t="s">
        <v>85</v>
      </c>
      <c r="AV701" s="13" t="s">
        <v>85</v>
      </c>
      <c r="AW701" s="13" t="s">
        <v>32</v>
      </c>
      <c r="AX701" s="13" t="s">
        <v>76</v>
      </c>
      <c r="AY701" s="254" t="s">
        <v>232</v>
      </c>
    </row>
    <row r="702" s="13" customFormat="1">
      <c r="A702" s="13"/>
      <c r="B702" s="243"/>
      <c r="C702" s="244"/>
      <c r="D702" s="245" t="s">
        <v>239</v>
      </c>
      <c r="E702" s="246" t="s">
        <v>1</v>
      </c>
      <c r="F702" s="247" t="s">
        <v>1617</v>
      </c>
      <c r="G702" s="244"/>
      <c r="H702" s="248">
        <v>508.41000000000002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239</v>
      </c>
      <c r="AU702" s="254" t="s">
        <v>85</v>
      </c>
      <c r="AV702" s="13" t="s">
        <v>85</v>
      </c>
      <c r="AW702" s="13" t="s">
        <v>32</v>
      </c>
      <c r="AX702" s="13" t="s">
        <v>76</v>
      </c>
      <c r="AY702" s="254" t="s">
        <v>232</v>
      </c>
    </row>
    <row r="703" s="13" customFormat="1">
      <c r="A703" s="13"/>
      <c r="B703" s="243"/>
      <c r="C703" s="244"/>
      <c r="D703" s="245" t="s">
        <v>239</v>
      </c>
      <c r="E703" s="246" t="s">
        <v>1</v>
      </c>
      <c r="F703" s="247" t="s">
        <v>1618</v>
      </c>
      <c r="G703" s="244"/>
      <c r="H703" s="248">
        <v>8.0700000000000003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239</v>
      </c>
      <c r="AU703" s="254" t="s">
        <v>85</v>
      </c>
      <c r="AV703" s="13" t="s">
        <v>85</v>
      </c>
      <c r="AW703" s="13" t="s">
        <v>32</v>
      </c>
      <c r="AX703" s="13" t="s">
        <v>76</v>
      </c>
      <c r="AY703" s="254" t="s">
        <v>232</v>
      </c>
    </row>
    <row r="704" s="13" customFormat="1">
      <c r="A704" s="13"/>
      <c r="B704" s="243"/>
      <c r="C704" s="244"/>
      <c r="D704" s="245" t="s">
        <v>239</v>
      </c>
      <c r="E704" s="246" t="s">
        <v>1</v>
      </c>
      <c r="F704" s="247" t="s">
        <v>1619</v>
      </c>
      <c r="G704" s="244"/>
      <c r="H704" s="248">
        <v>788.75999999999999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239</v>
      </c>
      <c r="AU704" s="254" t="s">
        <v>85</v>
      </c>
      <c r="AV704" s="13" t="s">
        <v>85</v>
      </c>
      <c r="AW704" s="13" t="s">
        <v>32</v>
      </c>
      <c r="AX704" s="13" t="s">
        <v>76</v>
      </c>
      <c r="AY704" s="254" t="s">
        <v>232</v>
      </c>
    </row>
    <row r="705" s="13" customFormat="1">
      <c r="A705" s="13"/>
      <c r="B705" s="243"/>
      <c r="C705" s="244"/>
      <c r="D705" s="245" t="s">
        <v>239</v>
      </c>
      <c r="E705" s="246" t="s">
        <v>1</v>
      </c>
      <c r="F705" s="247" t="s">
        <v>1620</v>
      </c>
      <c r="G705" s="244"/>
      <c r="H705" s="248">
        <v>12.435000000000001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239</v>
      </c>
      <c r="AU705" s="254" t="s">
        <v>85</v>
      </c>
      <c r="AV705" s="13" t="s">
        <v>85</v>
      </c>
      <c r="AW705" s="13" t="s">
        <v>32</v>
      </c>
      <c r="AX705" s="13" t="s">
        <v>76</v>
      </c>
      <c r="AY705" s="254" t="s">
        <v>232</v>
      </c>
    </row>
    <row r="706" s="13" customFormat="1">
      <c r="A706" s="13"/>
      <c r="B706" s="243"/>
      <c r="C706" s="244"/>
      <c r="D706" s="245" t="s">
        <v>239</v>
      </c>
      <c r="E706" s="246" t="s">
        <v>1</v>
      </c>
      <c r="F706" s="247" t="s">
        <v>1621</v>
      </c>
      <c r="G706" s="244"/>
      <c r="H706" s="248">
        <v>12.109999999999999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239</v>
      </c>
      <c r="AU706" s="254" t="s">
        <v>85</v>
      </c>
      <c r="AV706" s="13" t="s">
        <v>85</v>
      </c>
      <c r="AW706" s="13" t="s">
        <v>32</v>
      </c>
      <c r="AX706" s="13" t="s">
        <v>76</v>
      </c>
      <c r="AY706" s="254" t="s">
        <v>232</v>
      </c>
    </row>
    <row r="707" s="13" customFormat="1">
      <c r="A707" s="13"/>
      <c r="B707" s="243"/>
      <c r="C707" s="244"/>
      <c r="D707" s="245" t="s">
        <v>239</v>
      </c>
      <c r="E707" s="246" t="s">
        <v>1</v>
      </c>
      <c r="F707" s="247" t="s">
        <v>1622</v>
      </c>
      <c r="G707" s="244"/>
      <c r="H707" s="248">
        <v>11.779999999999999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239</v>
      </c>
      <c r="AU707" s="254" t="s">
        <v>85</v>
      </c>
      <c r="AV707" s="13" t="s">
        <v>85</v>
      </c>
      <c r="AW707" s="13" t="s">
        <v>32</v>
      </c>
      <c r="AX707" s="13" t="s">
        <v>76</v>
      </c>
      <c r="AY707" s="254" t="s">
        <v>232</v>
      </c>
    </row>
    <row r="708" s="13" customFormat="1">
      <c r="A708" s="13"/>
      <c r="B708" s="243"/>
      <c r="C708" s="244"/>
      <c r="D708" s="245" t="s">
        <v>239</v>
      </c>
      <c r="E708" s="246" t="s">
        <v>1</v>
      </c>
      <c r="F708" s="247" t="s">
        <v>1623</v>
      </c>
      <c r="G708" s="244"/>
      <c r="H708" s="248">
        <v>11.460000000000001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239</v>
      </c>
      <c r="AU708" s="254" t="s">
        <v>85</v>
      </c>
      <c r="AV708" s="13" t="s">
        <v>85</v>
      </c>
      <c r="AW708" s="13" t="s">
        <v>32</v>
      </c>
      <c r="AX708" s="13" t="s">
        <v>76</v>
      </c>
      <c r="AY708" s="254" t="s">
        <v>232</v>
      </c>
    </row>
    <row r="709" s="13" customFormat="1">
      <c r="A709" s="13"/>
      <c r="B709" s="243"/>
      <c r="C709" s="244"/>
      <c r="D709" s="245" t="s">
        <v>239</v>
      </c>
      <c r="E709" s="246" t="s">
        <v>1</v>
      </c>
      <c r="F709" s="247" t="s">
        <v>1624</v>
      </c>
      <c r="G709" s="244"/>
      <c r="H709" s="248">
        <v>10.74</v>
      </c>
      <c r="I709" s="249"/>
      <c r="J709" s="244"/>
      <c r="K709" s="244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239</v>
      </c>
      <c r="AU709" s="254" t="s">
        <v>85</v>
      </c>
      <c r="AV709" s="13" t="s">
        <v>85</v>
      </c>
      <c r="AW709" s="13" t="s">
        <v>32</v>
      </c>
      <c r="AX709" s="13" t="s">
        <v>76</v>
      </c>
      <c r="AY709" s="254" t="s">
        <v>232</v>
      </c>
    </row>
    <row r="710" s="13" customFormat="1">
      <c r="A710" s="13"/>
      <c r="B710" s="243"/>
      <c r="C710" s="244"/>
      <c r="D710" s="245" t="s">
        <v>239</v>
      </c>
      <c r="E710" s="246" t="s">
        <v>1</v>
      </c>
      <c r="F710" s="247" t="s">
        <v>1625</v>
      </c>
      <c r="G710" s="244"/>
      <c r="H710" s="248">
        <v>9.5500000000000007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239</v>
      </c>
      <c r="AU710" s="254" t="s">
        <v>85</v>
      </c>
      <c r="AV710" s="13" t="s">
        <v>85</v>
      </c>
      <c r="AW710" s="13" t="s">
        <v>32</v>
      </c>
      <c r="AX710" s="13" t="s">
        <v>76</v>
      </c>
      <c r="AY710" s="254" t="s">
        <v>232</v>
      </c>
    </row>
    <row r="711" s="13" customFormat="1">
      <c r="A711" s="13"/>
      <c r="B711" s="243"/>
      <c r="C711" s="244"/>
      <c r="D711" s="245" t="s">
        <v>239</v>
      </c>
      <c r="E711" s="246" t="s">
        <v>1</v>
      </c>
      <c r="F711" s="247" t="s">
        <v>1626</v>
      </c>
      <c r="G711" s="244"/>
      <c r="H711" s="248">
        <v>8.3599999999999994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239</v>
      </c>
      <c r="AU711" s="254" t="s">
        <v>85</v>
      </c>
      <c r="AV711" s="13" t="s">
        <v>85</v>
      </c>
      <c r="AW711" s="13" t="s">
        <v>32</v>
      </c>
      <c r="AX711" s="13" t="s">
        <v>76</v>
      </c>
      <c r="AY711" s="254" t="s">
        <v>232</v>
      </c>
    </row>
    <row r="712" s="16" customFormat="1">
      <c r="A712" s="16"/>
      <c r="B712" s="287"/>
      <c r="C712" s="288"/>
      <c r="D712" s="245" t="s">
        <v>239</v>
      </c>
      <c r="E712" s="289" t="s">
        <v>1</v>
      </c>
      <c r="F712" s="290" t="s">
        <v>499</v>
      </c>
      <c r="G712" s="288"/>
      <c r="H712" s="291">
        <v>6401.2550000000001</v>
      </c>
      <c r="I712" s="292"/>
      <c r="J712" s="288"/>
      <c r="K712" s="288"/>
      <c r="L712" s="293"/>
      <c r="M712" s="294"/>
      <c r="N712" s="295"/>
      <c r="O712" s="295"/>
      <c r="P712" s="295"/>
      <c r="Q712" s="295"/>
      <c r="R712" s="295"/>
      <c r="S712" s="295"/>
      <c r="T712" s="29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97" t="s">
        <v>239</v>
      </c>
      <c r="AU712" s="297" t="s">
        <v>85</v>
      </c>
      <c r="AV712" s="16" t="s">
        <v>244</v>
      </c>
      <c r="AW712" s="16" t="s">
        <v>32</v>
      </c>
      <c r="AX712" s="16" t="s">
        <v>76</v>
      </c>
      <c r="AY712" s="297" t="s">
        <v>232</v>
      </c>
    </row>
    <row r="713" s="15" customFormat="1">
      <c r="A713" s="15"/>
      <c r="B713" s="266"/>
      <c r="C713" s="267"/>
      <c r="D713" s="245" t="s">
        <v>239</v>
      </c>
      <c r="E713" s="268" t="s">
        <v>1</v>
      </c>
      <c r="F713" s="269" t="s">
        <v>400</v>
      </c>
      <c r="G713" s="267"/>
      <c r="H713" s="268" t="s">
        <v>1</v>
      </c>
      <c r="I713" s="270"/>
      <c r="J713" s="267"/>
      <c r="K713" s="267"/>
      <c r="L713" s="271"/>
      <c r="M713" s="272"/>
      <c r="N713" s="273"/>
      <c r="O713" s="273"/>
      <c r="P713" s="273"/>
      <c r="Q713" s="273"/>
      <c r="R713" s="273"/>
      <c r="S713" s="273"/>
      <c r="T713" s="27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5" t="s">
        <v>239</v>
      </c>
      <c r="AU713" s="275" t="s">
        <v>85</v>
      </c>
      <c r="AV713" s="15" t="s">
        <v>83</v>
      </c>
      <c r="AW713" s="15" t="s">
        <v>32</v>
      </c>
      <c r="AX713" s="15" t="s">
        <v>76</v>
      </c>
      <c r="AY713" s="275" t="s">
        <v>232</v>
      </c>
    </row>
    <row r="714" s="13" customFormat="1">
      <c r="A714" s="13"/>
      <c r="B714" s="243"/>
      <c r="C714" s="244"/>
      <c r="D714" s="245" t="s">
        <v>239</v>
      </c>
      <c r="E714" s="246" t="s">
        <v>1</v>
      </c>
      <c r="F714" s="247" t="s">
        <v>1627</v>
      </c>
      <c r="G714" s="244"/>
      <c r="H714" s="248">
        <v>696.95000000000005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239</v>
      </c>
      <c r="AU714" s="254" t="s">
        <v>85</v>
      </c>
      <c r="AV714" s="13" t="s">
        <v>85</v>
      </c>
      <c r="AW714" s="13" t="s">
        <v>32</v>
      </c>
      <c r="AX714" s="13" t="s">
        <v>76</v>
      </c>
      <c r="AY714" s="254" t="s">
        <v>232</v>
      </c>
    </row>
    <row r="715" s="13" customFormat="1">
      <c r="A715" s="13"/>
      <c r="B715" s="243"/>
      <c r="C715" s="244"/>
      <c r="D715" s="245" t="s">
        <v>239</v>
      </c>
      <c r="E715" s="246" t="s">
        <v>1</v>
      </c>
      <c r="F715" s="247" t="s">
        <v>1628</v>
      </c>
      <c r="G715" s="244"/>
      <c r="H715" s="248">
        <v>13.15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239</v>
      </c>
      <c r="AU715" s="254" t="s">
        <v>85</v>
      </c>
      <c r="AV715" s="13" t="s">
        <v>85</v>
      </c>
      <c r="AW715" s="13" t="s">
        <v>32</v>
      </c>
      <c r="AX715" s="13" t="s">
        <v>76</v>
      </c>
      <c r="AY715" s="254" t="s">
        <v>232</v>
      </c>
    </row>
    <row r="716" s="13" customFormat="1">
      <c r="A716" s="13"/>
      <c r="B716" s="243"/>
      <c r="C716" s="244"/>
      <c r="D716" s="245" t="s">
        <v>239</v>
      </c>
      <c r="E716" s="246" t="s">
        <v>1</v>
      </c>
      <c r="F716" s="247" t="s">
        <v>1629</v>
      </c>
      <c r="G716" s="244"/>
      <c r="H716" s="248">
        <v>250.80000000000001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239</v>
      </c>
      <c r="AU716" s="254" t="s">
        <v>85</v>
      </c>
      <c r="AV716" s="13" t="s">
        <v>85</v>
      </c>
      <c r="AW716" s="13" t="s">
        <v>32</v>
      </c>
      <c r="AX716" s="13" t="s">
        <v>76</v>
      </c>
      <c r="AY716" s="254" t="s">
        <v>232</v>
      </c>
    </row>
    <row r="717" s="13" customFormat="1">
      <c r="A717" s="13"/>
      <c r="B717" s="243"/>
      <c r="C717" s="244"/>
      <c r="D717" s="245" t="s">
        <v>239</v>
      </c>
      <c r="E717" s="246" t="s">
        <v>1</v>
      </c>
      <c r="F717" s="247" t="s">
        <v>1630</v>
      </c>
      <c r="G717" s="244"/>
      <c r="H717" s="248">
        <v>13.199999999999999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239</v>
      </c>
      <c r="AU717" s="254" t="s">
        <v>85</v>
      </c>
      <c r="AV717" s="13" t="s">
        <v>85</v>
      </c>
      <c r="AW717" s="13" t="s">
        <v>32</v>
      </c>
      <c r="AX717" s="13" t="s">
        <v>76</v>
      </c>
      <c r="AY717" s="254" t="s">
        <v>232</v>
      </c>
    </row>
    <row r="718" s="13" customFormat="1">
      <c r="A718" s="13"/>
      <c r="B718" s="243"/>
      <c r="C718" s="244"/>
      <c r="D718" s="245" t="s">
        <v>239</v>
      </c>
      <c r="E718" s="246" t="s">
        <v>1</v>
      </c>
      <c r="F718" s="247" t="s">
        <v>1630</v>
      </c>
      <c r="G718" s="244"/>
      <c r="H718" s="248">
        <v>13.199999999999999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239</v>
      </c>
      <c r="AU718" s="254" t="s">
        <v>85</v>
      </c>
      <c r="AV718" s="13" t="s">
        <v>85</v>
      </c>
      <c r="AW718" s="13" t="s">
        <v>32</v>
      </c>
      <c r="AX718" s="13" t="s">
        <v>76</v>
      </c>
      <c r="AY718" s="254" t="s">
        <v>232</v>
      </c>
    </row>
    <row r="719" s="13" customFormat="1">
      <c r="A719" s="13"/>
      <c r="B719" s="243"/>
      <c r="C719" s="244"/>
      <c r="D719" s="245" t="s">
        <v>239</v>
      </c>
      <c r="E719" s="246" t="s">
        <v>1</v>
      </c>
      <c r="F719" s="247" t="s">
        <v>1631</v>
      </c>
      <c r="G719" s="244"/>
      <c r="H719" s="248">
        <v>440.19999999999999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239</v>
      </c>
      <c r="AU719" s="254" t="s">
        <v>85</v>
      </c>
      <c r="AV719" s="13" t="s">
        <v>85</v>
      </c>
      <c r="AW719" s="13" t="s">
        <v>32</v>
      </c>
      <c r="AX719" s="13" t="s">
        <v>76</v>
      </c>
      <c r="AY719" s="254" t="s">
        <v>232</v>
      </c>
    </row>
    <row r="720" s="13" customFormat="1">
      <c r="A720" s="13"/>
      <c r="B720" s="243"/>
      <c r="C720" s="244"/>
      <c r="D720" s="245" t="s">
        <v>239</v>
      </c>
      <c r="E720" s="246" t="s">
        <v>1</v>
      </c>
      <c r="F720" s="247" t="s">
        <v>1632</v>
      </c>
      <c r="G720" s="244"/>
      <c r="H720" s="248">
        <v>28.399999999999999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239</v>
      </c>
      <c r="AU720" s="254" t="s">
        <v>85</v>
      </c>
      <c r="AV720" s="13" t="s">
        <v>85</v>
      </c>
      <c r="AW720" s="13" t="s">
        <v>32</v>
      </c>
      <c r="AX720" s="13" t="s">
        <v>76</v>
      </c>
      <c r="AY720" s="254" t="s">
        <v>232</v>
      </c>
    </row>
    <row r="721" s="13" customFormat="1">
      <c r="A721" s="13"/>
      <c r="B721" s="243"/>
      <c r="C721" s="244"/>
      <c r="D721" s="245" t="s">
        <v>239</v>
      </c>
      <c r="E721" s="246" t="s">
        <v>1</v>
      </c>
      <c r="F721" s="247" t="s">
        <v>1633</v>
      </c>
      <c r="G721" s="244"/>
      <c r="H721" s="248">
        <v>264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239</v>
      </c>
      <c r="AU721" s="254" t="s">
        <v>85</v>
      </c>
      <c r="AV721" s="13" t="s">
        <v>85</v>
      </c>
      <c r="AW721" s="13" t="s">
        <v>32</v>
      </c>
      <c r="AX721" s="13" t="s">
        <v>76</v>
      </c>
      <c r="AY721" s="254" t="s">
        <v>232</v>
      </c>
    </row>
    <row r="722" s="13" customFormat="1">
      <c r="A722" s="13"/>
      <c r="B722" s="243"/>
      <c r="C722" s="244"/>
      <c r="D722" s="245" t="s">
        <v>239</v>
      </c>
      <c r="E722" s="246" t="s">
        <v>1</v>
      </c>
      <c r="F722" s="247" t="s">
        <v>1630</v>
      </c>
      <c r="G722" s="244"/>
      <c r="H722" s="248">
        <v>13.199999999999999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239</v>
      </c>
      <c r="AU722" s="254" t="s">
        <v>85</v>
      </c>
      <c r="AV722" s="13" t="s">
        <v>85</v>
      </c>
      <c r="AW722" s="13" t="s">
        <v>32</v>
      </c>
      <c r="AX722" s="13" t="s">
        <v>76</v>
      </c>
      <c r="AY722" s="254" t="s">
        <v>232</v>
      </c>
    </row>
    <row r="723" s="16" customFormat="1">
      <c r="A723" s="16"/>
      <c r="B723" s="287"/>
      <c r="C723" s="288"/>
      <c r="D723" s="245" t="s">
        <v>239</v>
      </c>
      <c r="E723" s="289" t="s">
        <v>1</v>
      </c>
      <c r="F723" s="290" t="s">
        <v>499</v>
      </c>
      <c r="G723" s="288"/>
      <c r="H723" s="291">
        <v>1733.0999999999999</v>
      </c>
      <c r="I723" s="292"/>
      <c r="J723" s="288"/>
      <c r="K723" s="288"/>
      <c r="L723" s="293"/>
      <c r="M723" s="294"/>
      <c r="N723" s="295"/>
      <c r="O723" s="295"/>
      <c r="P723" s="295"/>
      <c r="Q723" s="295"/>
      <c r="R723" s="295"/>
      <c r="S723" s="295"/>
      <c r="T723" s="29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97" t="s">
        <v>239</v>
      </c>
      <c r="AU723" s="297" t="s">
        <v>85</v>
      </c>
      <c r="AV723" s="16" t="s">
        <v>244</v>
      </c>
      <c r="AW723" s="16" t="s">
        <v>32</v>
      </c>
      <c r="AX723" s="16" t="s">
        <v>76</v>
      </c>
      <c r="AY723" s="297" t="s">
        <v>232</v>
      </c>
    </row>
    <row r="724" s="14" customFormat="1">
      <c r="A724" s="14"/>
      <c r="B724" s="255"/>
      <c r="C724" s="256"/>
      <c r="D724" s="245" t="s">
        <v>239</v>
      </c>
      <c r="E724" s="257" t="s">
        <v>1</v>
      </c>
      <c r="F724" s="258" t="s">
        <v>258</v>
      </c>
      <c r="G724" s="256"/>
      <c r="H724" s="259">
        <v>14250.01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5" t="s">
        <v>239</v>
      </c>
      <c r="AU724" s="265" t="s">
        <v>85</v>
      </c>
      <c r="AV724" s="14" t="s">
        <v>237</v>
      </c>
      <c r="AW724" s="14" t="s">
        <v>32</v>
      </c>
      <c r="AX724" s="14" t="s">
        <v>83</v>
      </c>
      <c r="AY724" s="265" t="s">
        <v>232</v>
      </c>
    </row>
    <row r="725" s="2" customFormat="1" ht="24.15" customHeight="1">
      <c r="A725" s="39"/>
      <c r="B725" s="40"/>
      <c r="C725" s="276" t="s">
        <v>455</v>
      </c>
      <c r="D725" s="276" t="s">
        <v>485</v>
      </c>
      <c r="E725" s="277" t="s">
        <v>1574</v>
      </c>
      <c r="F725" s="278" t="s">
        <v>1575</v>
      </c>
      <c r="G725" s="279" t="s">
        <v>164</v>
      </c>
      <c r="H725" s="280">
        <v>5104.625</v>
      </c>
      <c r="I725" s="281"/>
      <c r="J725" s="282">
        <f>ROUND(I725*H725,2)</f>
        <v>0</v>
      </c>
      <c r="K725" s="283"/>
      <c r="L725" s="284"/>
      <c r="M725" s="285" t="s">
        <v>1</v>
      </c>
      <c r="N725" s="286" t="s">
        <v>41</v>
      </c>
      <c r="O725" s="92"/>
      <c r="P725" s="239">
        <f>O725*H725</f>
        <v>0</v>
      </c>
      <c r="Q725" s="239">
        <v>0.41299999999999998</v>
      </c>
      <c r="R725" s="239">
        <f>Q725*H725</f>
        <v>2108.2101250000001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273</v>
      </c>
      <c r="AT725" s="241" t="s">
        <v>485</v>
      </c>
      <c r="AU725" s="241" t="s">
        <v>85</v>
      </c>
      <c r="AY725" s="18" t="s">
        <v>232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237</v>
      </c>
      <c r="BM725" s="241" t="s">
        <v>1634</v>
      </c>
    </row>
    <row r="726" s="15" customFormat="1">
      <c r="A726" s="15"/>
      <c r="B726" s="266"/>
      <c r="C726" s="267"/>
      <c r="D726" s="245" t="s">
        <v>239</v>
      </c>
      <c r="E726" s="268" t="s">
        <v>1</v>
      </c>
      <c r="F726" s="269" t="s">
        <v>1383</v>
      </c>
      <c r="G726" s="267"/>
      <c r="H726" s="268" t="s">
        <v>1</v>
      </c>
      <c r="I726" s="270"/>
      <c r="J726" s="267"/>
      <c r="K726" s="267"/>
      <c r="L726" s="271"/>
      <c r="M726" s="272"/>
      <c r="N726" s="273"/>
      <c r="O726" s="273"/>
      <c r="P726" s="273"/>
      <c r="Q726" s="273"/>
      <c r="R726" s="273"/>
      <c r="S726" s="273"/>
      <c r="T726" s="27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5" t="s">
        <v>239</v>
      </c>
      <c r="AU726" s="275" t="s">
        <v>85</v>
      </c>
      <c r="AV726" s="15" t="s">
        <v>83</v>
      </c>
      <c r="AW726" s="15" t="s">
        <v>32</v>
      </c>
      <c r="AX726" s="15" t="s">
        <v>76</v>
      </c>
      <c r="AY726" s="275" t="s">
        <v>232</v>
      </c>
    </row>
    <row r="727" s="15" customFormat="1">
      <c r="A727" s="15"/>
      <c r="B727" s="266"/>
      <c r="C727" s="267"/>
      <c r="D727" s="245" t="s">
        <v>239</v>
      </c>
      <c r="E727" s="268" t="s">
        <v>1</v>
      </c>
      <c r="F727" s="269" t="s">
        <v>393</v>
      </c>
      <c r="G727" s="267"/>
      <c r="H727" s="268" t="s">
        <v>1</v>
      </c>
      <c r="I727" s="270"/>
      <c r="J727" s="267"/>
      <c r="K727" s="267"/>
      <c r="L727" s="271"/>
      <c r="M727" s="272"/>
      <c r="N727" s="273"/>
      <c r="O727" s="273"/>
      <c r="P727" s="273"/>
      <c r="Q727" s="273"/>
      <c r="R727" s="273"/>
      <c r="S727" s="273"/>
      <c r="T727" s="27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5" t="s">
        <v>239</v>
      </c>
      <c r="AU727" s="275" t="s">
        <v>85</v>
      </c>
      <c r="AV727" s="15" t="s">
        <v>83</v>
      </c>
      <c r="AW727" s="15" t="s">
        <v>32</v>
      </c>
      <c r="AX727" s="15" t="s">
        <v>76</v>
      </c>
      <c r="AY727" s="275" t="s">
        <v>232</v>
      </c>
    </row>
    <row r="728" s="13" customFormat="1">
      <c r="A728" s="13"/>
      <c r="B728" s="243"/>
      <c r="C728" s="244"/>
      <c r="D728" s="245" t="s">
        <v>239</v>
      </c>
      <c r="E728" s="246" t="s">
        <v>1</v>
      </c>
      <c r="F728" s="247" t="s">
        <v>1635</v>
      </c>
      <c r="G728" s="244"/>
      <c r="H728" s="248">
        <v>49.979999999999997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239</v>
      </c>
      <c r="AU728" s="254" t="s">
        <v>85</v>
      </c>
      <c r="AV728" s="13" t="s">
        <v>85</v>
      </c>
      <c r="AW728" s="13" t="s">
        <v>32</v>
      </c>
      <c r="AX728" s="13" t="s">
        <v>76</v>
      </c>
      <c r="AY728" s="254" t="s">
        <v>232</v>
      </c>
    </row>
    <row r="729" s="13" customFormat="1">
      <c r="A729" s="13"/>
      <c r="B729" s="243"/>
      <c r="C729" s="244"/>
      <c r="D729" s="245" t="s">
        <v>239</v>
      </c>
      <c r="E729" s="246" t="s">
        <v>1</v>
      </c>
      <c r="F729" s="247" t="s">
        <v>1636</v>
      </c>
      <c r="G729" s="244"/>
      <c r="H729" s="248">
        <v>7.1399999999999997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239</v>
      </c>
      <c r="AU729" s="254" t="s">
        <v>85</v>
      </c>
      <c r="AV729" s="13" t="s">
        <v>85</v>
      </c>
      <c r="AW729" s="13" t="s">
        <v>32</v>
      </c>
      <c r="AX729" s="13" t="s">
        <v>76</v>
      </c>
      <c r="AY729" s="254" t="s">
        <v>232</v>
      </c>
    </row>
    <row r="730" s="13" customFormat="1">
      <c r="A730" s="13"/>
      <c r="B730" s="243"/>
      <c r="C730" s="244"/>
      <c r="D730" s="245" t="s">
        <v>239</v>
      </c>
      <c r="E730" s="246" t="s">
        <v>1</v>
      </c>
      <c r="F730" s="247" t="s">
        <v>1636</v>
      </c>
      <c r="G730" s="244"/>
      <c r="H730" s="248">
        <v>7.1399999999999997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239</v>
      </c>
      <c r="AU730" s="254" t="s">
        <v>85</v>
      </c>
      <c r="AV730" s="13" t="s">
        <v>85</v>
      </c>
      <c r="AW730" s="13" t="s">
        <v>32</v>
      </c>
      <c r="AX730" s="13" t="s">
        <v>76</v>
      </c>
      <c r="AY730" s="254" t="s">
        <v>232</v>
      </c>
    </row>
    <row r="731" s="16" customFormat="1">
      <c r="A731" s="16"/>
      <c r="B731" s="287"/>
      <c r="C731" s="288"/>
      <c r="D731" s="245" t="s">
        <v>239</v>
      </c>
      <c r="E731" s="289" t="s">
        <v>1</v>
      </c>
      <c r="F731" s="290" t="s">
        <v>499</v>
      </c>
      <c r="G731" s="288"/>
      <c r="H731" s="291">
        <v>64.260000000000005</v>
      </c>
      <c r="I731" s="292"/>
      <c r="J731" s="288"/>
      <c r="K731" s="288"/>
      <c r="L731" s="293"/>
      <c r="M731" s="294"/>
      <c r="N731" s="295"/>
      <c r="O731" s="295"/>
      <c r="P731" s="295"/>
      <c r="Q731" s="295"/>
      <c r="R731" s="295"/>
      <c r="S731" s="295"/>
      <c r="T731" s="29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97" t="s">
        <v>239</v>
      </c>
      <c r="AU731" s="297" t="s">
        <v>85</v>
      </c>
      <c r="AV731" s="16" t="s">
        <v>244</v>
      </c>
      <c r="AW731" s="16" t="s">
        <v>32</v>
      </c>
      <c r="AX731" s="16" t="s">
        <v>76</v>
      </c>
      <c r="AY731" s="297" t="s">
        <v>232</v>
      </c>
    </row>
    <row r="732" s="15" customFormat="1">
      <c r="A732" s="15"/>
      <c r="B732" s="266"/>
      <c r="C732" s="267"/>
      <c r="D732" s="245" t="s">
        <v>239</v>
      </c>
      <c r="E732" s="268" t="s">
        <v>1</v>
      </c>
      <c r="F732" s="269" t="s">
        <v>399</v>
      </c>
      <c r="G732" s="267"/>
      <c r="H732" s="268" t="s">
        <v>1</v>
      </c>
      <c r="I732" s="270"/>
      <c r="J732" s="267"/>
      <c r="K732" s="267"/>
      <c r="L732" s="271"/>
      <c r="M732" s="272"/>
      <c r="N732" s="273"/>
      <c r="O732" s="273"/>
      <c r="P732" s="273"/>
      <c r="Q732" s="273"/>
      <c r="R732" s="273"/>
      <c r="S732" s="273"/>
      <c r="T732" s="27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5" t="s">
        <v>239</v>
      </c>
      <c r="AU732" s="275" t="s">
        <v>85</v>
      </c>
      <c r="AV732" s="15" t="s">
        <v>83</v>
      </c>
      <c r="AW732" s="15" t="s">
        <v>32</v>
      </c>
      <c r="AX732" s="15" t="s">
        <v>76</v>
      </c>
      <c r="AY732" s="275" t="s">
        <v>232</v>
      </c>
    </row>
    <row r="733" s="13" customFormat="1">
      <c r="A733" s="13"/>
      <c r="B733" s="243"/>
      <c r="C733" s="244"/>
      <c r="D733" s="245" t="s">
        <v>239</v>
      </c>
      <c r="E733" s="246" t="s">
        <v>1</v>
      </c>
      <c r="F733" s="247" t="s">
        <v>1635</v>
      </c>
      <c r="G733" s="244"/>
      <c r="H733" s="248">
        <v>49.979999999999997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239</v>
      </c>
      <c r="AU733" s="254" t="s">
        <v>85</v>
      </c>
      <c r="AV733" s="13" t="s">
        <v>85</v>
      </c>
      <c r="AW733" s="13" t="s">
        <v>32</v>
      </c>
      <c r="AX733" s="13" t="s">
        <v>76</v>
      </c>
      <c r="AY733" s="254" t="s">
        <v>232</v>
      </c>
    </row>
    <row r="734" s="13" customFormat="1">
      <c r="A734" s="13"/>
      <c r="B734" s="243"/>
      <c r="C734" s="244"/>
      <c r="D734" s="245" t="s">
        <v>239</v>
      </c>
      <c r="E734" s="246" t="s">
        <v>1</v>
      </c>
      <c r="F734" s="247" t="s">
        <v>1636</v>
      </c>
      <c r="G734" s="244"/>
      <c r="H734" s="248">
        <v>7.1399999999999997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239</v>
      </c>
      <c r="AU734" s="254" t="s">
        <v>85</v>
      </c>
      <c r="AV734" s="13" t="s">
        <v>85</v>
      </c>
      <c r="AW734" s="13" t="s">
        <v>32</v>
      </c>
      <c r="AX734" s="13" t="s">
        <v>76</v>
      </c>
      <c r="AY734" s="254" t="s">
        <v>232</v>
      </c>
    </row>
    <row r="735" s="13" customFormat="1">
      <c r="A735" s="13"/>
      <c r="B735" s="243"/>
      <c r="C735" s="244"/>
      <c r="D735" s="245" t="s">
        <v>239</v>
      </c>
      <c r="E735" s="246" t="s">
        <v>1</v>
      </c>
      <c r="F735" s="247" t="s">
        <v>1636</v>
      </c>
      <c r="G735" s="244"/>
      <c r="H735" s="248">
        <v>7.1399999999999997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239</v>
      </c>
      <c r="AU735" s="254" t="s">
        <v>85</v>
      </c>
      <c r="AV735" s="13" t="s">
        <v>85</v>
      </c>
      <c r="AW735" s="13" t="s">
        <v>32</v>
      </c>
      <c r="AX735" s="13" t="s">
        <v>76</v>
      </c>
      <c r="AY735" s="254" t="s">
        <v>232</v>
      </c>
    </row>
    <row r="736" s="16" customFormat="1">
      <c r="A736" s="16"/>
      <c r="B736" s="287"/>
      <c r="C736" s="288"/>
      <c r="D736" s="245" t="s">
        <v>239</v>
      </c>
      <c r="E736" s="289" t="s">
        <v>1</v>
      </c>
      <c r="F736" s="290" t="s">
        <v>499</v>
      </c>
      <c r="G736" s="288"/>
      <c r="H736" s="291">
        <v>64.260000000000005</v>
      </c>
      <c r="I736" s="292"/>
      <c r="J736" s="288"/>
      <c r="K736" s="288"/>
      <c r="L736" s="293"/>
      <c r="M736" s="294"/>
      <c r="N736" s="295"/>
      <c r="O736" s="295"/>
      <c r="P736" s="295"/>
      <c r="Q736" s="295"/>
      <c r="R736" s="295"/>
      <c r="S736" s="295"/>
      <c r="T736" s="29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97" t="s">
        <v>239</v>
      </c>
      <c r="AU736" s="297" t="s">
        <v>85</v>
      </c>
      <c r="AV736" s="16" t="s">
        <v>244</v>
      </c>
      <c r="AW736" s="16" t="s">
        <v>32</v>
      </c>
      <c r="AX736" s="16" t="s">
        <v>76</v>
      </c>
      <c r="AY736" s="297" t="s">
        <v>232</v>
      </c>
    </row>
    <row r="737" s="15" customFormat="1">
      <c r="A737" s="15"/>
      <c r="B737" s="266"/>
      <c r="C737" s="267"/>
      <c r="D737" s="245" t="s">
        <v>239</v>
      </c>
      <c r="E737" s="268" t="s">
        <v>1</v>
      </c>
      <c r="F737" s="269" t="s">
        <v>400</v>
      </c>
      <c r="G737" s="267"/>
      <c r="H737" s="268" t="s">
        <v>1</v>
      </c>
      <c r="I737" s="270"/>
      <c r="J737" s="267"/>
      <c r="K737" s="267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239</v>
      </c>
      <c r="AU737" s="275" t="s">
        <v>85</v>
      </c>
      <c r="AV737" s="15" t="s">
        <v>83</v>
      </c>
      <c r="AW737" s="15" t="s">
        <v>32</v>
      </c>
      <c r="AX737" s="15" t="s">
        <v>76</v>
      </c>
      <c r="AY737" s="275" t="s">
        <v>232</v>
      </c>
    </row>
    <row r="738" s="13" customFormat="1">
      <c r="A738" s="13"/>
      <c r="B738" s="243"/>
      <c r="C738" s="244"/>
      <c r="D738" s="245" t="s">
        <v>239</v>
      </c>
      <c r="E738" s="246" t="s">
        <v>1</v>
      </c>
      <c r="F738" s="247" t="s">
        <v>1637</v>
      </c>
      <c r="G738" s="244"/>
      <c r="H738" s="248">
        <v>575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239</v>
      </c>
      <c r="AU738" s="254" t="s">
        <v>85</v>
      </c>
      <c r="AV738" s="13" t="s">
        <v>85</v>
      </c>
      <c r="AW738" s="13" t="s">
        <v>32</v>
      </c>
      <c r="AX738" s="13" t="s">
        <v>76</v>
      </c>
      <c r="AY738" s="254" t="s">
        <v>232</v>
      </c>
    </row>
    <row r="739" s="13" customFormat="1">
      <c r="A739" s="13"/>
      <c r="B739" s="243"/>
      <c r="C739" s="244"/>
      <c r="D739" s="245" t="s">
        <v>239</v>
      </c>
      <c r="E739" s="246" t="s">
        <v>1</v>
      </c>
      <c r="F739" s="247" t="s">
        <v>1638</v>
      </c>
      <c r="G739" s="244"/>
      <c r="H739" s="248">
        <v>12.5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239</v>
      </c>
      <c r="AU739" s="254" t="s">
        <v>85</v>
      </c>
      <c r="AV739" s="13" t="s">
        <v>85</v>
      </c>
      <c r="AW739" s="13" t="s">
        <v>32</v>
      </c>
      <c r="AX739" s="13" t="s">
        <v>76</v>
      </c>
      <c r="AY739" s="254" t="s">
        <v>232</v>
      </c>
    </row>
    <row r="740" s="13" customFormat="1">
      <c r="A740" s="13"/>
      <c r="B740" s="243"/>
      <c r="C740" s="244"/>
      <c r="D740" s="245" t="s">
        <v>239</v>
      </c>
      <c r="E740" s="246" t="s">
        <v>1</v>
      </c>
      <c r="F740" s="247" t="s">
        <v>1639</v>
      </c>
      <c r="G740" s="244"/>
      <c r="H740" s="248">
        <v>292.60000000000002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239</v>
      </c>
      <c r="AU740" s="254" t="s">
        <v>85</v>
      </c>
      <c r="AV740" s="13" t="s">
        <v>85</v>
      </c>
      <c r="AW740" s="13" t="s">
        <v>32</v>
      </c>
      <c r="AX740" s="13" t="s">
        <v>76</v>
      </c>
      <c r="AY740" s="254" t="s">
        <v>232</v>
      </c>
    </row>
    <row r="741" s="13" customFormat="1">
      <c r="A741" s="13"/>
      <c r="B741" s="243"/>
      <c r="C741" s="244"/>
      <c r="D741" s="245" t="s">
        <v>239</v>
      </c>
      <c r="E741" s="246" t="s">
        <v>1</v>
      </c>
      <c r="F741" s="247" t="s">
        <v>1640</v>
      </c>
      <c r="G741" s="244"/>
      <c r="H741" s="248">
        <v>7.7000000000000002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239</v>
      </c>
      <c r="AU741" s="254" t="s">
        <v>85</v>
      </c>
      <c r="AV741" s="13" t="s">
        <v>85</v>
      </c>
      <c r="AW741" s="13" t="s">
        <v>32</v>
      </c>
      <c r="AX741" s="13" t="s">
        <v>76</v>
      </c>
      <c r="AY741" s="254" t="s">
        <v>232</v>
      </c>
    </row>
    <row r="742" s="13" customFormat="1">
      <c r="A742" s="13"/>
      <c r="B742" s="243"/>
      <c r="C742" s="244"/>
      <c r="D742" s="245" t="s">
        <v>239</v>
      </c>
      <c r="E742" s="246" t="s">
        <v>1</v>
      </c>
      <c r="F742" s="247" t="s">
        <v>1641</v>
      </c>
      <c r="G742" s="244"/>
      <c r="H742" s="248">
        <v>120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239</v>
      </c>
      <c r="AU742" s="254" t="s">
        <v>85</v>
      </c>
      <c r="AV742" s="13" t="s">
        <v>85</v>
      </c>
      <c r="AW742" s="13" t="s">
        <v>32</v>
      </c>
      <c r="AX742" s="13" t="s">
        <v>76</v>
      </c>
      <c r="AY742" s="254" t="s">
        <v>232</v>
      </c>
    </row>
    <row r="743" s="13" customFormat="1">
      <c r="A743" s="13"/>
      <c r="B743" s="243"/>
      <c r="C743" s="244"/>
      <c r="D743" s="245" t="s">
        <v>239</v>
      </c>
      <c r="E743" s="246" t="s">
        <v>1</v>
      </c>
      <c r="F743" s="247" t="s">
        <v>1642</v>
      </c>
      <c r="G743" s="244"/>
      <c r="H743" s="248">
        <v>408.5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239</v>
      </c>
      <c r="AU743" s="254" t="s">
        <v>85</v>
      </c>
      <c r="AV743" s="13" t="s">
        <v>85</v>
      </c>
      <c r="AW743" s="13" t="s">
        <v>32</v>
      </c>
      <c r="AX743" s="13" t="s">
        <v>76</v>
      </c>
      <c r="AY743" s="254" t="s">
        <v>232</v>
      </c>
    </row>
    <row r="744" s="13" customFormat="1">
      <c r="A744" s="13"/>
      <c r="B744" s="243"/>
      <c r="C744" s="244"/>
      <c r="D744" s="245" t="s">
        <v>239</v>
      </c>
      <c r="E744" s="246" t="s">
        <v>1</v>
      </c>
      <c r="F744" s="247" t="s">
        <v>1643</v>
      </c>
      <c r="G744" s="244"/>
      <c r="H744" s="248">
        <v>10.75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239</v>
      </c>
      <c r="AU744" s="254" t="s">
        <v>85</v>
      </c>
      <c r="AV744" s="13" t="s">
        <v>85</v>
      </c>
      <c r="AW744" s="13" t="s">
        <v>32</v>
      </c>
      <c r="AX744" s="13" t="s">
        <v>76</v>
      </c>
      <c r="AY744" s="254" t="s">
        <v>232</v>
      </c>
    </row>
    <row r="745" s="13" customFormat="1">
      <c r="A745" s="13"/>
      <c r="B745" s="243"/>
      <c r="C745" s="244"/>
      <c r="D745" s="245" t="s">
        <v>239</v>
      </c>
      <c r="E745" s="246" t="s">
        <v>1</v>
      </c>
      <c r="F745" s="247" t="s">
        <v>1644</v>
      </c>
      <c r="G745" s="244"/>
      <c r="H745" s="248">
        <v>156.75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239</v>
      </c>
      <c r="AU745" s="254" t="s">
        <v>85</v>
      </c>
      <c r="AV745" s="13" t="s">
        <v>85</v>
      </c>
      <c r="AW745" s="13" t="s">
        <v>32</v>
      </c>
      <c r="AX745" s="13" t="s">
        <v>76</v>
      </c>
      <c r="AY745" s="254" t="s">
        <v>232</v>
      </c>
    </row>
    <row r="746" s="13" customFormat="1">
      <c r="A746" s="13"/>
      <c r="B746" s="243"/>
      <c r="C746" s="244"/>
      <c r="D746" s="245" t="s">
        <v>239</v>
      </c>
      <c r="E746" s="246" t="s">
        <v>1</v>
      </c>
      <c r="F746" s="247" t="s">
        <v>1645</v>
      </c>
      <c r="G746" s="244"/>
      <c r="H746" s="248">
        <v>415.51999999999998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239</v>
      </c>
      <c r="AU746" s="254" t="s">
        <v>85</v>
      </c>
      <c r="AV746" s="13" t="s">
        <v>85</v>
      </c>
      <c r="AW746" s="13" t="s">
        <v>32</v>
      </c>
      <c r="AX746" s="13" t="s">
        <v>76</v>
      </c>
      <c r="AY746" s="254" t="s">
        <v>232</v>
      </c>
    </row>
    <row r="747" s="13" customFormat="1">
      <c r="A747" s="13"/>
      <c r="B747" s="243"/>
      <c r="C747" s="244"/>
      <c r="D747" s="245" t="s">
        <v>239</v>
      </c>
      <c r="E747" s="246" t="s">
        <v>1</v>
      </c>
      <c r="F747" s="247" t="s">
        <v>1646</v>
      </c>
      <c r="G747" s="244"/>
      <c r="H747" s="248">
        <v>7.8399999999999999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239</v>
      </c>
      <c r="AU747" s="254" t="s">
        <v>85</v>
      </c>
      <c r="AV747" s="13" t="s">
        <v>85</v>
      </c>
      <c r="AW747" s="13" t="s">
        <v>32</v>
      </c>
      <c r="AX747" s="13" t="s">
        <v>76</v>
      </c>
      <c r="AY747" s="254" t="s">
        <v>232</v>
      </c>
    </row>
    <row r="748" s="13" customFormat="1">
      <c r="A748" s="13"/>
      <c r="B748" s="243"/>
      <c r="C748" s="244"/>
      <c r="D748" s="245" t="s">
        <v>239</v>
      </c>
      <c r="E748" s="246" t="s">
        <v>1</v>
      </c>
      <c r="F748" s="247" t="s">
        <v>1647</v>
      </c>
      <c r="G748" s="244"/>
      <c r="H748" s="248">
        <v>650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239</v>
      </c>
      <c r="AU748" s="254" t="s">
        <v>85</v>
      </c>
      <c r="AV748" s="13" t="s">
        <v>85</v>
      </c>
      <c r="AW748" s="13" t="s">
        <v>32</v>
      </c>
      <c r="AX748" s="13" t="s">
        <v>76</v>
      </c>
      <c r="AY748" s="254" t="s">
        <v>232</v>
      </c>
    </row>
    <row r="749" s="13" customFormat="1">
      <c r="A749" s="13"/>
      <c r="B749" s="243"/>
      <c r="C749" s="244"/>
      <c r="D749" s="245" t="s">
        <v>239</v>
      </c>
      <c r="E749" s="246" t="s">
        <v>1</v>
      </c>
      <c r="F749" s="247" t="s">
        <v>1648</v>
      </c>
      <c r="G749" s="244"/>
      <c r="H749" s="248">
        <v>25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239</v>
      </c>
      <c r="AU749" s="254" t="s">
        <v>85</v>
      </c>
      <c r="AV749" s="13" t="s">
        <v>85</v>
      </c>
      <c r="AW749" s="13" t="s">
        <v>32</v>
      </c>
      <c r="AX749" s="13" t="s">
        <v>76</v>
      </c>
      <c r="AY749" s="254" t="s">
        <v>232</v>
      </c>
    </row>
    <row r="750" s="13" customFormat="1">
      <c r="A750" s="13"/>
      <c r="B750" s="243"/>
      <c r="C750" s="244"/>
      <c r="D750" s="245" t="s">
        <v>239</v>
      </c>
      <c r="E750" s="246" t="s">
        <v>1</v>
      </c>
      <c r="F750" s="247" t="s">
        <v>1649</v>
      </c>
      <c r="G750" s="244"/>
      <c r="H750" s="248">
        <v>278.39999999999998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239</v>
      </c>
      <c r="AU750" s="254" t="s">
        <v>85</v>
      </c>
      <c r="AV750" s="13" t="s">
        <v>85</v>
      </c>
      <c r="AW750" s="13" t="s">
        <v>32</v>
      </c>
      <c r="AX750" s="13" t="s">
        <v>76</v>
      </c>
      <c r="AY750" s="254" t="s">
        <v>232</v>
      </c>
    </row>
    <row r="751" s="13" customFormat="1">
      <c r="A751" s="13"/>
      <c r="B751" s="243"/>
      <c r="C751" s="244"/>
      <c r="D751" s="245" t="s">
        <v>239</v>
      </c>
      <c r="E751" s="246" t="s">
        <v>1</v>
      </c>
      <c r="F751" s="247" t="s">
        <v>1650</v>
      </c>
      <c r="G751" s="244"/>
      <c r="H751" s="248">
        <v>8.6999999999999993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239</v>
      </c>
      <c r="AU751" s="254" t="s">
        <v>85</v>
      </c>
      <c r="AV751" s="13" t="s">
        <v>85</v>
      </c>
      <c r="AW751" s="13" t="s">
        <v>32</v>
      </c>
      <c r="AX751" s="13" t="s">
        <v>76</v>
      </c>
      <c r="AY751" s="254" t="s">
        <v>232</v>
      </c>
    </row>
    <row r="752" s="13" customFormat="1">
      <c r="A752" s="13"/>
      <c r="B752" s="243"/>
      <c r="C752" s="244"/>
      <c r="D752" s="245" t="s">
        <v>239</v>
      </c>
      <c r="E752" s="246" t="s">
        <v>1</v>
      </c>
      <c r="F752" s="247" t="s">
        <v>1651</v>
      </c>
      <c r="G752" s="244"/>
      <c r="H752" s="248">
        <v>135.09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239</v>
      </c>
      <c r="AU752" s="254" t="s">
        <v>85</v>
      </c>
      <c r="AV752" s="13" t="s">
        <v>85</v>
      </c>
      <c r="AW752" s="13" t="s">
        <v>32</v>
      </c>
      <c r="AX752" s="13" t="s">
        <v>76</v>
      </c>
      <c r="AY752" s="254" t="s">
        <v>232</v>
      </c>
    </row>
    <row r="753" s="13" customFormat="1">
      <c r="A753" s="13"/>
      <c r="B753" s="243"/>
      <c r="C753" s="244"/>
      <c r="D753" s="245" t="s">
        <v>239</v>
      </c>
      <c r="E753" s="246" t="s">
        <v>1</v>
      </c>
      <c r="F753" s="247" t="s">
        <v>1652</v>
      </c>
      <c r="G753" s="244"/>
      <c r="H753" s="248">
        <v>7.1100000000000003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239</v>
      </c>
      <c r="AU753" s="254" t="s">
        <v>85</v>
      </c>
      <c r="AV753" s="13" t="s">
        <v>85</v>
      </c>
      <c r="AW753" s="13" t="s">
        <v>32</v>
      </c>
      <c r="AX753" s="13" t="s">
        <v>76</v>
      </c>
      <c r="AY753" s="254" t="s">
        <v>232</v>
      </c>
    </row>
    <row r="754" s="13" customFormat="1">
      <c r="A754" s="13"/>
      <c r="B754" s="243"/>
      <c r="C754" s="244"/>
      <c r="D754" s="245" t="s">
        <v>239</v>
      </c>
      <c r="E754" s="246" t="s">
        <v>1</v>
      </c>
      <c r="F754" s="247" t="s">
        <v>1652</v>
      </c>
      <c r="G754" s="244"/>
      <c r="H754" s="248">
        <v>7.1100000000000003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239</v>
      </c>
      <c r="AU754" s="254" t="s">
        <v>85</v>
      </c>
      <c r="AV754" s="13" t="s">
        <v>85</v>
      </c>
      <c r="AW754" s="13" t="s">
        <v>32</v>
      </c>
      <c r="AX754" s="13" t="s">
        <v>76</v>
      </c>
      <c r="AY754" s="254" t="s">
        <v>232</v>
      </c>
    </row>
    <row r="755" s="13" customFormat="1">
      <c r="A755" s="13"/>
      <c r="B755" s="243"/>
      <c r="C755" s="244"/>
      <c r="D755" s="245" t="s">
        <v>239</v>
      </c>
      <c r="E755" s="246" t="s">
        <v>1</v>
      </c>
      <c r="F755" s="247" t="s">
        <v>1653</v>
      </c>
      <c r="G755" s="244"/>
      <c r="H755" s="248">
        <v>310.39999999999998</v>
      </c>
      <c r="I755" s="249"/>
      <c r="J755" s="244"/>
      <c r="K755" s="244"/>
      <c r="L755" s="250"/>
      <c r="M755" s="251"/>
      <c r="N755" s="252"/>
      <c r="O755" s="252"/>
      <c r="P755" s="252"/>
      <c r="Q755" s="252"/>
      <c r="R755" s="252"/>
      <c r="S755" s="252"/>
      <c r="T755" s="25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4" t="s">
        <v>239</v>
      </c>
      <c r="AU755" s="254" t="s">
        <v>85</v>
      </c>
      <c r="AV755" s="13" t="s">
        <v>85</v>
      </c>
      <c r="AW755" s="13" t="s">
        <v>32</v>
      </c>
      <c r="AX755" s="13" t="s">
        <v>76</v>
      </c>
      <c r="AY755" s="254" t="s">
        <v>232</v>
      </c>
    </row>
    <row r="756" s="13" customFormat="1">
      <c r="A756" s="13"/>
      <c r="B756" s="243"/>
      <c r="C756" s="244"/>
      <c r="D756" s="245" t="s">
        <v>239</v>
      </c>
      <c r="E756" s="246" t="s">
        <v>1</v>
      </c>
      <c r="F756" s="247" t="s">
        <v>1654</v>
      </c>
      <c r="G756" s="244"/>
      <c r="H756" s="248">
        <v>9.6999999999999993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239</v>
      </c>
      <c r="AU756" s="254" t="s">
        <v>85</v>
      </c>
      <c r="AV756" s="13" t="s">
        <v>85</v>
      </c>
      <c r="AW756" s="13" t="s">
        <v>32</v>
      </c>
      <c r="AX756" s="13" t="s">
        <v>76</v>
      </c>
      <c r="AY756" s="254" t="s">
        <v>232</v>
      </c>
    </row>
    <row r="757" s="13" customFormat="1">
      <c r="A757" s="13"/>
      <c r="B757" s="243"/>
      <c r="C757" s="244"/>
      <c r="D757" s="245" t="s">
        <v>239</v>
      </c>
      <c r="E757" s="246" t="s">
        <v>1</v>
      </c>
      <c r="F757" s="247" t="s">
        <v>1655</v>
      </c>
      <c r="G757" s="244"/>
      <c r="H757" s="248">
        <v>19.399999999999999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239</v>
      </c>
      <c r="AU757" s="254" t="s">
        <v>85</v>
      </c>
      <c r="AV757" s="13" t="s">
        <v>85</v>
      </c>
      <c r="AW757" s="13" t="s">
        <v>32</v>
      </c>
      <c r="AX757" s="13" t="s">
        <v>76</v>
      </c>
      <c r="AY757" s="254" t="s">
        <v>232</v>
      </c>
    </row>
    <row r="758" s="13" customFormat="1">
      <c r="A758" s="13"/>
      <c r="B758" s="243"/>
      <c r="C758" s="244"/>
      <c r="D758" s="245" t="s">
        <v>239</v>
      </c>
      <c r="E758" s="246" t="s">
        <v>1</v>
      </c>
      <c r="F758" s="247" t="s">
        <v>1656</v>
      </c>
      <c r="G758" s="244"/>
      <c r="H758" s="248">
        <v>86.099999999999994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239</v>
      </c>
      <c r="AU758" s="254" t="s">
        <v>85</v>
      </c>
      <c r="AV758" s="13" t="s">
        <v>85</v>
      </c>
      <c r="AW758" s="13" t="s">
        <v>32</v>
      </c>
      <c r="AX758" s="13" t="s">
        <v>76</v>
      </c>
      <c r="AY758" s="254" t="s">
        <v>232</v>
      </c>
    </row>
    <row r="759" s="13" customFormat="1">
      <c r="A759" s="13"/>
      <c r="B759" s="243"/>
      <c r="C759" s="244"/>
      <c r="D759" s="245" t="s">
        <v>239</v>
      </c>
      <c r="E759" s="246" t="s">
        <v>1</v>
      </c>
      <c r="F759" s="247" t="s">
        <v>1657</v>
      </c>
      <c r="G759" s="244"/>
      <c r="H759" s="248">
        <v>8.6099999999999994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239</v>
      </c>
      <c r="AU759" s="254" t="s">
        <v>85</v>
      </c>
      <c r="AV759" s="13" t="s">
        <v>85</v>
      </c>
      <c r="AW759" s="13" t="s">
        <v>32</v>
      </c>
      <c r="AX759" s="13" t="s">
        <v>76</v>
      </c>
      <c r="AY759" s="254" t="s">
        <v>232</v>
      </c>
    </row>
    <row r="760" s="13" customFormat="1">
      <c r="A760" s="13"/>
      <c r="B760" s="243"/>
      <c r="C760" s="244"/>
      <c r="D760" s="245" t="s">
        <v>239</v>
      </c>
      <c r="E760" s="246" t="s">
        <v>1</v>
      </c>
      <c r="F760" s="247" t="s">
        <v>1658</v>
      </c>
      <c r="G760" s="244"/>
      <c r="H760" s="248">
        <v>497.69999999999999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239</v>
      </c>
      <c r="AU760" s="254" t="s">
        <v>85</v>
      </c>
      <c r="AV760" s="13" t="s">
        <v>85</v>
      </c>
      <c r="AW760" s="13" t="s">
        <v>32</v>
      </c>
      <c r="AX760" s="13" t="s">
        <v>76</v>
      </c>
      <c r="AY760" s="254" t="s">
        <v>232</v>
      </c>
    </row>
    <row r="761" s="13" customFormat="1">
      <c r="A761" s="13"/>
      <c r="B761" s="243"/>
      <c r="C761" s="244"/>
      <c r="D761" s="245" t="s">
        <v>239</v>
      </c>
      <c r="E761" s="246" t="s">
        <v>1</v>
      </c>
      <c r="F761" s="247" t="s">
        <v>1659</v>
      </c>
      <c r="G761" s="244"/>
      <c r="H761" s="248">
        <v>7.9000000000000004</v>
      </c>
      <c r="I761" s="249"/>
      <c r="J761" s="244"/>
      <c r="K761" s="244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239</v>
      </c>
      <c r="AU761" s="254" t="s">
        <v>85</v>
      </c>
      <c r="AV761" s="13" t="s">
        <v>85</v>
      </c>
      <c r="AW761" s="13" t="s">
        <v>32</v>
      </c>
      <c r="AX761" s="13" t="s">
        <v>76</v>
      </c>
      <c r="AY761" s="254" t="s">
        <v>232</v>
      </c>
    </row>
    <row r="762" s="13" customFormat="1">
      <c r="A762" s="13"/>
      <c r="B762" s="243"/>
      <c r="C762" s="244"/>
      <c r="D762" s="245" t="s">
        <v>239</v>
      </c>
      <c r="E762" s="246" t="s">
        <v>1</v>
      </c>
      <c r="F762" s="247" t="s">
        <v>1660</v>
      </c>
      <c r="G762" s="244"/>
      <c r="H762" s="248">
        <v>688.79999999999995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239</v>
      </c>
      <c r="AU762" s="254" t="s">
        <v>85</v>
      </c>
      <c r="AV762" s="13" t="s">
        <v>85</v>
      </c>
      <c r="AW762" s="13" t="s">
        <v>32</v>
      </c>
      <c r="AX762" s="13" t="s">
        <v>76</v>
      </c>
      <c r="AY762" s="254" t="s">
        <v>232</v>
      </c>
    </row>
    <row r="763" s="13" customFormat="1">
      <c r="A763" s="13"/>
      <c r="B763" s="243"/>
      <c r="C763" s="244"/>
      <c r="D763" s="245" t="s">
        <v>239</v>
      </c>
      <c r="E763" s="246" t="s">
        <v>1</v>
      </c>
      <c r="F763" s="247" t="s">
        <v>1661</v>
      </c>
      <c r="G763" s="244"/>
      <c r="H763" s="248">
        <v>12.300000000000001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239</v>
      </c>
      <c r="AU763" s="254" t="s">
        <v>85</v>
      </c>
      <c r="AV763" s="13" t="s">
        <v>85</v>
      </c>
      <c r="AW763" s="13" t="s">
        <v>32</v>
      </c>
      <c r="AX763" s="13" t="s">
        <v>76</v>
      </c>
      <c r="AY763" s="254" t="s">
        <v>232</v>
      </c>
    </row>
    <row r="764" s="13" customFormat="1">
      <c r="A764" s="13"/>
      <c r="B764" s="243"/>
      <c r="C764" s="244"/>
      <c r="D764" s="245" t="s">
        <v>239</v>
      </c>
      <c r="E764" s="246" t="s">
        <v>1</v>
      </c>
      <c r="F764" s="247" t="s">
        <v>1662</v>
      </c>
      <c r="G764" s="244"/>
      <c r="H764" s="248">
        <v>12.225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239</v>
      </c>
      <c r="AU764" s="254" t="s">
        <v>85</v>
      </c>
      <c r="AV764" s="13" t="s">
        <v>85</v>
      </c>
      <c r="AW764" s="13" t="s">
        <v>32</v>
      </c>
      <c r="AX764" s="13" t="s">
        <v>76</v>
      </c>
      <c r="AY764" s="254" t="s">
        <v>232</v>
      </c>
    </row>
    <row r="765" s="13" customFormat="1">
      <c r="A765" s="13"/>
      <c r="B765" s="243"/>
      <c r="C765" s="244"/>
      <c r="D765" s="245" t="s">
        <v>239</v>
      </c>
      <c r="E765" s="246" t="s">
        <v>1</v>
      </c>
      <c r="F765" s="247" t="s">
        <v>1663</v>
      </c>
      <c r="G765" s="244"/>
      <c r="H765" s="248">
        <v>11.9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239</v>
      </c>
      <c r="AU765" s="254" t="s">
        <v>85</v>
      </c>
      <c r="AV765" s="13" t="s">
        <v>85</v>
      </c>
      <c r="AW765" s="13" t="s">
        <v>32</v>
      </c>
      <c r="AX765" s="13" t="s">
        <v>76</v>
      </c>
      <c r="AY765" s="254" t="s">
        <v>232</v>
      </c>
    </row>
    <row r="766" s="13" customFormat="1">
      <c r="A766" s="13"/>
      <c r="B766" s="243"/>
      <c r="C766" s="244"/>
      <c r="D766" s="245" t="s">
        <v>239</v>
      </c>
      <c r="E766" s="246" t="s">
        <v>1</v>
      </c>
      <c r="F766" s="247" t="s">
        <v>1664</v>
      </c>
      <c r="G766" s="244"/>
      <c r="H766" s="248">
        <v>11.57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239</v>
      </c>
      <c r="AU766" s="254" t="s">
        <v>85</v>
      </c>
      <c r="AV766" s="13" t="s">
        <v>85</v>
      </c>
      <c r="AW766" s="13" t="s">
        <v>32</v>
      </c>
      <c r="AX766" s="13" t="s">
        <v>76</v>
      </c>
      <c r="AY766" s="254" t="s">
        <v>232</v>
      </c>
    </row>
    <row r="767" s="13" customFormat="1">
      <c r="A767" s="13"/>
      <c r="B767" s="243"/>
      <c r="C767" s="244"/>
      <c r="D767" s="245" t="s">
        <v>239</v>
      </c>
      <c r="E767" s="246" t="s">
        <v>1</v>
      </c>
      <c r="F767" s="247" t="s">
        <v>1665</v>
      </c>
      <c r="G767" s="244"/>
      <c r="H767" s="248">
        <v>11.244999999999999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239</v>
      </c>
      <c r="AU767" s="254" t="s">
        <v>85</v>
      </c>
      <c r="AV767" s="13" t="s">
        <v>85</v>
      </c>
      <c r="AW767" s="13" t="s">
        <v>32</v>
      </c>
      <c r="AX767" s="13" t="s">
        <v>76</v>
      </c>
      <c r="AY767" s="254" t="s">
        <v>232</v>
      </c>
    </row>
    <row r="768" s="13" customFormat="1">
      <c r="A768" s="13"/>
      <c r="B768" s="243"/>
      <c r="C768" s="244"/>
      <c r="D768" s="245" t="s">
        <v>239</v>
      </c>
      <c r="E768" s="246" t="s">
        <v>1</v>
      </c>
      <c r="F768" s="247" t="s">
        <v>1666</v>
      </c>
      <c r="G768" s="244"/>
      <c r="H768" s="248">
        <v>10.484999999999999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239</v>
      </c>
      <c r="AU768" s="254" t="s">
        <v>85</v>
      </c>
      <c r="AV768" s="13" t="s">
        <v>85</v>
      </c>
      <c r="AW768" s="13" t="s">
        <v>32</v>
      </c>
      <c r="AX768" s="13" t="s">
        <v>76</v>
      </c>
      <c r="AY768" s="254" t="s">
        <v>232</v>
      </c>
    </row>
    <row r="769" s="13" customFormat="1">
      <c r="A769" s="13"/>
      <c r="B769" s="243"/>
      <c r="C769" s="244"/>
      <c r="D769" s="245" t="s">
        <v>239</v>
      </c>
      <c r="E769" s="246" t="s">
        <v>1</v>
      </c>
      <c r="F769" s="247" t="s">
        <v>1667</v>
      </c>
      <c r="G769" s="244"/>
      <c r="H769" s="248">
        <v>9.3000000000000007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239</v>
      </c>
      <c r="AU769" s="254" t="s">
        <v>85</v>
      </c>
      <c r="AV769" s="13" t="s">
        <v>85</v>
      </c>
      <c r="AW769" s="13" t="s">
        <v>32</v>
      </c>
      <c r="AX769" s="13" t="s">
        <v>76</v>
      </c>
      <c r="AY769" s="254" t="s">
        <v>232</v>
      </c>
    </row>
    <row r="770" s="13" customFormat="1">
      <c r="A770" s="13"/>
      <c r="B770" s="243"/>
      <c r="C770" s="244"/>
      <c r="D770" s="245" t="s">
        <v>239</v>
      </c>
      <c r="E770" s="246" t="s">
        <v>1</v>
      </c>
      <c r="F770" s="247" t="s">
        <v>1668</v>
      </c>
      <c r="G770" s="244"/>
      <c r="H770" s="248">
        <v>8.0999999999999996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239</v>
      </c>
      <c r="AU770" s="254" t="s">
        <v>85</v>
      </c>
      <c r="AV770" s="13" t="s">
        <v>85</v>
      </c>
      <c r="AW770" s="13" t="s">
        <v>32</v>
      </c>
      <c r="AX770" s="13" t="s">
        <v>76</v>
      </c>
      <c r="AY770" s="254" t="s">
        <v>232</v>
      </c>
    </row>
    <row r="771" s="13" customFormat="1">
      <c r="A771" s="13"/>
      <c r="B771" s="243"/>
      <c r="C771" s="244"/>
      <c r="D771" s="245" t="s">
        <v>239</v>
      </c>
      <c r="E771" s="246" t="s">
        <v>1</v>
      </c>
      <c r="F771" s="247" t="s">
        <v>1669</v>
      </c>
      <c r="G771" s="244"/>
      <c r="H771" s="248">
        <v>63.810000000000002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239</v>
      </c>
      <c r="AU771" s="254" t="s">
        <v>85</v>
      </c>
      <c r="AV771" s="13" t="s">
        <v>85</v>
      </c>
      <c r="AW771" s="13" t="s">
        <v>32</v>
      </c>
      <c r="AX771" s="13" t="s">
        <v>76</v>
      </c>
      <c r="AY771" s="254" t="s">
        <v>232</v>
      </c>
    </row>
    <row r="772" s="13" customFormat="1">
      <c r="A772" s="13"/>
      <c r="B772" s="243"/>
      <c r="C772" s="244"/>
      <c r="D772" s="245" t="s">
        <v>239</v>
      </c>
      <c r="E772" s="246" t="s">
        <v>1</v>
      </c>
      <c r="F772" s="247" t="s">
        <v>1670</v>
      </c>
      <c r="G772" s="244"/>
      <c r="H772" s="248">
        <v>7.0899999999999999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239</v>
      </c>
      <c r="AU772" s="254" t="s">
        <v>85</v>
      </c>
      <c r="AV772" s="13" t="s">
        <v>85</v>
      </c>
      <c r="AW772" s="13" t="s">
        <v>32</v>
      </c>
      <c r="AX772" s="13" t="s">
        <v>76</v>
      </c>
      <c r="AY772" s="254" t="s">
        <v>232</v>
      </c>
    </row>
    <row r="773" s="13" customFormat="1">
      <c r="A773" s="13"/>
      <c r="B773" s="243"/>
      <c r="C773" s="244"/>
      <c r="D773" s="245" t="s">
        <v>239</v>
      </c>
      <c r="E773" s="246" t="s">
        <v>1</v>
      </c>
      <c r="F773" s="247" t="s">
        <v>1670</v>
      </c>
      <c r="G773" s="244"/>
      <c r="H773" s="248">
        <v>7.0899999999999999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239</v>
      </c>
      <c r="AU773" s="254" t="s">
        <v>85</v>
      </c>
      <c r="AV773" s="13" t="s">
        <v>85</v>
      </c>
      <c r="AW773" s="13" t="s">
        <v>32</v>
      </c>
      <c r="AX773" s="13" t="s">
        <v>76</v>
      </c>
      <c r="AY773" s="254" t="s">
        <v>232</v>
      </c>
    </row>
    <row r="774" s="16" customFormat="1">
      <c r="A774" s="16"/>
      <c r="B774" s="287"/>
      <c r="C774" s="288"/>
      <c r="D774" s="245" t="s">
        <v>239</v>
      </c>
      <c r="E774" s="289" t="s">
        <v>1</v>
      </c>
      <c r="F774" s="290" t="s">
        <v>499</v>
      </c>
      <c r="G774" s="288"/>
      <c r="H774" s="291">
        <v>4912.2950000000001</v>
      </c>
      <c r="I774" s="292"/>
      <c r="J774" s="288"/>
      <c r="K774" s="288"/>
      <c r="L774" s="293"/>
      <c r="M774" s="294"/>
      <c r="N774" s="295"/>
      <c r="O774" s="295"/>
      <c r="P774" s="295"/>
      <c r="Q774" s="295"/>
      <c r="R774" s="295"/>
      <c r="S774" s="295"/>
      <c r="T774" s="29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97" t="s">
        <v>239</v>
      </c>
      <c r="AU774" s="297" t="s">
        <v>85</v>
      </c>
      <c r="AV774" s="16" t="s">
        <v>244</v>
      </c>
      <c r="AW774" s="16" t="s">
        <v>32</v>
      </c>
      <c r="AX774" s="16" t="s">
        <v>76</v>
      </c>
      <c r="AY774" s="297" t="s">
        <v>232</v>
      </c>
    </row>
    <row r="775" s="15" customFormat="1">
      <c r="A775" s="15"/>
      <c r="B775" s="266"/>
      <c r="C775" s="267"/>
      <c r="D775" s="245" t="s">
        <v>239</v>
      </c>
      <c r="E775" s="268" t="s">
        <v>1</v>
      </c>
      <c r="F775" s="269" t="s">
        <v>1500</v>
      </c>
      <c r="G775" s="267"/>
      <c r="H775" s="268" t="s">
        <v>1</v>
      </c>
      <c r="I775" s="270"/>
      <c r="J775" s="267"/>
      <c r="K775" s="267"/>
      <c r="L775" s="271"/>
      <c r="M775" s="272"/>
      <c r="N775" s="273"/>
      <c r="O775" s="273"/>
      <c r="P775" s="273"/>
      <c r="Q775" s="273"/>
      <c r="R775" s="273"/>
      <c r="S775" s="273"/>
      <c r="T775" s="274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5" t="s">
        <v>239</v>
      </c>
      <c r="AU775" s="275" t="s">
        <v>85</v>
      </c>
      <c r="AV775" s="15" t="s">
        <v>83</v>
      </c>
      <c r="AW775" s="15" t="s">
        <v>32</v>
      </c>
      <c r="AX775" s="15" t="s">
        <v>76</v>
      </c>
      <c r="AY775" s="275" t="s">
        <v>232</v>
      </c>
    </row>
    <row r="776" s="13" customFormat="1">
      <c r="A776" s="13"/>
      <c r="B776" s="243"/>
      <c r="C776" s="244"/>
      <c r="D776" s="245" t="s">
        <v>239</v>
      </c>
      <c r="E776" s="246" t="s">
        <v>1</v>
      </c>
      <c r="F776" s="247" t="s">
        <v>1671</v>
      </c>
      <c r="G776" s="244"/>
      <c r="H776" s="248">
        <v>49.630000000000003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239</v>
      </c>
      <c r="AU776" s="254" t="s">
        <v>85</v>
      </c>
      <c r="AV776" s="13" t="s">
        <v>85</v>
      </c>
      <c r="AW776" s="13" t="s">
        <v>32</v>
      </c>
      <c r="AX776" s="13" t="s">
        <v>76</v>
      </c>
      <c r="AY776" s="254" t="s">
        <v>232</v>
      </c>
    </row>
    <row r="777" s="13" customFormat="1">
      <c r="A777" s="13"/>
      <c r="B777" s="243"/>
      <c r="C777" s="244"/>
      <c r="D777" s="245" t="s">
        <v>239</v>
      </c>
      <c r="E777" s="246" t="s">
        <v>1</v>
      </c>
      <c r="F777" s="247" t="s">
        <v>1670</v>
      </c>
      <c r="G777" s="244"/>
      <c r="H777" s="248">
        <v>7.0899999999999999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239</v>
      </c>
      <c r="AU777" s="254" t="s">
        <v>85</v>
      </c>
      <c r="AV777" s="13" t="s">
        <v>85</v>
      </c>
      <c r="AW777" s="13" t="s">
        <v>32</v>
      </c>
      <c r="AX777" s="13" t="s">
        <v>76</v>
      </c>
      <c r="AY777" s="254" t="s">
        <v>232</v>
      </c>
    </row>
    <row r="778" s="13" customFormat="1">
      <c r="A778" s="13"/>
      <c r="B778" s="243"/>
      <c r="C778" s="244"/>
      <c r="D778" s="245" t="s">
        <v>239</v>
      </c>
      <c r="E778" s="246" t="s">
        <v>1</v>
      </c>
      <c r="F778" s="247" t="s">
        <v>1670</v>
      </c>
      <c r="G778" s="244"/>
      <c r="H778" s="248">
        <v>7.0899999999999999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239</v>
      </c>
      <c r="AU778" s="254" t="s">
        <v>85</v>
      </c>
      <c r="AV778" s="13" t="s">
        <v>85</v>
      </c>
      <c r="AW778" s="13" t="s">
        <v>32</v>
      </c>
      <c r="AX778" s="13" t="s">
        <v>76</v>
      </c>
      <c r="AY778" s="254" t="s">
        <v>232</v>
      </c>
    </row>
    <row r="779" s="16" customFormat="1">
      <c r="A779" s="16"/>
      <c r="B779" s="287"/>
      <c r="C779" s="288"/>
      <c r="D779" s="245" t="s">
        <v>239</v>
      </c>
      <c r="E779" s="289" t="s">
        <v>1</v>
      </c>
      <c r="F779" s="290" t="s">
        <v>499</v>
      </c>
      <c r="G779" s="288"/>
      <c r="H779" s="291">
        <v>63.810000000000002</v>
      </c>
      <c r="I779" s="292"/>
      <c r="J779" s="288"/>
      <c r="K779" s="288"/>
      <c r="L779" s="293"/>
      <c r="M779" s="294"/>
      <c r="N779" s="295"/>
      <c r="O779" s="295"/>
      <c r="P779" s="295"/>
      <c r="Q779" s="295"/>
      <c r="R779" s="295"/>
      <c r="S779" s="295"/>
      <c r="T779" s="29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97" t="s">
        <v>239</v>
      </c>
      <c r="AU779" s="297" t="s">
        <v>85</v>
      </c>
      <c r="AV779" s="16" t="s">
        <v>244</v>
      </c>
      <c r="AW779" s="16" t="s">
        <v>32</v>
      </c>
      <c r="AX779" s="16" t="s">
        <v>76</v>
      </c>
      <c r="AY779" s="297" t="s">
        <v>232</v>
      </c>
    </row>
    <row r="780" s="14" customFormat="1">
      <c r="A780" s="14"/>
      <c r="B780" s="255"/>
      <c r="C780" s="256"/>
      <c r="D780" s="245" t="s">
        <v>239</v>
      </c>
      <c r="E780" s="257" t="s">
        <v>1</v>
      </c>
      <c r="F780" s="258" t="s">
        <v>258</v>
      </c>
      <c r="G780" s="256"/>
      <c r="H780" s="259">
        <v>5104.625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5" t="s">
        <v>239</v>
      </c>
      <c r="AU780" s="265" t="s">
        <v>85</v>
      </c>
      <c r="AV780" s="14" t="s">
        <v>237</v>
      </c>
      <c r="AW780" s="14" t="s">
        <v>32</v>
      </c>
      <c r="AX780" s="14" t="s">
        <v>83</v>
      </c>
      <c r="AY780" s="265" t="s">
        <v>232</v>
      </c>
    </row>
    <row r="781" s="2" customFormat="1" ht="21.75" customHeight="1">
      <c r="A781" s="39"/>
      <c r="B781" s="40"/>
      <c r="C781" s="229" t="s">
        <v>460</v>
      </c>
      <c r="D781" s="229" t="s">
        <v>234</v>
      </c>
      <c r="E781" s="230" t="s">
        <v>1672</v>
      </c>
      <c r="F781" s="231" t="s">
        <v>1673</v>
      </c>
      <c r="G781" s="232" t="s">
        <v>293</v>
      </c>
      <c r="H781" s="233">
        <v>1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0.29304999999999998</v>
      </c>
      <c r="R781" s="239">
        <f>Q781*H781</f>
        <v>0.29304999999999998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237</v>
      </c>
      <c r="AT781" s="241" t="s">
        <v>234</v>
      </c>
      <c r="AU781" s="241" t="s">
        <v>85</v>
      </c>
      <c r="AY781" s="18" t="s">
        <v>232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237</v>
      </c>
      <c r="BM781" s="241" t="s">
        <v>1674</v>
      </c>
    </row>
    <row r="782" s="15" customFormat="1">
      <c r="A782" s="15"/>
      <c r="B782" s="266"/>
      <c r="C782" s="267"/>
      <c r="D782" s="245" t="s">
        <v>239</v>
      </c>
      <c r="E782" s="268" t="s">
        <v>1</v>
      </c>
      <c r="F782" s="269" t="s">
        <v>1553</v>
      </c>
      <c r="G782" s="267"/>
      <c r="H782" s="268" t="s">
        <v>1</v>
      </c>
      <c r="I782" s="270"/>
      <c r="J782" s="267"/>
      <c r="K782" s="267"/>
      <c r="L782" s="271"/>
      <c r="M782" s="272"/>
      <c r="N782" s="273"/>
      <c r="O782" s="273"/>
      <c r="P782" s="273"/>
      <c r="Q782" s="273"/>
      <c r="R782" s="273"/>
      <c r="S782" s="273"/>
      <c r="T782" s="27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5" t="s">
        <v>239</v>
      </c>
      <c r="AU782" s="275" t="s">
        <v>85</v>
      </c>
      <c r="AV782" s="15" t="s">
        <v>83</v>
      </c>
      <c r="AW782" s="15" t="s">
        <v>32</v>
      </c>
      <c r="AX782" s="15" t="s">
        <v>76</v>
      </c>
      <c r="AY782" s="275" t="s">
        <v>232</v>
      </c>
    </row>
    <row r="783" s="15" customFormat="1">
      <c r="A783" s="15"/>
      <c r="B783" s="266"/>
      <c r="C783" s="267"/>
      <c r="D783" s="245" t="s">
        <v>239</v>
      </c>
      <c r="E783" s="268" t="s">
        <v>1</v>
      </c>
      <c r="F783" s="269" t="s">
        <v>1500</v>
      </c>
      <c r="G783" s="267"/>
      <c r="H783" s="268" t="s">
        <v>1</v>
      </c>
      <c r="I783" s="270"/>
      <c r="J783" s="267"/>
      <c r="K783" s="267"/>
      <c r="L783" s="271"/>
      <c r="M783" s="272"/>
      <c r="N783" s="273"/>
      <c r="O783" s="273"/>
      <c r="P783" s="273"/>
      <c r="Q783" s="273"/>
      <c r="R783" s="273"/>
      <c r="S783" s="273"/>
      <c r="T783" s="27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5" t="s">
        <v>239</v>
      </c>
      <c r="AU783" s="275" t="s">
        <v>85</v>
      </c>
      <c r="AV783" s="15" t="s">
        <v>83</v>
      </c>
      <c r="AW783" s="15" t="s">
        <v>32</v>
      </c>
      <c r="AX783" s="15" t="s">
        <v>76</v>
      </c>
      <c r="AY783" s="275" t="s">
        <v>232</v>
      </c>
    </row>
    <row r="784" s="13" customFormat="1">
      <c r="A784" s="13"/>
      <c r="B784" s="243"/>
      <c r="C784" s="244"/>
      <c r="D784" s="245" t="s">
        <v>239</v>
      </c>
      <c r="E784" s="246" t="s">
        <v>1</v>
      </c>
      <c r="F784" s="247" t="s">
        <v>1675</v>
      </c>
      <c r="G784" s="244"/>
      <c r="H784" s="248">
        <v>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239</v>
      </c>
      <c r="AU784" s="254" t="s">
        <v>85</v>
      </c>
      <c r="AV784" s="13" t="s">
        <v>85</v>
      </c>
      <c r="AW784" s="13" t="s">
        <v>32</v>
      </c>
      <c r="AX784" s="13" t="s">
        <v>76</v>
      </c>
      <c r="AY784" s="254" t="s">
        <v>232</v>
      </c>
    </row>
    <row r="785" s="14" customFormat="1">
      <c r="A785" s="14"/>
      <c r="B785" s="255"/>
      <c r="C785" s="256"/>
      <c r="D785" s="245" t="s">
        <v>239</v>
      </c>
      <c r="E785" s="257" t="s">
        <v>1</v>
      </c>
      <c r="F785" s="258" t="s">
        <v>258</v>
      </c>
      <c r="G785" s="256"/>
      <c r="H785" s="259">
        <v>1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5" t="s">
        <v>239</v>
      </c>
      <c r="AU785" s="265" t="s">
        <v>85</v>
      </c>
      <c r="AV785" s="14" t="s">
        <v>237</v>
      </c>
      <c r="AW785" s="14" t="s">
        <v>32</v>
      </c>
      <c r="AX785" s="14" t="s">
        <v>83</v>
      </c>
      <c r="AY785" s="265" t="s">
        <v>232</v>
      </c>
    </row>
    <row r="786" s="2" customFormat="1" ht="24.15" customHeight="1">
      <c r="A786" s="39"/>
      <c r="B786" s="40"/>
      <c r="C786" s="276" t="s">
        <v>466</v>
      </c>
      <c r="D786" s="276" t="s">
        <v>485</v>
      </c>
      <c r="E786" s="277" t="s">
        <v>1676</v>
      </c>
      <c r="F786" s="278" t="s">
        <v>1677</v>
      </c>
      <c r="G786" s="279" t="s">
        <v>189</v>
      </c>
      <c r="H786" s="280">
        <v>1</v>
      </c>
      <c r="I786" s="281"/>
      <c r="J786" s="282">
        <f>ROUND(I786*H786,2)</f>
        <v>0</v>
      </c>
      <c r="K786" s="283"/>
      <c r="L786" s="284"/>
      <c r="M786" s="285" t="s">
        <v>1</v>
      </c>
      <c r="N786" s="286" t="s">
        <v>41</v>
      </c>
      <c r="O786" s="92"/>
      <c r="P786" s="239">
        <f>O786*H786</f>
        <v>0</v>
      </c>
      <c r="Q786" s="239">
        <v>2.6000000000000001</v>
      </c>
      <c r="R786" s="239">
        <f>Q786*H786</f>
        <v>2.6000000000000001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273</v>
      </c>
      <c r="AT786" s="241" t="s">
        <v>485</v>
      </c>
      <c r="AU786" s="241" t="s">
        <v>85</v>
      </c>
      <c r="AY786" s="18" t="s">
        <v>232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237</v>
      </c>
      <c r="BM786" s="241" t="s">
        <v>1678</v>
      </c>
    </row>
    <row r="787" s="15" customFormat="1">
      <c r="A787" s="15"/>
      <c r="B787" s="266"/>
      <c r="C787" s="267"/>
      <c r="D787" s="245" t="s">
        <v>239</v>
      </c>
      <c r="E787" s="268" t="s">
        <v>1</v>
      </c>
      <c r="F787" s="269" t="s">
        <v>1553</v>
      </c>
      <c r="G787" s="267"/>
      <c r="H787" s="268" t="s">
        <v>1</v>
      </c>
      <c r="I787" s="270"/>
      <c r="J787" s="267"/>
      <c r="K787" s="267"/>
      <c r="L787" s="271"/>
      <c r="M787" s="272"/>
      <c r="N787" s="273"/>
      <c r="O787" s="273"/>
      <c r="P787" s="273"/>
      <c r="Q787" s="273"/>
      <c r="R787" s="273"/>
      <c r="S787" s="273"/>
      <c r="T787" s="274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5" t="s">
        <v>239</v>
      </c>
      <c r="AU787" s="275" t="s">
        <v>85</v>
      </c>
      <c r="AV787" s="15" t="s">
        <v>83</v>
      </c>
      <c r="AW787" s="15" t="s">
        <v>32</v>
      </c>
      <c r="AX787" s="15" t="s">
        <v>76</v>
      </c>
      <c r="AY787" s="275" t="s">
        <v>232</v>
      </c>
    </row>
    <row r="788" s="15" customFormat="1">
      <c r="A788" s="15"/>
      <c r="B788" s="266"/>
      <c r="C788" s="267"/>
      <c r="D788" s="245" t="s">
        <v>239</v>
      </c>
      <c r="E788" s="268" t="s">
        <v>1</v>
      </c>
      <c r="F788" s="269" t="s">
        <v>1679</v>
      </c>
      <c r="G788" s="267"/>
      <c r="H788" s="268" t="s">
        <v>1</v>
      </c>
      <c r="I788" s="270"/>
      <c r="J788" s="267"/>
      <c r="K788" s="267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239</v>
      </c>
      <c r="AU788" s="275" t="s">
        <v>85</v>
      </c>
      <c r="AV788" s="15" t="s">
        <v>83</v>
      </c>
      <c r="AW788" s="15" t="s">
        <v>32</v>
      </c>
      <c r="AX788" s="15" t="s">
        <v>76</v>
      </c>
      <c r="AY788" s="275" t="s">
        <v>232</v>
      </c>
    </row>
    <row r="789" s="13" customFormat="1">
      <c r="A789" s="13"/>
      <c r="B789" s="243"/>
      <c r="C789" s="244"/>
      <c r="D789" s="245" t="s">
        <v>239</v>
      </c>
      <c r="E789" s="246" t="s">
        <v>1</v>
      </c>
      <c r="F789" s="247" t="s">
        <v>1680</v>
      </c>
      <c r="G789" s="244"/>
      <c r="H789" s="248">
        <v>1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239</v>
      </c>
      <c r="AU789" s="254" t="s">
        <v>85</v>
      </c>
      <c r="AV789" s="13" t="s">
        <v>85</v>
      </c>
      <c r="AW789" s="13" t="s">
        <v>32</v>
      </c>
      <c r="AX789" s="13" t="s">
        <v>76</v>
      </c>
      <c r="AY789" s="254" t="s">
        <v>232</v>
      </c>
    </row>
    <row r="790" s="14" customFormat="1">
      <c r="A790" s="14"/>
      <c r="B790" s="255"/>
      <c r="C790" s="256"/>
      <c r="D790" s="245" t="s">
        <v>239</v>
      </c>
      <c r="E790" s="257" t="s">
        <v>1</v>
      </c>
      <c r="F790" s="258" t="s">
        <v>258</v>
      </c>
      <c r="G790" s="256"/>
      <c r="H790" s="259">
        <v>1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5" t="s">
        <v>239</v>
      </c>
      <c r="AU790" s="265" t="s">
        <v>85</v>
      </c>
      <c r="AV790" s="14" t="s">
        <v>237</v>
      </c>
      <c r="AW790" s="14" t="s">
        <v>32</v>
      </c>
      <c r="AX790" s="14" t="s">
        <v>83</v>
      </c>
      <c r="AY790" s="265" t="s">
        <v>232</v>
      </c>
    </row>
    <row r="791" s="2" customFormat="1" ht="24.15" customHeight="1">
      <c r="A791" s="39"/>
      <c r="B791" s="40"/>
      <c r="C791" s="229" t="s">
        <v>475</v>
      </c>
      <c r="D791" s="229" t="s">
        <v>234</v>
      </c>
      <c r="E791" s="230" t="s">
        <v>1681</v>
      </c>
      <c r="F791" s="231" t="s">
        <v>1682</v>
      </c>
      <c r="G791" s="232" t="s">
        <v>293</v>
      </c>
      <c r="H791" s="233">
        <v>278</v>
      </c>
      <c r="I791" s="234"/>
      <c r="J791" s="235">
        <f>ROUND(I791*H791,2)</f>
        <v>0</v>
      </c>
      <c r="K791" s="236"/>
      <c r="L791" s="45"/>
      <c r="M791" s="237" t="s">
        <v>1</v>
      </c>
      <c r="N791" s="238" t="s">
        <v>41</v>
      </c>
      <c r="O791" s="92"/>
      <c r="P791" s="239">
        <f>O791*H791</f>
        <v>0</v>
      </c>
      <c r="Q791" s="239">
        <v>0.024160000000000001</v>
      </c>
      <c r="R791" s="239">
        <f>Q791*H791</f>
        <v>6.7164800000000007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237</v>
      </c>
      <c r="AT791" s="241" t="s">
        <v>234</v>
      </c>
      <c r="AU791" s="241" t="s">
        <v>85</v>
      </c>
      <c r="AY791" s="18" t="s">
        <v>232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83</v>
      </c>
      <c r="BK791" s="242">
        <f>ROUND(I791*H791,2)</f>
        <v>0</v>
      </c>
      <c r="BL791" s="18" t="s">
        <v>237</v>
      </c>
      <c r="BM791" s="241" t="s">
        <v>1683</v>
      </c>
    </row>
    <row r="792" s="15" customFormat="1">
      <c r="A792" s="15"/>
      <c r="B792" s="266"/>
      <c r="C792" s="267"/>
      <c r="D792" s="245" t="s">
        <v>239</v>
      </c>
      <c r="E792" s="268" t="s">
        <v>1</v>
      </c>
      <c r="F792" s="269" t="s">
        <v>1684</v>
      </c>
      <c r="G792" s="267"/>
      <c r="H792" s="268" t="s">
        <v>1</v>
      </c>
      <c r="I792" s="270"/>
      <c r="J792" s="267"/>
      <c r="K792" s="267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239</v>
      </c>
      <c r="AU792" s="275" t="s">
        <v>85</v>
      </c>
      <c r="AV792" s="15" t="s">
        <v>83</v>
      </c>
      <c r="AW792" s="15" t="s">
        <v>32</v>
      </c>
      <c r="AX792" s="15" t="s">
        <v>76</v>
      </c>
      <c r="AY792" s="275" t="s">
        <v>232</v>
      </c>
    </row>
    <row r="793" s="13" customFormat="1">
      <c r="A793" s="13"/>
      <c r="B793" s="243"/>
      <c r="C793" s="244"/>
      <c r="D793" s="245" t="s">
        <v>239</v>
      </c>
      <c r="E793" s="246" t="s">
        <v>1</v>
      </c>
      <c r="F793" s="247" t="s">
        <v>929</v>
      </c>
      <c r="G793" s="244"/>
      <c r="H793" s="248">
        <v>131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239</v>
      </c>
      <c r="AU793" s="254" t="s">
        <v>85</v>
      </c>
      <c r="AV793" s="13" t="s">
        <v>85</v>
      </c>
      <c r="AW793" s="13" t="s">
        <v>32</v>
      </c>
      <c r="AX793" s="13" t="s">
        <v>76</v>
      </c>
      <c r="AY793" s="254" t="s">
        <v>232</v>
      </c>
    </row>
    <row r="794" s="15" customFormat="1">
      <c r="A794" s="15"/>
      <c r="B794" s="266"/>
      <c r="C794" s="267"/>
      <c r="D794" s="245" t="s">
        <v>239</v>
      </c>
      <c r="E794" s="268" t="s">
        <v>1</v>
      </c>
      <c r="F794" s="269" t="s">
        <v>1684</v>
      </c>
      <c r="G794" s="267"/>
      <c r="H794" s="268" t="s">
        <v>1</v>
      </c>
      <c r="I794" s="270"/>
      <c r="J794" s="267"/>
      <c r="K794" s="267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239</v>
      </c>
      <c r="AU794" s="275" t="s">
        <v>85</v>
      </c>
      <c r="AV794" s="15" t="s">
        <v>83</v>
      </c>
      <c r="AW794" s="15" t="s">
        <v>32</v>
      </c>
      <c r="AX794" s="15" t="s">
        <v>76</v>
      </c>
      <c r="AY794" s="275" t="s">
        <v>232</v>
      </c>
    </row>
    <row r="795" s="13" customFormat="1">
      <c r="A795" s="13"/>
      <c r="B795" s="243"/>
      <c r="C795" s="244"/>
      <c r="D795" s="245" t="s">
        <v>239</v>
      </c>
      <c r="E795" s="246" t="s">
        <v>1</v>
      </c>
      <c r="F795" s="247" t="s">
        <v>237</v>
      </c>
      <c r="G795" s="244"/>
      <c r="H795" s="248">
        <v>4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239</v>
      </c>
      <c r="AU795" s="254" t="s">
        <v>85</v>
      </c>
      <c r="AV795" s="13" t="s">
        <v>85</v>
      </c>
      <c r="AW795" s="13" t="s">
        <v>32</v>
      </c>
      <c r="AX795" s="13" t="s">
        <v>76</v>
      </c>
      <c r="AY795" s="254" t="s">
        <v>232</v>
      </c>
    </row>
    <row r="796" s="15" customFormat="1">
      <c r="A796" s="15"/>
      <c r="B796" s="266"/>
      <c r="C796" s="267"/>
      <c r="D796" s="245" t="s">
        <v>239</v>
      </c>
      <c r="E796" s="268" t="s">
        <v>1</v>
      </c>
      <c r="F796" s="269" t="s">
        <v>1685</v>
      </c>
      <c r="G796" s="267"/>
      <c r="H796" s="268" t="s">
        <v>1</v>
      </c>
      <c r="I796" s="270"/>
      <c r="J796" s="267"/>
      <c r="K796" s="267"/>
      <c r="L796" s="271"/>
      <c r="M796" s="272"/>
      <c r="N796" s="273"/>
      <c r="O796" s="273"/>
      <c r="P796" s="273"/>
      <c r="Q796" s="273"/>
      <c r="R796" s="273"/>
      <c r="S796" s="273"/>
      <c r="T796" s="27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5" t="s">
        <v>239</v>
      </c>
      <c r="AU796" s="275" t="s">
        <v>85</v>
      </c>
      <c r="AV796" s="15" t="s">
        <v>83</v>
      </c>
      <c r="AW796" s="15" t="s">
        <v>32</v>
      </c>
      <c r="AX796" s="15" t="s">
        <v>76</v>
      </c>
      <c r="AY796" s="275" t="s">
        <v>232</v>
      </c>
    </row>
    <row r="797" s="13" customFormat="1">
      <c r="A797" s="13"/>
      <c r="B797" s="243"/>
      <c r="C797" s="244"/>
      <c r="D797" s="245" t="s">
        <v>239</v>
      </c>
      <c r="E797" s="246" t="s">
        <v>1</v>
      </c>
      <c r="F797" s="247" t="s">
        <v>929</v>
      </c>
      <c r="G797" s="244"/>
      <c r="H797" s="248">
        <v>131</v>
      </c>
      <c r="I797" s="249"/>
      <c r="J797" s="244"/>
      <c r="K797" s="244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239</v>
      </c>
      <c r="AU797" s="254" t="s">
        <v>85</v>
      </c>
      <c r="AV797" s="13" t="s">
        <v>85</v>
      </c>
      <c r="AW797" s="13" t="s">
        <v>32</v>
      </c>
      <c r="AX797" s="13" t="s">
        <v>76</v>
      </c>
      <c r="AY797" s="254" t="s">
        <v>232</v>
      </c>
    </row>
    <row r="798" s="15" customFormat="1">
      <c r="A798" s="15"/>
      <c r="B798" s="266"/>
      <c r="C798" s="267"/>
      <c r="D798" s="245" t="s">
        <v>239</v>
      </c>
      <c r="E798" s="268" t="s">
        <v>1</v>
      </c>
      <c r="F798" s="269" t="s">
        <v>1685</v>
      </c>
      <c r="G798" s="267"/>
      <c r="H798" s="268" t="s">
        <v>1</v>
      </c>
      <c r="I798" s="270"/>
      <c r="J798" s="267"/>
      <c r="K798" s="267"/>
      <c r="L798" s="271"/>
      <c r="M798" s="272"/>
      <c r="N798" s="273"/>
      <c r="O798" s="273"/>
      <c r="P798" s="273"/>
      <c r="Q798" s="273"/>
      <c r="R798" s="273"/>
      <c r="S798" s="273"/>
      <c r="T798" s="27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5" t="s">
        <v>239</v>
      </c>
      <c r="AU798" s="275" t="s">
        <v>85</v>
      </c>
      <c r="AV798" s="15" t="s">
        <v>83</v>
      </c>
      <c r="AW798" s="15" t="s">
        <v>32</v>
      </c>
      <c r="AX798" s="15" t="s">
        <v>76</v>
      </c>
      <c r="AY798" s="275" t="s">
        <v>232</v>
      </c>
    </row>
    <row r="799" s="13" customFormat="1">
      <c r="A799" s="13"/>
      <c r="B799" s="243"/>
      <c r="C799" s="244"/>
      <c r="D799" s="245" t="s">
        <v>239</v>
      </c>
      <c r="E799" s="246" t="s">
        <v>1</v>
      </c>
      <c r="F799" s="247" t="s">
        <v>237</v>
      </c>
      <c r="G799" s="244"/>
      <c r="H799" s="248">
        <v>4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239</v>
      </c>
      <c r="AU799" s="254" t="s">
        <v>85</v>
      </c>
      <c r="AV799" s="13" t="s">
        <v>85</v>
      </c>
      <c r="AW799" s="13" t="s">
        <v>32</v>
      </c>
      <c r="AX799" s="13" t="s">
        <v>76</v>
      </c>
      <c r="AY799" s="254" t="s">
        <v>232</v>
      </c>
    </row>
    <row r="800" s="15" customFormat="1">
      <c r="A800" s="15"/>
      <c r="B800" s="266"/>
      <c r="C800" s="267"/>
      <c r="D800" s="245" t="s">
        <v>239</v>
      </c>
      <c r="E800" s="268" t="s">
        <v>1</v>
      </c>
      <c r="F800" s="269" t="s">
        <v>1686</v>
      </c>
      <c r="G800" s="267"/>
      <c r="H800" s="268" t="s">
        <v>1</v>
      </c>
      <c r="I800" s="270"/>
      <c r="J800" s="267"/>
      <c r="K800" s="267"/>
      <c r="L800" s="271"/>
      <c r="M800" s="272"/>
      <c r="N800" s="273"/>
      <c r="O800" s="273"/>
      <c r="P800" s="273"/>
      <c r="Q800" s="273"/>
      <c r="R800" s="273"/>
      <c r="S800" s="273"/>
      <c r="T800" s="27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5" t="s">
        <v>239</v>
      </c>
      <c r="AU800" s="275" t="s">
        <v>85</v>
      </c>
      <c r="AV800" s="15" t="s">
        <v>83</v>
      </c>
      <c r="AW800" s="15" t="s">
        <v>32</v>
      </c>
      <c r="AX800" s="15" t="s">
        <v>76</v>
      </c>
      <c r="AY800" s="275" t="s">
        <v>232</v>
      </c>
    </row>
    <row r="801" s="13" customFormat="1">
      <c r="A801" s="13"/>
      <c r="B801" s="243"/>
      <c r="C801" s="244"/>
      <c r="D801" s="245" t="s">
        <v>239</v>
      </c>
      <c r="E801" s="246" t="s">
        <v>1</v>
      </c>
      <c r="F801" s="247" t="s">
        <v>237</v>
      </c>
      <c r="G801" s="244"/>
      <c r="H801" s="248">
        <v>4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239</v>
      </c>
      <c r="AU801" s="254" t="s">
        <v>85</v>
      </c>
      <c r="AV801" s="13" t="s">
        <v>85</v>
      </c>
      <c r="AW801" s="13" t="s">
        <v>32</v>
      </c>
      <c r="AX801" s="13" t="s">
        <v>76</v>
      </c>
      <c r="AY801" s="254" t="s">
        <v>232</v>
      </c>
    </row>
    <row r="802" s="15" customFormat="1">
      <c r="A802" s="15"/>
      <c r="B802" s="266"/>
      <c r="C802" s="267"/>
      <c r="D802" s="245" t="s">
        <v>239</v>
      </c>
      <c r="E802" s="268" t="s">
        <v>1</v>
      </c>
      <c r="F802" s="269" t="s">
        <v>1687</v>
      </c>
      <c r="G802" s="267"/>
      <c r="H802" s="268" t="s">
        <v>1</v>
      </c>
      <c r="I802" s="270"/>
      <c r="J802" s="267"/>
      <c r="K802" s="267"/>
      <c r="L802" s="271"/>
      <c r="M802" s="272"/>
      <c r="N802" s="273"/>
      <c r="O802" s="273"/>
      <c r="P802" s="273"/>
      <c r="Q802" s="273"/>
      <c r="R802" s="273"/>
      <c r="S802" s="273"/>
      <c r="T802" s="27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5" t="s">
        <v>239</v>
      </c>
      <c r="AU802" s="275" t="s">
        <v>85</v>
      </c>
      <c r="AV802" s="15" t="s">
        <v>83</v>
      </c>
      <c r="AW802" s="15" t="s">
        <v>32</v>
      </c>
      <c r="AX802" s="15" t="s">
        <v>76</v>
      </c>
      <c r="AY802" s="275" t="s">
        <v>232</v>
      </c>
    </row>
    <row r="803" s="13" customFormat="1">
      <c r="A803" s="13"/>
      <c r="B803" s="243"/>
      <c r="C803" s="244"/>
      <c r="D803" s="245" t="s">
        <v>239</v>
      </c>
      <c r="E803" s="246" t="s">
        <v>1</v>
      </c>
      <c r="F803" s="247" t="s">
        <v>237</v>
      </c>
      <c r="G803" s="244"/>
      <c r="H803" s="248">
        <v>4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239</v>
      </c>
      <c r="AU803" s="254" t="s">
        <v>85</v>
      </c>
      <c r="AV803" s="13" t="s">
        <v>85</v>
      </c>
      <c r="AW803" s="13" t="s">
        <v>32</v>
      </c>
      <c r="AX803" s="13" t="s">
        <v>76</v>
      </c>
      <c r="AY803" s="254" t="s">
        <v>232</v>
      </c>
    </row>
    <row r="804" s="14" customFormat="1">
      <c r="A804" s="14"/>
      <c r="B804" s="255"/>
      <c r="C804" s="256"/>
      <c r="D804" s="245" t="s">
        <v>239</v>
      </c>
      <c r="E804" s="257" t="s">
        <v>1</v>
      </c>
      <c r="F804" s="258" t="s">
        <v>258</v>
      </c>
      <c r="G804" s="256"/>
      <c r="H804" s="259">
        <v>278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5" t="s">
        <v>239</v>
      </c>
      <c r="AU804" s="265" t="s">
        <v>85</v>
      </c>
      <c r="AV804" s="14" t="s">
        <v>237</v>
      </c>
      <c r="AW804" s="14" t="s">
        <v>32</v>
      </c>
      <c r="AX804" s="14" t="s">
        <v>83</v>
      </c>
      <c r="AY804" s="265" t="s">
        <v>232</v>
      </c>
    </row>
    <row r="805" s="2" customFormat="1" ht="16.5" customHeight="1">
      <c r="A805" s="39"/>
      <c r="B805" s="40"/>
      <c r="C805" s="276" t="s">
        <v>480</v>
      </c>
      <c r="D805" s="276" t="s">
        <v>485</v>
      </c>
      <c r="E805" s="277" t="s">
        <v>1047</v>
      </c>
      <c r="F805" s="278" t="s">
        <v>1688</v>
      </c>
      <c r="G805" s="279" t="s">
        <v>164</v>
      </c>
      <c r="H805" s="280">
        <v>2106</v>
      </c>
      <c r="I805" s="281"/>
      <c r="J805" s="282">
        <f>ROUND(I805*H805,2)</f>
        <v>0</v>
      </c>
      <c r="K805" s="283"/>
      <c r="L805" s="284"/>
      <c r="M805" s="285" t="s">
        <v>1</v>
      </c>
      <c r="N805" s="286" t="s">
        <v>41</v>
      </c>
      <c r="O805" s="92"/>
      <c r="P805" s="239">
        <f>O805*H805</f>
        <v>0</v>
      </c>
      <c r="Q805" s="239">
        <v>0.19500000000000001</v>
      </c>
      <c r="R805" s="239">
        <f>Q805*H805</f>
        <v>410.67000000000002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273</v>
      </c>
      <c r="AT805" s="241" t="s">
        <v>485</v>
      </c>
      <c r="AU805" s="241" t="s">
        <v>85</v>
      </c>
      <c r="AY805" s="18" t="s">
        <v>232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237</v>
      </c>
      <c r="BM805" s="241" t="s">
        <v>1689</v>
      </c>
    </row>
    <row r="806" s="2" customFormat="1" ht="24.15" customHeight="1">
      <c r="A806" s="39"/>
      <c r="B806" s="40"/>
      <c r="C806" s="229" t="s">
        <v>484</v>
      </c>
      <c r="D806" s="229" t="s">
        <v>234</v>
      </c>
      <c r="E806" s="230" t="s">
        <v>1681</v>
      </c>
      <c r="F806" s="231" t="s">
        <v>1682</v>
      </c>
      <c r="G806" s="232" t="s">
        <v>293</v>
      </c>
      <c r="H806" s="233">
        <v>2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0.024160000000000001</v>
      </c>
      <c r="R806" s="239">
        <f>Q806*H806</f>
        <v>0.048320000000000002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237</v>
      </c>
      <c r="AT806" s="241" t="s">
        <v>234</v>
      </c>
      <c r="AU806" s="241" t="s">
        <v>85</v>
      </c>
      <c r="AY806" s="18" t="s">
        <v>232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237</v>
      </c>
      <c r="BM806" s="241" t="s">
        <v>1690</v>
      </c>
    </row>
    <row r="807" s="13" customFormat="1">
      <c r="A807" s="13"/>
      <c r="B807" s="243"/>
      <c r="C807" s="244"/>
      <c r="D807" s="245" t="s">
        <v>239</v>
      </c>
      <c r="E807" s="246" t="s">
        <v>1</v>
      </c>
      <c r="F807" s="247" t="s">
        <v>1691</v>
      </c>
      <c r="G807" s="244"/>
      <c r="H807" s="248">
        <v>2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239</v>
      </c>
      <c r="AU807" s="254" t="s">
        <v>85</v>
      </c>
      <c r="AV807" s="13" t="s">
        <v>85</v>
      </c>
      <c r="AW807" s="13" t="s">
        <v>32</v>
      </c>
      <c r="AX807" s="13" t="s">
        <v>83</v>
      </c>
      <c r="AY807" s="254" t="s">
        <v>232</v>
      </c>
    </row>
    <row r="808" s="2" customFormat="1" ht="24.15" customHeight="1">
      <c r="A808" s="39"/>
      <c r="B808" s="40"/>
      <c r="C808" s="276" t="s">
        <v>491</v>
      </c>
      <c r="D808" s="276" t="s">
        <v>485</v>
      </c>
      <c r="E808" s="277" t="s">
        <v>1692</v>
      </c>
      <c r="F808" s="278" t="s">
        <v>1693</v>
      </c>
      <c r="G808" s="279" t="s">
        <v>189</v>
      </c>
      <c r="H808" s="280">
        <v>1.0800000000000001</v>
      </c>
      <c r="I808" s="281"/>
      <c r="J808" s="282">
        <f>ROUND(I808*H808,2)</f>
        <v>0</v>
      </c>
      <c r="K808" s="283"/>
      <c r="L808" s="284"/>
      <c r="M808" s="285" t="s">
        <v>1</v>
      </c>
      <c r="N808" s="286" t="s">
        <v>41</v>
      </c>
      <c r="O808" s="92"/>
      <c r="P808" s="239">
        <f>O808*H808</f>
        <v>0</v>
      </c>
      <c r="Q808" s="239">
        <v>2.6499999999999999</v>
      </c>
      <c r="R808" s="239">
        <f>Q808*H808</f>
        <v>2.8620000000000001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273</v>
      </c>
      <c r="AT808" s="241" t="s">
        <v>485</v>
      </c>
      <c r="AU808" s="241" t="s">
        <v>85</v>
      </c>
      <c r="AY808" s="18" t="s">
        <v>232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237</v>
      </c>
      <c r="BM808" s="241" t="s">
        <v>1694</v>
      </c>
    </row>
    <row r="809" s="2" customFormat="1">
      <c r="A809" s="39"/>
      <c r="B809" s="40"/>
      <c r="C809" s="41"/>
      <c r="D809" s="245" t="s">
        <v>578</v>
      </c>
      <c r="E809" s="41"/>
      <c r="F809" s="298" t="s">
        <v>1482</v>
      </c>
      <c r="G809" s="41"/>
      <c r="H809" s="41"/>
      <c r="I809" s="299"/>
      <c r="J809" s="41"/>
      <c r="K809" s="41"/>
      <c r="L809" s="45"/>
      <c r="M809" s="300"/>
      <c r="N809" s="301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578</v>
      </c>
      <c r="AU809" s="18" t="s">
        <v>85</v>
      </c>
    </row>
    <row r="810" s="2" customFormat="1" ht="33" customHeight="1">
      <c r="A810" s="39"/>
      <c r="B810" s="40"/>
      <c r="C810" s="229" t="s">
        <v>495</v>
      </c>
      <c r="D810" s="229" t="s">
        <v>234</v>
      </c>
      <c r="E810" s="230" t="s">
        <v>1695</v>
      </c>
      <c r="F810" s="231" t="s">
        <v>1696</v>
      </c>
      <c r="G810" s="232" t="s">
        <v>293</v>
      </c>
      <c r="H810" s="233">
        <v>4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41</v>
      </c>
      <c r="O810" s="92"/>
      <c r="P810" s="239">
        <f>O810*H810</f>
        <v>0</v>
      </c>
      <c r="Q810" s="239">
        <v>0.030269999999999998</v>
      </c>
      <c r="R810" s="239">
        <f>Q810*H810</f>
        <v>0.12107999999999999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237</v>
      </c>
      <c r="AT810" s="241" t="s">
        <v>234</v>
      </c>
      <c r="AU810" s="241" t="s">
        <v>85</v>
      </c>
      <c r="AY810" s="18" t="s">
        <v>232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237</v>
      </c>
      <c r="BM810" s="241" t="s">
        <v>1697</v>
      </c>
    </row>
    <row r="811" s="15" customFormat="1">
      <c r="A811" s="15"/>
      <c r="B811" s="266"/>
      <c r="C811" s="267"/>
      <c r="D811" s="245" t="s">
        <v>239</v>
      </c>
      <c r="E811" s="268" t="s">
        <v>1</v>
      </c>
      <c r="F811" s="269" t="s">
        <v>1383</v>
      </c>
      <c r="G811" s="267"/>
      <c r="H811" s="268" t="s">
        <v>1</v>
      </c>
      <c r="I811" s="270"/>
      <c r="J811" s="267"/>
      <c r="K811" s="267"/>
      <c r="L811" s="271"/>
      <c r="M811" s="272"/>
      <c r="N811" s="273"/>
      <c r="O811" s="273"/>
      <c r="P811" s="273"/>
      <c r="Q811" s="273"/>
      <c r="R811" s="273"/>
      <c r="S811" s="273"/>
      <c r="T811" s="27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5" t="s">
        <v>239</v>
      </c>
      <c r="AU811" s="275" t="s">
        <v>85</v>
      </c>
      <c r="AV811" s="15" t="s">
        <v>83</v>
      </c>
      <c r="AW811" s="15" t="s">
        <v>32</v>
      </c>
      <c r="AX811" s="15" t="s">
        <v>76</v>
      </c>
      <c r="AY811" s="275" t="s">
        <v>232</v>
      </c>
    </row>
    <row r="812" s="15" customFormat="1">
      <c r="A812" s="15"/>
      <c r="B812" s="266"/>
      <c r="C812" s="267"/>
      <c r="D812" s="245" t="s">
        <v>239</v>
      </c>
      <c r="E812" s="268" t="s">
        <v>1</v>
      </c>
      <c r="F812" s="269" t="s">
        <v>393</v>
      </c>
      <c r="G812" s="267"/>
      <c r="H812" s="268" t="s">
        <v>1</v>
      </c>
      <c r="I812" s="270"/>
      <c r="J812" s="267"/>
      <c r="K812" s="267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239</v>
      </c>
      <c r="AU812" s="275" t="s">
        <v>85</v>
      </c>
      <c r="AV812" s="15" t="s">
        <v>83</v>
      </c>
      <c r="AW812" s="15" t="s">
        <v>32</v>
      </c>
      <c r="AX812" s="15" t="s">
        <v>76</v>
      </c>
      <c r="AY812" s="275" t="s">
        <v>232</v>
      </c>
    </row>
    <row r="813" s="13" customFormat="1">
      <c r="A813" s="13"/>
      <c r="B813" s="243"/>
      <c r="C813" s="244"/>
      <c r="D813" s="245" t="s">
        <v>239</v>
      </c>
      <c r="E813" s="246" t="s">
        <v>1</v>
      </c>
      <c r="F813" s="247" t="s">
        <v>1698</v>
      </c>
      <c r="G813" s="244"/>
      <c r="H813" s="248">
        <v>1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239</v>
      </c>
      <c r="AU813" s="254" t="s">
        <v>85</v>
      </c>
      <c r="AV813" s="13" t="s">
        <v>85</v>
      </c>
      <c r="AW813" s="13" t="s">
        <v>32</v>
      </c>
      <c r="AX813" s="13" t="s">
        <v>76</v>
      </c>
      <c r="AY813" s="254" t="s">
        <v>232</v>
      </c>
    </row>
    <row r="814" s="16" customFormat="1">
      <c r="A814" s="16"/>
      <c r="B814" s="287"/>
      <c r="C814" s="288"/>
      <c r="D814" s="245" t="s">
        <v>239</v>
      </c>
      <c r="E814" s="289" t="s">
        <v>1</v>
      </c>
      <c r="F814" s="290" t="s">
        <v>499</v>
      </c>
      <c r="G814" s="288"/>
      <c r="H814" s="291">
        <v>1</v>
      </c>
      <c r="I814" s="292"/>
      <c r="J814" s="288"/>
      <c r="K814" s="288"/>
      <c r="L814" s="293"/>
      <c r="M814" s="294"/>
      <c r="N814" s="295"/>
      <c r="O814" s="295"/>
      <c r="P814" s="295"/>
      <c r="Q814" s="295"/>
      <c r="R814" s="295"/>
      <c r="S814" s="295"/>
      <c r="T814" s="29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297" t="s">
        <v>239</v>
      </c>
      <c r="AU814" s="297" t="s">
        <v>85</v>
      </c>
      <c r="AV814" s="16" t="s">
        <v>244</v>
      </c>
      <c r="AW814" s="16" t="s">
        <v>32</v>
      </c>
      <c r="AX814" s="16" t="s">
        <v>76</v>
      </c>
      <c r="AY814" s="297" t="s">
        <v>232</v>
      </c>
    </row>
    <row r="815" s="15" customFormat="1">
      <c r="A815" s="15"/>
      <c r="B815" s="266"/>
      <c r="C815" s="267"/>
      <c r="D815" s="245" t="s">
        <v>239</v>
      </c>
      <c r="E815" s="268" t="s">
        <v>1</v>
      </c>
      <c r="F815" s="269" t="s">
        <v>399</v>
      </c>
      <c r="G815" s="267"/>
      <c r="H815" s="268" t="s">
        <v>1</v>
      </c>
      <c r="I815" s="270"/>
      <c r="J815" s="267"/>
      <c r="K815" s="267"/>
      <c r="L815" s="271"/>
      <c r="M815" s="272"/>
      <c r="N815" s="273"/>
      <c r="O815" s="273"/>
      <c r="P815" s="273"/>
      <c r="Q815" s="273"/>
      <c r="R815" s="273"/>
      <c r="S815" s="273"/>
      <c r="T815" s="27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5" t="s">
        <v>239</v>
      </c>
      <c r="AU815" s="275" t="s">
        <v>85</v>
      </c>
      <c r="AV815" s="15" t="s">
        <v>83</v>
      </c>
      <c r="AW815" s="15" t="s">
        <v>32</v>
      </c>
      <c r="AX815" s="15" t="s">
        <v>76</v>
      </c>
      <c r="AY815" s="275" t="s">
        <v>232</v>
      </c>
    </row>
    <row r="816" s="13" customFormat="1">
      <c r="A816" s="13"/>
      <c r="B816" s="243"/>
      <c r="C816" s="244"/>
      <c r="D816" s="245" t="s">
        <v>239</v>
      </c>
      <c r="E816" s="246" t="s">
        <v>1</v>
      </c>
      <c r="F816" s="247" t="s">
        <v>1699</v>
      </c>
      <c r="G816" s="244"/>
      <c r="H816" s="248">
        <v>1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239</v>
      </c>
      <c r="AU816" s="254" t="s">
        <v>85</v>
      </c>
      <c r="AV816" s="13" t="s">
        <v>85</v>
      </c>
      <c r="AW816" s="13" t="s">
        <v>32</v>
      </c>
      <c r="AX816" s="13" t="s">
        <v>76</v>
      </c>
      <c r="AY816" s="254" t="s">
        <v>232</v>
      </c>
    </row>
    <row r="817" s="16" customFormat="1">
      <c r="A817" s="16"/>
      <c r="B817" s="287"/>
      <c r="C817" s="288"/>
      <c r="D817" s="245" t="s">
        <v>239</v>
      </c>
      <c r="E817" s="289" t="s">
        <v>1</v>
      </c>
      <c r="F817" s="290" t="s">
        <v>499</v>
      </c>
      <c r="G817" s="288"/>
      <c r="H817" s="291">
        <v>1</v>
      </c>
      <c r="I817" s="292"/>
      <c r="J817" s="288"/>
      <c r="K817" s="288"/>
      <c r="L817" s="293"/>
      <c r="M817" s="294"/>
      <c r="N817" s="295"/>
      <c r="O817" s="295"/>
      <c r="P817" s="295"/>
      <c r="Q817" s="295"/>
      <c r="R817" s="295"/>
      <c r="S817" s="295"/>
      <c r="T817" s="29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97" t="s">
        <v>239</v>
      </c>
      <c r="AU817" s="297" t="s">
        <v>85</v>
      </c>
      <c r="AV817" s="16" t="s">
        <v>244</v>
      </c>
      <c r="AW817" s="16" t="s">
        <v>32</v>
      </c>
      <c r="AX817" s="16" t="s">
        <v>76</v>
      </c>
      <c r="AY817" s="297" t="s">
        <v>232</v>
      </c>
    </row>
    <row r="818" s="15" customFormat="1">
      <c r="A818" s="15"/>
      <c r="B818" s="266"/>
      <c r="C818" s="267"/>
      <c r="D818" s="245" t="s">
        <v>239</v>
      </c>
      <c r="E818" s="268" t="s">
        <v>1</v>
      </c>
      <c r="F818" s="269" t="s">
        <v>400</v>
      </c>
      <c r="G818" s="267"/>
      <c r="H818" s="268" t="s">
        <v>1</v>
      </c>
      <c r="I818" s="270"/>
      <c r="J818" s="267"/>
      <c r="K818" s="267"/>
      <c r="L818" s="271"/>
      <c r="M818" s="272"/>
      <c r="N818" s="273"/>
      <c r="O818" s="273"/>
      <c r="P818" s="273"/>
      <c r="Q818" s="273"/>
      <c r="R818" s="273"/>
      <c r="S818" s="273"/>
      <c r="T818" s="27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5" t="s">
        <v>239</v>
      </c>
      <c r="AU818" s="275" t="s">
        <v>85</v>
      </c>
      <c r="AV818" s="15" t="s">
        <v>83</v>
      </c>
      <c r="AW818" s="15" t="s">
        <v>32</v>
      </c>
      <c r="AX818" s="15" t="s">
        <v>76</v>
      </c>
      <c r="AY818" s="275" t="s">
        <v>232</v>
      </c>
    </row>
    <row r="819" s="13" customFormat="1">
      <c r="A819" s="13"/>
      <c r="B819" s="243"/>
      <c r="C819" s="244"/>
      <c r="D819" s="245" t="s">
        <v>239</v>
      </c>
      <c r="E819" s="246" t="s">
        <v>1</v>
      </c>
      <c r="F819" s="247" t="s">
        <v>1700</v>
      </c>
      <c r="G819" s="244"/>
      <c r="H819" s="248">
        <v>1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239</v>
      </c>
      <c r="AU819" s="254" t="s">
        <v>85</v>
      </c>
      <c r="AV819" s="13" t="s">
        <v>85</v>
      </c>
      <c r="AW819" s="13" t="s">
        <v>32</v>
      </c>
      <c r="AX819" s="13" t="s">
        <v>76</v>
      </c>
      <c r="AY819" s="254" t="s">
        <v>232</v>
      </c>
    </row>
    <row r="820" s="16" customFormat="1">
      <c r="A820" s="16"/>
      <c r="B820" s="287"/>
      <c r="C820" s="288"/>
      <c r="D820" s="245" t="s">
        <v>239</v>
      </c>
      <c r="E820" s="289" t="s">
        <v>1</v>
      </c>
      <c r="F820" s="290" t="s">
        <v>499</v>
      </c>
      <c r="G820" s="288"/>
      <c r="H820" s="291">
        <v>1</v>
      </c>
      <c r="I820" s="292"/>
      <c r="J820" s="288"/>
      <c r="K820" s="288"/>
      <c r="L820" s="293"/>
      <c r="M820" s="294"/>
      <c r="N820" s="295"/>
      <c r="O820" s="295"/>
      <c r="P820" s="295"/>
      <c r="Q820" s="295"/>
      <c r="R820" s="295"/>
      <c r="S820" s="295"/>
      <c r="T820" s="29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97" t="s">
        <v>239</v>
      </c>
      <c r="AU820" s="297" t="s">
        <v>85</v>
      </c>
      <c r="AV820" s="16" t="s">
        <v>244</v>
      </c>
      <c r="AW820" s="16" t="s">
        <v>32</v>
      </c>
      <c r="AX820" s="16" t="s">
        <v>76</v>
      </c>
      <c r="AY820" s="297" t="s">
        <v>232</v>
      </c>
    </row>
    <row r="821" s="15" customFormat="1">
      <c r="A821" s="15"/>
      <c r="B821" s="266"/>
      <c r="C821" s="267"/>
      <c r="D821" s="245" t="s">
        <v>239</v>
      </c>
      <c r="E821" s="268" t="s">
        <v>1</v>
      </c>
      <c r="F821" s="269" t="s">
        <v>1500</v>
      </c>
      <c r="G821" s="267"/>
      <c r="H821" s="268" t="s">
        <v>1</v>
      </c>
      <c r="I821" s="270"/>
      <c r="J821" s="267"/>
      <c r="K821" s="267"/>
      <c r="L821" s="271"/>
      <c r="M821" s="272"/>
      <c r="N821" s="273"/>
      <c r="O821" s="273"/>
      <c r="P821" s="273"/>
      <c r="Q821" s="273"/>
      <c r="R821" s="273"/>
      <c r="S821" s="273"/>
      <c r="T821" s="27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5" t="s">
        <v>239</v>
      </c>
      <c r="AU821" s="275" t="s">
        <v>85</v>
      </c>
      <c r="AV821" s="15" t="s">
        <v>83</v>
      </c>
      <c r="AW821" s="15" t="s">
        <v>32</v>
      </c>
      <c r="AX821" s="15" t="s">
        <v>76</v>
      </c>
      <c r="AY821" s="275" t="s">
        <v>232</v>
      </c>
    </row>
    <row r="822" s="13" customFormat="1">
      <c r="A822" s="13"/>
      <c r="B822" s="243"/>
      <c r="C822" s="244"/>
      <c r="D822" s="245" t="s">
        <v>239</v>
      </c>
      <c r="E822" s="246" t="s">
        <v>1</v>
      </c>
      <c r="F822" s="247" t="s">
        <v>1701</v>
      </c>
      <c r="G822" s="244"/>
      <c r="H822" s="248">
        <v>1</v>
      </c>
      <c r="I822" s="249"/>
      <c r="J822" s="244"/>
      <c r="K822" s="244"/>
      <c r="L822" s="250"/>
      <c r="M822" s="251"/>
      <c r="N822" s="252"/>
      <c r="O822" s="252"/>
      <c r="P822" s="252"/>
      <c r="Q822" s="252"/>
      <c r="R822" s="252"/>
      <c r="S822" s="252"/>
      <c r="T822" s="25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4" t="s">
        <v>239</v>
      </c>
      <c r="AU822" s="254" t="s">
        <v>85</v>
      </c>
      <c r="AV822" s="13" t="s">
        <v>85</v>
      </c>
      <c r="AW822" s="13" t="s">
        <v>32</v>
      </c>
      <c r="AX822" s="13" t="s">
        <v>76</v>
      </c>
      <c r="AY822" s="254" t="s">
        <v>232</v>
      </c>
    </row>
    <row r="823" s="16" customFormat="1">
      <c r="A823" s="16"/>
      <c r="B823" s="287"/>
      <c r="C823" s="288"/>
      <c r="D823" s="245" t="s">
        <v>239</v>
      </c>
      <c r="E823" s="289" t="s">
        <v>1</v>
      </c>
      <c r="F823" s="290" t="s">
        <v>499</v>
      </c>
      <c r="G823" s="288"/>
      <c r="H823" s="291">
        <v>1</v>
      </c>
      <c r="I823" s="292"/>
      <c r="J823" s="288"/>
      <c r="K823" s="288"/>
      <c r="L823" s="293"/>
      <c r="M823" s="294"/>
      <c r="N823" s="295"/>
      <c r="O823" s="295"/>
      <c r="P823" s="295"/>
      <c r="Q823" s="295"/>
      <c r="R823" s="295"/>
      <c r="S823" s="295"/>
      <c r="T823" s="29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97" t="s">
        <v>239</v>
      </c>
      <c r="AU823" s="297" t="s">
        <v>85</v>
      </c>
      <c r="AV823" s="16" t="s">
        <v>244</v>
      </c>
      <c r="AW823" s="16" t="s">
        <v>32</v>
      </c>
      <c r="AX823" s="16" t="s">
        <v>76</v>
      </c>
      <c r="AY823" s="297" t="s">
        <v>232</v>
      </c>
    </row>
    <row r="824" s="14" customFormat="1">
      <c r="A824" s="14"/>
      <c r="B824" s="255"/>
      <c r="C824" s="256"/>
      <c r="D824" s="245" t="s">
        <v>239</v>
      </c>
      <c r="E824" s="257" t="s">
        <v>1</v>
      </c>
      <c r="F824" s="258" t="s">
        <v>258</v>
      </c>
      <c r="G824" s="256"/>
      <c r="H824" s="259">
        <v>4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5" t="s">
        <v>239</v>
      </c>
      <c r="AU824" s="265" t="s">
        <v>85</v>
      </c>
      <c r="AV824" s="14" t="s">
        <v>237</v>
      </c>
      <c r="AW824" s="14" t="s">
        <v>32</v>
      </c>
      <c r="AX824" s="14" t="s">
        <v>83</v>
      </c>
      <c r="AY824" s="265" t="s">
        <v>232</v>
      </c>
    </row>
    <row r="825" s="2" customFormat="1" ht="24.15" customHeight="1">
      <c r="A825" s="39"/>
      <c r="B825" s="40"/>
      <c r="C825" s="276" t="s">
        <v>500</v>
      </c>
      <c r="D825" s="276" t="s">
        <v>485</v>
      </c>
      <c r="E825" s="277" t="s">
        <v>1692</v>
      </c>
      <c r="F825" s="278" t="s">
        <v>1693</v>
      </c>
      <c r="G825" s="279" t="s">
        <v>189</v>
      </c>
      <c r="H825" s="280">
        <v>5.7000000000000002</v>
      </c>
      <c r="I825" s="281"/>
      <c r="J825" s="282">
        <f>ROUND(I825*H825,2)</f>
        <v>0</v>
      </c>
      <c r="K825" s="283"/>
      <c r="L825" s="284"/>
      <c r="M825" s="285" t="s">
        <v>1</v>
      </c>
      <c r="N825" s="286" t="s">
        <v>41</v>
      </c>
      <c r="O825" s="92"/>
      <c r="P825" s="239">
        <f>O825*H825</f>
        <v>0</v>
      </c>
      <c r="Q825" s="239">
        <v>2.6499999999999999</v>
      </c>
      <c r="R825" s="239">
        <f>Q825*H825</f>
        <v>15.105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273</v>
      </c>
      <c r="AT825" s="241" t="s">
        <v>485</v>
      </c>
      <c r="AU825" s="241" t="s">
        <v>85</v>
      </c>
      <c r="AY825" s="18" t="s">
        <v>232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83</v>
      </c>
      <c r="BK825" s="242">
        <f>ROUND(I825*H825,2)</f>
        <v>0</v>
      </c>
      <c r="BL825" s="18" t="s">
        <v>237</v>
      </c>
      <c r="BM825" s="241" t="s">
        <v>1702</v>
      </c>
    </row>
    <row r="826" s="2" customFormat="1">
      <c r="A826" s="39"/>
      <c r="B826" s="40"/>
      <c r="C826" s="41"/>
      <c r="D826" s="245" t="s">
        <v>578</v>
      </c>
      <c r="E826" s="41"/>
      <c r="F826" s="298" t="s">
        <v>1482</v>
      </c>
      <c r="G826" s="41"/>
      <c r="H826" s="41"/>
      <c r="I826" s="299"/>
      <c r="J826" s="41"/>
      <c r="K826" s="41"/>
      <c r="L826" s="45"/>
      <c r="M826" s="300"/>
      <c r="N826" s="301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578</v>
      </c>
      <c r="AU826" s="18" t="s">
        <v>85</v>
      </c>
    </row>
    <row r="827" s="15" customFormat="1">
      <c r="A827" s="15"/>
      <c r="B827" s="266"/>
      <c r="C827" s="267"/>
      <c r="D827" s="245" t="s">
        <v>239</v>
      </c>
      <c r="E827" s="268" t="s">
        <v>1</v>
      </c>
      <c r="F827" s="269" t="s">
        <v>1383</v>
      </c>
      <c r="G827" s="267"/>
      <c r="H827" s="268" t="s">
        <v>1</v>
      </c>
      <c r="I827" s="270"/>
      <c r="J827" s="267"/>
      <c r="K827" s="267"/>
      <c r="L827" s="271"/>
      <c r="M827" s="272"/>
      <c r="N827" s="273"/>
      <c r="O827" s="273"/>
      <c r="P827" s="273"/>
      <c r="Q827" s="273"/>
      <c r="R827" s="273"/>
      <c r="S827" s="273"/>
      <c r="T827" s="27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5" t="s">
        <v>239</v>
      </c>
      <c r="AU827" s="275" t="s">
        <v>85</v>
      </c>
      <c r="AV827" s="15" t="s">
        <v>83</v>
      </c>
      <c r="AW827" s="15" t="s">
        <v>32</v>
      </c>
      <c r="AX827" s="15" t="s">
        <v>76</v>
      </c>
      <c r="AY827" s="275" t="s">
        <v>232</v>
      </c>
    </row>
    <row r="828" s="15" customFormat="1">
      <c r="A828" s="15"/>
      <c r="B828" s="266"/>
      <c r="C828" s="267"/>
      <c r="D828" s="245" t="s">
        <v>239</v>
      </c>
      <c r="E828" s="268" t="s">
        <v>1</v>
      </c>
      <c r="F828" s="269" t="s">
        <v>393</v>
      </c>
      <c r="G828" s="267"/>
      <c r="H828" s="268" t="s">
        <v>1</v>
      </c>
      <c r="I828" s="270"/>
      <c r="J828" s="267"/>
      <c r="K828" s="267"/>
      <c r="L828" s="271"/>
      <c r="M828" s="272"/>
      <c r="N828" s="273"/>
      <c r="O828" s="273"/>
      <c r="P828" s="273"/>
      <c r="Q828" s="273"/>
      <c r="R828" s="273"/>
      <c r="S828" s="273"/>
      <c r="T828" s="274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5" t="s">
        <v>239</v>
      </c>
      <c r="AU828" s="275" t="s">
        <v>85</v>
      </c>
      <c r="AV828" s="15" t="s">
        <v>83</v>
      </c>
      <c r="AW828" s="15" t="s">
        <v>32</v>
      </c>
      <c r="AX828" s="15" t="s">
        <v>76</v>
      </c>
      <c r="AY828" s="275" t="s">
        <v>232</v>
      </c>
    </row>
    <row r="829" s="13" customFormat="1">
      <c r="A829" s="13"/>
      <c r="B829" s="243"/>
      <c r="C829" s="244"/>
      <c r="D829" s="245" t="s">
        <v>239</v>
      </c>
      <c r="E829" s="246" t="s">
        <v>1</v>
      </c>
      <c r="F829" s="247" t="s">
        <v>1703</v>
      </c>
      <c r="G829" s="244"/>
      <c r="H829" s="248">
        <v>0.69999999999999996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239</v>
      </c>
      <c r="AU829" s="254" t="s">
        <v>85</v>
      </c>
      <c r="AV829" s="13" t="s">
        <v>85</v>
      </c>
      <c r="AW829" s="13" t="s">
        <v>32</v>
      </c>
      <c r="AX829" s="13" t="s">
        <v>76</v>
      </c>
      <c r="AY829" s="254" t="s">
        <v>232</v>
      </c>
    </row>
    <row r="830" s="16" customFormat="1">
      <c r="A830" s="16"/>
      <c r="B830" s="287"/>
      <c r="C830" s="288"/>
      <c r="D830" s="245" t="s">
        <v>239</v>
      </c>
      <c r="E830" s="289" t="s">
        <v>1</v>
      </c>
      <c r="F830" s="290" t="s">
        <v>499</v>
      </c>
      <c r="G830" s="288"/>
      <c r="H830" s="291">
        <v>0.69999999999999996</v>
      </c>
      <c r="I830" s="292"/>
      <c r="J830" s="288"/>
      <c r="K830" s="288"/>
      <c r="L830" s="293"/>
      <c r="M830" s="294"/>
      <c r="N830" s="295"/>
      <c r="O830" s="295"/>
      <c r="P830" s="295"/>
      <c r="Q830" s="295"/>
      <c r="R830" s="295"/>
      <c r="S830" s="295"/>
      <c r="T830" s="29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97" t="s">
        <v>239</v>
      </c>
      <c r="AU830" s="297" t="s">
        <v>85</v>
      </c>
      <c r="AV830" s="16" t="s">
        <v>244</v>
      </c>
      <c r="AW830" s="16" t="s">
        <v>32</v>
      </c>
      <c r="AX830" s="16" t="s">
        <v>76</v>
      </c>
      <c r="AY830" s="297" t="s">
        <v>232</v>
      </c>
    </row>
    <row r="831" s="15" customFormat="1">
      <c r="A831" s="15"/>
      <c r="B831" s="266"/>
      <c r="C831" s="267"/>
      <c r="D831" s="245" t="s">
        <v>239</v>
      </c>
      <c r="E831" s="268" t="s">
        <v>1</v>
      </c>
      <c r="F831" s="269" t="s">
        <v>399</v>
      </c>
      <c r="G831" s="267"/>
      <c r="H831" s="268" t="s">
        <v>1</v>
      </c>
      <c r="I831" s="270"/>
      <c r="J831" s="267"/>
      <c r="K831" s="267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239</v>
      </c>
      <c r="AU831" s="275" t="s">
        <v>85</v>
      </c>
      <c r="AV831" s="15" t="s">
        <v>83</v>
      </c>
      <c r="AW831" s="15" t="s">
        <v>32</v>
      </c>
      <c r="AX831" s="15" t="s">
        <v>76</v>
      </c>
      <c r="AY831" s="275" t="s">
        <v>232</v>
      </c>
    </row>
    <row r="832" s="13" customFormat="1">
      <c r="A832" s="13"/>
      <c r="B832" s="243"/>
      <c r="C832" s="244"/>
      <c r="D832" s="245" t="s">
        <v>239</v>
      </c>
      <c r="E832" s="246" t="s">
        <v>1</v>
      </c>
      <c r="F832" s="247" t="s">
        <v>1703</v>
      </c>
      <c r="G832" s="244"/>
      <c r="H832" s="248">
        <v>0.69999999999999996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239</v>
      </c>
      <c r="AU832" s="254" t="s">
        <v>85</v>
      </c>
      <c r="AV832" s="13" t="s">
        <v>85</v>
      </c>
      <c r="AW832" s="13" t="s">
        <v>32</v>
      </c>
      <c r="AX832" s="13" t="s">
        <v>76</v>
      </c>
      <c r="AY832" s="254" t="s">
        <v>232</v>
      </c>
    </row>
    <row r="833" s="16" customFormat="1">
      <c r="A833" s="16"/>
      <c r="B833" s="287"/>
      <c r="C833" s="288"/>
      <c r="D833" s="245" t="s">
        <v>239</v>
      </c>
      <c r="E833" s="289" t="s">
        <v>1</v>
      </c>
      <c r="F833" s="290" t="s">
        <v>499</v>
      </c>
      <c r="G833" s="288"/>
      <c r="H833" s="291">
        <v>0.69999999999999996</v>
      </c>
      <c r="I833" s="292"/>
      <c r="J833" s="288"/>
      <c r="K833" s="288"/>
      <c r="L833" s="293"/>
      <c r="M833" s="294"/>
      <c r="N833" s="295"/>
      <c r="O833" s="295"/>
      <c r="P833" s="295"/>
      <c r="Q833" s="295"/>
      <c r="R833" s="295"/>
      <c r="S833" s="295"/>
      <c r="T833" s="29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97" t="s">
        <v>239</v>
      </c>
      <c r="AU833" s="297" t="s">
        <v>85</v>
      </c>
      <c r="AV833" s="16" t="s">
        <v>244</v>
      </c>
      <c r="AW833" s="16" t="s">
        <v>32</v>
      </c>
      <c r="AX833" s="16" t="s">
        <v>76</v>
      </c>
      <c r="AY833" s="297" t="s">
        <v>232</v>
      </c>
    </row>
    <row r="834" s="15" customFormat="1">
      <c r="A834" s="15"/>
      <c r="B834" s="266"/>
      <c r="C834" s="267"/>
      <c r="D834" s="245" t="s">
        <v>239</v>
      </c>
      <c r="E834" s="268" t="s">
        <v>1</v>
      </c>
      <c r="F834" s="269" t="s">
        <v>400</v>
      </c>
      <c r="G834" s="267"/>
      <c r="H834" s="268" t="s">
        <v>1</v>
      </c>
      <c r="I834" s="270"/>
      <c r="J834" s="267"/>
      <c r="K834" s="267"/>
      <c r="L834" s="271"/>
      <c r="M834" s="272"/>
      <c r="N834" s="273"/>
      <c r="O834" s="273"/>
      <c r="P834" s="273"/>
      <c r="Q834" s="273"/>
      <c r="R834" s="273"/>
      <c r="S834" s="273"/>
      <c r="T834" s="274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5" t="s">
        <v>239</v>
      </c>
      <c r="AU834" s="275" t="s">
        <v>85</v>
      </c>
      <c r="AV834" s="15" t="s">
        <v>83</v>
      </c>
      <c r="AW834" s="15" t="s">
        <v>32</v>
      </c>
      <c r="AX834" s="15" t="s">
        <v>76</v>
      </c>
      <c r="AY834" s="275" t="s">
        <v>232</v>
      </c>
    </row>
    <row r="835" s="13" customFormat="1">
      <c r="A835" s="13"/>
      <c r="B835" s="243"/>
      <c r="C835" s="244"/>
      <c r="D835" s="245" t="s">
        <v>239</v>
      </c>
      <c r="E835" s="246" t="s">
        <v>1</v>
      </c>
      <c r="F835" s="247" t="s">
        <v>1704</v>
      </c>
      <c r="G835" s="244"/>
      <c r="H835" s="248">
        <v>2.7000000000000002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239</v>
      </c>
      <c r="AU835" s="254" t="s">
        <v>85</v>
      </c>
      <c r="AV835" s="13" t="s">
        <v>85</v>
      </c>
      <c r="AW835" s="13" t="s">
        <v>32</v>
      </c>
      <c r="AX835" s="13" t="s">
        <v>76</v>
      </c>
      <c r="AY835" s="254" t="s">
        <v>232</v>
      </c>
    </row>
    <row r="836" s="13" customFormat="1">
      <c r="A836" s="13"/>
      <c r="B836" s="243"/>
      <c r="C836" s="244"/>
      <c r="D836" s="245" t="s">
        <v>239</v>
      </c>
      <c r="E836" s="246" t="s">
        <v>1</v>
      </c>
      <c r="F836" s="247" t="s">
        <v>1705</v>
      </c>
      <c r="G836" s="244"/>
      <c r="H836" s="248">
        <v>0.69999999999999996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239</v>
      </c>
      <c r="AU836" s="254" t="s">
        <v>85</v>
      </c>
      <c r="AV836" s="13" t="s">
        <v>85</v>
      </c>
      <c r="AW836" s="13" t="s">
        <v>32</v>
      </c>
      <c r="AX836" s="13" t="s">
        <v>76</v>
      </c>
      <c r="AY836" s="254" t="s">
        <v>232</v>
      </c>
    </row>
    <row r="837" s="16" customFormat="1">
      <c r="A837" s="16"/>
      <c r="B837" s="287"/>
      <c r="C837" s="288"/>
      <c r="D837" s="245" t="s">
        <v>239</v>
      </c>
      <c r="E837" s="289" t="s">
        <v>1</v>
      </c>
      <c r="F837" s="290" t="s">
        <v>499</v>
      </c>
      <c r="G837" s="288"/>
      <c r="H837" s="291">
        <v>3.3999999999999999</v>
      </c>
      <c r="I837" s="292"/>
      <c r="J837" s="288"/>
      <c r="K837" s="288"/>
      <c r="L837" s="293"/>
      <c r="M837" s="294"/>
      <c r="N837" s="295"/>
      <c r="O837" s="295"/>
      <c r="P837" s="295"/>
      <c r="Q837" s="295"/>
      <c r="R837" s="295"/>
      <c r="S837" s="295"/>
      <c r="T837" s="29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97" t="s">
        <v>239</v>
      </c>
      <c r="AU837" s="297" t="s">
        <v>85</v>
      </c>
      <c r="AV837" s="16" t="s">
        <v>244</v>
      </c>
      <c r="AW837" s="16" t="s">
        <v>32</v>
      </c>
      <c r="AX837" s="16" t="s">
        <v>76</v>
      </c>
      <c r="AY837" s="297" t="s">
        <v>232</v>
      </c>
    </row>
    <row r="838" s="15" customFormat="1">
      <c r="A838" s="15"/>
      <c r="B838" s="266"/>
      <c r="C838" s="267"/>
      <c r="D838" s="245" t="s">
        <v>239</v>
      </c>
      <c r="E838" s="268" t="s">
        <v>1</v>
      </c>
      <c r="F838" s="269" t="s">
        <v>1500</v>
      </c>
      <c r="G838" s="267"/>
      <c r="H838" s="268" t="s">
        <v>1</v>
      </c>
      <c r="I838" s="270"/>
      <c r="J838" s="267"/>
      <c r="K838" s="267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239</v>
      </c>
      <c r="AU838" s="275" t="s">
        <v>85</v>
      </c>
      <c r="AV838" s="15" t="s">
        <v>83</v>
      </c>
      <c r="AW838" s="15" t="s">
        <v>32</v>
      </c>
      <c r="AX838" s="15" t="s">
        <v>76</v>
      </c>
      <c r="AY838" s="275" t="s">
        <v>232</v>
      </c>
    </row>
    <row r="839" s="13" customFormat="1">
      <c r="A839" s="13"/>
      <c r="B839" s="243"/>
      <c r="C839" s="244"/>
      <c r="D839" s="245" t="s">
        <v>239</v>
      </c>
      <c r="E839" s="246" t="s">
        <v>1</v>
      </c>
      <c r="F839" s="247" t="s">
        <v>1706</v>
      </c>
      <c r="G839" s="244"/>
      <c r="H839" s="248">
        <v>0.90000000000000002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239</v>
      </c>
      <c r="AU839" s="254" t="s">
        <v>85</v>
      </c>
      <c r="AV839" s="13" t="s">
        <v>85</v>
      </c>
      <c r="AW839" s="13" t="s">
        <v>32</v>
      </c>
      <c r="AX839" s="13" t="s">
        <v>76</v>
      </c>
      <c r="AY839" s="254" t="s">
        <v>232</v>
      </c>
    </row>
    <row r="840" s="16" customFormat="1">
      <c r="A840" s="16"/>
      <c r="B840" s="287"/>
      <c r="C840" s="288"/>
      <c r="D840" s="245" t="s">
        <v>239</v>
      </c>
      <c r="E840" s="289" t="s">
        <v>1</v>
      </c>
      <c r="F840" s="290" t="s">
        <v>499</v>
      </c>
      <c r="G840" s="288"/>
      <c r="H840" s="291">
        <v>0.90000000000000002</v>
      </c>
      <c r="I840" s="292"/>
      <c r="J840" s="288"/>
      <c r="K840" s="288"/>
      <c r="L840" s="293"/>
      <c r="M840" s="294"/>
      <c r="N840" s="295"/>
      <c r="O840" s="295"/>
      <c r="P840" s="295"/>
      <c r="Q840" s="295"/>
      <c r="R840" s="295"/>
      <c r="S840" s="295"/>
      <c r="T840" s="29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97" t="s">
        <v>239</v>
      </c>
      <c r="AU840" s="297" t="s">
        <v>85</v>
      </c>
      <c r="AV840" s="16" t="s">
        <v>244</v>
      </c>
      <c r="AW840" s="16" t="s">
        <v>32</v>
      </c>
      <c r="AX840" s="16" t="s">
        <v>76</v>
      </c>
      <c r="AY840" s="297" t="s">
        <v>232</v>
      </c>
    </row>
    <row r="841" s="14" customFormat="1">
      <c r="A841" s="14"/>
      <c r="B841" s="255"/>
      <c r="C841" s="256"/>
      <c r="D841" s="245" t="s">
        <v>239</v>
      </c>
      <c r="E841" s="257" t="s">
        <v>1</v>
      </c>
      <c r="F841" s="258" t="s">
        <v>258</v>
      </c>
      <c r="G841" s="256"/>
      <c r="H841" s="259">
        <v>5.7000000000000002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5" t="s">
        <v>239</v>
      </c>
      <c r="AU841" s="265" t="s">
        <v>85</v>
      </c>
      <c r="AV841" s="14" t="s">
        <v>237</v>
      </c>
      <c r="AW841" s="14" t="s">
        <v>32</v>
      </c>
      <c r="AX841" s="14" t="s">
        <v>83</v>
      </c>
      <c r="AY841" s="265" t="s">
        <v>232</v>
      </c>
    </row>
    <row r="842" s="2" customFormat="1" ht="33" customHeight="1">
      <c r="A842" s="39"/>
      <c r="B842" s="40"/>
      <c r="C842" s="229" t="s">
        <v>505</v>
      </c>
      <c r="D842" s="229" t="s">
        <v>234</v>
      </c>
      <c r="E842" s="230" t="s">
        <v>1707</v>
      </c>
      <c r="F842" s="231" t="s">
        <v>1708</v>
      </c>
      <c r="G842" s="232" t="s">
        <v>293</v>
      </c>
      <c r="H842" s="233">
        <v>44</v>
      </c>
      <c r="I842" s="234"/>
      <c r="J842" s="235">
        <f>ROUND(I842*H842,2)</f>
        <v>0</v>
      </c>
      <c r="K842" s="236"/>
      <c r="L842" s="45"/>
      <c r="M842" s="237" t="s">
        <v>1</v>
      </c>
      <c r="N842" s="238" t="s">
        <v>41</v>
      </c>
      <c r="O842" s="92"/>
      <c r="P842" s="239">
        <f>O842*H842</f>
        <v>0</v>
      </c>
      <c r="Q842" s="239">
        <v>0.066220000000000001</v>
      </c>
      <c r="R842" s="239">
        <f>Q842*H842</f>
        <v>2.9136800000000003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237</v>
      </c>
      <c r="AT842" s="241" t="s">
        <v>234</v>
      </c>
      <c r="AU842" s="241" t="s">
        <v>85</v>
      </c>
      <c r="AY842" s="18" t="s">
        <v>232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83</v>
      </c>
      <c r="BK842" s="242">
        <f>ROUND(I842*H842,2)</f>
        <v>0</v>
      </c>
      <c r="BL842" s="18" t="s">
        <v>237</v>
      </c>
      <c r="BM842" s="241" t="s">
        <v>1709</v>
      </c>
    </row>
    <row r="843" s="15" customFormat="1">
      <c r="A843" s="15"/>
      <c r="B843" s="266"/>
      <c r="C843" s="267"/>
      <c r="D843" s="245" t="s">
        <v>239</v>
      </c>
      <c r="E843" s="268" t="s">
        <v>1</v>
      </c>
      <c r="F843" s="269" t="s">
        <v>1383</v>
      </c>
      <c r="G843" s="267"/>
      <c r="H843" s="268" t="s">
        <v>1</v>
      </c>
      <c r="I843" s="270"/>
      <c r="J843" s="267"/>
      <c r="K843" s="267"/>
      <c r="L843" s="271"/>
      <c r="M843" s="272"/>
      <c r="N843" s="273"/>
      <c r="O843" s="273"/>
      <c r="P843" s="273"/>
      <c r="Q843" s="273"/>
      <c r="R843" s="273"/>
      <c r="S843" s="273"/>
      <c r="T843" s="27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5" t="s">
        <v>239</v>
      </c>
      <c r="AU843" s="275" t="s">
        <v>85</v>
      </c>
      <c r="AV843" s="15" t="s">
        <v>83</v>
      </c>
      <c r="AW843" s="15" t="s">
        <v>32</v>
      </c>
      <c r="AX843" s="15" t="s">
        <v>76</v>
      </c>
      <c r="AY843" s="275" t="s">
        <v>232</v>
      </c>
    </row>
    <row r="844" s="15" customFormat="1">
      <c r="A844" s="15"/>
      <c r="B844" s="266"/>
      <c r="C844" s="267"/>
      <c r="D844" s="245" t="s">
        <v>239</v>
      </c>
      <c r="E844" s="268" t="s">
        <v>1</v>
      </c>
      <c r="F844" s="269" t="s">
        <v>393</v>
      </c>
      <c r="G844" s="267"/>
      <c r="H844" s="268" t="s">
        <v>1</v>
      </c>
      <c r="I844" s="270"/>
      <c r="J844" s="267"/>
      <c r="K844" s="267"/>
      <c r="L844" s="271"/>
      <c r="M844" s="272"/>
      <c r="N844" s="273"/>
      <c r="O844" s="273"/>
      <c r="P844" s="273"/>
      <c r="Q844" s="273"/>
      <c r="R844" s="273"/>
      <c r="S844" s="273"/>
      <c r="T844" s="27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5" t="s">
        <v>239</v>
      </c>
      <c r="AU844" s="275" t="s">
        <v>85</v>
      </c>
      <c r="AV844" s="15" t="s">
        <v>83</v>
      </c>
      <c r="AW844" s="15" t="s">
        <v>32</v>
      </c>
      <c r="AX844" s="15" t="s">
        <v>76</v>
      </c>
      <c r="AY844" s="275" t="s">
        <v>232</v>
      </c>
    </row>
    <row r="845" s="13" customFormat="1">
      <c r="A845" s="13"/>
      <c r="B845" s="243"/>
      <c r="C845" s="244"/>
      <c r="D845" s="245" t="s">
        <v>239</v>
      </c>
      <c r="E845" s="246" t="s">
        <v>1</v>
      </c>
      <c r="F845" s="247" t="s">
        <v>1710</v>
      </c>
      <c r="G845" s="244"/>
      <c r="H845" s="248">
        <v>2</v>
      </c>
      <c r="I845" s="249"/>
      <c r="J845" s="244"/>
      <c r="K845" s="244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239</v>
      </c>
      <c r="AU845" s="254" t="s">
        <v>85</v>
      </c>
      <c r="AV845" s="13" t="s">
        <v>85</v>
      </c>
      <c r="AW845" s="13" t="s">
        <v>32</v>
      </c>
      <c r="AX845" s="13" t="s">
        <v>76</v>
      </c>
      <c r="AY845" s="254" t="s">
        <v>232</v>
      </c>
    </row>
    <row r="846" s="13" customFormat="1">
      <c r="A846" s="13"/>
      <c r="B846" s="243"/>
      <c r="C846" s="244"/>
      <c r="D846" s="245" t="s">
        <v>239</v>
      </c>
      <c r="E846" s="246" t="s">
        <v>1</v>
      </c>
      <c r="F846" s="247" t="s">
        <v>1711</v>
      </c>
      <c r="G846" s="244"/>
      <c r="H846" s="248">
        <v>9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239</v>
      </c>
      <c r="AU846" s="254" t="s">
        <v>85</v>
      </c>
      <c r="AV846" s="13" t="s">
        <v>85</v>
      </c>
      <c r="AW846" s="13" t="s">
        <v>32</v>
      </c>
      <c r="AX846" s="13" t="s">
        <v>76</v>
      </c>
      <c r="AY846" s="254" t="s">
        <v>232</v>
      </c>
    </row>
    <row r="847" s="16" customFormat="1">
      <c r="A847" s="16"/>
      <c r="B847" s="287"/>
      <c r="C847" s="288"/>
      <c r="D847" s="245" t="s">
        <v>239</v>
      </c>
      <c r="E847" s="289" t="s">
        <v>1</v>
      </c>
      <c r="F847" s="290" t="s">
        <v>499</v>
      </c>
      <c r="G847" s="288"/>
      <c r="H847" s="291">
        <v>11</v>
      </c>
      <c r="I847" s="292"/>
      <c r="J847" s="288"/>
      <c r="K847" s="288"/>
      <c r="L847" s="293"/>
      <c r="M847" s="294"/>
      <c r="N847" s="295"/>
      <c r="O847" s="295"/>
      <c r="P847" s="295"/>
      <c r="Q847" s="295"/>
      <c r="R847" s="295"/>
      <c r="S847" s="295"/>
      <c r="T847" s="29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97" t="s">
        <v>239</v>
      </c>
      <c r="AU847" s="297" t="s">
        <v>85</v>
      </c>
      <c r="AV847" s="16" t="s">
        <v>244</v>
      </c>
      <c r="AW847" s="16" t="s">
        <v>32</v>
      </c>
      <c r="AX847" s="16" t="s">
        <v>76</v>
      </c>
      <c r="AY847" s="297" t="s">
        <v>232</v>
      </c>
    </row>
    <row r="848" s="15" customFormat="1">
      <c r="A848" s="15"/>
      <c r="B848" s="266"/>
      <c r="C848" s="267"/>
      <c r="D848" s="245" t="s">
        <v>239</v>
      </c>
      <c r="E848" s="268" t="s">
        <v>1</v>
      </c>
      <c r="F848" s="269" t="s">
        <v>399</v>
      </c>
      <c r="G848" s="267"/>
      <c r="H848" s="268" t="s">
        <v>1</v>
      </c>
      <c r="I848" s="270"/>
      <c r="J848" s="267"/>
      <c r="K848" s="267"/>
      <c r="L848" s="271"/>
      <c r="M848" s="272"/>
      <c r="N848" s="273"/>
      <c r="O848" s="273"/>
      <c r="P848" s="273"/>
      <c r="Q848" s="273"/>
      <c r="R848" s="273"/>
      <c r="S848" s="273"/>
      <c r="T848" s="27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5" t="s">
        <v>239</v>
      </c>
      <c r="AU848" s="275" t="s">
        <v>85</v>
      </c>
      <c r="AV848" s="15" t="s">
        <v>83</v>
      </c>
      <c r="AW848" s="15" t="s">
        <v>32</v>
      </c>
      <c r="AX848" s="15" t="s">
        <v>76</v>
      </c>
      <c r="AY848" s="275" t="s">
        <v>232</v>
      </c>
    </row>
    <row r="849" s="13" customFormat="1">
      <c r="A849" s="13"/>
      <c r="B849" s="243"/>
      <c r="C849" s="244"/>
      <c r="D849" s="245" t="s">
        <v>239</v>
      </c>
      <c r="E849" s="246" t="s">
        <v>1</v>
      </c>
      <c r="F849" s="247" t="s">
        <v>1710</v>
      </c>
      <c r="G849" s="244"/>
      <c r="H849" s="248">
        <v>2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239</v>
      </c>
      <c r="AU849" s="254" t="s">
        <v>85</v>
      </c>
      <c r="AV849" s="13" t="s">
        <v>85</v>
      </c>
      <c r="AW849" s="13" t="s">
        <v>32</v>
      </c>
      <c r="AX849" s="13" t="s">
        <v>76</v>
      </c>
      <c r="AY849" s="254" t="s">
        <v>232</v>
      </c>
    </row>
    <row r="850" s="13" customFormat="1">
      <c r="A850" s="13"/>
      <c r="B850" s="243"/>
      <c r="C850" s="244"/>
      <c r="D850" s="245" t="s">
        <v>239</v>
      </c>
      <c r="E850" s="246" t="s">
        <v>1</v>
      </c>
      <c r="F850" s="247" t="s">
        <v>1711</v>
      </c>
      <c r="G850" s="244"/>
      <c r="H850" s="248">
        <v>9</v>
      </c>
      <c r="I850" s="249"/>
      <c r="J850" s="244"/>
      <c r="K850" s="244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239</v>
      </c>
      <c r="AU850" s="254" t="s">
        <v>85</v>
      </c>
      <c r="AV850" s="13" t="s">
        <v>85</v>
      </c>
      <c r="AW850" s="13" t="s">
        <v>32</v>
      </c>
      <c r="AX850" s="13" t="s">
        <v>76</v>
      </c>
      <c r="AY850" s="254" t="s">
        <v>232</v>
      </c>
    </row>
    <row r="851" s="16" customFormat="1">
      <c r="A851" s="16"/>
      <c r="B851" s="287"/>
      <c r="C851" s="288"/>
      <c r="D851" s="245" t="s">
        <v>239</v>
      </c>
      <c r="E851" s="289" t="s">
        <v>1</v>
      </c>
      <c r="F851" s="290" t="s">
        <v>499</v>
      </c>
      <c r="G851" s="288"/>
      <c r="H851" s="291">
        <v>11</v>
      </c>
      <c r="I851" s="292"/>
      <c r="J851" s="288"/>
      <c r="K851" s="288"/>
      <c r="L851" s="293"/>
      <c r="M851" s="294"/>
      <c r="N851" s="295"/>
      <c r="O851" s="295"/>
      <c r="P851" s="295"/>
      <c r="Q851" s="295"/>
      <c r="R851" s="295"/>
      <c r="S851" s="295"/>
      <c r="T851" s="29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97" t="s">
        <v>239</v>
      </c>
      <c r="AU851" s="297" t="s">
        <v>85</v>
      </c>
      <c r="AV851" s="16" t="s">
        <v>244</v>
      </c>
      <c r="AW851" s="16" t="s">
        <v>32</v>
      </c>
      <c r="AX851" s="16" t="s">
        <v>76</v>
      </c>
      <c r="AY851" s="297" t="s">
        <v>232</v>
      </c>
    </row>
    <row r="852" s="15" customFormat="1">
      <c r="A852" s="15"/>
      <c r="B852" s="266"/>
      <c r="C852" s="267"/>
      <c r="D852" s="245" t="s">
        <v>239</v>
      </c>
      <c r="E852" s="268" t="s">
        <v>1</v>
      </c>
      <c r="F852" s="269" t="s">
        <v>400</v>
      </c>
      <c r="G852" s="267"/>
      <c r="H852" s="268" t="s">
        <v>1</v>
      </c>
      <c r="I852" s="270"/>
      <c r="J852" s="267"/>
      <c r="K852" s="267"/>
      <c r="L852" s="271"/>
      <c r="M852" s="272"/>
      <c r="N852" s="273"/>
      <c r="O852" s="273"/>
      <c r="P852" s="273"/>
      <c r="Q852" s="273"/>
      <c r="R852" s="273"/>
      <c r="S852" s="273"/>
      <c r="T852" s="27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5" t="s">
        <v>239</v>
      </c>
      <c r="AU852" s="275" t="s">
        <v>85</v>
      </c>
      <c r="AV852" s="15" t="s">
        <v>83</v>
      </c>
      <c r="AW852" s="15" t="s">
        <v>32</v>
      </c>
      <c r="AX852" s="15" t="s">
        <v>76</v>
      </c>
      <c r="AY852" s="275" t="s">
        <v>232</v>
      </c>
    </row>
    <row r="853" s="13" customFormat="1">
      <c r="A853" s="13"/>
      <c r="B853" s="243"/>
      <c r="C853" s="244"/>
      <c r="D853" s="245" t="s">
        <v>239</v>
      </c>
      <c r="E853" s="246" t="s">
        <v>1</v>
      </c>
      <c r="F853" s="247" t="s">
        <v>1712</v>
      </c>
      <c r="G853" s="244"/>
      <c r="H853" s="248">
        <v>2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239</v>
      </c>
      <c r="AU853" s="254" t="s">
        <v>85</v>
      </c>
      <c r="AV853" s="13" t="s">
        <v>85</v>
      </c>
      <c r="AW853" s="13" t="s">
        <v>32</v>
      </c>
      <c r="AX853" s="13" t="s">
        <v>76</v>
      </c>
      <c r="AY853" s="254" t="s">
        <v>232</v>
      </c>
    </row>
    <row r="854" s="13" customFormat="1">
      <c r="A854" s="13"/>
      <c r="B854" s="243"/>
      <c r="C854" s="244"/>
      <c r="D854" s="245" t="s">
        <v>239</v>
      </c>
      <c r="E854" s="246" t="s">
        <v>1</v>
      </c>
      <c r="F854" s="247" t="s">
        <v>1713</v>
      </c>
      <c r="G854" s="244"/>
      <c r="H854" s="248">
        <v>6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239</v>
      </c>
      <c r="AU854" s="254" t="s">
        <v>85</v>
      </c>
      <c r="AV854" s="13" t="s">
        <v>85</v>
      </c>
      <c r="AW854" s="13" t="s">
        <v>32</v>
      </c>
      <c r="AX854" s="13" t="s">
        <v>76</v>
      </c>
      <c r="AY854" s="254" t="s">
        <v>232</v>
      </c>
    </row>
    <row r="855" s="13" customFormat="1">
      <c r="A855" s="13"/>
      <c r="B855" s="243"/>
      <c r="C855" s="244"/>
      <c r="D855" s="245" t="s">
        <v>239</v>
      </c>
      <c r="E855" s="246" t="s">
        <v>1</v>
      </c>
      <c r="F855" s="247" t="s">
        <v>1714</v>
      </c>
      <c r="G855" s="244"/>
      <c r="H855" s="248">
        <v>3</v>
      </c>
      <c r="I855" s="249"/>
      <c r="J855" s="244"/>
      <c r="K855" s="244"/>
      <c r="L855" s="250"/>
      <c r="M855" s="251"/>
      <c r="N855" s="252"/>
      <c r="O855" s="252"/>
      <c r="P855" s="252"/>
      <c r="Q855" s="252"/>
      <c r="R855" s="252"/>
      <c r="S855" s="252"/>
      <c r="T855" s="25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4" t="s">
        <v>239</v>
      </c>
      <c r="AU855" s="254" t="s">
        <v>85</v>
      </c>
      <c r="AV855" s="13" t="s">
        <v>85</v>
      </c>
      <c r="AW855" s="13" t="s">
        <v>32</v>
      </c>
      <c r="AX855" s="13" t="s">
        <v>76</v>
      </c>
      <c r="AY855" s="254" t="s">
        <v>232</v>
      </c>
    </row>
    <row r="856" s="16" customFormat="1">
      <c r="A856" s="16"/>
      <c r="B856" s="287"/>
      <c r="C856" s="288"/>
      <c r="D856" s="245" t="s">
        <v>239</v>
      </c>
      <c r="E856" s="289" t="s">
        <v>1</v>
      </c>
      <c r="F856" s="290" t="s">
        <v>499</v>
      </c>
      <c r="G856" s="288"/>
      <c r="H856" s="291">
        <v>11</v>
      </c>
      <c r="I856" s="292"/>
      <c r="J856" s="288"/>
      <c r="K856" s="288"/>
      <c r="L856" s="293"/>
      <c r="M856" s="294"/>
      <c r="N856" s="295"/>
      <c r="O856" s="295"/>
      <c r="P856" s="295"/>
      <c r="Q856" s="295"/>
      <c r="R856" s="295"/>
      <c r="S856" s="295"/>
      <c r="T856" s="29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97" t="s">
        <v>239</v>
      </c>
      <c r="AU856" s="297" t="s">
        <v>85</v>
      </c>
      <c r="AV856" s="16" t="s">
        <v>244</v>
      </c>
      <c r="AW856" s="16" t="s">
        <v>32</v>
      </c>
      <c r="AX856" s="16" t="s">
        <v>76</v>
      </c>
      <c r="AY856" s="297" t="s">
        <v>232</v>
      </c>
    </row>
    <row r="857" s="15" customFormat="1">
      <c r="A857" s="15"/>
      <c r="B857" s="266"/>
      <c r="C857" s="267"/>
      <c r="D857" s="245" t="s">
        <v>239</v>
      </c>
      <c r="E857" s="268" t="s">
        <v>1</v>
      </c>
      <c r="F857" s="269" t="s">
        <v>1500</v>
      </c>
      <c r="G857" s="267"/>
      <c r="H857" s="268" t="s">
        <v>1</v>
      </c>
      <c r="I857" s="270"/>
      <c r="J857" s="267"/>
      <c r="K857" s="267"/>
      <c r="L857" s="271"/>
      <c r="M857" s="272"/>
      <c r="N857" s="273"/>
      <c r="O857" s="273"/>
      <c r="P857" s="273"/>
      <c r="Q857" s="273"/>
      <c r="R857" s="273"/>
      <c r="S857" s="273"/>
      <c r="T857" s="274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5" t="s">
        <v>239</v>
      </c>
      <c r="AU857" s="275" t="s">
        <v>85</v>
      </c>
      <c r="AV857" s="15" t="s">
        <v>83</v>
      </c>
      <c r="AW857" s="15" t="s">
        <v>32</v>
      </c>
      <c r="AX857" s="15" t="s">
        <v>76</v>
      </c>
      <c r="AY857" s="275" t="s">
        <v>232</v>
      </c>
    </row>
    <row r="858" s="13" customFormat="1">
      <c r="A858" s="13"/>
      <c r="B858" s="243"/>
      <c r="C858" s="244"/>
      <c r="D858" s="245" t="s">
        <v>239</v>
      </c>
      <c r="E858" s="246" t="s">
        <v>1</v>
      </c>
      <c r="F858" s="247" t="s">
        <v>1715</v>
      </c>
      <c r="G858" s="244"/>
      <c r="H858" s="248">
        <v>11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239</v>
      </c>
      <c r="AU858" s="254" t="s">
        <v>85</v>
      </c>
      <c r="AV858" s="13" t="s">
        <v>85</v>
      </c>
      <c r="AW858" s="13" t="s">
        <v>32</v>
      </c>
      <c r="AX858" s="13" t="s">
        <v>76</v>
      </c>
      <c r="AY858" s="254" t="s">
        <v>232</v>
      </c>
    </row>
    <row r="859" s="16" customFormat="1">
      <c r="A859" s="16"/>
      <c r="B859" s="287"/>
      <c r="C859" s="288"/>
      <c r="D859" s="245" t="s">
        <v>239</v>
      </c>
      <c r="E859" s="289" t="s">
        <v>1</v>
      </c>
      <c r="F859" s="290" t="s">
        <v>499</v>
      </c>
      <c r="G859" s="288"/>
      <c r="H859" s="291">
        <v>11</v>
      </c>
      <c r="I859" s="292"/>
      <c r="J859" s="288"/>
      <c r="K859" s="288"/>
      <c r="L859" s="293"/>
      <c r="M859" s="294"/>
      <c r="N859" s="295"/>
      <c r="O859" s="295"/>
      <c r="P859" s="295"/>
      <c r="Q859" s="295"/>
      <c r="R859" s="295"/>
      <c r="S859" s="295"/>
      <c r="T859" s="29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97" t="s">
        <v>239</v>
      </c>
      <c r="AU859" s="297" t="s">
        <v>85</v>
      </c>
      <c r="AV859" s="16" t="s">
        <v>244</v>
      </c>
      <c r="AW859" s="16" t="s">
        <v>32</v>
      </c>
      <c r="AX859" s="16" t="s">
        <v>76</v>
      </c>
      <c r="AY859" s="297" t="s">
        <v>232</v>
      </c>
    </row>
    <row r="860" s="14" customFormat="1">
      <c r="A860" s="14"/>
      <c r="B860" s="255"/>
      <c r="C860" s="256"/>
      <c r="D860" s="245" t="s">
        <v>239</v>
      </c>
      <c r="E860" s="257" t="s">
        <v>1</v>
      </c>
      <c r="F860" s="258" t="s">
        <v>258</v>
      </c>
      <c r="G860" s="256"/>
      <c r="H860" s="259">
        <v>44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5" t="s">
        <v>239</v>
      </c>
      <c r="AU860" s="265" t="s">
        <v>85</v>
      </c>
      <c r="AV860" s="14" t="s">
        <v>237</v>
      </c>
      <c r="AW860" s="14" t="s">
        <v>32</v>
      </c>
      <c r="AX860" s="14" t="s">
        <v>83</v>
      </c>
      <c r="AY860" s="265" t="s">
        <v>232</v>
      </c>
    </row>
    <row r="861" s="2" customFormat="1" ht="24.15" customHeight="1">
      <c r="A861" s="39"/>
      <c r="B861" s="40"/>
      <c r="C861" s="276" t="s">
        <v>509</v>
      </c>
      <c r="D861" s="276" t="s">
        <v>485</v>
      </c>
      <c r="E861" s="277" t="s">
        <v>1716</v>
      </c>
      <c r="F861" s="278" t="s">
        <v>1717</v>
      </c>
      <c r="G861" s="279" t="s">
        <v>189</v>
      </c>
      <c r="H861" s="280">
        <v>48.799999999999997</v>
      </c>
      <c r="I861" s="281"/>
      <c r="J861" s="282">
        <f>ROUND(I861*H861,2)</f>
        <v>0</v>
      </c>
      <c r="K861" s="283"/>
      <c r="L861" s="284"/>
      <c r="M861" s="285" t="s">
        <v>1</v>
      </c>
      <c r="N861" s="286" t="s">
        <v>41</v>
      </c>
      <c r="O861" s="92"/>
      <c r="P861" s="239">
        <f>O861*H861</f>
        <v>0</v>
      </c>
      <c r="Q861" s="239">
        <v>2.6499999999999999</v>
      </c>
      <c r="R861" s="239">
        <f>Q861*H861</f>
        <v>129.31999999999999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273</v>
      </c>
      <c r="AT861" s="241" t="s">
        <v>485</v>
      </c>
      <c r="AU861" s="241" t="s">
        <v>85</v>
      </c>
      <c r="AY861" s="18" t="s">
        <v>232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83</v>
      </c>
      <c r="BK861" s="242">
        <f>ROUND(I861*H861,2)</f>
        <v>0</v>
      </c>
      <c r="BL861" s="18" t="s">
        <v>237</v>
      </c>
      <c r="BM861" s="241" t="s">
        <v>1718</v>
      </c>
    </row>
    <row r="862" s="2" customFormat="1">
      <c r="A862" s="39"/>
      <c r="B862" s="40"/>
      <c r="C862" s="41"/>
      <c r="D862" s="245" t="s">
        <v>578</v>
      </c>
      <c r="E862" s="41"/>
      <c r="F862" s="298" t="s">
        <v>1482</v>
      </c>
      <c r="G862" s="41"/>
      <c r="H862" s="41"/>
      <c r="I862" s="299"/>
      <c r="J862" s="41"/>
      <c r="K862" s="41"/>
      <c r="L862" s="45"/>
      <c r="M862" s="300"/>
      <c r="N862" s="301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578</v>
      </c>
      <c r="AU862" s="18" t="s">
        <v>85</v>
      </c>
    </row>
    <row r="863" s="15" customFormat="1">
      <c r="A863" s="15"/>
      <c r="B863" s="266"/>
      <c r="C863" s="267"/>
      <c r="D863" s="245" t="s">
        <v>239</v>
      </c>
      <c r="E863" s="268" t="s">
        <v>1</v>
      </c>
      <c r="F863" s="269" t="s">
        <v>1383</v>
      </c>
      <c r="G863" s="267"/>
      <c r="H863" s="268" t="s">
        <v>1</v>
      </c>
      <c r="I863" s="270"/>
      <c r="J863" s="267"/>
      <c r="K863" s="267"/>
      <c r="L863" s="271"/>
      <c r="M863" s="272"/>
      <c r="N863" s="273"/>
      <c r="O863" s="273"/>
      <c r="P863" s="273"/>
      <c r="Q863" s="273"/>
      <c r="R863" s="273"/>
      <c r="S863" s="273"/>
      <c r="T863" s="27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5" t="s">
        <v>239</v>
      </c>
      <c r="AU863" s="275" t="s">
        <v>85</v>
      </c>
      <c r="AV863" s="15" t="s">
        <v>83</v>
      </c>
      <c r="AW863" s="15" t="s">
        <v>32</v>
      </c>
      <c r="AX863" s="15" t="s">
        <v>76</v>
      </c>
      <c r="AY863" s="275" t="s">
        <v>232</v>
      </c>
    </row>
    <row r="864" s="15" customFormat="1">
      <c r="A864" s="15"/>
      <c r="B864" s="266"/>
      <c r="C864" s="267"/>
      <c r="D864" s="245" t="s">
        <v>239</v>
      </c>
      <c r="E864" s="268" t="s">
        <v>1</v>
      </c>
      <c r="F864" s="269" t="s">
        <v>393</v>
      </c>
      <c r="G864" s="267"/>
      <c r="H864" s="268" t="s">
        <v>1</v>
      </c>
      <c r="I864" s="270"/>
      <c r="J864" s="267"/>
      <c r="K864" s="267"/>
      <c r="L864" s="271"/>
      <c r="M864" s="272"/>
      <c r="N864" s="273"/>
      <c r="O864" s="273"/>
      <c r="P864" s="273"/>
      <c r="Q864" s="273"/>
      <c r="R864" s="273"/>
      <c r="S864" s="273"/>
      <c r="T864" s="27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5" t="s">
        <v>239</v>
      </c>
      <c r="AU864" s="275" t="s">
        <v>85</v>
      </c>
      <c r="AV864" s="15" t="s">
        <v>83</v>
      </c>
      <c r="AW864" s="15" t="s">
        <v>32</v>
      </c>
      <c r="AX864" s="15" t="s">
        <v>76</v>
      </c>
      <c r="AY864" s="275" t="s">
        <v>232</v>
      </c>
    </row>
    <row r="865" s="13" customFormat="1">
      <c r="A865" s="13"/>
      <c r="B865" s="243"/>
      <c r="C865" s="244"/>
      <c r="D865" s="245" t="s">
        <v>239</v>
      </c>
      <c r="E865" s="246" t="s">
        <v>1</v>
      </c>
      <c r="F865" s="247" t="s">
        <v>1719</v>
      </c>
      <c r="G865" s="244"/>
      <c r="H865" s="248">
        <v>3.7999999999999998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239</v>
      </c>
      <c r="AU865" s="254" t="s">
        <v>85</v>
      </c>
      <c r="AV865" s="13" t="s">
        <v>85</v>
      </c>
      <c r="AW865" s="13" t="s">
        <v>32</v>
      </c>
      <c r="AX865" s="13" t="s">
        <v>76</v>
      </c>
      <c r="AY865" s="254" t="s">
        <v>232</v>
      </c>
    </row>
    <row r="866" s="13" customFormat="1">
      <c r="A866" s="13"/>
      <c r="B866" s="243"/>
      <c r="C866" s="244"/>
      <c r="D866" s="245" t="s">
        <v>239</v>
      </c>
      <c r="E866" s="246" t="s">
        <v>1</v>
      </c>
      <c r="F866" s="247" t="s">
        <v>1720</v>
      </c>
      <c r="G866" s="244"/>
      <c r="H866" s="248">
        <v>9.0999999999999996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239</v>
      </c>
      <c r="AU866" s="254" t="s">
        <v>85</v>
      </c>
      <c r="AV866" s="13" t="s">
        <v>85</v>
      </c>
      <c r="AW866" s="13" t="s">
        <v>32</v>
      </c>
      <c r="AX866" s="13" t="s">
        <v>76</v>
      </c>
      <c r="AY866" s="254" t="s">
        <v>232</v>
      </c>
    </row>
    <row r="867" s="16" customFormat="1">
      <c r="A867" s="16"/>
      <c r="B867" s="287"/>
      <c r="C867" s="288"/>
      <c r="D867" s="245" t="s">
        <v>239</v>
      </c>
      <c r="E867" s="289" t="s">
        <v>1</v>
      </c>
      <c r="F867" s="290" t="s">
        <v>499</v>
      </c>
      <c r="G867" s="288"/>
      <c r="H867" s="291">
        <v>12.9</v>
      </c>
      <c r="I867" s="292"/>
      <c r="J867" s="288"/>
      <c r="K867" s="288"/>
      <c r="L867" s="293"/>
      <c r="M867" s="294"/>
      <c r="N867" s="295"/>
      <c r="O867" s="295"/>
      <c r="P867" s="295"/>
      <c r="Q867" s="295"/>
      <c r="R867" s="295"/>
      <c r="S867" s="295"/>
      <c r="T867" s="29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97" t="s">
        <v>239</v>
      </c>
      <c r="AU867" s="297" t="s">
        <v>85</v>
      </c>
      <c r="AV867" s="16" t="s">
        <v>244</v>
      </c>
      <c r="AW867" s="16" t="s">
        <v>32</v>
      </c>
      <c r="AX867" s="16" t="s">
        <v>76</v>
      </c>
      <c r="AY867" s="297" t="s">
        <v>232</v>
      </c>
    </row>
    <row r="868" s="15" customFormat="1">
      <c r="A868" s="15"/>
      <c r="B868" s="266"/>
      <c r="C868" s="267"/>
      <c r="D868" s="245" t="s">
        <v>239</v>
      </c>
      <c r="E868" s="268" t="s">
        <v>1</v>
      </c>
      <c r="F868" s="269" t="s">
        <v>399</v>
      </c>
      <c r="G868" s="267"/>
      <c r="H868" s="268" t="s">
        <v>1</v>
      </c>
      <c r="I868" s="270"/>
      <c r="J868" s="267"/>
      <c r="K868" s="267"/>
      <c r="L868" s="271"/>
      <c r="M868" s="272"/>
      <c r="N868" s="273"/>
      <c r="O868" s="273"/>
      <c r="P868" s="273"/>
      <c r="Q868" s="273"/>
      <c r="R868" s="273"/>
      <c r="S868" s="273"/>
      <c r="T868" s="27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5" t="s">
        <v>239</v>
      </c>
      <c r="AU868" s="275" t="s">
        <v>85</v>
      </c>
      <c r="AV868" s="15" t="s">
        <v>83</v>
      </c>
      <c r="AW868" s="15" t="s">
        <v>32</v>
      </c>
      <c r="AX868" s="15" t="s">
        <v>76</v>
      </c>
      <c r="AY868" s="275" t="s">
        <v>232</v>
      </c>
    </row>
    <row r="869" s="13" customFormat="1">
      <c r="A869" s="13"/>
      <c r="B869" s="243"/>
      <c r="C869" s="244"/>
      <c r="D869" s="245" t="s">
        <v>239</v>
      </c>
      <c r="E869" s="246" t="s">
        <v>1</v>
      </c>
      <c r="F869" s="247" t="s">
        <v>1721</v>
      </c>
      <c r="G869" s="244"/>
      <c r="H869" s="248">
        <v>4.2000000000000002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239</v>
      </c>
      <c r="AU869" s="254" t="s">
        <v>85</v>
      </c>
      <c r="AV869" s="13" t="s">
        <v>85</v>
      </c>
      <c r="AW869" s="13" t="s">
        <v>32</v>
      </c>
      <c r="AX869" s="13" t="s">
        <v>76</v>
      </c>
      <c r="AY869" s="254" t="s">
        <v>232</v>
      </c>
    </row>
    <row r="870" s="13" customFormat="1">
      <c r="A870" s="13"/>
      <c r="B870" s="243"/>
      <c r="C870" s="244"/>
      <c r="D870" s="245" t="s">
        <v>239</v>
      </c>
      <c r="E870" s="246" t="s">
        <v>1</v>
      </c>
      <c r="F870" s="247" t="s">
        <v>1720</v>
      </c>
      <c r="G870" s="244"/>
      <c r="H870" s="248">
        <v>9.0999999999999996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239</v>
      </c>
      <c r="AU870" s="254" t="s">
        <v>85</v>
      </c>
      <c r="AV870" s="13" t="s">
        <v>85</v>
      </c>
      <c r="AW870" s="13" t="s">
        <v>32</v>
      </c>
      <c r="AX870" s="13" t="s">
        <v>76</v>
      </c>
      <c r="AY870" s="254" t="s">
        <v>232</v>
      </c>
    </row>
    <row r="871" s="16" customFormat="1">
      <c r="A871" s="16"/>
      <c r="B871" s="287"/>
      <c r="C871" s="288"/>
      <c r="D871" s="245" t="s">
        <v>239</v>
      </c>
      <c r="E871" s="289" t="s">
        <v>1</v>
      </c>
      <c r="F871" s="290" t="s">
        <v>499</v>
      </c>
      <c r="G871" s="288"/>
      <c r="H871" s="291">
        <v>13.300000000000001</v>
      </c>
      <c r="I871" s="292"/>
      <c r="J871" s="288"/>
      <c r="K871" s="288"/>
      <c r="L871" s="293"/>
      <c r="M871" s="294"/>
      <c r="N871" s="295"/>
      <c r="O871" s="295"/>
      <c r="P871" s="295"/>
      <c r="Q871" s="295"/>
      <c r="R871" s="295"/>
      <c r="S871" s="295"/>
      <c r="T871" s="29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97" t="s">
        <v>239</v>
      </c>
      <c r="AU871" s="297" t="s">
        <v>85</v>
      </c>
      <c r="AV871" s="16" t="s">
        <v>244</v>
      </c>
      <c r="AW871" s="16" t="s">
        <v>32</v>
      </c>
      <c r="AX871" s="16" t="s">
        <v>76</v>
      </c>
      <c r="AY871" s="297" t="s">
        <v>232</v>
      </c>
    </row>
    <row r="872" s="15" customFormat="1">
      <c r="A872" s="15"/>
      <c r="B872" s="266"/>
      <c r="C872" s="267"/>
      <c r="D872" s="245" t="s">
        <v>239</v>
      </c>
      <c r="E872" s="268" t="s">
        <v>1</v>
      </c>
      <c r="F872" s="269" t="s">
        <v>400</v>
      </c>
      <c r="G872" s="267"/>
      <c r="H872" s="268" t="s">
        <v>1</v>
      </c>
      <c r="I872" s="270"/>
      <c r="J872" s="267"/>
      <c r="K872" s="267"/>
      <c r="L872" s="271"/>
      <c r="M872" s="272"/>
      <c r="N872" s="273"/>
      <c r="O872" s="273"/>
      <c r="P872" s="273"/>
      <c r="Q872" s="273"/>
      <c r="R872" s="273"/>
      <c r="S872" s="273"/>
      <c r="T872" s="27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5" t="s">
        <v>239</v>
      </c>
      <c r="AU872" s="275" t="s">
        <v>85</v>
      </c>
      <c r="AV872" s="15" t="s">
        <v>83</v>
      </c>
      <c r="AW872" s="15" t="s">
        <v>32</v>
      </c>
      <c r="AX872" s="15" t="s">
        <v>76</v>
      </c>
      <c r="AY872" s="275" t="s">
        <v>232</v>
      </c>
    </row>
    <row r="873" s="13" customFormat="1">
      <c r="A873" s="13"/>
      <c r="B873" s="243"/>
      <c r="C873" s="244"/>
      <c r="D873" s="245" t="s">
        <v>239</v>
      </c>
      <c r="E873" s="246" t="s">
        <v>1</v>
      </c>
      <c r="F873" s="247" t="s">
        <v>1722</v>
      </c>
      <c r="G873" s="244"/>
      <c r="H873" s="248">
        <v>4.2000000000000002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239</v>
      </c>
      <c r="AU873" s="254" t="s">
        <v>85</v>
      </c>
      <c r="AV873" s="13" t="s">
        <v>85</v>
      </c>
      <c r="AW873" s="13" t="s">
        <v>32</v>
      </c>
      <c r="AX873" s="13" t="s">
        <v>76</v>
      </c>
      <c r="AY873" s="254" t="s">
        <v>232</v>
      </c>
    </row>
    <row r="874" s="13" customFormat="1">
      <c r="A874" s="13"/>
      <c r="B874" s="243"/>
      <c r="C874" s="244"/>
      <c r="D874" s="245" t="s">
        <v>239</v>
      </c>
      <c r="E874" s="246" t="s">
        <v>1</v>
      </c>
      <c r="F874" s="247" t="s">
        <v>1723</v>
      </c>
      <c r="G874" s="244"/>
      <c r="H874" s="248">
        <v>6.0999999999999996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239</v>
      </c>
      <c r="AU874" s="254" t="s">
        <v>85</v>
      </c>
      <c r="AV874" s="13" t="s">
        <v>85</v>
      </c>
      <c r="AW874" s="13" t="s">
        <v>32</v>
      </c>
      <c r="AX874" s="13" t="s">
        <v>76</v>
      </c>
      <c r="AY874" s="254" t="s">
        <v>232</v>
      </c>
    </row>
    <row r="875" s="16" customFormat="1">
      <c r="A875" s="16"/>
      <c r="B875" s="287"/>
      <c r="C875" s="288"/>
      <c r="D875" s="245" t="s">
        <v>239</v>
      </c>
      <c r="E875" s="289" t="s">
        <v>1</v>
      </c>
      <c r="F875" s="290" t="s">
        <v>499</v>
      </c>
      <c r="G875" s="288"/>
      <c r="H875" s="291">
        <v>10.300000000000001</v>
      </c>
      <c r="I875" s="292"/>
      <c r="J875" s="288"/>
      <c r="K875" s="288"/>
      <c r="L875" s="293"/>
      <c r="M875" s="294"/>
      <c r="N875" s="295"/>
      <c r="O875" s="295"/>
      <c r="P875" s="295"/>
      <c r="Q875" s="295"/>
      <c r="R875" s="295"/>
      <c r="S875" s="295"/>
      <c r="T875" s="29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7" t="s">
        <v>239</v>
      </c>
      <c r="AU875" s="297" t="s">
        <v>85</v>
      </c>
      <c r="AV875" s="16" t="s">
        <v>244</v>
      </c>
      <c r="AW875" s="16" t="s">
        <v>32</v>
      </c>
      <c r="AX875" s="16" t="s">
        <v>76</v>
      </c>
      <c r="AY875" s="297" t="s">
        <v>232</v>
      </c>
    </row>
    <row r="876" s="15" customFormat="1">
      <c r="A876" s="15"/>
      <c r="B876" s="266"/>
      <c r="C876" s="267"/>
      <c r="D876" s="245" t="s">
        <v>239</v>
      </c>
      <c r="E876" s="268" t="s">
        <v>1</v>
      </c>
      <c r="F876" s="269" t="s">
        <v>1500</v>
      </c>
      <c r="G876" s="267"/>
      <c r="H876" s="268" t="s">
        <v>1</v>
      </c>
      <c r="I876" s="270"/>
      <c r="J876" s="267"/>
      <c r="K876" s="267"/>
      <c r="L876" s="271"/>
      <c r="M876" s="272"/>
      <c r="N876" s="273"/>
      <c r="O876" s="273"/>
      <c r="P876" s="273"/>
      <c r="Q876" s="273"/>
      <c r="R876" s="273"/>
      <c r="S876" s="273"/>
      <c r="T876" s="27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5" t="s">
        <v>239</v>
      </c>
      <c r="AU876" s="275" t="s">
        <v>85</v>
      </c>
      <c r="AV876" s="15" t="s">
        <v>83</v>
      </c>
      <c r="AW876" s="15" t="s">
        <v>32</v>
      </c>
      <c r="AX876" s="15" t="s">
        <v>76</v>
      </c>
      <c r="AY876" s="275" t="s">
        <v>232</v>
      </c>
    </row>
    <row r="877" s="13" customFormat="1">
      <c r="A877" s="13"/>
      <c r="B877" s="243"/>
      <c r="C877" s="244"/>
      <c r="D877" s="245" t="s">
        <v>239</v>
      </c>
      <c r="E877" s="246" t="s">
        <v>1</v>
      </c>
      <c r="F877" s="247" t="s">
        <v>1724</v>
      </c>
      <c r="G877" s="244"/>
      <c r="H877" s="248">
        <v>12.300000000000001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239</v>
      </c>
      <c r="AU877" s="254" t="s">
        <v>85</v>
      </c>
      <c r="AV877" s="13" t="s">
        <v>85</v>
      </c>
      <c r="AW877" s="13" t="s">
        <v>32</v>
      </c>
      <c r="AX877" s="13" t="s">
        <v>76</v>
      </c>
      <c r="AY877" s="254" t="s">
        <v>232</v>
      </c>
    </row>
    <row r="878" s="16" customFormat="1">
      <c r="A878" s="16"/>
      <c r="B878" s="287"/>
      <c r="C878" s="288"/>
      <c r="D878" s="245" t="s">
        <v>239</v>
      </c>
      <c r="E878" s="289" t="s">
        <v>1</v>
      </c>
      <c r="F878" s="290" t="s">
        <v>499</v>
      </c>
      <c r="G878" s="288"/>
      <c r="H878" s="291">
        <v>12.300000000000001</v>
      </c>
      <c r="I878" s="292"/>
      <c r="J878" s="288"/>
      <c r="K878" s="288"/>
      <c r="L878" s="293"/>
      <c r="M878" s="294"/>
      <c r="N878" s="295"/>
      <c r="O878" s="295"/>
      <c r="P878" s="295"/>
      <c r="Q878" s="295"/>
      <c r="R878" s="295"/>
      <c r="S878" s="295"/>
      <c r="T878" s="29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T878" s="297" t="s">
        <v>239</v>
      </c>
      <c r="AU878" s="297" t="s">
        <v>85</v>
      </c>
      <c r="AV878" s="16" t="s">
        <v>244</v>
      </c>
      <c r="AW878" s="16" t="s">
        <v>32</v>
      </c>
      <c r="AX878" s="16" t="s">
        <v>76</v>
      </c>
      <c r="AY878" s="297" t="s">
        <v>232</v>
      </c>
    </row>
    <row r="879" s="14" customFormat="1">
      <c r="A879" s="14"/>
      <c r="B879" s="255"/>
      <c r="C879" s="256"/>
      <c r="D879" s="245" t="s">
        <v>239</v>
      </c>
      <c r="E879" s="257" t="s">
        <v>1</v>
      </c>
      <c r="F879" s="258" t="s">
        <v>258</v>
      </c>
      <c r="G879" s="256"/>
      <c r="H879" s="259">
        <v>48.799999999999997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5" t="s">
        <v>239</v>
      </c>
      <c r="AU879" s="265" t="s">
        <v>85</v>
      </c>
      <c r="AV879" s="14" t="s">
        <v>237</v>
      </c>
      <c r="AW879" s="14" t="s">
        <v>32</v>
      </c>
      <c r="AX879" s="14" t="s">
        <v>83</v>
      </c>
      <c r="AY879" s="265" t="s">
        <v>232</v>
      </c>
    </row>
    <row r="880" s="2" customFormat="1" ht="24.15" customHeight="1">
      <c r="A880" s="39"/>
      <c r="B880" s="40"/>
      <c r="C880" s="229" t="s">
        <v>514</v>
      </c>
      <c r="D880" s="229" t="s">
        <v>234</v>
      </c>
      <c r="E880" s="230" t="s">
        <v>1725</v>
      </c>
      <c r="F880" s="231" t="s">
        <v>1726</v>
      </c>
      <c r="G880" s="232" t="s">
        <v>293</v>
      </c>
      <c r="H880" s="233">
        <v>137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0.082729999999999998</v>
      </c>
      <c r="R880" s="239">
        <f>Q880*H880</f>
        <v>11.334009999999999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237</v>
      </c>
      <c r="AT880" s="241" t="s">
        <v>234</v>
      </c>
      <c r="AU880" s="241" t="s">
        <v>85</v>
      </c>
      <c r="AY880" s="18" t="s">
        <v>232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237</v>
      </c>
      <c r="BM880" s="241" t="s">
        <v>1727</v>
      </c>
    </row>
    <row r="881" s="15" customFormat="1">
      <c r="A881" s="15"/>
      <c r="B881" s="266"/>
      <c r="C881" s="267"/>
      <c r="D881" s="245" t="s">
        <v>239</v>
      </c>
      <c r="E881" s="268" t="s">
        <v>1</v>
      </c>
      <c r="F881" s="269" t="s">
        <v>400</v>
      </c>
      <c r="G881" s="267"/>
      <c r="H881" s="268" t="s">
        <v>1</v>
      </c>
      <c r="I881" s="270"/>
      <c r="J881" s="267"/>
      <c r="K881" s="267"/>
      <c r="L881" s="271"/>
      <c r="M881" s="272"/>
      <c r="N881" s="273"/>
      <c r="O881" s="273"/>
      <c r="P881" s="273"/>
      <c r="Q881" s="273"/>
      <c r="R881" s="273"/>
      <c r="S881" s="273"/>
      <c r="T881" s="274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5" t="s">
        <v>239</v>
      </c>
      <c r="AU881" s="275" t="s">
        <v>85</v>
      </c>
      <c r="AV881" s="15" t="s">
        <v>83</v>
      </c>
      <c r="AW881" s="15" t="s">
        <v>32</v>
      </c>
      <c r="AX881" s="15" t="s">
        <v>76</v>
      </c>
      <c r="AY881" s="275" t="s">
        <v>232</v>
      </c>
    </row>
    <row r="882" s="13" customFormat="1">
      <c r="A882" s="13"/>
      <c r="B882" s="243"/>
      <c r="C882" s="244"/>
      <c r="D882" s="245" t="s">
        <v>239</v>
      </c>
      <c r="E882" s="246" t="s">
        <v>1</v>
      </c>
      <c r="F882" s="247" t="s">
        <v>1728</v>
      </c>
      <c r="G882" s="244"/>
      <c r="H882" s="248">
        <v>137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239</v>
      </c>
      <c r="AU882" s="254" t="s">
        <v>85</v>
      </c>
      <c r="AV882" s="13" t="s">
        <v>85</v>
      </c>
      <c r="AW882" s="13" t="s">
        <v>32</v>
      </c>
      <c r="AX882" s="13" t="s">
        <v>83</v>
      </c>
      <c r="AY882" s="254" t="s">
        <v>232</v>
      </c>
    </row>
    <row r="883" s="2" customFormat="1" ht="24.15" customHeight="1">
      <c r="A883" s="39"/>
      <c r="B883" s="40"/>
      <c r="C883" s="276" t="s">
        <v>518</v>
      </c>
      <c r="D883" s="276" t="s">
        <v>485</v>
      </c>
      <c r="E883" s="277" t="s">
        <v>1729</v>
      </c>
      <c r="F883" s="278" t="s">
        <v>1717</v>
      </c>
      <c r="G883" s="279" t="s">
        <v>189</v>
      </c>
      <c r="H883" s="280">
        <v>519.10000000000002</v>
      </c>
      <c r="I883" s="281"/>
      <c r="J883" s="282">
        <f>ROUND(I883*H883,2)</f>
        <v>0</v>
      </c>
      <c r="K883" s="283"/>
      <c r="L883" s="284"/>
      <c r="M883" s="285" t="s">
        <v>1</v>
      </c>
      <c r="N883" s="286" t="s">
        <v>41</v>
      </c>
      <c r="O883" s="92"/>
      <c r="P883" s="239">
        <f>O883*H883</f>
        <v>0</v>
      </c>
      <c r="Q883" s="239">
        <v>2.6499999999999999</v>
      </c>
      <c r="R883" s="239">
        <f>Q883*H883</f>
        <v>1375.615</v>
      </c>
      <c r="S883" s="239">
        <v>0</v>
      </c>
      <c r="T883" s="240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1" t="s">
        <v>273</v>
      </c>
      <c r="AT883" s="241" t="s">
        <v>485</v>
      </c>
      <c r="AU883" s="241" t="s">
        <v>85</v>
      </c>
      <c r="AY883" s="18" t="s">
        <v>232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8" t="s">
        <v>83</v>
      </c>
      <c r="BK883" s="242">
        <f>ROUND(I883*H883,2)</f>
        <v>0</v>
      </c>
      <c r="BL883" s="18" t="s">
        <v>237</v>
      </c>
      <c r="BM883" s="241" t="s">
        <v>1730</v>
      </c>
    </row>
    <row r="884" s="2" customFormat="1">
      <c r="A884" s="39"/>
      <c r="B884" s="40"/>
      <c r="C884" s="41"/>
      <c r="D884" s="245" t="s">
        <v>578</v>
      </c>
      <c r="E884" s="41"/>
      <c r="F884" s="298" t="s">
        <v>1731</v>
      </c>
      <c r="G884" s="41"/>
      <c r="H884" s="41"/>
      <c r="I884" s="299"/>
      <c r="J884" s="41"/>
      <c r="K884" s="41"/>
      <c r="L884" s="45"/>
      <c r="M884" s="300"/>
      <c r="N884" s="301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578</v>
      </c>
      <c r="AU884" s="18" t="s">
        <v>85</v>
      </c>
    </row>
    <row r="885" s="15" customFormat="1">
      <c r="A885" s="15"/>
      <c r="B885" s="266"/>
      <c r="C885" s="267"/>
      <c r="D885" s="245" t="s">
        <v>239</v>
      </c>
      <c r="E885" s="268" t="s">
        <v>1</v>
      </c>
      <c r="F885" s="269" t="s">
        <v>1383</v>
      </c>
      <c r="G885" s="267"/>
      <c r="H885" s="268" t="s">
        <v>1</v>
      </c>
      <c r="I885" s="270"/>
      <c r="J885" s="267"/>
      <c r="K885" s="267"/>
      <c r="L885" s="271"/>
      <c r="M885" s="272"/>
      <c r="N885" s="273"/>
      <c r="O885" s="273"/>
      <c r="P885" s="273"/>
      <c r="Q885" s="273"/>
      <c r="R885" s="273"/>
      <c r="S885" s="273"/>
      <c r="T885" s="27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5" t="s">
        <v>239</v>
      </c>
      <c r="AU885" s="275" t="s">
        <v>85</v>
      </c>
      <c r="AV885" s="15" t="s">
        <v>83</v>
      </c>
      <c r="AW885" s="15" t="s">
        <v>32</v>
      </c>
      <c r="AX885" s="15" t="s">
        <v>76</v>
      </c>
      <c r="AY885" s="275" t="s">
        <v>232</v>
      </c>
    </row>
    <row r="886" s="15" customFormat="1">
      <c r="A886" s="15"/>
      <c r="B886" s="266"/>
      <c r="C886" s="267"/>
      <c r="D886" s="245" t="s">
        <v>239</v>
      </c>
      <c r="E886" s="268" t="s">
        <v>1</v>
      </c>
      <c r="F886" s="269" t="s">
        <v>400</v>
      </c>
      <c r="G886" s="267"/>
      <c r="H886" s="268" t="s">
        <v>1</v>
      </c>
      <c r="I886" s="270"/>
      <c r="J886" s="267"/>
      <c r="K886" s="267"/>
      <c r="L886" s="271"/>
      <c r="M886" s="272"/>
      <c r="N886" s="273"/>
      <c r="O886" s="273"/>
      <c r="P886" s="273"/>
      <c r="Q886" s="273"/>
      <c r="R886" s="273"/>
      <c r="S886" s="273"/>
      <c r="T886" s="27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5" t="s">
        <v>239</v>
      </c>
      <c r="AU886" s="275" t="s">
        <v>85</v>
      </c>
      <c r="AV886" s="15" t="s">
        <v>83</v>
      </c>
      <c r="AW886" s="15" t="s">
        <v>32</v>
      </c>
      <c r="AX886" s="15" t="s">
        <v>76</v>
      </c>
      <c r="AY886" s="275" t="s">
        <v>232</v>
      </c>
    </row>
    <row r="887" s="13" customFormat="1">
      <c r="A887" s="13"/>
      <c r="B887" s="243"/>
      <c r="C887" s="244"/>
      <c r="D887" s="245" t="s">
        <v>239</v>
      </c>
      <c r="E887" s="246" t="s">
        <v>1</v>
      </c>
      <c r="F887" s="247" t="s">
        <v>1732</v>
      </c>
      <c r="G887" s="244"/>
      <c r="H887" s="248">
        <v>519.10000000000002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239</v>
      </c>
      <c r="AU887" s="254" t="s">
        <v>85</v>
      </c>
      <c r="AV887" s="13" t="s">
        <v>85</v>
      </c>
      <c r="AW887" s="13" t="s">
        <v>32</v>
      </c>
      <c r="AX887" s="13" t="s">
        <v>76</v>
      </c>
      <c r="AY887" s="254" t="s">
        <v>232</v>
      </c>
    </row>
    <row r="888" s="14" customFormat="1">
      <c r="A888" s="14"/>
      <c r="B888" s="255"/>
      <c r="C888" s="256"/>
      <c r="D888" s="245" t="s">
        <v>239</v>
      </c>
      <c r="E888" s="257" t="s">
        <v>1</v>
      </c>
      <c r="F888" s="258" t="s">
        <v>258</v>
      </c>
      <c r="G888" s="256"/>
      <c r="H888" s="259">
        <v>519.10000000000002</v>
      </c>
      <c r="I888" s="260"/>
      <c r="J888" s="256"/>
      <c r="K888" s="256"/>
      <c r="L888" s="261"/>
      <c r="M888" s="262"/>
      <c r="N888" s="263"/>
      <c r="O888" s="263"/>
      <c r="P888" s="263"/>
      <c r="Q888" s="263"/>
      <c r="R888" s="263"/>
      <c r="S888" s="263"/>
      <c r="T888" s="26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5" t="s">
        <v>239</v>
      </c>
      <c r="AU888" s="265" t="s">
        <v>85</v>
      </c>
      <c r="AV888" s="14" t="s">
        <v>237</v>
      </c>
      <c r="AW888" s="14" t="s">
        <v>32</v>
      </c>
      <c r="AX888" s="14" t="s">
        <v>83</v>
      </c>
      <c r="AY888" s="265" t="s">
        <v>232</v>
      </c>
    </row>
    <row r="889" s="2" customFormat="1" ht="24.15" customHeight="1">
      <c r="A889" s="39"/>
      <c r="B889" s="40"/>
      <c r="C889" s="229" t="s">
        <v>525</v>
      </c>
      <c r="D889" s="229" t="s">
        <v>234</v>
      </c>
      <c r="E889" s="230" t="s">
        <v>1733</v>
      </c>
      <c r="F889" s="231" t="s">
        <v>1734</v>
      </c>
      <c r="G889" s="232" t="s">
        <v>293</v>
      </c>
      <c r="H889" s="233">
        <v>9</v>
      </c>
      <c r="I889" s="234"/>
      <c r="J889" s="235">
        <f>ROUND(I889*H889,2)</f>
        <v>0</v>
      </c>
      <c r="K889" s="236"/>
      <c r="L889" s="45"/>
      <c r="M889" s="237" t="s">
        <v>1</v>
      </c>
      <c r="N889" s="238" t="s">
        <v>41</v>
      </c>
      <c r="O889" s="92"/>
      <c r="P889" s="239">
        <f>O889*H889</f>
        <v>0</v>
      </c>
      <c r="Q889" s="239">
        <v>0.082710000000000006</v>
      </c>
      <c r="R889" s="239">
        <f>Q889*H889</f>
        <v>0.74439000000000011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237</v>
      </c>
      <c r="AT889" s="241" t="s">
        <v>234</v>
      </c>
      <c r="AU889" s="241" t="s">
        <v>85</v>
      </c>
      <c r="AY889" s="18" t="s">
        <v>232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83</v>
      </c>
      <c r="BK889" s="242">
        <f>ROUND(I889*H889,2)</f>
        <v>0</v>
      </c>
      <c r="BL889" s="18" t="s">
        <v>237</v>
      </c>
      <c r="BM889" s="241" t="s">
        <v>1735</v>
      </c>
    </row>
    <row r="890" s="15" customFormat="1">
      <c r="A890" s="15"/>
      <c r="B890" s="266"/>
      <c r="C890" s="267"/>
      <c r="D890" s="245" t="s">
        <v>239</v>
      </c>
      <c r="E890" s="268" t="s">
        <v>1</v>
      </c>
      <c r="F890" s="269" t="s">
        <v>1383</v>
      </c>
      <c r="G890" s="267"/>
      <c r="H890" s="268" t="s">
        <v>1</v>
      </c>
      <c r="I890" s="270"/>
      <c r="J890" s="267"/>
      <c r="K890" s="267"/>
      <c r="L890" s="271"/>
      <c r="M890" s="272"/>
      <c r="N890" s="273"/>
      <c r="O890" s="273"/>
      <c r="P890" s="273"/>
      <c r="Q890" s="273"/>
      <c r="R890" s="273"/>
      <c r="S890" s="273"/>
      <c r="T890" s="27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5" t="s">
        <v>239</v>
      </c>
      <c r="AU890" s="275" t="s">
        <v>85</v>
      </c>
      <c r="AV890" s="15" t="s">
        <v>83</v>
      </c>
      <c r="AW890" s="15" t="s">
        <v>32</v>
      </c>
      <c r="AX890" s="15" t="s">
        <v>76</v>
      </c>
      <c r="AY890" s="275" t="s">
        <v>232</v>
      </c>
    </row>
    <row r="891" s="15" customFormat="1">
      <c r="A891" s="15"/>
      <c r="B891" s="266"/>
      <c r="C891" s="267"/>
      <c r="D891" s="245" t="s">
        <v>239</v>
      </c>
      <c r="E891" s="268" t="s">
        <v>1</v>
      </c>
      <c r="F891" s="269" t="s">
        <v>1736</v>
      </c>
      <c r="G891" s="267"/>
      <c r="H891" s="268" t="s">
        <v>1</v>
      </c>
      <c r="I891" s="270"/>
      <c r="J891" s="267"/>
      <c r="K891" s="267"/>
      <c r="L891" s="271"/>
      <c r="M891" s="272"/>
      <c r="N891" s="273"/>
      <c r="O891" s="273"/>
      <c r="P891" s="273"/>
      <c r="Q891" s="273"/>
      <c r="R891" s="273"/>
      <c r="S891" s="273"/>
      <c r="T891" s="274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5" t="s">
        <v>239</v>
      </c>
      <c r="AU891" s="275" t="s">
        <v>85</v>
      </c>
      <c r="AV891" s="15" t="s">
        <v>83</v>
      </c>
      <c r="AW891" s="15" t="s">
        <v>32</v>
      </c>
      <c r="AX891" s="15" t="s">
        <v>76</v>
      </c>
      <c r="AY891" s="275" t="s">
        <v>232</v>
      </c>
    </row>
    <row r="892" s="13" customFormat="1">
      <c r="A892" s="13"/>
      <c r="B892" s="243"/>
      <c r="C892" s="244"/>
      <c r="D892" s="245" t="s">
        <v>239</v>
      </c>
      <c r="E892" s="246" t="s">
        <v>1</v>
      </c>
      <c r="F892" s="247" t="s">
        <v>1737</v>
      </c>
      <c r="G892" s="244"/>
      <c r="H892" s="248">
        <v>2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239</v>
      </c>
      <c r="AU892" s="254" t="s">
        <v>85</v>
      </c>
      <c r="AV892" s="13" t="s">
        <v>85</v>
      </c>
      <c r="AW892" s="13" t="s">
        <v>32</v>
      </c>
      <c r="AX892" s="13" t="s">
        <v>76</v>
      </c>
      <c r="AY892" s="254" t="s">
        <v>232</v>
      </c>
    </row>
    <row r="893" s="15" customFormat="1">
      <c r="A893" s="15"/>
      <c r="B893" s="266"/>
      <c r="C893" s="267"/>
      <c r="D893" s="245" t="s">
        <v>239</v>
      </c>
      <c r="E893" s="268" t="s">
        <v>1</v>
      </c>
      <c r="F893" s="269" t="s">
        <v>1738</v>
      </c>
      <c r="G893" s="267"/>
      <c r="H893" s="268" t="s">
        <v>1</v>
      </c>
      <c r="I893" s="270"/>
      <c r="J893" s="267"/>
      <c r="K893" s="267"/>
      <c r="L893" s="271"/>
      <c r="M893" s="272"/>
      <c r="N893" s="273"/>
      <c r="O893" s="273"/>
      <c r="P893" s="273"/>
      <c r="Q893" s="273"/>
      <c r="R893" s="273"/>
      <c r="S893" s="273"/>
      <c r="T893" s="27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5" t="s">
        <v>239</v>
      </c>
      <c r="AU893" s="275" t="s">
        <v>85</v>
      </c>
      <c r="AV893" s="15" t="s">
        <v>83</v>
      </c>
      <c r="AW893" s="15" t="s">
        <v>32</v>
      </c>
      <c r="AX893" s="15" t="s">
        <v>76</v>
      </c>
      <c r="AY893" s="275" t="s">
        <v>232</v>
      </c>
    </row>
    <row r="894" s="13" customFormat="1">
      <c r="A894" s="13"/>
      <c r="B894" s="243"/>
      <c r="C894" s="244"/>
      <c r="D894" s="245" t="s">
        <v>239</v>
      </c>
      <c r="E894" s="246" t="s">
        <v>1</v>
      </c>
      <c r="F894" s="247" t="s">
        <v>1739</v>
      </c>
      <c r="G894" s="244"/>
      <c r="H894" s="248">
        <v>2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239</v>
      </c>
      <c r="AU894" s="254" t="s">
        <v>85</v>
      </c>
      <c r="AV894" s="13" t="s">
        <v>85</v>
      </c>
      <c r="AW894" s="13" t="s">
        <v>32</v>
      </c>
      <c r="AX894" s="13" t="s">
        <v>76</v>
      </c>
      <c r="AY894" s="254" t="s">
        <v>232</v>
      </c>
    </row>
    <row r="895" s="15" customFormat="1">
      <c r="A895" s="15"/>
      <c r="B895" s="266"/>
      <c r="C895" s="267"/>
      <c r="D895" s="245" t="s">
        <v>239</v>
      </c>
      <c r="E895" s="268" t="s">
        <v>1</v>
      </c>
      <c r="F895" s="269" t="s">
        <v>1740</v>
      </c>
      <c r="G895" s="267"/>
      <c r="H895" s="268" t="s">
        <v>1</v>
      </c>
      <c r="I895" s="270"/>
      <c r="J895" s="267"/>
      <c r="K895" s="267"/>
      <c r="L895" s="271"/>
      <c r="M895" s="272"/>
      <c r="N895" s="273"/>
      <c r="O895" s="273"/>
      <c r="P895" s="273"/>
      <c r="Q895" s="273"/>
      <c r="R895" s="273"/>
      <c r="S895" s="273"/>
      <c r="T895" s="27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5" t="s">
        <v>239</v>
      </c>
      <c r="AU895" s="275" t="s">
        <v>85</v>
      </c>
      <c r="AV895" s="15" t="s">
        <v>83</v>
      </c>
      <c r="AW895" s="15" t="s">
        <v>32</v>
      </c>
      <c r="AX895" s="15" t="s">
        <v>76</v>
      </c>
      <c r="AY895" s="275" t="s">
        <v>232</v>
      </c>
    </row>
    <row r="896" s="13" customFormat="1">
      <c r="A896" s="13"/>
      <c r="B896" s="243"/>
      <c r="C896" s="244"/>
      <c r="D896" s="245" t="s">
        <v>239</v>
      </c>
      <c r="E896" s="246" t="s">
        <v>1</v>
      </c>
      <c r="F896" s="247" t="s">
        <v>1741</v>
      </c>
      <c r="G896" s="244"/>
      <c r="H896" s="248">
        <v>3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239</v>
      </c>
      <c r="AU896" s="254" t="s">
        <v>85</v>
      </c>
      <c r="AV896" s="13" t="s">
        <v>85</v>
      </c>
      <c r="AW896" s="13" t="s">
        <v>32</v>
      </c>
      <c r="AX896" s="13" t="s">
        <v>76</v>
      </c>
      <c r="AY896" s="254" t="s">
        <v>232</v>
      </c>
    </row>
    <row r="897" s="15" customFormat="1">
      <c r="A897" s="15"/>
      <c r="B897" s="266"/>
      <c r="C897" s="267"/>
      <c r="D897" s="245" t="s">
        <v>239</v>
      </c>
      <c r="E897" s="268" t="s">
        <v>1</v>
      </c>
      <c r="F897" s="269" t="s">
        <v>1742</v>
      </c>
      <c r="G897" s="267"/>
      <c r="H897" s="268" t="s">
        <v>1</v>
      </c>
      <c r="I897" s="270"/>
      <c r="J897" s="267"/>
      <c r="K897" s="267"/>
      <c r="L897" s="271"/>
      <c r="M897" s="272"/>
      <c r="N897" s="273"/>
      <c r="O897" s="273"/>
      <c r="P897" s="273"/>
      <c r="Q897" s="273"/>
      <c r="R897" s="273"/>
      <c r="S897" s="273"/>
      <c r="T897" s="27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5" t="s">
        <v>239</v>
      </c>
      <c r="AU897" s="275" t="s">
        <v>85</v>
      </c>
      <c r="AV897" s="15" t="s">
        <v>83</v>
      </c>
      <c r="AW897" s="15" t="s">
        <v>32</v>
      </c>
      <c r="AX897" s="15" t="s">
        <v>76</v>
      </c>
      <c r="AY897" s="275" t="s">
        <v>232</v>
      </c>
    </row>
    <row r="898" s="13" customFormat="1">
      <c r="A898" s="13"/>
      <c r="B898" s="243"/>
      <c r="C898" s="244"/>
      <c r="D898" s="245" t="s">
        <v>239</v>
      </c>
      <c r="E898" s="246" t="s">
        <v>1</v>
      </c>
      <c r="F898" s="247" t="s">
        <v>1739</v>
      </c>
      <c r="G898" s="244"/>
      <c r="H898" s="248">
        <v>2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239</v>
      </c>
      <c r="AU898" s="254" t="s">
        <v>85</v>
      </c>
      <c r="AV898" s="13" t="s">
        <v>85</v>
      </c>
      <c r="AW898" s="13" t="s">
        <v>32</v>
      </c>
      <c r="AX898" s="13" t="s">
        <v>76</v>
      </c>
      <c r="AY898" s="254" t="s">
        <v>232</v>
      </c>
    </row>
    <row r="899" s="14" customFormat="1">
      <c r="A899" s="14"/>
      <c r="B899" s="255"/>
      <c r="C899" s="256"/>
      <c r="D899" s="245" t="s">
        <v>239</v>
      </c>
      <c r="E899" s="257" t="s">
        <v>1</v>
      </c>
      <c r="F899" s="258" t="s">
        <v>258</v>
      </c>
      <c r="G899" s="256"/>
      <c r="H899" s="259">
        <v>9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5" t="s">
        <v>239</v>
      </c>
      <c r="AU899" s="265" t="s">
        <v>85</v>
      </c>
      <c r="AV899" s="14" t="s">
        <v>237</v>
      </c>
      <c r="AW899" s="14" t="s">
        <v>32</v>
      </c>
      <c r="AX899" s="14" t="s">
        <v>83</v>
      </c>
      <c r="AY899" s="265" t="s">
        <v>232</v>
      </c>
    </row>
    <row r="900" s="2" customFormat="1" ht="24.15" customHeight="1">
      <c r="A900" s="39"/>
      <c r="B900" s="40"/>
      <c r="C900" s="276" t="s">
        <v>529</v>
      </c>
      <c r="D900" s="276" t="s">
        <v>485</v>
      </c>
      <c r="E900" s="277" t="s">
        <v>1743</v>
      </c>
      <c r="F900" s="278" t="s">
        <v>1744</v>
      </c>
      <c r="G900" s="279" t="s">
        <v>189</v>
      </c>
      <c r="H900" s="280">
        <v>24.100000000000001</v>
      </c>
      <c r="I900" s="281"/>
      <c r="J900" s="282">
        <f>ROUND(I900*H900,2)</f>
        <v>0</v>
      </c>
      <c r="K900" s="283"/>
      <c r="L900" s="284"/>
      <c r="M900" s="285" t="s">
        <v>1</v>
      </c>
      <c r="N900" s="286" t="s">
        <v>41</v>
      </c>
      <c r="O900" s="92"/>
      <c r="P900" s="239">
        <f>O900*H900</f>
        <v>0</v>
      </c>
      <c r="Q900" s="239">
        <v>2.5699999999999998</v>
      </c>
      <c r="R900" s="239">
        <f>Q900*H900</f>
        <v>61.936999999999998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273</v>
      </c>
      <c r="AT900" s="241" t="s">
        <v>485</v>
      </c>
      <c r="AU900" s="241" t="s">
        <v>85</v>
      </c>
      <c r="AY900" s="18" t="s">
        <v>232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237</v>
      </c>
      <c r="BM900" s="241" t="s">
        <v>1745</v>
      </c>
    </row>
    <row r="901" s="2" customFormat="1">
      <c r="A901" s="39"/>
      <c r="B901" s="40"/>
      <c r="C901" s="41"/>
      <c r="D901" s="245" t="s">
        <v>578</v>
      </c>
      <c r="E901" s="41"/>
      <c r="F901" s="298" t="s">
        <v>1533</v>
      </c>
      <c r="G901" s="41"/>
      <c r="H901" s="41"/>
      <c r="I901" s="299"/>
      <c r="J901" s="41"/>
      <c r="K901" s="41"/>
      <c r="L901" s="45"/>
      <c r="M901" s="300"/>
      <c r="N901" s="301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578</v>
      </c>
      <c r="AU901" s="18" t="s">
        <v>85</v>
      </c>
    </row>
    <row r="902" s="15" customFormat="1">
      <c r="A902" s="15"/>
      <c r="B902" s="266"/>
      <c r="C902" s="267"/>
      <c r="D902" s="245" t="s">
        <v>239</v>
      </c>
      <c r="E902" s="268" t="s">
        <v>1</v>
      </c>
      <c r="F902" s="269" t="s">
        <v>1383</v>
      </c>
      <c r="G902" s="267"/>
      <c r="H902" s="268" t="s">
        <v>1</v>
      </c>
      <c r="I902" s="270"/>
      <c r="J902" s="267"/>
      <c r="K902" s="267"/>
      <c r="L902" s="271"/>
      <c r="M902" s="272"/>
      <c r="N902" s="273"/>
      <c r="O902" s="273"/>
      <c r="P902" s="273"/>
      <c r="Q902" s="273"/>
      <c r="R902" s="273"/>
      <c r="S902" s="273"/>
      <c r="T902" s="27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5" t="s">
        <v>239</v>
      </c>
      <c r="AU902" s="275" t="s">
        <v>85</v>
      </c>
      <c r="AV902" s="15" t="s">
        <v>83</v>
      </c>
      <c r="AW902" s="15" t="s">
        <v>32</v>
      </c>
      <c r="AX902" s="15" t="s">
        <v>76</v>
      </c>
      <c r="AY902" s="275" t="s">
        <v>232</v>
      </c>
    </row>
    <row r="903" s="15" customFormat="1">
      <c r="A903" s="15"/>
      <c r="B903" s="266"/>
      <c r="C903" s="267"/>
      <c r="D903" s="245" t="s">
        <v>239</v>
      </c>
      <c r="E903" s="268" t="s">
        <v>1</v>
      </c>
      <c r="F903" s="269" t="s">
        <v>1736</v>
      </c>
      <c r="G903" s="267"/>
      <c r="H903" s="268" t="s">
        <v>1</v>
      </c>
      <c r="I903" s="270"/>
      <c r="J903" s="267"/>
      <c r="K903" s="267"/>
      <c r="L903" s="271"/>
      <c r="M903" s="272"/>
      <c r="N903" s="273"/>
      <c r="O903" s="273"/>
      <c r="P903" s="273"/>
      <c r="Q903" s="273"/>
      <c r="R903" s="273"/>
      <c r="S903" s="273"/>
      <c r="T903" s="27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5" t="s">
        <v>239</v>
      </c>
      <c r="AU903" s="275" t="s">
        <v>85</v>
      </c>
      <c r="AV903" s="15" t="s">
        <v>83</v>
      </c>
      <c r="AW903" s="15" t="s">
        <v>32</v>
      </c>
      <c r="AX903" s="15" t="s">
        <v>76</v>
      </c>
      <c r="AY903" s="275" t="s">
        <v>232</v>
      </c>
    </row>
    <row r="904" s="13" customFormat="1">
      <c r="A904" s="13"/>
      <c r="B904" s="243"/>
      <c r="C904" s="244"/>
      <c r="D904" s="245" t="s">
        <v>239</v>
      </c>
      <c r="E904" s="246" t="s">
        <v>1</v>
      </c>
      <c r="F904" s="247" t="s">
        <v>1746</v>
      </c>
      <c r="G904" s="244"/>
      <c r="H904" s="248">
        <v>6.2999999999999998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239</v>
      </c>
      <c r="AU904" s="254" t="s">
        <v>85</v>
      </c>
      <c r="AV904" s="13" t="s">
        <v>85</v>
      </c>
      <c r="AW904" s="13" t="s">
        <v>32</v>
      </c>
      <c r="AX904" s="13" t="s">
        <v>76</v>
      </c>
      <c r="AY904" s="254" t="s">
        <v>232</v>
      </c>
    </row>
    <row r="905" s="15" customFormat="1">
      <c r="A905" s="15"/>
      <c r="B905" s="266"/>
      <c r="C905" s="267"/>
      <c r="D905" s="245" t="s">
        <v>239</v>
      </c>
      <c r="E905" s="268" t="s">
        <v>1</v>
      </c>
      <c r="F905" s="269" t="s">
        <v>1738</v>
      </c>
      <c r="G905" s="267"/>
      <c r="H905" s="268" t="s">
        <v>1</v>
      </c>
      <c r="I905" s="270"/>
      <c r="J905" s="267"/>
      <c r="K905" s="267"/>
      <c r="L905" s="271"/>
      <c r="M905" s="272"/>
      <c r="N905" s="273"/>
      <c r="O905" s="273"/>
      <c r="P905" s="273"/>
      <c r="Q905" s="273"/>
      <c r="R905" s="273"/>
      <c r="S905" s="273"/>
      <c r="T905" s="27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5" t="s">
        <v>239</v>
      </c>
      <c r="AU905" s="275" t="s">
        <v>85</v>
      </c>
      <c r="AV905" s="15" t="s">
        <v>83</v>
      </c>
      <c r="AW905" s="15" t="s">
        <v>32</v>
      </c>
      <c r="AX905" s="15" t="s">
        <v>76</v>
      </c>
      <c r="AY905" s="275" t="s">
        <v>232</v>
      </c>
    </row>
    <row r="906" s="13" customFormat="1">
      <c r="A906" s="13"/>
      <c r="B906" s="243"/>
      <c r="C906" s="244"/>
      <c r="D906" s="245" t="s">
        <v>239</v>
      </c>
      <c r="E906" s="246" t="s">
        <v>1</v>
      </c>
      <c r="F906" s="247" t="s">
        <v>1747</v>
      </c>
      <c r="G906" s="244"/>
      <c r="H906" s="248">
        <v>6.0999999999999996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239</v>
      </c>
      <c r="AU906" s="254" t="s">
        <v>85</v>
      </c>
      <c r="AV906" s="13" t="s">
        <v>85</v>
      </c>
      <c r="AW906" s="13" t="s">
        <v>32</v>
      </c>
      <c r="AX906" s="13" t="s">
        <v>76</v>
      </c>
      <c r="AY906" s="254" t="s">
        <v>232</v>
      </c>
    </row>
    <row r="907" s="15" customFormat="1">
      <c r="A907" s="15"/>
      <c r="B907" s="266"/>
      <c r="C907" s="267"/>
      <c r="D907" s="245" t="s">
        <v>239</v>
      </c>
      <c r="E907" s="268" t="s">
        <v>1</v>
      </c>
      <c r="F907" s="269" t="s">
        <v>1740</v>
      </c>
      <c r="G907" s="267"/>
      <c r="H907" s="268" t="s">
        <v>1</v>
      </c>
      <c r="I907" s="270"/>
      <c r="J907" s="267"/>
      <c r="K907" s="267"/>
      <c r="L907" s="271"/>
      <c r="M907" s="272"/>
      <c r="N907" s="273"/>
      <c r="O907" s="273"/>
      <c r="P907" s="273"/>
      <c r="Q907" s="273"/>
      <c r="R907" s="273"/>
      <c r="S907" s="273"/>
      <c r="T907" s="27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5" t="s">
        <v>239</v>
      </c>
      <c r="AU907" s="275" t="s">
        <v>85</v>
      </c>
      <c r="AV907" s="15" t="s">
        <v>83</v>
      </c>
      <c r="AW907" s="15" t="s">
        <v>32</v>
      </c>
      <c r="AX907" s="15" t="s">
        <v>76</v>
      </c>
      <c r="AY907" s="275" t="s">
        <v>232</v>
      </c>
    </row>
    <row r="908" s="13" customFormat="1">
      <c r="A908" s="13"/>
      <c r="B908" s="243"/>
      <c r="C908" s="244"/>
      <c r="D908" s="245" t="s">
        <v>239</v>
      </c>
      <c r="E908" s="246" t="s">
        <v>1</v>
      </c>
      <c r="F908" s="247" t="s">
        <v>1748</v>
      </c>
      <c r="G908" s="244"/>
      <c r="H908" s="248">
        <v>7.0999999999999996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239</v>
      </c>
      <c r="AU908" s="254" t="s">
        <v>85</v>
      </c>
      <c r="AV908" s="13" t="s">
        <v>85</v>
      </c>
      <c r="AW908" s="13" t="s">
        <v>32</v>
      </c>
      <c r="AX908" s="13" t="s">
        <v>76</v>
      </c>
      <c r="AY908" s="254" t="s">
        <v>232</v>
      </c>
    </row>
    <row r="909" s="15" customFormat="1">
      <c r="A909" s="15"/>
      <c r="B909" s="266"/>
      <c r="C909" s="267"/>
      <c r="D909" s="245" t="s">
        <v>239</v>
      </c>
      <c r="E909" s="268" t="s">
        <v>1</v>
      </c>
      <c r="F909" s="269" t="s">
        <v>1742</v>
      </c>
      <c r="G909" s="267"/>
      <c r="H909" s="268" t="s">
        <v>1</v>
      </c>
      <c r="I909" s="270"/>
      <c r="J909" s="267"/>
      <c r="K909" s="267"/>
      <c r="L909" s="271"/>
      <c r="M909" s="272"/>
      <c r="N909" s="273"/>
      <c r="O909" s="273"/>
      <c r="P909" s="273"/>
      <c r="Q909" s="273"/>
      <c r="R909" s="273"/>
      <c r="S909" s="273"/>
      <c r="T909" s="27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5" t="s">
        <v>239</v>
      </c>
      <c r="AU909" s="275" t="s">
        <v>85</v>
      </c>
      <c r="AV909" s="15" t="s">
        <v>83</v>
      </c>
      <c r="AW909" s="15" t="s">
        <v>32</v>
      </c>
      <c r="AX909" s="15" t="s">
        <v>76</v>
      </c>
      <c r="AY909" s="275" t="s">
        <v>232</v>
      </c>
    </row>
    <row r="910" s="13" customFormat="1">
      <c r="A910" s="13"/>
      <c r="B910" s="243"/>
      <c r="C910" s="244"/>
      <c r="D910" s="245" t="s">
        <v>239</v>
      </c>
      <c r="E910" s="246" t="s">
        <v>1</v>
      </c>
      <c r="F910" s="247" t="s">
        <v>1749</v>
      </c>
      <c r="G910" s="244"/>
      <c r="H910" s="248">
        <v>4.5999999999999996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239</v>
      </c>
      <c r="AU910" s="254" t="s">
        <v>85</v>
      </c>
      <c r="AV910" s="13" t="s">
        <v>85</v>
      </c>
      <c r="AW910" s="13" t="s">
        <v>32</v>
      </c>
      <c r="AX910" s="13" t="s">
        <v>76</v>
      </c>
      <c r="AY910" s="254" t="s">
        <v>232</v>
      </c>
    </row>
    <row r="911" s="14" customFormat="1">
      <c r="A911" s="14"/>
      <c r="B911" s="255"/>
      <c r="C911" s="256"/>
      <c r="D911" s="245" t="s">
        <v>239</v>
      </c>
      <c r="E911" s="257" t="s">
        <v>1</v>
      </c>
      <c r="F911" s="258" t="s">
        <v>258</v>
      </c>
      <c r="G911" s="256"/>
      <c r="H911" s="259">
        <v>24.100000000000001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5" t="s">
        <v>239</v>
      </c>
      <c r="AU911" s="265" t="s">
        <v>85</v>
      </c>
      <c r="AV911" s="14" t="s">
        <v>237</v>
      </c>
      <c r="AW911" s="14" t="s">
        <v>32</v>
      </c>
      <c r="AX911" s="14" t="s">
        <v>83</v>
      </c>
      <c r="AY911" s="265" t="s">
        <v>232</v>
      </c>
    </row>
    <row r="912" s="2" customFormat="1" ht="33" customHeight="1">
      <c r="A912" s="39"/>
      <c r="B912" s="40"/>
      <c r="C912" s="229" t="s">
        <v>536</v>
      </c>
      <c r="D912" s="229" t="s">
        <v>234</v>
      </c>
      <c r="E912" s="230" t="s">
        <v>1750</v>
      </c>
      <c r="F912" s="231" t="s">
        <v>1751</v>
      </c>
      <c r="G912" s="232" t="s">
        <v>167</v>
      </c>
      <c r="H912" s="233">
        <v>130.44999999999999</v>
      </c>
      <c r="I912" s="234"/>
      <c r="J912" s="235">
        <f>ROUND(I912*H912,2)</f>
        <v>0</v>
      </c>
      <c r="K912" s="236"/>
      <c r="L912" s="45"/>
      <c r="M912" s="237" t="s">
        <v>1</v>
      </c>
      <c r="N912" s="238" t="s">
        <v>41</v>
      </c>
      <c r="O912" s="92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1" t="s">
        <v>237</v>
      </c>
      <c r="AT912" s="241" t="s">
        <v>234</v>
      </c>
      <c r="AU912" s="241" t="s">
        <v>85</v>
      </c>
      <c r="AY912" s="18" t="s">
        <v>232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8" t="s">
        <v>83</v>
      </c>
      <c r="BK912" s="242">
        <f>ROUND(I912*H912,2)</f>
        <v>0</v>
      </c>
      <c r="BL912" s="18" t="s">
        <v>237</v>
      </c>
      <c r="BM912" s="241" t="s">
        <v>1752</v>
      </c>
    </row>
    <row r="913" s="13" customFormat="1">
      <c r="A913" s="13"/>
      <c r="B913" s="243"/>
      <c r="C913" s="244"/>
      <c r="D913" s="245" t="s">
        <v>239</v>
      </c>
      <c r="E913" s="246" t="s">
        <v>1</v>
      </c>
      <c r="F913" s="247" t="s">
        <v>1753</v>
      </c>
      <c r="G913" s="244"/>
      <c r="H913" s="248">
        <v>130.44999999999999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239</v>
      </c>
      <c r="AU913" s="254" t="s">
        <v>85</v>
      </c>
      <c r="AV913" s="13" t="s">
        <v>85</v>
      </c>
      <c r="AW913" s="13" t="s">
        <v>32</v>
      </c>
      <c r="AX913" s="13" t="s">
        <v>83</v>
      </c>
      <c r="AY913" s="254" t="s">
        <v>232</v>
      </c>
    </row>
    <row r="914" s="2" customFormat="1" ht="21.75" customHeight="1">
      <c r="A914" s="39"/>
      <c r="B914" s="40"/>
      <c r="C914" s="276" t="s">
        <v>541</v>
      </c>
      <c r="D914" s="276" t="s">
        <v>485</v>
      </c>
      <c r="E914" s="277" t="s">
        <v>1754</v>
      </c>
      <c r="F914" s="278" t="s">
        <v>1755</v>
      </c>
      <c r="G914" s="279" t="s">
        <v>167</v>
      </c>
      <c r="H914" s="280">
        <v>147.80000000000001</v>
      </c>
      <c r="I914" s="281"/>
      <c r="J914" s="282">
        <f>ROUND(I914*H914,2)</f>
        <v>0</v>
      </c>
      <c r="K914" s="283"/>
      <c r="L914" s="284"/>
      <c r="M914" s="285" t="s">
        <v>1</v>
      </c>
      <c r="N914" s="286" t="s">
        <v>41</v>
      </c>
      <c r="O914" s="92"/>
      <c r="P914" s="239">
        <f>O914*H914</f>
        <v>0</v>
      </c>
      <c r="Q914" s="239">
        <v>0.0088000000000000005</v>
      </c>
      <c r="R914" s="239">
        <f>Q914*H914</f>
        <v>1.3006400000000002</v>
      </c>
      <c r="S914" s="239">
        <v>0</v>
      </c>
      <c r="T914" s="240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1" t="s">
        <v>273</v>
      </c>
      <c r="AT914" s="241" t="s">
        <v>485</v>
      </c>
      <c r="AU914" s="241" t="s">
        <v>85</v>
      </c>
      <c r="AY914" s="18" t="s">
        <v>232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8" t="s">
        <v>83</v>
      </c>
      <c r="BK914" s="242">
        <f>ROUND(I914*H914,2)</f>
        <v>0</v>
      </c>
      <c r="BL914" s="18" t="s">
        <v>237</v>
      </c>
      <c r="BM914" s="241" t="s">
        <v>1756</v>
      </c>
    </row>
    <row r="915" s="13" customFormat="1">
      <c r="A915" s="13"/>
      <c r="B915" s="243"/>
      <c r="C915" s="244"/>
      <c r="D915" s="245" t="s">
        <v>239</v>
      </c>
      <c r="E915" s="244"/>
      <c r="F915" s="247" t="s">
        <v>1757</v>
      </c>
      <c r="G915" s="244"/>
      <c r="H915" s="248">
        <v>147.80000000000001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239</v>
      </c>
      <c r="AU915" s="254" t="s">
        <v>85</v>
      </c>
      <c r="AV915" s="13" t="s">
        <v>85</v>
      </c>
      <c r="AW915" s="13" t="s">
        <v>4</v>
      </c>
      <c r="AX915" s="13" t="s">
        <v>83</v>
      </c>
      <c r="AY915" s="254" t="s">
        <v>232</v>
      </c>
    </row>
    <row r="916" s="12" customFormat="1" ht="22.8" customHeight="1">
      <c r="A916" s="12"/>
      <c r="B916" s="213"/>
      <c r="C916" s="214"/>
      <c r="D916" s="215" t="s">
        <v>75</v>
      </c>
      <c r="E916" s="227" t="s">
        <v>259</v>
      </c>
      <c r="F916" s="227" t="s">
        <v>490</v>
      </c>
      <c r="G916" s="214"/>
      <c r="H916" s="214"/>
      <c r="I916" s="217"/>
      <c r="J916" s="228">
        <f>BK916</f>
        <v>0</v>
      </c>
      <c r="K916" s="214"/>
      <c r="L916" s="219"/>
      <c r="M916" s="220"/>
      <c r="N916" s="221"/>
      <c r="O916" s="221"/>
      <c r="P916" s="222">
        <f>SUM(P917:P953)</f>
        <v>0</v>
      </c>
      <c r="Q916" s="221"/>
      <c r="R916" s="222">
        <f>SUM(R917:R953)</f>
        <v>5548.7152831599997</v>
      </c>
      <c r="S916" s="221"/>
      <c r="T916" s="223">
        <f>SUM(T917:T953)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24" t="s">
        <v>83</v>
      </c>
      <c r="AT916" s="225" t="s">
        <v>75</v>
      </c>
      <c r="AU916" s="225" t="s">
        <v>83</v>
      </c>
      <c r="AY916" s="224" t="s">
        <v>232</v>
      </c>
      <c r="BK916" s="226">
        <f>SUM(BK917:BK953)</f>
        <v>0</v>
      </c>
    </row>
    <row r="917" s="2" customFormat="1" ht="33" customHeight="1">
      <c r="A917" s="39"/>
      <c r="B917" s="40"/>
      <c r="C917" s="229" t="s">
        <v>547</v>
      </c>
      <c r="D917" s="229" t="s">
        <v>234</v>
      </c>
      <c r="E917" s="230" t="s">
        <v>1758</v>
      </c>
      <c r="F917" s="231" t="s">
        <v>1759</v>
      </c>
      <c r="G917" s="232" t="s">
        <v>189</v>
      </c>
      <c r="H917" s="233">
        <v>420</v>
      </c>
      <c r="I917" s="234"/>
      <c r="J917" s="235">
        <f>ROUND(I917*H917,2)</f>
        <v>0</v>
      </c>
      <c r="K917" s="236"/>
      <c r="L917" s="45"/>
      <c r="M917" s="237" t="s">
        <v>1</v>
      </c>
      <c r="N917" s="238" t="s">
        <v>41</v>
      </c>
      <c r="O917" s="92"/>
      <c r="P917" s="239">
        <f>O917*H917</f>
        <v>0</v>
      </c>
      <c r="Q917" s="239">
        <v>2.5018699999999998</v>
      </c>
      <c r="R917" s="239">
        <f>Q917*H917</f>
        <v>1050.7854</v>
      </c>
      <c r="S917" s="239">
        <v>0</v>
      </c>
      <c r="T917" s="240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1" t="s">
        <v>237</v>
      </c>
      <c r="AT917" s="241" t="s">
        <v>234</v>
      </c>
      <c r="AU917" s="241" t="s">
        <v>85</v>
      </c>
      <c r="AY917" s="18" t="s">
        <v>232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8" t="s">
        <v>83</v>
      </c>
      <c r="BK917" s="242">
        <f>ROUND(I917*H917,2)</f>
        <v>0</v>
      </c>
      <c r="BL917" s="18" t="s">
        <v>237</v>
      </c>
      <c r="BM917" s="241" t="s">
        <v>1760</v>
      </c>
    </row>
    <row r="918" s="15" customFormat="1">
      <c r="A918" s="15"/>
      <c r="B918" s="266"/>
      <c r="C918" s="267"/>
      <c r="D918" s="245" t="s">
        <v>239</v>
      </c>
      <c r="E918" s="268" t="s">
        <v>1</v>
      </c>
      <c r="F918" s="269" t="s">
        <v>1553</v>
      </c>
      <c r="G918" s="267"/>
      <c r="H918" s="268" t="s">
        <v>1</v>
      </c>
      <c r="I918" s="270"/>
      <c r="J918" s="267"/>
      <c r="K918" s="267"/>
      <c r="L918" s="271"/>
      <c r="M918" s="272"/>
      <c r="N918" s="273"/>
      <c r="O918" s="273"/>
      <c r="P918" s="273"/>
      <c r="Q918" s="273"/>
      <c r="R918" s="273"/>
      <c r="S918" s="273"/>
      <c r="T918" s="27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5" t="s">
        <v>239</v>
      </c>
      <c r="AU918" s="275" t="s">
        <v>85</v>
      </c>
      <c r="AV918" s="15" t="s">
        <v>83</v>
      </c>
      <c r="AW918" s="15" t="s">
        <v>32</v>
      </c>
      <c r="AX918" s="15" t="s">
        <v>76</v>
      </c>
      <c r="AY918" s="275" t="s">
        <v>232</v>
      </c>
    </row>
    <row r="919" s="15" customFormat="1">
      <c r="A919" s="15"/>
      <c r="B919" s="266"/>
      <c r="C919" s="267"/>
      <c r="D919" s="245" t="s">
        <v>239</v>
      </c>
      <c r="E919" s="268" t="s">
        <v>1</v>
      </c>
      <c r="F919" s="269" t="s">
        <v>1761</v>
      </c>
      <c r="G919" s="267"/>
      <c r="H919" s="268" t="s">
        <v>1</v>
      </c>
      <c r="I919" s="270"/>
      <c r="J919" s="267"/>
      <c r="K919" s="267"/>
      <c r="L919" s="271"/>
      <c r="M919" s="272"/>
      <c r="N919" s="273"/>
      <c r="O919" s="273"/>
      <c r="P919" s="273"/>
      <c r="Q919" s="273"/>
      <c r="R919" s="273"/>
      <c r="S919" s="273"/>
      <c r="T919" s="27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5" t="s">
        <v>239</v>
      </c>
      <c r="AU919" s="275" t="s">
        <v>85</v>
      </c>
      <c r="AV919" s="15" t="s">
        <v>83</v>
      </c>
      <c r="AW919" s="15" t="s">
        <v>32</v>
      </c>
      <c r="AX919" s="15" t="s">
        <v>76</v>
      </c>
      <c r="AY919" s="275" t="s">
        <v>232</v>
      </c>
    </row>
    <row r="920" s="15" customFormat="1">
      <c r="A920" s="15"/>
      <c r="B920" s="266"/>
      <c r="C920" s="267"/>
      <c r="D920" s="245" t="s">
        <v>239</v>
      </c>
      <c r="E920" s="268" t="s">
        <v>1</v>
      </c>
      <c r="F920" s="269" t="s">
        <v>400</v>
      </c>
      <c r="G920" s="267"/>
      <c r="H920" s="268" t="s">
        <v>1</v>
      </c>
      <c r="I920" s="270"/>
      <c r="J920" s="267"/>
      <c r="K920" s="267"/>
      <c r="L920" s="271"/>
      <c r="M920" s="272"/>
      <c r="N920" s="273"/>
      <c r="O920" s="273"/>
      <c r="P920" s="273"/>
      <c r="Q920" s="273"/>
      <c r="R920" s="273"/>
      <c r="S920" s="273"/>
      <c r="T920" s="274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5" t="s">
        <v>239</v>
      </c>
      <c r="AU920" s="275" t="s">
        <v>85</v>
      </c>
      <c r="AV920" s="15" t="s">
        <v>83</v>
      </c>
      <c r="AW920" s="15" t="s">
        <v>32</v>
      </c>
      <c r="AX920" s="15" t="s">
        <v>76</v>
      </c>
      <c r="AY920" s="275" t="s">
        <v>232</v>
      </c>
    </row>
    <row r="921" s="13" customFormat="1">
      <c r="A921" s="13"/>
      <c r="B921" s="243"/>
      <c r="C921" s="244"/>
      <c r="D921" s="245" t="s">
        <v>239</v>
      </c>
      <c r="E921" s="246" t="s">
        <v>1</v>
      </c>
      <c r="F921" s="247" t="s">
        <v>1762</v>
      </c>
      <c r="G921" s="244"/>
      <c r="H921" s="248">
        <v>420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239</v>
      </c>
      <c r="AU921" s="254" t="s">
        <v>85</v>
      </c>
      <c r="AV921" s="13" t="s">
        <v>85</v>
      </c>
      <c r="AW921" s="13" t="s">
        <v>32</v>
      </c>
      <c r="AX921" s="13" t="s">
        <v>76</v>
      </c>
      <c r="AY921" s="254" t="s">
        <v>232</v>
      </c>
    </row>
    <row r="922" s="14" customFormat="1">
      <c r="A922" s="14"/>
      <c r="B922" s="255"/>
      <c r="C922" s="256"/>
      <c r="D922" s="245" t="s">
        <v>239</v>
      </c>
      <c r="E922" s="257" t="s">
        <v>1</v>
      </c>
      <c r="F922" s="258" t="s">
        <v>258</v>
      </c>
      <c r="G922" s="256"/>
      <c r="H922" s="259">
        <v>420</v>
      </c>
      <c r="I922" s="260"/>
      <c r="J922" s="256"/>
      <c r="K922" s="256"/>
      <c r="L922" s="261"/>
      <c r="M922" s="262"/>
      <c r="N922" s="263"/>
      <c r="O922" s="263"/>
      <c r="P922" s="263"/>
      <c r="Q922" s="263"/>
      <c r="R922" s="263"/>
      <c r="S922" s="263"/>
      <c r="T922" s="26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5" t="s">
        <v>239</v>
      </c>
      <c r="AU922" s="265" t="s">
        <v>85</v>
      </c>
      <c r="AV922" s="14" t="s">
        <v>237</v>
      </c>
      <c r="AW922" s="14" t="s">
        <v>32</v>
      </c>
      <c r="AX922" s="14" t="s">
        <v>83</v>
      </c>
      <c r="AY922" s="265" t="s">
        <v>232</v>
      </c>
    </row>
    <row r="923" s="2" customFormat="1" ht="33" customHeight="1">
      <c r="A923" s="39"/>
      <c r="B923" s="40"/>
      <c r="C923" s="229" t="s">
        <v>553</v>
      </c>
      <c r="D923" s="229" t="s">
        <v>234</v>
      </c>
      <c r="E923" s="230" t="s">
        <v>1763</v>
      </c>
      <c r="F923" s="231" t="s">
        <v>1764</v>
      </c>
      <c r="G923" s="232" t="s">
        <v>189</v>
      </c>
      <c r="H923" s="233">
        <v>1730</v>
      </c>
      <c r="I923" s="234"/>
      <c r="J923" s="235">
        <f>ROUND(I923*H923,2)</f>
        <v>0</v>
      </c>
      <c r="K923" s="236"/>
      <c r="L923" s="45"/>
      <c r="M923" s="237" t="s">
        <v>1</v>
      </c>
      <c r="N923" s="238" t="s">
        <v>41</v>
      </c>
      <c r="O923" s="92"/>
      <c r="P923" s="239">
        <f>O923*H923</f>
        <v>0</v>
      </c>
      <c r="Q923" s="239">
        <v>2.5018699999999998</v>
      </c>
      <c r="R923" s="239">
        <f>Q923*H923</f>
        <v>4328.2350999999999</v>
      </c>
      <c r="S923" s="239">
        <v>0</v>
      </c>
      <c r="T923" s="240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1" t="s">
        <v>237</v>
      </c>
      <c r="AT923" s="241" t="s">
        <v>234</v>
      </c>
      <c r="AU923" s="241" t="s">
        <v>85</v>
      </c>
      <c r="AY923" s="18" t="s">
        <v>232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8" t="s">
        <v>83</v>
      </c>
      <c r="BK923" s="242">
        <f>ROUND(I923*H923,2)</f>
        <v>0</v>
      </c>
      <c r="BL923" s="18" t="s">
        <v>237</v>
      </c>
      <c r="BM923" s="241" t="s">
        <v>1765</v>
      </c>
    </row>
    <row r="924" s="15" customFormat="1">
      <c r="A924" s="15"/>
      <c r="B924" s="266"/>
      <c r="C924" s="267"/>
      <c r="D924" s="245" t="s">
        <v>239</v>
      </c>
      <c r="E924" s="268" t="s">
        <v>1</v>
      </c>
      <c r="F924" s="269" t="s">
        <v>1553</v>
      </c>
      <c r="G924" s="267"/>
      <c r="H924" s="268" t="s">
        <v>1</v>
      </c>
      <c r="I924" s="270"/>
      <c r="J924" s="267"/>
      <c r="K924" s="267"/>
      <c r="L924" s="271"/>
      <c r="M924" s="272"/>
      <c r="N924" s="273"/>
      <c r="O924" s="273"/>
      <c r="P924" s="273"/>
      <c r="Q924" s="273"/>
      <c r="R924" s="273"/>
      <c r="S924" s="273"/>
      <c r="T924" s="27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5" t="s">
        <v>239</v>
      </c>
      <c r="AU924" s="275" t="s">
        <v>85</v>
      </c>
      <c r="AV924" s="15" t="s">
        <v>83</v>
      </c>
      <c r="AW924" s="15" t="s">
        <v>32</v>
      </c>
      <c r="AX924" s="15" t="s">
        <v>76</v>
      </c>
      <c r="AY924" s="275" t="s">
        <v>232</v>
      </c>
    </row>
    <row r="925" s="15" customFormat="1">
      <c r="A925" s="15"/>
      <c r="B925" s="266"/>
      <c r="C925" s="267"/>
      <c r="D925" s="245" t="s">
        <v>239</v>
      </c>
      <c r="E925" s="268" t="s">
        <v>1</v>
      </c>
      <c r="F925" s="269" t="s">
        <v>1766</v>
      </c>
      <c r="G925" s="267"/>
      <c r="H925" s="268" t="s">
        <v>1</v>
      </c>
      <c r="I925" s="270"/>
      <c r="J925" s="267"/>
      <c r="K925" s="267"/>
      <c r="L925" s="271"/>
      <c r="M925" s="272"/>
      <c r="N925" s="273"/>
      <c r="O925" s="273"/>
      <c r="P925" s="273"/>
      <c r="Q925" s="273"/>
      <c r="R925" s="273"/>
      <c r="S925" s="273"/>
      <c r="T925" s="274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5" t="s">
        <v>239</v>
      </c>
      <c r="AU925" s="275" t="s">
        <v>85</v>
      </c>
      <c r="AV925" s="15" t="s">
        <v>83</v>
      </c>
      <c r="AW925" s="15" t="s">
        <v>32</v>
      </c>
      <c r="AX925" s="15" t="s">
        <v>76</v>
      </c>
      <c r="AY925" s="275" t="s">
        <v>232</v>
      </c>
    </row>
    <row r="926" s="15" customFormat="1">
      <c r="A926" s="15"/>
      <c r="B926" s="266"/>
      <c r="C926" s="267"/>
      <c r="D926" s="245" t="s">
        <v>239</v>
      </c>
      <c r="E926" s="268" t="s">
        <v>1</v>
      </c>
      <c r="F926" s="269" t="s">
        <v>393</v>
      </c>
      <c r="G926" s="267"/>
      <c r="H926" s="268" t="s">
        <v>1</v>
      </c>
      <c r="I926" s="270"/>
      <c r="J926" s="267"/>
      <c r="K926" s="267"/>
      <c r="L926" s="271"/>
      <c r="M926" s="272"/>
      <c r="N926" s="273"/>
      <c r="O926" s="273"/>
      <c r="P926" s="273"/>
      <c r="Q926" s="273"/>
      <c r="R926" s="273"/>
      <c r="S926" s="273"/>
      <c r="T926" s="27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5" t="s">
        <v>239</v>
      </c>
      <c r="AU926" s="275" t="s">
        <v>85</v>
      </c>
      <c r="AV926" s="15" t="s">
        <v>83</v>
      </c>
      <c r="AW926" s="15" t="s">
        <v>32</v>
      </c>
      <c r="AX926" s="15" t="s">
        <v>76</v>
      </c>
      <c r="AY926" s="275" t="s">
        <v>232</v>
      </c>
    </row>
    <row r="927" s="13" customFormat="1">
      <c r="A927" s="13"/>
      <c r="B927" s="243"/>
      <c r="C927" s="244"/>
      <c r="D927" s="245" t="s">
        <v>239</v>
      </c>
      <c r="E927" s="246" t="s">
        <v>1</v>
      </c>
      <c r="F927" s="247" t="s">
        <v>1767</v>
      </c>
      <c r="G927" s="244"/>
      <c r="H927" s="248">
        <v>825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239</v>
      </c>
      <c r="AU927" s="254" t="s">
        <v>85</v>
      </c>
      <c r="AV927" s="13" t="s">
        <v>85</v>
      </c>
      <c r="AW927" s="13" t="s">
        <v>32</v>
      </c>
      <c r="AX927" s="13" t="s">
        <v>76</v>
      </c>
      <c r="AY927" s="254" t="s">
        <v>232</v>
      </c>
    </row>
    <row r="928" s="13" customFormat="1">
      <c r="A928" s="13"/>
      <c r="B928" s="243"/>
      <c r="C928" s="244"/>
      <c r="D928" s="245" t="s">
        <v>239</v>
      </c>
      <c r="E928" s="246" t="s">
        <v>1</v>
      </c>
      <c r="F928" s="247" t="s">
        <v>1768</v>
      </c>
      <c r="G928" s="244"/>
      <c r="H928" s="248">
        <v>40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239</v>
      </c>
      <c r="AU928" s="254" t="s">
        <v>85</v>
      </c>
      <c r="AV928" s="13" t="s">
        <v>85</v>
      </c>
      <c r="AW928" s="13" t="s">
        <v>32</v>
      </c>
      <c r="AX928" s="13" t="s">
        <v>76</v>
      </c>
      <c r="AY928" s="254" t="s">
        <v>232</v>
      </c>
    </row>
    <row r="929" s="15" customFormat="1">
      <c r="A929" s="15"/>
      <c r="B929" s="266"/>
      <c r="C929" s="267"/>
      <c r="D929" s="245" t="s">
        <v>239</v>
      </c>
      <c r="E929" s="268" t="s">
        <v>1</v>
      </c>
      <c r="F929" s="269" t="s">
        <v>399</v>
      </c>
      <c r="G929" s="267"/>
      <c r="H929" s="268" t="s">
        <v>1</v>
      </c>
      <c r="I929" s="270"/>
      <c r="J929" s="267"/>
      <c r="K929" s="267"/>
      <c r="L929" s="271"/>
      <c r="M929" s="272"/>
      <c r="N929" s="273"/>
      <c r="O929" s="273"/>
      <c r="P929" s="273"/>
      <c r="Q929" s="273"/>
      <c r="R929" s="273"/>
      <c r="S929" s="273"/>
      <c r="T929" s="27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5" t="s">
        <v>239</v>
      </c>
      <c r="AU929" s="275" t="s">
        <v>85</v>
      </c>
      <c r="AV929" s="15" t="s">
        <v>83</v>
      </c>
      <c r="AW929" s="15" t="s">
        <v>32</v>
      </c>
      <c r="AX929" s="15" t="s">
        <v>76</v>
      </c>
      <c r="AY929" s="275" t="s">
        <v>232</v>
      </c>
    </row>
    <row r="930" s="13" customFormat="1">
      <c r="A930" s="13"/>
      <c r="B930" s="243"/>
      <c r="C930" s="244"/>
      <c r="D930" s="245" t="s">
        <v>239</v>
      </c>
      <c r="E930" s="246" t="s">
        <v>1</v>
      </c>
      <c r="F930" s="247" t="s">
        <v>1767</v>
      </c>
      <c r="G930" s="244"/>
      <c r="H930" s="248">
        <v>825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239</v>
      </c>
      <c r="AU930" s="254" t="s">
        <v>85</v>
      </c>
      <c r="AV930" s="13" t="s">
        <v>85</v>
      </c>
      <c r="AW930" s="13" t="s">
        <v>32</v>
      </c>
      <c r="AX930" s="13" t="s">
        <v>76</v>
      </c>
      <c r="AY930" s="254" t="s">
        <v>232</v>
      </c>
    </row>
    <row r="931" s="13" customFormat="1">
      <c r="A931" s="13"/>
      <c r="B931" s="243"/>
      <c r="C931" s="244"/>
      <c r="D931" s="245" t="s">
        <v>239</v>
      </c>
      <c r="E931" s="246" t="s">
        <v>1</v>
      </c>
      <c r="F931" s="247" t="s">
        <v>1768</v>
      </c>
      <c r="G931" s="244"/>
      <c r="H931" s="248">
        <v>40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239</v>
      </c>
      <c r="AU931" s="254" t="s">
        <v>85</v>
      </c>
      <c r="AV931" s="13" t="s">
        <v>85</v>
      </c>
      <c r="AW931" s="13" t="s">
        <v>32</v>
      </c>
      <c r="AX931" s="13" t="s">
        <v>76</v>
      </c>
      <c r="AY931" s="254" t="s">
        <v>232</v>
      </c>
    </row>
    <row r="932" s="14" customFormat="1">
      <c r="A932" s="14"/>
      <c r="B932" s="255"/>
      <c r="C932" s="256"/>
      <c r="D932" s="245" t="s">
        <v>239</v>
      </c>
      <c r="E932" s="257" t="s">
        <v>1</v>
      </c>
      <c r="F932" s="258" t="s">
        <v>258</v>
      </c>
      <c r="G932" s="256"/>
      <c r="H932" s="259">
        <v>1730</v>
      </c>
      <c r="I932" s="260"/>
      <c r="J932" s="256"/>
      <c r="K932" s="256"/>
      <c r="L932" s="261"/>
      <c r="M932" s="262"/>
      <c r="N932" s="263"/>
      <c r="O932" s="263"/>
      <c r="P932" s="263"/>
      <c r="Q932" s="263"/>
      <c r="R932" s="263"/>
      <c r="S932" s="263"/>
      <c r="T932" s="26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5" t="s">
        <v>239</v>
      </c>
      <c r="AU932" s="265" t="s">
        <v>85</v>
      </c>
      <c r="AV932" s="14" t="s">
        <v>237</v>
      </c>
      <c r="AW932" s="14" t="s">
        <v>32</v>
      </c>
      <c r="AX932" s="14" t="s">
        <v>83</v>
      </c>
      <c r="AY932" s="265" t="s">
        <v>232</v>
      </c>
    </row>
    <row r="933" s="2" customFormat="1" ht="33" customHeight="1">
      <c r="A933" s="39"/>
      <c r="B933" s="40"/>
      <c r="C933" s="229" t="s">
        <v>574</v>
      </c>
      <c r="D933" s="229" t="s">
        <v>234</v>
      </c>
      <c r="E933" s="230" t="s">
        <v>1769</v>
      </c>
      <c r="F933" s="231" t="s">
        <v>1770</v>
      </c>
      <c r="G933" s="232" t="s">
        <v>189</v>
      </c>
      <c r="H933" s="233">
        <v>6.6200000000000001</v>
      </c>
      <c r="I933" s="234"/>
      <c r="J933" s="235">
        <f>ROUND(I933*H933,2)</f>
        <v>0</v>
      </c>
      <c r="K933" s="236"/>
      <c r="L933" s="45"/>
      <c r="M933" s="237" t="s">
        <v>1</v>
      </c>
      <c r="N933" s="238" t="s">
        <v>41</v>
      </c>
      <c r="O933" s="92"/>
      <c r="P933" s="239">
        <f>O933*H933</f>
        <v>0</v>
      </c>
      <c r="Q933" s="239">
        <v>2.5018699999999998</v>
      </c>
      <c r="R933" s="239">
        <f>Q933*H933</f>
        <v>16.562379399999998</v>
      </c>
      <c r="S933" s="239">
        <v>0</v>
      </c>
      <c r="T933" s="240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237</v>
      </c>
      <c r="AT933" s="241" t="s">
        <v>234</v>
      </c>
      <c r="AU933" s="241" t="s">
        <v>85</v>
      </c>
      <c r="AY933" s="18" t="s">
        <v>232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83</v>
      </c>
      <c r="BK933" s="242">
        <f>ROUND(I933*H933,2)</f>
        <v>0</v>
      </c>
      <c r="BL933" s="18" t="s">
        <v>237</v>
      </c>
      <c r="BM933" s="241" t="s">
        <v>1771</v>
      </c>
    </row>
    <row r="934" s="13" customFormat="1">
      <c r="A934" s="13"/>
      <c r="B934" s="243"/>
      <c r="C934" s="244"/>
      <c r="D934" s="245" t="s">
        <v>239</v>
      </c>
      <c r="E934" s="246" t="s">
        <v>1</v>
      </c>
      <c r="F934" s="247" t="s">
        <v>1772</v>
      </c>
      <c r="G934" s="244"/>
      <c r="H934" s="248">
        <v>6.6200000000000001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239</v>
      </c>
      <c r="AU934" s="254" t="s">
        <v>85</v>
      </c>
      <c r="AV934" s="13" t="s">
        <v>85</v>
      </c>
      <c r="AW934" s="13" t="s">
        <v>32</v>
      </c>
      <c r="AX934" s="13" t="s">
        <v>83</v>
      </c>
      <c r="AY934" s="254" t="s">
        <v>232</v>
      </c>
    </row>
    <row r="935" s="2" customFormat="1" ht="24.15" customHeight="1">
      <c r="A935" s="39"/>
      <c r="B935" s="40"/>
      <c r="C935" s="229" t="s">
        <v>580</v>
      </c>
      <c r="D935" s="229" t="s">
        <v>234</v>
      </c>
      <c r="E935" s="230" t="s">
        <v>1773</v>
      </c>
      <c r="F935" s="231" t="s">
        <v>1774</v>
      </c>
      <c r="G935" s="232" t="s">
        <v>189</v>
      </c>
      <c r="H935" s="233">
        <v>420</v>
      </c>
      <c r="I935" s="234"/>
      <c r="J935" s="235">
        <f>ROUND(I935*H935,2)</f>
        <v>0</v>
      </c>
      <c r="K935" s="236"/>
      <c r="L935" s="45"/>
      <c r="M935" s="237" t="s">
        <v>1</v>
      </c>
      <c r="N935" s="238" t="s">
        <v>41</v>
      </c>
      <c r="O935" s="92"/>
      <c r="P935" s="239">
        <f>O935*H935</f>
        <v>0</v>
      </c>
      <c r="Q935" s="239">
        <v>0</v>
      </c>
      <c r="R935" s="239">
        <f>Q935*H935</f>
        <v>0</v>
      </c>
      <c r="S935" s="239">
        <v>0</v>
      </c>
      <c r="T935" s="240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1" t="s">
        <v>237</v>
      </c>
      <c r="AT935" s="241" t="s">
        <v>234</v>
      </c>
      <c r="AU935" s="241" t="s">
        <v>85</v>
      </c>
      <c r="AY935" s="18" t="s">
        <v>232</v>
      </c>
      <c r="BE935" s="242">
        <f>IF(N935="základní",J935,0)</f>
        <v>0</v>
      </c>
      <c r="BF935" s="242">
        <f>IF(N935="snížená",J935,0)</f>
        <v>0</v>
      </c>
      <c r="BG935" s="242">
        <f>IF(N935="zákl. přenesená",J935,0)</f>
        <v>0</v>
      </c>
      <c r="BH935" s="242">
        <f>IF(N935="sníž. přenesená",J935,0)</f>
        <v>0</v>
      </c>
      <c r="BI935" s="242">
        <f>IF(N935="nulová",J935,0)</f>
        <v>0</v>
      </c>
      <c r="BJ935" s="18" t="s">
        <v>83</v>
      </c>
      <c r="BK935" s="242">
        <f>ROUND(I935*H935,2)</f>
        <v>0</v>
      </c>
      <c r="BL935" s="18" t="s">
        <v>237</v>
      </c>
      <c r="BM935" s="241" t="s">
        <v>1775</v>
      </c>
    </row>
    <row r="936" s="13" customFormat="1">
      <c r="A936" s="13"/>
      <c r="B936" s="243"/>
      <c r="C936" s="244"/>
      <c r="D936" s="245" t="s">
        <v>239</v>
      </c>
      <c r="E936" s="246" t="s">
        <v>1</v>
      </c>
      <c r="F936" s="247" t="s">
        <v>1776</v>
      </c>
      <c r="G936" s="244"/>
      <c r="H936" s="248">
        <v>420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239</v>
      </c>
      <c r="AU936" s="254" t="s">
        <v>85</v>
      </c>
      <c r="AV936" s="13" t="s">
        <v>85</v>
      </c>
      <c r="AW936" s="13" t="s">
        <v>32</v>
      </c>
      <c r="AX936" s="13" t="s">
        <v>83</v>
      </c>
      <c r="AY936" s="254" t="s">
        <v>232</v>
      </c>
    </row>
    <row r="937" s="2" customFormat="1" ht="24.15" customHeight="1">
      <c r="A937" s="39"/>
      <c r="B937" s="40"/>
      <c r="C937" s="229" t="s">
        <v>584</v>
      </c>
      <c r="D937" s="229" t="s">
        <v>234</v>
      </c>
      <c r="E937" s="230" t="s">
        <v>1777</v>
      </c>
      <c r="F937" s="231" t="s">
        <v>1778</v>
      </c>
      <c r="G937" s="232" t="s">
        <v>189</v>
      </c>
      <c r="H937" s="233">
        <v>1736.6199999999999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41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237</v>
      </c>
      <c r="AT937" s="241" t="s">
        <v>234</v>
      </c>
      <c r="AU937" s="241" t="s">
        <v>85</v>
      </c>
      <c r="AY937" s="18" t="s">
        <v>232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83</v>
      </c>
      <c r="BK937" s="242">
        <f>ROUND(I937*H937,2)</f>
        <v>0</v>
      </c>
      <c r="BL937" s="18" t="s">
        <v>237</v>
      </c>
      <c r="BM937" s="241" t="s">
        <v>1779</v>
      </c>
    </row>
    <row r="938" s="13" customFormat="1">
      <c r="A938" s="13"/>
      <c r="B938" s="243"/>
      <c r="C938" s="244"/>
      <c r="D938" s="245" t="s">
        <v>239</v>
      </c>
      <c r="E938" s="246" t="s">
        <v>1</v>
      </c>
      <c r="F938" s="247" t="s">
        <v>1780</v>
      </c>
      <c r="G938" s="244"/>
      <c r="H938" s="248">
        <v>1730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239</v>
      </c>
      <c r="AU938" s="254" t="s">
        <v>85</v>
      </c>
      <c r="AV938" s="13" t="s">
        <v>85</v>
      </c>
      <c r="AW938" s="13" t="s">
        <v>32</v>
      </c>
      <c r="AX938" s="13" t="s">
        <v>76</v>
      </c>
      <c r="AY938" s="254" t="s">
        <v>232</v>
      </c>
    </row>
    <row r="939" s="13" customFormat="1">
      <c r="A939" s="13"/>
      <c r="B939" s="243"/>
      <c r="C939" s="244"/>
      <c r="D939" s="245" t="s">
        <v>239</v>
      </c>
      <c r="E939" s="246" t="s">
        <v>1</v>
      </c>
      <c r="F939" s="247" t="s">
        <v>1781</v>
      </c>
      <c r="G939" s="244"/>
      <c r="H939" s="248">
        <v>6.6200000000000001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239</v>
      </c>
      <c r="AU939" s="254" t="s">
        <v>85</v>
      </c>
      <c r="AV939" s="13" t="s">
        <v>85</v>
      </c>
      <c r="AW939" s="13" t="s">
        <v>32</v>
      </c>
      <c r="AX939" s="13" t="s">
        <v>76</v>
      </c>
      <c r="AY939" s="254" t="s">
        <v>232</v>
      </c>
    </row>
    <row r="940" s="14" customFormat="1">
      <c r="A940" s="14"/>
      <c r="B940" s="255"/>
      <c r="C940" s="256"/>
      <c r="D940" s="245" t="s">
        <v>239</v>
      </c>
      <c r="E940" s="257" t="s">
        <v>1</v>
      </c>
      <c r="F940" s="258" t="s">
        <v>258</v>
      </c>
      <c r="G940" s="256"/>
      <c r="H940" s="259">
        <v>1736.6199999999999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5" t="s">
        <v>239</v>
      </c>
      <c r="AU940" s="265" t="s">
        <v>85</v>
      </c>
      <c r="AV940" s="14" t="s">
        <v>237</v>
      </c>
      <c r="AW940" s="14" t="s">
        <v>32</v>
      </c>
      <c r="AX940" s="14" t="s">
        <v>83</v>
      </c>
      <c r="AY940" s="265" t="s">
        <v>232</v>
      </c>
    </row>
    <row r="941" s="2" customFormat="1" ht="33" customHeight="1">
      <c r="A941" s="39"/>
      <c r="B941" s="40"/>
      <c r="C941" s="229" t="s">
        <v>588</v>
      </c>
      <c r="D941" s="229" t="s">
        <v>234</v>
      </c>
      <c r="E941" s="230" t="s">
        <v>526</v>
      </c>
      <c r="F941" s="231" t="s">
        <v>527</v>
      </c>
      <c r="G941" s="232" t="s">
        <v>189</v>
      </c>
      <c r="H941" s="233">
        <v>420</v>
      </c>
      <c r="I941" s="234"/>
      <c r="J941" s="235">
        <f>ROUND(I941*H941,2)</f>
        <v>0</v>
      </c>
      <c r="K941" s="236"/>
      <c r="L941" s="45"/>
      <c r="M941" s="237" t="s">
        <v>1</v>
      </c>
      <c r="N941" s="238" t="s">
        <v>41</v>
      </c>
      <c r="O941" s="92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1" t="s">
        <v>237</v>
      </c>
      <c r="AT941" s="241" t="s">
        <v>234</v>
      </c>
      <c r="AU941" s="241" t="s">
        <v>85</v>
      </c>
      <c r="AY941" s="18" t="s">
        <v>232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8" t="s">
        <v>83</v>
      </c>
      <c r="BK941" s="242">
        <f>ROUND(I941*H941,2)</f>
        <v>0</v>
      </c>
      <c r="BL941" s="18" t="s">
        <v>237</v>
      </c>
      <c r="BM941" s="241" t="s">
        <v>1782</v>
      </c>
    </row>
    <row r="942" s="2" customFormat="1" ht="33" customHeight="1">
      <c r="A942" s="39"/>
      <c r="B942" s="40"/>
      <c r="C942" s="229" t="s">
        <v>592</v>
      </c>
      <c r="D942" s="229" t="s">
        <v>234</v>
      </c>
      <c r="E942" s="230" t="s">
        <v>1783</v>
      </c>
      <c r="F942" s="231" t="s">
        <v>1784</v>
      </c>
      <c r="G942" s="232" t="s">
        <v>189</v>
      </c>
      <c r="H942" s="233">
        <v>1736.6199999999999</v>
      </c>
      <c r="I942" s="234"/>
      <c r="J942" s="235">
        <f>ROUND(I942*H942,2)</f>
        <v>0</v>
      </c>
      <c r="K942" s="236"/>
      <c r="L942" s="45"/>
      <c r="M942" s="237" t="s">
        <v>1</v>
      </c>
      <c r="N942" s="238" t="s">
        <v>41</v>
      </c>
      <c r="O942" s="92"/>
      <c r="P942" s="239">
        <f>O942*H942</f>
        <v>0</v>
      </c>
      <c r="Q942" s="239">
        <v>0</v>
      </c>
      <c r="R942" s="239">
        <f>Q942*H942</f>
        <v>0</v>
      </c>
      <c r="S942" s="239">
        <v>0</v>
      </c>
      <c r="T942" s="240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1" t="s">
        <v>237</v>
      </c>
      <c r="AT942" s="241" t="s">
        <v>234</v>
      </c>
      <c r="AU942" s="241" t="s">
        <v>85</v>
      </c>
      <c r="AY942" s="18" t="s">
        <v>232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8" t="s">
        <v>83</v>
      </c>
      <c r="BK942" s="242">
        <f>ROUND(I942*H942,2)</f>
        <v>0</v>
      </c>
      <c r="BL942" s="18" t="s">
        <v>237</v>
      </c>
      <c r="BM942" s="241" t="s">
        <v>1785</v>
      </c>
    </row>
    <row r="943" s="2" customFormat="1" ht="16.5" customHeight="1">
      <c r="A943" s="39"/>
      <c r="B943" s="40"/>
      <c r="C943" s="229" t="s">
        <v>596</v>
      </c>
      <c r="D943" s="229" t="s">
        <v>234</v>
      </c>
      <c r="E943" s="230" t="s">
        <v>530</v>
      </c>
      <c r="F943" s="231" t="s">
        <v>531</v>
      </c>
      <c r="G943" s="232" t="s">
        <v>329</v>
      </c>
      <c r="H943" s="233">
        <v>144.08799999999999</v>
      </c>
      <c r="I943" s="234"/>
      <c r="J943" s="235">
        <f>ROUND(I943*H943,2)</f>
        <v>0</v>
      </c>
      <c r="K943" s="236"/>
      <c r="L943" s="45"/>
      <c r="M943" s="237" t="s">
        <v>1</v>
      </c>
      <c r="N943" s="238" t="s">
        <v>41</v>
      </c>
      <c r="O943" s="92"/>
      <c r="P943" s="239">
        <f>O943*H943</f>
        <v>0</v>
      </c>
      <c r="Q943" s="239">
        <v>1.06277</v>
      </c>
      <c r="R943" s="239">
        <f>Q943*H943</f>
        <v>153.13240375999999</v>
      </c>
      <c r="S943" s="239">
        <v>0</v>
      </c>
      <c r="T943" s="240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1" t="s">
        <v>237</v>
      </c>
      <c r="AT943" s="241" t="s">
        <v>234</v>
      </c>
      <c r="AU943" s="241" t="s">
        <v>85</v>
      </c>
      <c r="AY943" s="18" t="s">
        <v>232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8" t="s">
        <v>83</v>
      </c>
      <c r="BK943" s="242">
        <f>ROUND(I943*H943,2)</f>
        <v>0</v>
      </c>
      <c r="BL943" s="18" t="s">
        <v>237</v>
      </c>
      <c r="BM943" s="241" t="s">
        <v>1786</v>
      </c>
    </row>
    <row r="944" s="15" customFormat="1">
      <c r="A944" s="15"/>
      <c r="B944" s="266"/>
      <c r="C944" s="267"/>
      <c r="D944" s="245" t="s">
        <v>239</v>
      </c>
      <c r="E944" s="268" t="s">
        <v>1</v>
      </c>
      <c r="F944" s="269" t="s">
        <v>1553</v>
      </c>
      <c r="G944" s="267"/>
      <c r="H944" s="268" t="s">
        <v>1</v>
      </c>
      <c r="I944" s="270"/>
      <c r="J944" s="267"/>
      <c r="K944" s="267"/>
      <c r="L944" s="271"/>
      <c r="M944" s="272"/>
      <c r="N944" s="273"/>
      <c r="O944" s="273"/>
      <c r="P944" s="273"/>
      <c r="Q944" s="273"/>
      <c r="R944" s="273"/>
      <c r="S944" s="273"/>
      <c r="T944" s="27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5" t="s">
        <v>239</v>
      </c>
      <c r="AU944" s="275" t="s">
        <v>85</v>
      </c>
      <c r="AV944" s="15" t="s">
        <v>83</v>
      </c>
      <c r="AW944" s="15" t="s">
        <v>32</v>
      </c>
      <c r="AX944" s="15" t="s">
        <v>76</v>
      </c>
      <c r="AY944" s="275" t="s">
        <v>232</v>
      </c>
    </row>
    <row r="945" s="15" customFormat="1">
      <c r="A945" s="15"/>
      <c r="B945" s="266"/>
      <c r="C945" s="267"/>
      <c r="D945" s="245" t="s">
        <v>239</v>
      </c>
      <c r="E945" s="268" t="s">
        <v>1</v>
      </c>
      <c r="F945" s="269" t="s">
        <v>393</v>
      </c>
      <c r="G945" s="267"/>
      <c r="H945" s="268" t="s">
        <v>1</v>
      </c>
      <c r="I945" s="270"/>
      <c r="J945" s="267"/>
      <c r="K945" s="267"/>
      <c r="L945" s="271"/>
      <c r="M945" s="272"/>
      <c r="N945" s="273"/>
      <c r="O945" s="273"/>
      <c r="P945" s="273"/>
      <c r="Q945" s="273"/>
      <c r="R945" s="273"/>
      <c r="S945" s="273"/>
      <c r="T945" s="27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5" t="s">
        <v>239</v>
      </c>
      <c r="AU945" s="275" t="s">
        <v>85</v>
      </c>
      <c r="AV945" s="15" t="s">
        <v>83</v>
      </c>
      <c r="AW945" s="15" t="s">
        <v>32</v>
      </c>
      <c r="AX945" s="15" t="s">
        <v>76</v>
      </c>
      <c r="AY945" s="275" t="s">
        <v>232</v>
      </c>
    </row>
    <row r="946" s="13" customFormat="1">
      <c r="A946" s="13"/>
      <c r="B946" s="243"/>
      <c r="C946" s="244"/>
      <c r="D946" s="245" t="s">
        <v>239</v>
      </c>
      <c r="E946" s="246" t="s">
        <v>1</v>
      </c>
      <c r="F946" s="247" t="s">
        <v>1787</v>
      </c>
      <c r="G946" s="244"/>
      <c r="H946" s="248">
        <v>48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239</v>
      </c>
      <c r="AU946" s="254" t="s">
        <v>85</v>
      </c>
      <c r="AV946" s="13" t="s">
        <v>85</v>
      </c>
      <c r="AW946" s="13" t="s">
        <v>32</v>
      </c>
      <c r="AX946" s="13" t="s">
        <v>76</v>
      </c>
      <c r="AY946" s="254" t="s">
        <v>232</v>
      </c>
    </row>
    <row r="947" s="15" customFormat="1">
      <c r="A947" s="15"/>
      <c r="B947" s="266"/>
      <c r="C947" s="267"/>
      <c r="D947" s="245" t="s">
        <v>239</v>
      </c>
      <c r="E947" s="268" t="s">
        <v>1</v>
      </c>
      <c r="F947" s="269" t="s">
        <v>399</v>
      </c>
      <c r="G947" s="267"/>
      <c r="H947" s="268" t="s">
        <v>1</v>
      </c>
      <c r="I947" s="270"/>
      <c r="J947" s="267"/>
      <c r="K947" s="267"/>
      <c r="L947" s="271"/>
      <c r="M947" s="272"/>
      <c r="N947" s="273"/>
      <c r="O947" s="273"/>
      <c r="P947" s="273"/>
      <c r="Q947" s="273"/>
      <c r="R947" s="273"/>
      <c r="S947" s="273"/>
      <c r="T947" s="27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5" t="s">
        <v>239</v>
      </c>
      <c r="AU947" s="275" t="s">
        <v>85</v>
      </c>
      <c r="AV947" s="15" t="s">
        <v>83</v>
      </c>
      <c r="AW947" s="15" t="s">
        <v>32</v>
      </c>
      <c r="AX947" s="15" t="s">
        <v>76</v>
      </c>
      <c r="AY947" s="275" t="s">
        <v>232</v>
      </c>
    </row>
    <row r="948" s="13" customFormat="1">
      <c r="A948" s="13"/>
      <c r="B948" s="243"/>
      <c r="C948" s="244"/>
      <c r="D948" s="245" t="s">
        <v>239</v>
      </c>
      <c r="E948" s="246" t="s">
        <v>1</v>
      </c>
      <c r="F948" s="247" t="s">
        <v>1787</v>
      </c>
      <c r="G948" s="244"/>
      <c r="H948" s="248">
        <v>48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239</v>
      </c>
      <c r="AU948" s="254" t="s">
        <v>85</v>
      </c>
      <c r="AV948" s="13" t="s">
        <v>85</v>
      </c>
      <c r="AW948" s="13" t="s">
        <v>32</v>
      </c>
      <c r="AX948" s="13" t="s">
        <v>76</v>
      </c>
      <c r="AY948" s="254" t="s">
        <v>232</v>
      </c>
    </row>
    <row r="949" s="15" customFormat="1">
      <c r="A949" s="15"/>
      <c r="B949" s="266"/>
      <c r="C949" s="267"/>
      <c r="D949" s="245" t="s">
        <v>239</v>
      </c>
      <c r="E949" s="268" t="s">
        <v>1</v>
      </c>
      <c r="F949" s="269" t="s">
        <v>400</v>
      </c>
      <c r="G949" s="267"/>
      <c r="H949" s="268" t="s">
        <v>1</v>
      </c>
      <c r="I949" s="270"/>
      <c r="J949" s="267"/>
      <c r="K949" s="267"/>
      <c r="L949" s="271"/>
      <c r="M949" s="272"/>
      <c r="N949" s="273"/>
      <c r="O949" s="273"/>
      <c r="P949" s="273"/>
      <c r="Q949" s="273"/>
      <c r="R949" s="273"/>
      <c r="S949" s="273"/>
      <c r="T949" s="27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75" t="s">
        <v>239</v>
      </c>
      <c r="AU949" s="275" t="s">
        <v>85</v>
      </c>
      <c r="AV949" s="15" t="s">
        <v>83</v>
      </c>
      <c r="AW949" s="15" t="s">
        <v>32</v>
      </c>
      <c r="AX949" s="15" t="s">
        <v>76</v>
      </c>
      <c r="AY949" s="275" t="s">
        <v>232</v>
      </c>
    </row>
    <row r="950" s="13" customFormat="1">
      <c r="A950" s="13"/>
      <c r="B950" s="243"/>
      <c r="C950" s="244"/>
      <c r="D950" s="245" t="s">
        <v>239</v>
      </c>
      <c r="E950" s="246" t="s">
        <v>1</v>
      </c>
      <c r="F950" s="247" t="s">
        <v>1787</v>
      </c>
      <c r="G950" s="244"/>
      <c r="H950" s="248">
        <v>48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239</v>
      </c>
      <c r="AU950" s="254" t="s">
        <v>85</v>
      </c>
      <c r="AV950" s="13" t="s">
        <v>85</v>
      </c>
      <c r="AW950" s="13" t="s">
        <v>32</v>
      </c>
      <c r="AX950" s="13" t="s">
        <v>76</v>
      </c>
      <c r="AY950" s="254" t="s">
        <v>232</v>
      </c>
    </row>
    <row r="951" s="15" customFormat="1">
      <c r="A951" s="15"/>
      <c r="B951" s="266"/>
      <c r="C951" s="267"/>
      <c r="D951" s="245" t="s">
        <v>239</v>
      </c>
      <c r="E951" s="268" t="s">
        <v>1</v>
      </c>
      <c r="F951" s="269" t="s">
        <v>1788</v>
      </c>
      <c r="G951" s="267"/>
      <c r="H951" s="268" t="s">
        <v>1</v>
      </c>
      <c r="I951" s="270"/>
      <c r="J951" s="267"/>
      <c r="K951" s="267"/>
      <c r="L951" s="271"/>
      <c r="M951" s="272"/>
      <c r="N951" s="273"/>
      <c r="O951" s="273"/>
      <c r="P951" s="273"/>
      <c r="Q951" s="273"/>
      <c r="R951" s="273"/>
      <c r="S951" s="273"/>
      <c r="T951" s="27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5" t="s">
        <v>239</v>
      </c>
      <c r="AU951" s="275" t="s">
        <v>85</v>
      </c>
      <c r="AV951" s="15" t="s">
        <v>83</v>
      </c>
      <c r="AW951" s="15" t="s">
        <v>32</v>
      </c>
      <c r="AX951" s="15" t="s">
        <v>76</v>
      </c>
      <c r="AY951" s="275" t="s">
        <v>232</v>
      </c>
    </row>
    <row r="952" s="13" customFormat="1">
      <c r="A952" s="13"/>
      <c r="B952" s="243"/>
      <c r="C952" s="244"/>
      <c r="D952" s="245" t="s">
        <v>239</v>
      </c>
      <c r="E952" s="246" t="s">
        <v>1</v>
      </c>
      <c r="F952" s="247" t="s">
        <v>1789</v>
      </c>
      <c r="G952" s="244"/>
      <c r="H952" s="248">
        <v>0.087999999999999995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239</v>
      </c>
      <c r="AU952" s="254" t="s">
        <v>85</v>
      </c>
      <c r="AV952" s="13" t="s">
        <v>85</v>
      </c>
      <c r="AW952" s="13" t="s">
        <v>32</v>
      </c>
      <c r="AX952" s="13" t="s">
        <v>76</v>
      </c>
      <c r="AY952" s="254" t="s">
        <v>232</v>
      </c>
    </row>
    <row r="953" s="14" customFormat="1">
      <c r="A953" s="14"/>
      <c r="B953" s="255"/>
      <c r="C953" s="256"/>
      <c r="D953" s="245" t="s">
        <v>239</v>
      </c>
      <c r="E953" s="257" t="s">
        <v>1</v>
      </c>
      <c r="F953" s="258" t="s">
        <v>258</v>
      </c>
      <c r="G953" s="256"/>
      <c r="H953" s="259">
        <v>144.08799999999999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5" t="s">
        <v>239</v>
      </c>
      <c r="AU953" s="265" t="s">
        <v>85</v>
      </c>
      <c r="AV953" s="14" t="s">
        <v>237</v>
      </c>
      <c r="AW953" s="14" t="s">
        <v>32</v>
      </c>
      <c r="AX953" s="14" t="s">
        <v>83</v>
      </c>
      <c r="AY953" s="265" t="s">
        <v>232</v>
      </c>
    </row>
    <row r="954" s="12" customFormat="1" ht="22.8" customHeight="1">
      <c r="A954" s="12"/>
      <c r="B954" s="213"/>
      <c r="C954" s="214"/>
      <c r="D954" s="215" t="s">
        <v>75</v>
      </c>
      <c r="E954" s="227" t="s">
        <v>281</v>
      </c>
      <c r="F954" s="227" t="s">
        <v>623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SUM(P955:P960)</f>
        <v>0</v>
      </c>
      <c r="Q954" s="221"/>
      <c r="R954" s="222">
        <f>SUM(R955:R960)</f>
        <v>19.067</v>
      </c>
      <c r="S954" s="221"/>
      <c r="T954" s="223">
        <f>SUM(T955:T960)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83</v>
      </c>
      <c r="AT954" s="225" t="s">
        <v>75</v>
      </c>
      <c r="AU954" s="225" t="s">
        <v>83</v>
      </c>
      <c r="AY954" s="224" t="s">
        <v>232</v>
      </c>
      <c r="BK954" s="226">
        <f>SUM(BK955:BK960)</f>
        <v>0</v>
      </c>
    </row>
    <row r="955" s="2" customFormat="1" ht="16.5" customHeight="1">
      <c r="A955" s="39"/>
      <c r="B955" s="40"/>
      <c r="C955" s="229" t="s">
        <v>600</v>
      </c>
      <c r="D955" s="229" t="s">
        <v>234</v>
      </c>
      <c r="E955" s="230" t="s">
        <v>1790</v>
      </c>
      <c r="F955" s="231" t="s">
        <v>1791</v>
      </c>
      <c r="G955" s="232" t="s">
        <v>329</v>
      </c>
      <c r="H955" s="233">
        <v>19.067</v>
      </c>
      <c r="I955" s="234"/>
      <c r="J955" s="235">
        <f>ROUND(I955*H955,2)</f>
        <v>0</v>
      </c>
      <c r="K955" s="236"/>
      <c r="L955" s="45"/>
      <c r="M955" s="237" t="s">
        <v>1</v>
      </c>
      <c r="N955" s="238" t="s">
        <v>41</v>
      </c>
      <c r="O955" s="92"/>
      <c r="P955" s="239">
        <f>O955*H955</f>
        <v>0</v>
      </c>
      <c r="Q955" s="239">
        <v>0</v>
      </c>
      <c r="R955" s="239">
        <f>Q955*H955</f>
        <v>0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237</v>
      </c>
      <c r="AT955" s="241" t="s">
        <v>234</v>
      </c>
      <c r="AU955" s="241" t="s">
        <v>85</v>
      </c>
      <c r="AY955" s="18" t="s">
        <v>232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83</v>
      </c>
      <c r="BK955" s="242">
        <f>ROUND(I955*H955,2)</f>
        <v>0</v>
      </c>
      <c r="BL955" s="18" t="s">
        <v>237</v>
      </c>
      <c r="BM955" s="241" t="s">
        <v>1792</v>
      </c>
    </row>
    <row r="956" s="13" customFormat="1">
      <c r="A956" s="13"/>
      <c r="B956" s="243"/>
      <c r="C956" s="244"/>
      <c r="D956" s="245" t="s">
        <v>239</v>
      </c>
      <c r="E956" s="246" t="s">
        <v>1</v>
      </c>
      <c r="F956" s="247" t="s">
        <v>1793</v>
      </c>
      <c r="G956" s="244"/>
      <c r="H956" s="248">
        <v>15.129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239</v>
      </c>
      <c r="AU956" s="254" t="s">
        <v>85</v>
      </c>
      <c r="AV956" s="13" t="s">
        <v>85</v>
      </c>
      <c r="AW956" s="13" t="s">
        <v>32</v>
      </c>
      <c r="AX956" s="13" t="s">
        <v>76</v>
      </c>
      <c r="AY956" s="254" t="s">
        <v>232</v>
      </c>
    </row>
    <row r="957" s="13" customFormat="1">
      <c r="A957" s="13"/>
      <c r="B957" s="243"/>
      <c r="C957" s="244"/>
      <c r="D957" s="245" t="s">
        <v>239</v>
      </c>
      <c r="E957" s="246" t="s">
        <v>1</v>
      </c>
      <c r="F957" s="247" t="s">
        <v>1794</v>
      </c>
      <c r="G957" s="244"/>
      <c r="H957" s="248">
        <v>3.9380000000000002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239</v>
      </c>
      <c r="AU957" s="254" t="s">
        <v>85</v>
      </c>
      <c r="AV957" s="13" t="s">
        <v>85</v>
      </c>
      <c r="AW957" s="13" t="s">
        <v>32</v>
      </c>
      <c r="AX957" s="13" t="s">
        <v>76</v>
      </c>
      <c r="AY957" s="254" t="s">
        <v>232</v>
      </c>
    </row>
    <row r="958" s="14" customFormat="1">
      <c r="A958" s="14"/>
      <c r="B958" s="255"/>
      <c r="C958" s="256"/>
      <c r="D958" s="245" t="s">
        <v>239</v>
      </c>
      <c r="E958" s="257" t="s">
        <v>1</v>
      </c>
      <c r="F958" s="258" t="s">
        <v>258</v>
      </c>
      <c r="G958" s="256"/>
      <c r="H958" s="259">
        <v>19.067</v>
      </c>
      <c r="I958" s="260"/>
      <c r="J958" s="256"/>
      <c r="K958" s="256"/>
      <c r="L958" s="261"/>
      <c r="M958" s="262"/>
      <c r="N958" s="263"/>
      <c r="O958" s="263"/>
      <c r="P958" s="263"/>
      <c r="Q958" s="263"/>
      <c r="R958" s="263"/>
      <c r="S958" s="263"/>
      <c r="T958" s="26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5" t="s">
        <v>239</v>
      </c>
      <c r="AU958" s="265" t="s">
        <v>85</v>
      </c>
      <c r="AV958" s="14" t="s">
        <v>237</v>
      </c>
      <c r="AW958" s="14" t="s">
        <v>32</v>
      </c>
      <c r="AX958" s="14" t="s">
        <v>83</v>
      </c>
      <c r="AY958" s="265" t="s">
        <v>232</v>
      </c>
    </row>
    <row r="959" s="2" customFormat="1" ht="16.5" customHeight="1">
      <c r="A959" s="39"/>
      <c r="B959" s="40"/>
      <c r="C959" s="276" t="s">
        <v>614</v>
      </c>
      <c r="D959" s="276" t="s">
        <v>485</v>
      </c>
      <c r="E959" s="277" t="s">
        <v>1795</v>
      </c>
      <c r="F959" s="278" t="s">
        <v>1796</v>
      </c>
      <c r="G959" s="279" t="s">
        <v>329</v>
      </c>
      <c r="H959" s="280">
        <v>19.067</v>
      </c>
      <c r="I959" s="281"/>
      <c r="J959" s="282">
        <f>ROUND(I959*H959,2)</f>
        <v>0</v>
      </c>
      <c r="K959" s="283"/>
      <c r="L959" s="284"/>
      <c r="M959" s="285" t="s">
        <v>1</v>
      </c>
      <c r="N959" s="286" t="s">
        <v>41</v>
      </c>
      <c r="O959" s="92"/>
      <c r="P959" s="239">
        <f>O959*H959</f>
        <v>0</v>
      </c>
      <c r="Q959" s="239">
        <v>1</v>
      </c>
      <c r="R959" s="239">
        <f>Q959*H959</f>
        <v>19.067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273</v>
      </c>
      <c r="AT959" s="241" t="s">
        <v>485</v>
      </c>
      <c r="AU959" s="241" t="s">
        <v>85</v>
      </c>
      <c r="AY959" s="18" t="s">
        <v>232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83</v>
      </c>
      <c r="BK959" s="242">
        <f>ROUND(I959*H959,2)</f>
        <v>0</v>
      </c>
      <c r="BL959" s="18" t="s">
        <v>237</v>
      </c>
      <c r="BM959" s="241" t="s">
        <v>1797</v>
      </c>
    </row>
    <row r="960" s="2" customFormat="1">
      <c r="A960" s="39"/>
      <c r="B960" s="40"/>
      <c r="C960" s="41"/>
      <c r="D960" s="245" t="s">
        <v>578</v>
      </c>
      <c r="E960" s="41"/>
      <c r="F960" s="298" t="s">
        <v>1798</v>
      </c>
      <c r="G960" s="41"/>
      <c r="H960" s="41"/>
      <c r="I960" s="299"/>
      <c r="J960" s="41"/>
      <c r="K960" s="41"/>
      <c r="L960" s="45"/>
      <c r="M960" s="300"/>
      <c r="N960" s="301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578</v>
      </c>
      <c r="AU960" s="18" t="s">
        <v>85</v>
      </c>
    </row>
    <row r="961" s="12" customFormat="1" ht="22.8" customHeight="1">
      <c r="A961" s="12"/>
      <c r="B961" s="213"/>
      <c r="C961" s="214"/>
      <c r="D961" s="215" t="s">
        <v>75</v>
      </c>
      <c r="E961" s="227" t="s">
        <v>647</v>
      </c>
      <c r="F961" s="227" t="s">
        <v>648</v>
      </c>
      <c r="G961" s="214"/>
      <c r="H961" s="214"/>
      <c r="I961" s="217"/>
      <c r="J961" s="228">
        <f>BK961</f>
        <v>0</v>
      </c>
      <c r="K961" s="214"/>
      <c r="L961" s="219"/>
      <c r="M961" s="220"/>
      <c r="N961" s="221"/>
      <c r="O961" s="221"/>
      <c r="P961" s="222">
        <f>SUM(P962:P966)</f>
        <v>0</v>
      </c>
      <c r="Q961" s="221"/>
      <c r="R961" s="222">
        <f>SUM(R962:R966)</f>
        <v>0</v>
      </c>
      <c r="S961" s="221"/>
      <c r="T961" s="223">
        <f>SUM(T962:T966)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24" t="s">
        <v>83</v>
      </c>
      <c r="AT961" s="225" t="s">
        <v>75</v>
      </c>
      <c r="AU961" s="225" t="s">
        <v>83</v>
      </c>
      <c r="AY961" s="224" t="s">
        <v>232</v>
      </c>
      <c r="BK961" s="226">
        <f>SUM(BK962:BK966)</f>
        <v>0</v>
      </c>
    </row>
    <row r="962" s="2" customFormat="1" ht="33" customHeight="1">
      <c r="A962" s="39"/>
      <c r="B962" s="40"/>
      <c r="C962" s="229" t="s">
        <v>619</v>
      </c>
      <c r="D962" s="229" t="s">
        <v>234</v>
      </c>
      <c r="E962" s="230" t="s">
        <v>1799</v>
      </c>
      <c r="F962" s="231" t="s">
        <v>1800</v>
      </c>
      <c r="G962" s="232" t="s">
        <v>329</v>
      </c>
      <c r="H962" s="233">
        <v>97.522999999999996</v>
      </c>
      <c r="I962" s="234"/>
      <c r="J962" s="235">
        <f>ROUND(I962*H962,2)</f>
        <v>0</v>
      </c>
      <c r="K962" s="236"/>
      <c r="L962" s="45"/>
      <c r="M962" s="237" t="s">
        <v>1</v>
      </c>
      <c r="N962" s="238" t="s">
        <v>41</v>
      </c>
      <c r="O962" s="92"/>
      <c r="P962" s="239">
        <f>O962*H962</f>
        <v>0</v>
      </c>
      <c r="Q962" s="239">
        <v>0</v>
      </c>
      <c r="R962" s="239">
        <f>Q962*H962</f>
        <v>0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237</v>
      </c>
      <c r="AT962" s="241" t="s">
        <v>234</v>
      </c>
      <c r="AU962" s="241" t="s">
        <v>85</v>
      </c>
      <c r="AY962" s="18" t="s">
        <v>232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83</v>
      </c>
      <c r="BK962" s="242">
        <f>ROUND(I962*H962,2)</f>
        <v>0</v>
      </c>
      <c r="BL962" s="18" t="s">
        <v>237</v>
      </c>
      <c r="BM962" s="241" t="s">
        <v>1801</v>
      </c>
    </row>
    <row r="963" s="2" customFormat="1" ht="21.75" customHeight="1">
      <c r="A963" s="39"/>
      <c r="B963" s="40"/>
      <c r="C963" s="229" t="s">
        <v>624</v>
      </c>
      <c r="D963" s="229" t="s">
        <v>234</v>
      </c>
      <c r="E963" s="230" t="s">
        <v>1802</v>
      </c>
      <c r="F963" s="231" t="s">
        <v>1803</v>
      </c>
      <c r="G963" s="232" t="s">
        <v>329</v>
      </c>
      <c r="H963" s="233">
        <v>487.61500000000001</v>
      </c>
      <c r="I963" s="234"/>
      <c r="J963" s="235">
        <f>ROUND(I963*H963,2)</f>
        <v>0</v>
      </c>
      <c r="K963" s="236"/>
      <c r="L963" s="45"/>
      <c r="M963" s="237" t="s">
        <v>1</v>
      </c>
      <c r="N963" s="238" t="s">
        <v>41</v>
      </c>
      <c r="O963" s="92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1" t="s">
        <v>237</v>
      </c>
      <c r="AT963" s="241" t="s">
        <v>234</v>
      </c>
      <c r="AU963" s="241" t="s">
        <v>85</v>
      </c>
      <c r="AY963" s="18" t="s">
        <v>232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8" t="s">
        <v>83</v>
      </c>
      <c r="BK963" s="242">
        <f>ROUND(I963*H963,2)</f>
        <v>0</v>
      </c>
      <c r="BL963" s="18" t="s">
        <v>237</v>
      </c>
      <c r="BM963" s="241" t="s">
        <v>1804</v>
      </c>
    </row>
    <row r="964" s="13" customFormat="1">
      <c r="A964" s="13"/>
      <c r="B964" s="243"/>
      <c r="C964" s="244"/>
      <c r="D964" s="245" t="s">
        <v>239</v>
      </c>
      <c r="E964" s="244"/>
      <c r="F964" s="247" t="s">
        <v>1805</v>
      </c>
      <c r="G964" s="244"/>
      <c r="H964" s="248">
        <v>487.61500000000001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239</v>
      </c>
      <c r="AU964" s="254" t="s">
        <v>85</v>
      </c>
      <c r="AV964" s="13" t="s">
        <v>85</v>
      </c>
      <c r="AW964" s="13" t="s">
        <v>4</v>
      </c>
      <c r="AX964" s="13" t="s">
        <v>83</v>
      </c>
      <c r="AY964" s="254" t="s">
        <v>232</v>
      </c>
    </row>
    <row r="965" s="2" customFormat="1" ht="16.5" customHeight="1">
      <c r="A965" s="39"/>
      <c r="B965" s="40"/>
      <c r="C965" s="229" t="s">
        <v>628</v>
      </c>
      <c r="D965" s="229" t="s">
        <v>234</v>
      </c>
      <c r="E965" s="230" t="s">
        <v>1806</v>
      </c>
      <c r="F965" s="231" t="s">
        <v>1807</v>
      </c>
      <c r="G965" s="232" t="s">
        <v>329</v>
      </c>
      <c r="H965" s="233">
        <v>97.522999999999996</v>
      </c>
      <c r="I965" s="234"/>
      <c r="J965" s="235">
        <f>ROUND(I965*H965,2)</f>
        <v>0</v>
      </c>
      <c r="K965" s="236"/>
      <c r="L965" s="45"/>
      <c r="M965" s="237" t="s">
        <v>1</v>
      </c>
      <c r="N965" s="238" t="s">
        <v>41</v>
      </c>
      <c r="O965" s="92"/>
      <c r="P965" s="239">
        <f>O965*H965</f>
        <v>0</v>
      </c>
      <c r="Q965" s="239">
        <v>0</v>
      </c>
      <c r="R965" s="239">
        <f>Q965*H965</f>
        <v>0</v>
      </c>
      <c r="S965" s="239">
        <v>0</v>
      </c>
      <c r="T965" s="240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1" t="s">
        <v>237</v>
      </c>
      <c r="AT965" s="241" t="s">
        <v>234</v>
      </c>
      <c r="AU965" s="241" t="s">
        <v>85</v>
      </c>
      <c r="AY965" s="18" t="s">
        <v>232</v>
      </c>
      <c r="BE965" s="242">
        <f>IF(N965="základní",J965,0)</f>
        <v>0</v>
      </c>
      <c r="BF965" s="242">
        <f>IF(N965="snížená",J965,0)</f>
        <v>0</v>
      </c>
      <c r="BG965" s="242">
        <f>IF(N965="zákl. přenesená",J965,0)</f>
        <v>0</v>
      </c>
      <c r="BH965" s="242">
        <f>IF(N965="sníž. přenesená",J965,0)</f>
        <v>0</v>
      </c>
      <c r="BI965" s="242">
        <f>IF(N965="nulová",J965,0)</f>
        <v>0</v>
      </c>
      <c r="BJ965" s="18" t="s">
        <v>83</v>
      </c>
      <c r="BK965" s="242">
        <f>ROUND(I965*H965,2)</f>
        <v>0</v>
      </c>
      <c r="BL965" s="18" t="s">
        <v>237</v>
      </c>
      <c r="BM965" s="241" t="s">
        <v>1808</v>
      </c>
    </row>
    <row r="966" s="2" customFormat="1" ht="33" customHeight="1">
      <c r="A966" s="39"/>
      <c r="B966" s="40"/>
      <c r="C966" s="229" t="s">
        <v>633</v>
      </c>
      <c r="D966" s="229" t="s">
        <v>234</v>
      </c>
      <c r="E966" s="230" t="s">
        <v>1809</v>
      </c>
      <c r="F966" s="231" t="s">
        <v>1810</v>
      </c>
      <c r="G966" s="232" t="s">
        <v>329</v>
      </c>
      <c r="H966" s="233">
        <v>97.522999999999996</v>
      </c>
      <c r="I966" s="234"/>
      <c r="J966" s="235">
        <f>ROUND(I966*H966,2)</f>
        <v>0</v>
      </c>
      <c r="K966" s="236"/>
      <c r="L966" s="45"/>
      <c r="M966" s="237" t="s">
        <v>1</v>
      </c>
      <c r="N966" s="238" t="s">
        <v>41</v>
      </c>
      <c r="O966" s="92"/>
      <c r="P966" s="239">
        <f>O966*H966</f>
        <v>0</v>
      </c>
      <c r="Q966" s="239">
        <v>0</v>
      </c>
      <c r="R966" s="239">
        <f>Q966*H966</f>
        <v>0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237</v>
      </c>
      <c r="AT966" s="241" t="s">
        <v>234</v>
      </c>
      <c r="AU966" s="241" t="s">
        <v>85</v>
      </c>
      <c r="AY966" s="18" t="s">
        <v>232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83</v>
      </c>
      <c r="BK966" s="242">
        <f>ROUND(I966*H966,2)</f>
        <v>0</v>
      </c>
      <c r="BL966" s="18" t="s">
        <v>237</v>
      </c>
      <c r="BM966" s="241" t="s">
        <v>1811</v>
      </c>
    </row>
    <row r="967" s="12" customFormat="1" ht="22.8" customHeight="1">
      <c r="A967" s="12"/>
      <c r="B967" s="213"/>
      <c r="C967" s="214"/>
      <c r="D967" s="215" t="s">
        <v>75</v>
      </c>
      <c r="E967" s="227" t="s">
        <v>676</v>
      </c>
      <c r="F967" s="227" t="s">
        <v>677</v>
      </c>
      <c r="G967" s="214"/>
      <c r="H967" s="214"/>
      <c r="I967" s="217"/>
      <c r="J967" s="228">
        <f>BK967</f>
        <v>0</v>
      </c>
      <c r="K967" s="214"/>
      <c r="L967" s="219"/>
      <c r="M967" s="220"/>
      <c r="N967" s="221"/>
      <c r="O967" s="221"/>
      <c r="P967" s="222">
        <f>P968</f>
        <v>0</v>
      </c>
      <c r="Q967" s="221"/>
      <c r="R967" s="222">
        <f>R968</f>
        <v>0</v>
      </c>
      <c r="S967" s="221"/>
      <c r="T967" s="223">
        <f>T968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24" t="s">
        <v>83</v>
      </c>
      <c r="AT967" s="225" t="s">
        <v>75</v>
      </c>
      <c r="AU967" s="225" t="s">
        <v>83</v>
      </c>
      <c r="AY967" s="224" t="s">
        <v>232</v>
      </c>
      <c r="BK967" s="226">
        <f>BK968</f>
        <v>0</v>
      </c>
    </row>
    <row r="968" s="2" customFormat="1" ht="24.15" customHeight="1">
      <c r="A968" s="39"/>
      <c r="B968" s="40"/>
      <c r="C968" s="229" t="s">
        <v>637</v>
      </c>
      <c r="D968" s="229" t="s">
        <v>234</v>
      </c>
      <c r="E968" s="230" t="s">
        <v>679</v>
      </c>
      <c r="F968" s="231" t="s">
        <v>680</v>
      </c>
      <c r="G968" s="232" t="s">
        <v>329</v>
      </c>
      <c r="H968" s="233">
        <v>24969.991999999998</v>
      </c>
      <c r="I968" s="234"/>
      <c r="J968" s="235">
        <f>ROUND(I968*H968,2)</f>
        <v>0</v>
      </c>
      <c r="K968" s="236"/>
      <c r="L968" s="45"/>
      <c r="M968" s="237" t="s">
        <v>1</v>
      </c>
      <c r="N968" s="238" t="s">
        <v>41</v>
      </c>
      <c r="O968" s="92"/>
      <c r="P968" s="239">
        <f>O968*H968</f>
        <v>0</v>
      </c>
      <c r="Q968" s="239">
        <v>0</v>
      </c>
      <c r="R968" s="239">
        <f>Q968*H968</f>
        <v>0</v>
      </c>
      <c r="S968" s="239">
        <v>0</v>
      </c>
      <c r="T968" s="24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1" t="s">
        <v>237</v>
      </c>
      <c r="AT968" s="241" t="s">
        <v>234</v>
      </c>
      <c r="AU968" s="241" t="s">
        <v>85</v>
      </c>
      <c r="AY968" s="18" t="s">
        <v>232</v>
      </c>
      <c r="BE968" s="242">
        <f>IF(N968="základní",J968,0)</f>
        <v>0</v>
      </c>
      <c r="BF968" s="242">
        <f>IF(N968="snížená",J968,0)</f>
        <v>0</v>
      </c>
      <c r="BG968" s="242">
        <f>IF(N968="zákl. přenesená",J968,0)</f>
        <v>0</v>
      </c>
      <c r="BH968" s="242">
        <f>IF(N968="sníž. přenesená",J968,0)</f>
        <v>0</v>
      </c>
      <c r="BI968" s="242">
        <f>IF(N968="nulová",J968,0)</f>
        <v>0</v>
      </c>
      <c r="BJ968" s="18" t="s">
        <v>83</v>
      </c>
      <c r="BK968" s="242">
        <f>ROUND(I968*H968,2)</f>
        <v>0</v>
      </c>
      <c r="BL968" s="18" t="s">
        <v>237</v>
      </c>
      <c r="BM968" s="241" t="s">
        <v>1812</v>
      </c>
    </row>
    <row r="969" s="12" customFormat="1" ht="25.92" customHeight="1">
      <c r="A969" s="12"/>
      <c r="B969" s="213"/>
      <c r="C969" s="214"/>
      <c r="D969" s="215" t="s">
        <v>75</v>
      </c>
      <c r="E969" s="216" t="s">
        <v>682</v>
      </c>
      <c r="F969" s="216" t="s">
        <v>683</v>
      </c>
      <c r="G969" s="214"/>
      <c r="H969" s="214"/>
      <c r="I969" s="217"/>
      <c r="J969" s="218">
        <f>BK969</f>
        <v>0</v>
      </c>
      <c r="K969" s="214"/>
      <c r="L969" s="219"/>
      <c r="M969" s="220"/>
      <c r="N969" s="221"/>
      <c r="O969" s="221"/>
      <c r="P969" s="222">
        <f>P970+P978</f>
        <v>0</v>
      </c>
      <c r="Q969" s="221"/>
      <c r="R969" s="222">
        <f>R970+R978</f>
        <v>2.644555</v>
      </c>
      <c r="S969" s="221"/>
      <c r="T969" s="223">
        <f>T970+T978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24" t="s">
        <v>85</v>
      </c>
      <c r="AT969" s="225" t="s">
        <v>75</v>
      </c>
      <c r="AU969" s="225" t="s">
        <v>76</v>
      </c>
      <c r="AY969" s="224" t="s">
        <v>232</v>
      </c>
      <c r="BK969" s="226">
        <f>BK970+BK978</f>
        <v>0</v>
      </c>
    </row>
    <row r="970" s="12" customFormat="1" ht="22.8" customHeight="1">
      <c r="A970" s="12"/>
      <c r="B970" s="213"/>
      <c r="C970" s="214"/>
      <c r="D970" s="215" t="s">
        <v>75</v>
      </c>
      <c r="E970" s="227" t="s">
        <v>954</v>
      </c>
      <c r="F970" s="227" t="s">
        <v>955</v>
      </c>
      <c r="G970" s="214"/>
      <c r="H970" s="214"/>
      <c r="I970" s="217"/>
      <c r="J970" s="228">
        <f>BK970</f>
        <v>0</v>
      </c>
      <c r="K970" s="214"/>
      <c r="L970" s="219"/>
      <c r="M970" s="220"/>
      <c r="N970" s="221"/>
      <c r="O970" s="221"/>
      <c r="P970" s="222">
        <f>SUM(P971:P977)</f>
        <v>0</v>
      </c>
      <c r="Q970" s="221"/>
      <c r="R970" s="222">
        <f>SUM(R971:R977)</f>
        <v>2.414955</v>
      </c>
      <c r="S970" s="221"/>
      <c r="T970" s="223">
        <f>SUM(T971:T977)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4" t="s">
        <v>85</v>
      </c>
      <c r="AT970" s="225" t="s">
        <v>75</v>
      </c>
      <c r="AU970" s="225" t="s">
        <v>83</v>
      </c>
      <c r="AY970" s="224" t="s">
        <v>232</v>
      </c>
      <c r="BK970" s="226">
        <f>SUM(BK971:BK977)</f>
        <v>0</v>
      </c>
    </row>
    <row r="971" s="2" customFormat="1" ht="24.15" customHeight="1">
      <c r="A971" s="39"/>
      <c r="B971" s="40"/>
      <c r="C971" s="229" t="s">
        <v>642</v>
      </c>
      <c r="D971" s="229" t="s">
        <v>234</v>
      </c>
      <c r="E971" s="230" t="s">
        <v>1813</v>
      </c>
      <c r="F971" s="231" t="s">
        <v>1814</v>
      </c>
      <c r="G971" s="232" t="s">
        <v>164</v>
      </c>
      <c r="H971" s="233">
        <v>80.599999999999994</v>
      </c>
      <c r="I971" s="234"/>
      <c r="J971" s="235">
        <f>ROUND(I971*H971,2)</f>
        <v>0</v>
      </c>
      <c r="K971" s="236"/>
      <c r="L971" s="45"/>
      <c r="M971" s="237" t="s">
        <v>1</v>
      </c>
      <c r="N971" s="238" t="s">
        <v>41</v>
      </c>
      <c r="O971" s="92"/>
      <c r="P971" s="239">
        <f>O971*H971</f>
        <v>0</v>
      </c>
      <c r="Q971" s="239">
        <v>5.0000000000000002E-05</v>
      </c>
      <c r="R971" s="239">
        <f>Q971*H971</f>
        <v>0.0040299999999999997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321</v>
      </c>
      <c r="AT971" s="241" t="s">
        <v>234</v>
      </c>
      <c r="AU971" s="241" t="s">
        <v>85</v>
      </c>
      <c r="AY971" s="18" t="s">
        <v>232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83</v>
      </c>
      <c r="BK971" s="242">
        <f>ROUND(I971*H971,2)</f>
        <v>0</v>
      </c>
      <c r="BL971" s="18" t="s">
        <v>321</v>
      </c>
      <c r="BM971" s="241" t="s">
        <v>1815</v>
      </c>
    </row>
    <row r="972" s="13" customFormat="1">
      <c r="A972" s="13"/>
      <c r="B972" s="243"/>
      <c r="C972" s="244"/>
      <c r="D972" s="245" t="s">
        <v>239</v>
      </c>
      <c r="E972" s="246" t="s">
        <v>1</v>
      </c>
      <c r="F972" s="247" t="s">
        <v>1816</v>
      </c>
      <c r="G972" s="244"/>
      <c r="H972" s="248">
        <v>80.599999999999994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239</v>
      </c>
      <c r="AU972" s="254" t="s">
        <v>85</v>
      </c>
      <c r="AV972" s="13" t="s">
        <v>85</v>
      </c>
      <c r="AW972" s="13" t="s">
        <v>32</v>
      </c>
      <c r="AX972" s="13" t="s">
        <v>83</v>
      </c>
      <c r="AY972" s="254" t="s">
        <v>232</v>
      </c>
    </row>
    <row r="973" s="2" customFormat="1" ht="24.15" customHeight="1">
      <c r="A973" s="39"/>
      <c r="B973" s="40"/>
      <c r="C973" s="276" t="s">
        <v>649</v>
      </c>
      <c r="D973" s="276" t="s">
        <v>485</v>
      </c>
      <c r="E973" s="277" t="s">
        <v>1817</v>
      </c>
      <c r="F973" s="278" t="s">
        <v>1818</v>
      </c>
      <c r="G973" s="279" t="s">
        <v>293</v>
      </c>
      <c r="H973" s="280">
        <v>62</v>
      </c>
      <c r="I973" s="281"/>
      <c r="J973" s="282">
        <f>ROUND(I973*H973,2)</f>
        <v>0</v>
      </c>
      <c r="K973" s="283"/>
      <c r="L973" s="284"/>
      <c r="M973" s="285" t="s">
        <v>1</v>
      </c>
      <c r="N973" s="286" t="s">
        <v>41</v>
      </c>
      <c r="O973" s="92"/>
      <c r="P973" s="239">
        <f>O973*H973</f>
        <v>0</v>
      </c>
      <c r="Q973" s="239">
        <v>0.0166</v>
      </c>
      <c r="R973" s="239">
        <f>Q973*H973</f>
        <v>1.0292000000000001</v>
      </c>
      <c r="S973" s="239">
        <v>0</v>
      </c>
      <c r="T973" s="240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417</v>
      </c>
      <c r="AT973" s="241" t="s">
        <v>485</v>
      </c>
      <c r="AU973" s="241" t="s">
        <v>85</v>
      </c>
      <c r="AY973" s="18" t="s">
        <v>232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83</v>
      </c>
      <c r="BK973" s="242">
        <f>ROUND(I973*H973,2)</f>
        <v>0</v>
      </c>
      <c r="BL973" s="18" t="s">
        <v>321</v>
      </c>
      <c r="BM973" s="241" t="s">
        <v>1819</v>
      </c>
    </row>
    <row r="974" s="2" customFormat="1" ht="16.5" customHeight="1">
      <c r="A974" s="39"/>
      <c r="B974" s="40"/>
      <c r="C974" s="229" t="s">
        <v>654</v>
      </c>
      <c r="D974" s="229" t="s">
        <v>234</v>
      </c>
      <c r="E974" s="230" t="s">
        <v>1820</v>
      </c>
      <c r="F974" s="231" t="s">
        <v>1821</v>
      </c>
      <c r="G974" s="232" t="s">
        <v>167</v>
      </c>
      <c r="H974" s="233">
        <v>34.5</v>
      </c>
      <c r="I974" s="234"/>
      <c r="J974" s="235">
        <f>ROUND(I974*H974,2)</f>
        <v>0</v>
      </c>
      <c r="K974" s="236"/>
      <c r="L974" s="45"/>
      <c r="M974" s="237" t="s">
        <v>1</v>
      </c>
      <c r="N974" s="238" t="s">
        <v>41</v>
      </c>
      <c r="O974" s="92"/>
      <c r="P974" s="239">
        <f>O974*H974</f>
        <v>0</v>
      </c>
      <c r="Q974" s="239">
        <v>5.0000000000000002E-05</v>
      </c>
      <c r="R974" s="239">
        <f>Q974*H974</f>
        <v>0.0017250000000000002</v>
      </c>
      <c r="S974" s="239">
        <v>0</v>
      </c>
      <c r="T974" s="240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1" t="s">
        <v>321</v>
      </c>
      <c r="AT974" s="241" t="s">
        <v>234</v>
      </c>
      <c r="AU974" s="241" t="s">
        <v>85</v>
      </c>
      <c r="AY974" s="18" t="s">
        <v>232</v>
      </c>
      <c r="BE974" s="242">
        <f>IF(N974="základní",J974,0)</f>
        <v>0</v>
      </c>
      <c r="BF974" s="242">
        <f>IF(N974="snížená",J974,0)</f>
        <v>0</v>
      </c>
      <c r="BG974" s="242">
        <f>IF(N974="zákl. přenesená",J974,0)</f>
        <v>0</v>
      </c>
      <c r="BH974" s="242">
        <f>IF(N974="sníž. přenesená",J974,0)</f>
        <v>0</v>
      </c>
      <c r="BI974" s="242">
        <f>IF(N974="nulová",J974,0)</f>
        <v>0</v>
      </c>
      <c r="BJ974" s="18" t="s">
        <v>83</v>
      </c>
      <c r="BK974" s="242">
        <f>ROUND(I974*H974,2)</f>
        <v>0</v>
      </c>
      <c r="BL974" s="18" t="s">
        <v>321</v>
      </c>
      <c r="BM974" s="241" t="s">
        <v>1822</v>
      </c>
    </row>
    <row r="975" s="13" customFormat="1">
      <c r="A975" s="13"/>
      <c r="B975" s="243"/>
      <c r="C975" s="244"/>
      <c r="D975" s="245" t="s">
        <v>239</v>
      </c>
      <c r="E975" s="246" t="s">
        <v>1</v>
      </c>
      <c r="F975" s="247" t="s">
        <v>1823</v>
      </c>
      <c r="G975" s="244"/>
      <c r="H975" s="248">
        <v>34.5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239</v>
      </c>
      <c r="AU975" s="254" t="s">
        <v>85</v>
      </c>
      <c r="AV975" s="13" t="s">
        <v>85</v>
      </c>
      <c r="AW975" s="13" t="s">
        <v>32</v>
      </c>
      <c r="AX975" s="13" t="s">
        <v>83</v>
      </c>
      <c r="AY975" s="254" t="s">
        <v>232</v>
      </c>
    </row>
    <row r="976" s="2" customFormat="1" ht="16.5" customHeight="1">
      <c r="A976" s="39"/>
      <c r="B976" s="40"/>
      <c r="C976" s="276" t="s">
        <v>658</v>
      </c>
      <c r="D976" s="276" t="s">
        <v>485</v>
      </c>
      <c r="E976" s="277" t="s">
        <v>1824</v>
      </c>
      <c r="F976" s="278" t="s">
        <v>1825</v>
      </c>
      <c r="G976" s="279" t="s">
        <v>167</v>
      </c>
      <c r="H976" s="280">
        <v>34.5</v>
      </c>
      <c r="I976" s="281"/>
      <c r="J976" s="282">
        <f>ROUND(I976*H976,2)</f>
        <v>0</v>
      </c>
      <c r="K976" s="283"/>
      <c r="L976" s="284"/>
      <c r="M976" s="285" t="s">
        <v>1</v>
      </c>
      <c r="N976" s="286" t="s">
        <v>41</v>
      </c>
      <c r="O976" s="92"/>
      <c r="P976" s="239">
        <f>O976*H976</f>
        <v>0</v>
      </c>
      <c r="Q976" s="239">
        <v>0.040000000000000001</v>
      </c>
      <c r="R976" s="239">
        <f>Q976*H976</f>
        <v>1.3800000000000001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417</v>
      </c>
      <c r="AT976" s="241" t="s">
        <v>485</v>
      </c>
      <c r="AU976" s="241" t="s">
        <v>85</v>
      </c>
      <c r="AY976" s="18" t="s">
        <v>232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83</v>
      </c>
      <c r="BK976" s="242">
        <f>ROUND(I976*H976,2)</f>
        <v>0</v>
      </c>
      <c r="BL976" s="18" t="s">
        <v>321</v>
      </c>
      <c r="BM976" s="241" t="s">
        <v>1826</v>
      </c>
    </row>
    <row r="977" s="2" customFormat="1" ht="24.15" customHeight="1">
      <c r="A977" s="39"/>
      <c r="B977" s="40"/>
      <c r="C977" s="229" t="s">
        <v>662</v>
      </c>
      <c r="D977" s="229" t="s">
        <v>234</v>
      </c>
      <c r="E977" s="230" t="s">
        <v>1071</v>
      </c>
      <c r="F977" s="231" t="s">
        <v>1072</v>
      </c>
      <c r="G977" s="232" t="s">
        <v>329</v>
      </c>
      <c r="H977" s="233">
        <v>2.415</v>
      </c>
      <c r="I977" s="234"/>
      <c r="J977" s="235">
        <f>ROUND(I977*H977,2)</f>
        <v>0</v>
      </c>
      <c r="K977" s="236"/>
      <c r="L977" s="45"/>
      <c r="M977" s="237" t="s">
        <v>1</v>
      </c>
      <c r="N977" s="238" t="s">
        <v>41</v>
      </c>
      <c r="O977" s="92"/>
      <c r="P977" s="239">
        <f>O977*H977</f>
        <v>0</v>
      </c>
      <c r="Q977" s="239">
        <v>0</v>
      </c>
      <c r="R977" s="239">
        <f>Q977*H977</f>
        <v>0</v>
      </c>
      <c r="S977" s="239">
        <v>0</v>
      </c>
      <c r="T977" s="240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1" t="s">
        <v>321</v>
      </c>
      <c r="AT977" s="241" t="s">
        <v>234</v>
      </c>
      <c r="AU977" s="241" t="s">
        <v>85</v>
      </c>
      <c r="AY977" s="18" t="s">
        <v>232</v>
      </c>
      <c r="BE977" s="242">
        <f>IF(N977="základní",J977,0)</f>
        <v>0</v>
      </c>
      <c r="BF977" s="242">
        <f>IF(N977="snížená",J977,0)</f>
        <v>0</v>
      </c>
      <c r="BG977" s="242">
        <f>IF(N977="zákl. přenesená",J977,0)</f>
        <v>0</v>
      </c>
      <c r="BH977" s="242">
        <f>IF(N977="sníž. přenesená",J977,0)</f>
        <v>0</v>
      </c>
      <c r="BI977" s="242">
        <f>IF(N977="nulová",J977,0)</f>
        <v>0</v>
      </c>
      <c r="BJ977" s="18" t="s">
        <v>83</v>
      </c>
      <c r="BK977" s="242">
        <f>ROUND(I977*H977,2)</f>
        <v>0</v>
      </c>
      <c r="BL977" s="18" t="s">
        <v>321</v>
      </c>
      <c r="BM977" s="241" t="s">
        <v>1827</v>
      </c>
    </row>
    <row r="978" s="12" customFormat="1" ht="22.8" customHeight="1">
      <c r="A978" s="12"/>
      <c r="B978" s="213"/>
      <c r="C978" s="214"/>
      <c r="D978" s="215" t="s">
        <v>75</v>
      </c>
      <c r="E978" s="227" t="s">
        <v>1828</v>
      </c>
      <c r="F978" s="227" t="s">
        <v>1829</v>
      </c>
      <c r="G978" s="214"/>
      <c r="H978" s="214"/>
      <c r="I978" s="217"/>
      <c r="J978" s="228">
        <f>BK978</f>
        <v>0</v>
      </c>
      <c r="K978" s="214"/>
      <c r="L978" s="219"/>
      <c r="M978" s="220"/>
      <c r="N978" s="221"/>
      <c r="O978" s="221"/>
      <c r="P978" s="222">
        <f>SUM(P979:P985)</f>
        <v>0</v>
      </c>
      <c r="Q978" s="221"/>
      <c r="R978" s="222">
        <f>SUM(R979:R985)</f>
        <v>0.22959999999999997</v>
      </c>
      <c r="S978" s="221"/>
      <c r="T978" s="223">
        <f>SUM(T979:T985)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4" t="s">
        <v>85</v>
      </c>
      <c r="AT978" s="225" t="s">
        <v>75</v>
      </c>
      <c r="AU978" s="225" t="s">
        <v>83</v>
      </c>
      <c r="AY978" s="224" t="s">
        <v>232</v>
      </c>
      <c r="BK978" s="226">
        <f>SUM(BK979:BK985)</f>
        <v>0</v>
      </c>
    </row>
    <row r="979" s="2" customFormat="1" ht="16.5" customHeight="1">
      <c r="A979" s="39"/>
      <c r="B979" s="40"/>
      <c r="C979" s="229" t="s">
        <v>667</v>
      </c>
      <c r="D979" s="229" t="s">
        <v>234</v>
      </c>
      <c r="E979" s="230" t="s">
        <v>1830</v>
      </c>
      <c r="F979" s="231" t="s">
        <v>1831</v>
      </c>
      <c r="G979" s="232" t="s">
        <v>167</v>
      </c>
      <c r="H979" s="233">
        <v>560</v>
      </c>
      <c r="I979" s="234"/>
      <c r="J979" s="235">
        <f>ROUND(I979*H979,2)</f>
        <v>0</v>
      </c>
      <c r="K979" s="236"/>
      <c r="L979" s="45"/>
      <c r="M979" s="237" t="s">
        <v>1</v>
      </c>
      <c r="N979" s="238" t="s">
        <v>41</v>
      </c>
      <c r="O979" s="92"/>
      <c r="P979" s="239">
        <f>O979*H979</f>
        <v>0</v>
      </c>
      <c r="Q979" s="239">
        <v>0</v>
      </c>
      <c r="R979" s="239">
        <f>Q979*H979</f>
        <v>0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321</v>
      </c>
      <c r="AT979" s="241" t="s">
        <v>234</v>
      </c>
      <c r="AU979" s="241" t="s">
        <v>85</v>
      </c>
      <c r="AY979" s="18" t="s">
        <v>232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83</v>
      </c>
      <c r="BK979" s="242">
        <f>ROUND(I979*H979,2)</f>
        <v>0</v>
      </c>
      <c r="BL979" s="18" t="s">
        <v>321</v>
      </c>
      <c r="BM979" s="241" t="s">
        <v>1832</v>
      </c>
    </row>
    <row r="980" s="13" customFormat="1">
      <c r="A980" s="13"/>
      <c r="B980" s="243"/>
      <c r="C980" s="244"/>
      <c r="D980" s="245" t="s">
        <v>239</v>
      </c>
      <c r="E980" s="246" t="s">
        <v>1</v>
      </c>
      <c r="F980" s="247" t="s">
        <v>1833</v>
      </c>
      <c r="G980" s="244"/>
      <c r="H980" s="248">
        <v>440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239</v>
      </c>
      <c r="AU980" s="254" t="s">
        <v>85</v>
      </c>
      <c r="AV980" s="13" t="s">
        <v>85</v>
      </c>
      <c r="AW980" s="13" t="s">
        <v>32</v>
      </c>
      <c r="AX980" s="13" t="s">
        <v>76</v>
      </c>
      <c r="AY980" s="254" t="s">
        <v>232</v>
      </c>
    </row>
    <row r="981" s="13" customFormat="1">
      <c r="A981" s="13"/>
      <c r="B981" s="243"/>
      <c r="C981" s="244"/>
      <c r="D981" s="245" t="s">
        <v>239</v>
      </c>
      <c r="E981" s="246" t="s">
        <v>1</v>
      </c>
      <c r="F981" s="247" t="s">
        <v>1834</v>
      </c>
      <c r="G981" s="244"/>
      <c r="H981" s="248">
        <v>120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239</v>
      </c>
      <c r="AU981" s="254" t="s">
        <v>85</v>
      </c>
      <c r="AV981" s="13" t="s">
        <v>85</v>
      </c>
      <c r="AW981" s="13" t="s">
        <v>32</v>
      </c>
      <c r="AX981" s="13" t="s">
        <v>76</v>
      </c>
      <c r="AY981" s="254" t="s">
        <v>232</v>
      </c>
    </row>
    <row r="982" s="14" customFormat="1">
      <c r="A982" s="14"/>
      <c r="B982" s="255"/>
      <c r="C982" s="256"/>
      <c r="D982" s="245" t="s">
        <v>239</v>
      </c>
      <c r="E982" s="257" t="s">
        <v>1</v>
      </c>
      <c r="F982" s="258" t="s">
        <v>258</v>
      </c>
      <c r="G982" s="256"/>
      <c r="H982" s="259">
        <v>560</v>
      </c>
      <c r="I982" s="260"/>
      <c r="J982" s="256"/>
      <c r="K982" s="256"/>
      <c r="L982" s="261"/>
      <c r="M982" s="262"/>
      <c r="N982" s="263"/>
      <c r="O982" s="263"/>
      <c r="P982" s="263"/>
      <c r="Q982" s="263"/>
      <c r="R982" s="263"/>
      <c r="S982" s="263"/>
      <c r="T982" s="26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5" t="s">
        <v>239</v>
      </c>
      <c r="AU982" s="265" t="s">
        <v>85</v>
      </c>
      <c r="AV982" s="14" t="s">
        <v>237</v>
      </c>
      <c r="AW982" s="14" t="s">
        <v>32</v>
      </c>
      <c r="AX982" s="14" t="s">
        <v>83</v>
      </c>
      <c r="AY982" s="265" t="s">
        <v>232</v>
      </c>
    </row>
    <row r="983" s="2" customFormat="1" ht="24.15" customHeight="1">
      <c r="A983" s="39"/>
      <c r="B983" s="40"/>
      <c r="C983" s="229" t="s">
        <v>671</v>
      </c>
      <c r="D983" s="229" t="s">
        <v>234</v>
      </c>
      <c r="E983" s="230" t="s">
        <v>1835</v>
      </c>
      <c r="F983" s="231" t="s">
        <v>1836</v>
      </c>
      <c r="G983" s="232" t="s">
        <v>167</v>
      </c>
      <c r="H983" s="233">
        <v>560</v>
      </c>
      <c r="I983" s="234"/>
      <c r="J983" s="235">
        <f>ROUND(I983*H983,2)</f>
        <v>0</v>
      </c>
      <c r="K983" s="236"/>
      <c r="L983" s="45"/>
      <c r="M983" s="237" t="s">
        <v>1</v>
      </c>
      <c r="N983" s="238" t="s">
        <v>41</v>
      </c>
      <c r="O983" s="92"/>
      <c r="P983" s="239">
        <f>O983*H983</f>
        <v>0</v>
      </c>
      <c r="Q983" s="239">
        <v>0.00017000000000000001</v>
      </c>
      <c r="R983" s="239">
        <f>Q983*H983</f>
        <v>0.095200000000000007</v>
      </c>
      <c r="S983" s="239">
        <v>0</v>
      </c>
      <c r="T983" s="240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1" t="s">
        <v>321</v>
      </c>
      <c r="AT983" s="241" t="s">
        <v>234</v>
      </c>
      <c r="AU983" s="241" t="s">
        <v>85</v>
      </c>
      <c r="AY983" s="18" t="s">
        <v>232</v>
      </c>
      <c r="BE983" s="242">
        <f>IF(N983="základní",J983,0)</f>
        <v>0</v>
      </c>
      <c r="BF983" s="242">
        <f>IF(N983="snížená",J983,0)</f>
        <v>0</v>
      </c>
      <c r="BG983" s="242">
        <f>IF(N983="zákl. přenesená",J983,0)</f>
        <v>0</v>
      </c>
      <c r="BH983" s="242">
        <f>IF(N983="sníž. přenesená",J983,0)</f>
        <v>0</v>
      </c>
      <c r="BI983" s="242">
        <f>IF(N983="nulová",J983,0)</f>
        <v>0</v>
      </c>
      <c r="BJ983" s="18" t="s">
        <v>83</v>
      </c>
      <c r="BK983" s="242">
        <f>ROUND(I983*H983,2)</f>
        <v>0</v>
      </c>
      <c r="BL983" s="18" t="s">
        <v>321</v>
      </c>
      <c r="BM983" s="241" t="s">
        <v>1837</v>
      </c>
    </row>
    <row r="984" s="2" customFormat="1" ht="24.15" customHeight="1">
      <c r="A984" s="39"/>
      <c r="B984" s="40"/>
      <c r="C984" s="229" t="s">
        <v>678</v>
      </c>
      <c r="D984" s="229" t="s">
        <v>234</v>
      </c>
      <c r="E984" s="230" t="s">
        <v>1838</v>
      </c>
      <c r="F984" s="231" t="s">
        <v>1839</v>
      </c>
      <c r="G984" s="232" t="s">
        <v>167</v>
      </c>
      <c r="H984" s="233">
        <v>560</v>
      </c>
      <c r="I984" s="234"/>
      <c r="J984" s="235">
        <f>ROUND(I984*H984,2)</f>
        <v>0</v>
      </c>
      <c r="K984" s="236"/>
      <c r="L984" s="45"/>
      <c r="M984" s="237" t="s">
        <v>1</v>
      </c>
      <c r="N984" s="238" t="s">
        <v>41</v>
      </c>
      <c r="O984" s="92"/>
      <c r="P984" s="239">
        <f>O984*H984</f>
        <v>0</v>
      </c>
      <c r="Q984" s="239">
        <v>0.00012</v>
      </c>
      <c r="R984" s="239">
        <f>Q984*H984</f>
        <v>0.067199999999999996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321</v>
      </c>
      <c r="AT984" s="241" t="s">
        <v>234</v>
      </c>
      <c r="AU984" s="241" t="s">
        <v>85</v>
      </c>
      <c r="AY984" s="18" t="s">
        <v>232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83</v>
      </c>
      <c r="BK984" s="242">
        <f>ROUND(I984*H984,2)</f>
        <v>0</v>
      </c>
      <c r="BL984" s="18" t="s">
        <v>321</v>
      </c>
      <c r="BM984" s="241" t="s">
        <v>1840</v>
      </c>
    </row>
    <row r="985" s="2" customFormat="1" ht="24.15" customHeight="1">
      <c r="A985" s="39"/>
      <c r="B985" s="40"/>
      <c r="C985" s="229" t="s">
        <v>686</v>
      </c>
      <c r="D985" s="229" t="s">
        <v>234</v>
      </c>
      <c r="E985" s="230" t="s">
        <v>1841</v>
      </c>
      <c r="F985" s="231" t="s">
        <v>1842</v>
      </c>
      <c r="G985" s="232" t="s">
        <v>167</v>
      </c>
      <c r="H985" s="233">
        <v>560</v>
      </c>
      <c r="I985" s="234"/>
      <c r="J985" s="235">
        <f>ROUND(I985*H985,2)</f>
        <v>0</v>
      </c>
      <c r="K985" s="236"/>
      <c r="L985" s="45"/>
      <c r="M985" s="302" t="s">
        <v>1</v>
      </c>
      <c r="N985" s="303" t="s">
        <v>41</v>
      </c>
      <c r="O985" s="304"/>
      <c r="P985" s="305">
        <f>O985*H985</f>
        <v>0</v>
      </c>
      <c r="Q985" s="305">
        <v>0.00012</v>
      </c>
      <c r="R985" s="305">
        <f>Q985*H985</f>
        <v>0.067199999999999996</v>
      </c>
      <c r="S985" s="305">
        <v>0</v>
      </c>
      <c r="T985" s="306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321</v>
      </c>
      <c r="AT985" s="241" t="s">
        <v>234</v>
      </c>
      <c r="AU985" s="241" t="s">
        <v>85</v>
      </c>
      <c r="AY985" s="18" t="s">
        <v>232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83</v>
      </c>
      <c r="BK985" s="242">
        <f>ROUND(I985*H985,2)</f>
        <v>0</v>
      </c>
      <c r="BL985" s="18" t="s">
        <v>321</v>
      </c>
      <c r="BM985" s="241" t="s">
        <v>1843</v>
      </c>
    </row>
    <row r="986" s="2" customFormat="1" ht="6.96" customHeight="1">
      <c r="A986" s="39"/>
      <c r="B986" s="67"/>
      <c r="C986" s="68"/>
      <c r="D986" s="68"/>
      <c r="E986" s="68"/>
      <c r="F986" s="68"/>
      <c r="G986" s="68"/>
      <c r="H986" s="68"/>
      <c r="I986" s="68"/>
      <c r="J986" s="68"/>
      <c r="K986" s="68"/>
      <c r="L986" s="45"/>
      <c r="M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</sheetData>
  <sheetProtection sheet="1" autoFilter="0" formatColumns="0" formatRows="0" objects="1" scenarios="1" spinCount="100000" saltValue="+KVp0lLUc07+xgljVF3427ojemuhRqqyh3ZQxLdlxvluNwNDceYFBF6+63RUZO4qVA3D9mhBT5WjHPT07QJVsg==" hashValue="iBc6Q+2AeQ57HA+BnX6+60MhIXPnbrfhVcYxiceBZKp6yHDCS8f722MQe3136kYGtEHFaDpSsAMJ07TWxS0iiA==" algorithmName="SHA-512" password="CC35"/>
  <autoFilter ref="C131:K9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ROUND((SUM(BE121:BE132)),  2)</f>
        <v>0</v>
      </c>
      <c r="G35" s="39"/>
      <c r="H35" s="39"/>
      <c r="I35" s="166">
        <v>0.20999999999999999</v>
      </c>
      <c r="J35" s="165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ROUND((SUM(BF121:BF132)),  2)</f>
        <v>0</v>
      </c>
      <c r="G36" s="39"/>
      <c r="H36" s="39"/>
      <c r="I36" s="166">
        <v>0.12</v>
      </c>
      <c r="J36" s="165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D.1.2.3 - Záchytný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1845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217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181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D.1.2.3 - Záchytný systém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19. 3. 2025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218</v>
      </c>
      <c r="D120" s="204" t="s">
        <v>61</v>
      </c>
      <c r="E120" s="204" t="s">
        <v>57</v>
      </c>
      <c r="F120" s="204" t="s">
        <v>58</v>
      </c>
      <c r="G120" s="204" t="s">
        <v>219</v>
      </c>
      <c r="H120" s="204" t="s">
        <v>220</v>
      </c>
      <c r="I120" s="204" t="s">
        <v>221</v>
      </c>
      <c r="J120" s="205" t="s">
        <v>193</v>
      </c>
      <c r="K120" s="206" t="s">
        <v>222</v>
      </c>
      <c r="L120" s="207"/>
      <c r="M120" s="101" t="s">
        <v>1</v>
      </c>
      <c r="N120" s="102" t="s">
        <v>40</v>
      </c>
      <c r="O120" s="102" t="s">
        <v>223</v>
      </c>
      <c r="P120" s="102" t="s">
        <v>224</v>
      </c>
      <c r="Q120" s="102" t="s">
        <v>225</v>
      </c>
      <c r="R120" s="102" t="s">
        <v>226</v>
      </c>
      <c r="S120" s="102" t="s">
        <v>227</v>
      </c>
      <c r="T120" s="103" t="s">
        <v>228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229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195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75</v>
      </c>
      <c r="E122" s="216" t="s">
        <v>1846</v>
      </c>
      <c r="F122" s="216" t="s">
        <v>1847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SUM(P123:P132)</f>
        <v>0</v>
      </c>
      <c r="Q122" s="221"/>
      <c r="R122" s="222">
        <f>SUM(R123:R132)</f>
        <v>0</v>
      </c>
      <c r="S122" s="221"/>
      <c r="T122" s="22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83</v>
      </c>
      <c r="AT122" s="225" t="s">
        <v>75</v>
      </c>
      <c r="AU122" s="225" t="s">
        <v>76</v>
      </c>
      <c r="AY122" s="224" t="s">
        <v>232</v>
      </c>
      <c r="BK122" s="226">
        <f>SUM(BK123:BK132)</f>
        <v>0</v>
      </c>
    </row>
    <row r="123" s="2" customFormat="1" ht="66.75" customHeight="1">
      <c r="A123" s="39"/>
      <c r="B123" s="40"/>
      <c r="C123" s="229" t="s">
        <v>83</v>
      </c>
      <c r="D123" s="229" t="s">
        <v>234</v>
      </c>
      <c r="E123" s="230" t="s">
        <v>1848</v>
      </c>
      <c r="F123" s="231" t="s">
        <v>1849</v>
      </c>
      <c r="G123" s="232" t="s">
        <v>1049</v>
      </c>
      <c r="H123" s="233">
        <v>47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41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237</v>
      </c>
      <c r="AT123" s="241" t="s">
        <v>234</v>
      </c>
      <c r="AU123" s="241" t="s">
        <v>83</v>
      </c>
      <c r="AY123" s="18" t="s">
        <v>232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83</v>
      </c>
      <c r="BK123" s="242">
        <f>ROUND(I123*H123,2)</f>
        <v>0</v>
      </c>
      <c r="BL123" s="18" t="s">
        <v>237</v>
      </c>
      <c r="BM123" s="241" t="s">
        <v>85</v>
      </c>
    </row>
    <row r="124" s="2" customFormat="1">
      <c r="A124" s="39"/>
      <c r="B124" s="40"/>
      <c r="C124" s="41"/>
      <c r="D124" s="245" t="s">
        <v>578</v>
      </c>
      <c r="E124" s="41"/>
      <c r="F124" s="298" t="s">
        <v>1850</v>
      </c>
      <c r="G124" s="41"/>
      <c r="H124" s="41"/>
      <c r="I124" s="299"/>
      <c r="J124" s="41"/>
      <c r="K124" s="41"/>
      <c r="L124" s="45"/>
      <c r="M124" s="300"/>
      <c r="N124" s="301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578</v>
      </c>
      <c r="AU124" s="18" t="s">
        <v>83</v>
      </c>
    </row>
    <row r="125" s="2" customFormat="1" ht="66.75" customHeight="1">
      <c r="A125" s="39"/>
      <c r="B125" s="40"/>
      <c r="C125" s="229" t="s">
        <v>85</v>
      </c>
      <c r="D125" s="229" t="s">
        <v>234</v>
      </c>
      <c r="E125" s="230" t="s">
        <v>1851</v>
      </c>
      <c r="F125" s="231" t="s">
        <v>1852</v>
      </c>
      <c r="G125" s="232" t="s">
        <v>1049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237</v>
      </c>
      <c r="AT125" s="241" t="s">
        <v>234</v>
      </c>
      <c r="AU125" s="241" t="s">
        <v>83</v>
      </c>
      <c r="AY125" s="18" t="s">
        <v>232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237</v>
      </c>
      <c r="BM125" s="241" t="s">
        <v>237</v>
      </c>
    </row>
    <row r="126" s="2" customFormat="1">
      <c r="A126" s="39"/>
      <c r="B126" s="40"/>
      <c r="C126" s="41"/>
      <c r="D126" s="245" t="s">
        <v>578</v>
      </c>
      <c r="E126" s="41"/>
      <c r="F126" s="298" t="s">
        <v>1853</v>
      </c>
      <c r="G126" s="41"/>
      <c r="H126" s="41"/>
      <c r="I126" s="299"/>
      <c r="J126" s="41"/>
      <c r="K126" s="41"/>
      <c r="L126" s="45"/>
      <c r="M126" s="300"/>
      <c r="N126" s="301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578</v>
      </c>
      <c r="AU126" s="18" t="s">
        <v>83</v>
      </c>
    </row>
    <row r="127" s="2" customFormat="1" ht="37.8" customHeight="1">
      <c r="A127" s="39"/>
      <c r="B127" s="40"/>
      <c r="C127" s="229" t="s">
        <v>244</v>
      </c>
      <c r="D127" s="229" t="s">
        <v>234</v>
      </c>
      <c r="E127" s="230" t="s">
        <v>1854</v>
      </c>
      <c r="F127" s="231" t="s">
        <v>1855</v>
      </c>
      <c r="G127" s="232" t="s">
        <v>1856</v>
      </c>
      <c r="H127" s="233">
        <v>26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237</v>
      </c>
      <c r="AT127" s="241" t="s">
        <v>234</v>
      </c>
      <c r="AU127" s="241" t="s">
        <v>83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237</v>
      </c>
      <c r="BM127" s="241" t="s">
        <v>259</v>
      </c>
    </row>
    <row r="128" s="2" customFormat="1" ht="24.15" customHeight="1">
      <c r="A128" s="39"/>
      <c r="B128" s="40"/>
      <c r="C128" s="229" t="s">
        <v>237</v>
      </c>
      <c r="D128" s="229" t="s">
        <v>234</v>
      </c>
      <c r="E128" s="230" t="s">
        <v>1857</v>
      </c>
      <c r="F128" s="231" t="s">
        <v>1858</v>
      </c>
      <c r="G128" s="232" t="s">
        <v>1049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237</v>
      </c>
      <c r="AT128" s="241" t="s">
        <v>234</v>
      </c>
      <c r="AU128" s="241" t="s">
        <v>83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237</v>
      </c>
      <c r="BM128" s="241" t="s">
        <v>273</v>
      </c>
    </row>
    <row r="129" s="2" customFormat="1" ht="24.15" customHeight="1">
      <c r="A129" s="39"/>
      <c r="B129" s="40"/>
      <c r="C129" s="229" t="s">
        <v>252</v>
      </c>
      <c r="D129" s="229" t="s">
        <v>234</v>
      </c>
      <c r="E129" s="230" t="s">
        <v>1859</v>
      </c>
      <c r="F129" s="231" t="s">
        <v>1860</v>
      </c>
      <c r="G129" s="232" t="s">
        <v>1049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237</v>
      </c>
      <c r="AT129" s="241" t="s">
        <v>234</v>
      </c>
      <c r="AU129" s="241" t="s">
        <v>83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237</v>
      </c>
      <c r="BM129" s="241" t="s">
        <v>285</v>
      </c>
    </row>
    <row r="130" s="2" customFormat="1" ht="33" customHeight="1">
      <c r="A130" s="39"/>
      <c r="B130" s="40"/>
      <c r="C130" s="229" t="s">
        <v>259</v>
      </c>
      <c r="D130" s="229" t="s">
        <v>234</v>
      </c>
      <c r="E130" s="230" t="s">
        <v>1861</v>
      </c>
      <c r="F130" s="231" t="s">
        <v>1862</v>
      </c>
      <c r="G130" s="232" t="s">
        <v>1049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237</v>
      </c>
      <c r="AT130" s="241" t="s">
        <v>234</v>
      </c>
      <c r="AU130" s="241" t="s">
        <v>83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237</v>
      </c>
      <c r="BM130" s="241" t="s">
        <v>8</v>
      </c>
    </row>
    <row r="131" s="2" customFormat="1" ht="16.5" customHeight="1">
      <c r="A131" s="39"/>
      <c r="B131" s="40"/>
      <c r="C131" s="229" t="s">
        <v>267</v>
      </c>
      <c r="D131" s="229" t="s">
        <v>234</v>
      </c>
      <c r="E131" s="230" t="s">
        <v>1863</v>
      </c>
      <c r="F131" s="231" t="s">
        <v>1864</v>
      </c>
      <c r="G131" s="232" t="s">
        <v>1049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237</v>
      </c>
      <c r="AT131" s="241" t="s">
        <v>234</v>
      </c>
      <c r="AU131" s="241" t="s">
        <v>83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237</v>
      </c>
      <c r="BM131" s="241" t="s">
        <v>311</v>
      </c>
    </row>
    <row r="132" s="2" customFormat="1" ht="16.5" customHeight="1">
      <c r="A132" s="39"/>
      <c r="B132" s="40"/>
      <c r="C132" s="229" t="s">
        <v>273</v>
      </c>
      <c r="D132" s="229" t="s">
        <v>234</v>
      </c>
      <c r="E132" s="230" t="s">
        <v>1865</v>
      </c>
      <c r="F132" s="231" t="s">
        <v>1866</v>
      </c>
      <c r="G132" s="232" t="s">
        <v>1049</v>
      </c>
      <c r="H132" s="233">
        <v>1</v>
      </c>
      <c r="I132" s="234"/>
      <c r="J132" s="235">
        <f>ROUND(I132*H132,2)</f>
        <v>0</v>
      </c>
      <c r="K132" s="236"/>
      <c r="L132" s="45"/>
      <c r="M132" s="302" t="s">
        <v>1</v>
      </c>
      <c r="N132" s="303" t="s">
        <v>41</v>
      </c>
      <c r="O132" s="304"/>
      <c r="P132" s="305">
        <f>O132*H132</f>
        <v>0</v>
      </c>
      <c r="Q132" s="305">
        <v>0</v>
      </c>
      <c r="R132" s="305">
        <f>Q132*H132</f>
        <v>0</v>
      </c>
      <c r="S132" s="305">
        <v>0</v>
      </c>
      <c r="T132" s="30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237</v>
      </c>
      <c r="AT132" s="241" t="s">
        <v>234</v>
      </c>
      <c r="AU132" s="241" t="s">
        <v>83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237</v>
      </c>
      <c r="BM132" s="241" t="s">
        <v>321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mjZndrglI0DoykG47YniRyqdpMMQYNls3/B26155mzdY2NO3O7Dv5mgbNgk9N2OCuucv6BHzlyqWQWYGY8Fz3g==" hashValue="oPNdYoLzAxl3THIx1YqQ8brV786aubIX6k0Xtqur2Lj08ZsOXHByC2s2Dg2GXEGEu9XVr8NlM4XjF4eQthtakw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ROUND((SUM(BE121:BE126)),  2)</f>
        <v>0</v>
      </c>
      <c r="G35" s="39"/>
      <c r="H35" s="39"/>
      <c r="I35" s="166">
        <v>0.20999999999999999</v>
      </c>
      <c r="J35" s="165">
        <f>ROUND(((SUM(BE121:BE126))*I35),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ROUND((SUM(BF121:BF126)),  2)</f>
        <v>0</v>
      </c>
      <c r="G36" s="39"/>
      <c r="H36" s="39"/>
      <c r="I36" s="166">
        <v>0.12</v>
      </c>
      <c r="J36" s="165">
        <f>ROUND(((SUM(BF121:BF126))*I36),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D.1.2.4 - Výtahy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1868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217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181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D.1.2.4 - Výtahy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19. 3. 2025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218</v>
      </c>
      <c r="D120" s="204" t="s">
        <v>61</v>
      </c>
      <c r="E120" s="204" t="s">
        <v>57</v>
      </c>
      <c r="F120" s="204" t="s">
        <v>58</v>
      </c>
      <c r="G120" s="204" t="s">
        <v>219</v>
      </c>
      <c r="H120" s="204" t="s">
        <v>220</v>
      </c>
      <c r="I120" s="204" t="s">
        <v>221</v>
      </c>
      <c r="J120" s="205" t="s">
        <v>193</v>
      </c>
      <c r="K120" s="206" t="s">
        <v>222</v>
      </c>
      <c r="L120" s="207"/>
      <c r="M120" s="101" t="s">
        <v>1</v>
      </c>
      <c r="N120" s="102" t="s">
        <v>40</v>
      </c>
      <c r="O120" s="102" t="s">
        <v>223</v>
      </c>
      <c r="P120" s="102" t="s">
        <v>224</v>
      </c>
      <c r="Q120" s="102" t="s">
        <v>225</v>
      </c>
      <c r="R120" s="102" t="s">
        <v>226</v>
      </c>
      <c r="S120" s="102" t="s">
        <v>227</v>
      </c>
      <c r="T120" s="103" t="s">
        <v>228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229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195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75</v>
      </c>
      <c r="E122" s="216" t="s">
        <v>1869</v>
      </c>
      <c r="F122" s="216" t="s">
        <v>1870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SUM(P123:P126)</f>
        <v>0</v>
      </c>
      <c r="Q122" s="221"/>
      <c r="R122" s="222">
        <f>SUM(R123:R126)</f>
        <v>0</v>
      </c>
      <c r="S122" s="221"/>
      <c r="T122" s="22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83</v>
      </c>
      <c r="AT122" s="225" t="s">
        <v>75</v>
      </c>
      <c r="AU122" s="225" t="s">
        <v>76</v>
      </c>
      <c r="AY122" s="224" t="s">
        <v>232</v>
      </c>
      <c r="BK122" s="226">
        <f>SUM(BK123:BK126)</f>
        <v>0</v>
      </c>
    </row>
    <row r="123" s="2" customFormat="1" ht="49.05" customHeight="1">
      <c r="A123" s="39"/>
      <c r="B123" s="40"/>
      <c r="C123" s="229" t="s">
        <v>83</v>
      </c>
      <c r="D123" s="229" t="s">
        <v>234</v>
      </c>
      <c r="E123" s="230" t="s">
        <v>1871</v>
      </c>
      <c r="F123" s="231" t="s">
        <v>1872</v>
      </c>
      <c r="G123" s="232" t="s">
        <v>1049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41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614</v>
      </c>
      <c r="AT123" s="241" t="s">
        <v>234</v>
      </c>
      <c r="AU123" s="241" t="s">
        <v>83</v>
      </c>
      <c r="AY123" s="18" t="s">
        <v>232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83</v>
      </c>
      <c r="BK123" s="242">
        <f>ROUND(I123*H123,2)</f>
        <v>0</v>
      </c>
      <c r="BL123" s="18" t="s">
        <v>614</v>
      </c>
      <c r="BM123" s="241" t="s">
        <v>85</v>
      </c>
    </row>
    <row r="124" s="2" customFormat="1" ht="49.05" customHeight="1">
      <c r="A124" s="39"/>
      <c r="B124" s="40"/>
      <c r="C124" s="229" t="s">
        <v>85</v>
      </c>
      <c r="D124" s="229" t="s">
        <v>234</v>
      </c>
      <c r="E124" s="230" t="s">
        <v>1873</v>
      </c>
      <c r="F124" s="231" t="s">
        <v>1874</v>
      </c>
      <c r="G124" s="232" t="s">
        <v>1049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614</v>
      </c>
      <c r="AT124" s="241" t="s">
        <v>234</v>
      </c>
      <c r="AU124" s="241" t="s">
        <v>83</v>
      </c>
      <c r="AY124" s="18" t="s">
        <v>232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614</v>
      </c>
      <c r="BM124" s="241" t="s">
        <v>237</v>
      </c>
    </row>
    <row r="125" s="2" customFormat="1" ht="24.15" customHeight="1">
      <c r="A125" s="39"/>
      <c r="B125" s="40"/>
      <c r="C125" s="229" t="s">
        <v>244</v>
      </c>
      <c r="D125" s="229" t="s">
        <v>234</v>
      </c>
      <c r="E125" s="230" t="s">
        <v>791</v>
      </c>
      <c r="F125" s="231" t="s">
        <v>1875</v>
      </c>
      <c r="G125" s="232" t="s">
        <v>1049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614</v>
      </c>
      <c r="AT125" s="241" t="s">
        <v>234</v>
      </c>
      <c r="AU125" s="241" t="s">
        <v>83</v>
      </c>
      <c r="AY125" s="18" t="s">
        <v>232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614</v>
      </c>
      <c r="BM125" s="241" t="s">
        <v>1876</v>
      </c>
    </row>
    <row r="126" s="2" customFormat="1" ht="16.5" customHeight="1">
      <c r="A126" s="39"/>
      <c r="B126" s="40"/>
      <c r="C126" s="229" t="s">
        <v>237</v>
      </c>
      <c r="D126" s="229" t="s">
        <v>234</v>
      </c>
      <c r="E126" s="230" t="s">
        <v>787</v>
      </c>
      <c r="F126" s="231" t="s">
        <v>1877</v>
      </c>
      <c r="G126" s="232" t="s">
        <v>1049</v>
      </c>
      <c r="H126" s="233">
        <v>2</v>
      </c>
      <c r="I126" s="234"/>
      <c r="J126" s="235">
        <f>ROUND(I126*H126,2)</f>
        <v>0</v>
      </c>
      <c r="K126" s="236"/>
      <c r="L126" s="45"/>
      <c r="M126" s="302" t="s">
        <v>1</v>
      </c>
      <c r="N126" s="303" t="s">
        <v>41</v>
      </c>
      <c r="O126" s="304"/>
      <c r="P126" s="305">
        <f>O126*H126</f>
        <v>0</v>
      </c>
      <c r="Q126" s="305">
        <v>0</v>
      </c>
      <c r="R126" s="305">
        <f>Q126*H126</f>
        <v>0</v>
      </c>
      <c r="S126" s="305">
        <v>0</v>
      </c>
      <c r="T126" s="30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614</v>
      </c>
      <c r="AT126" s="241" t="s">
        <v>234</v>
      </c>
      <c r="AU126" s="241" t="s">
        <v>83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614</v>
      </c>
      <c r="BM126" s="241" t="s">
        <v>1878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XQ+zJswB+ynAkBbbbOeP/zBZYp5nTcI6kpE7Bm7YDa8slh5YnEfD0HJizISnH3DOozqaTGd24LUskTHzNrI4yw==" hashValue="iXP6WIyuvcZ5NKliCvbdq9Mwnu+SrAtaVlddPHXQkhPYk1L9GB/DrJZiPMVXd+GlsCKNCnuU/ZZyPTdyxRqm9A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ROUND((SUM(BE131:BE296)),  2)</f>
        <v>0</v>
      </c>
      <c r="G35" s="39"/>
      <c r="H35" s="39"/>
      <c r="I35" s="166">
        <v>0.20999999999999999</v>
      </c>
      <c r="J35" s="165">
        <f>ROUND(((SUM(BE131:BE296))*I35),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ROUND((SUM(BF131:BF296)),  2)</f>
        <v>0</v>
      </c>
      <c r="G36" s="39"/>
      <c r="H36" s="39"/>
      <c r="I36" s="166">
        <v>0.12</v>
      </c>
      <c r="J36" s="165">
        <f>ROUND(((SUM(BF131:BF296))*I36),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ROUND((SUM(BH131:BH296)),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1880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1881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1882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1883</v>
      </c>
      <c r="E102" s="198"/>
      <c r="F102" s="198"/>
      <c r="G102" s="198"/>
      <c r="H102" s="198"/>
      <c r="I102" s="198"/>
      <c r="J102" s="199">
        <f>J179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1884</v>
      </c>
      <c r="E103" s="198"/>
      <c r="F103" s="198"/>
      <c r="G103" s="198"/>
      <c r="H103" s="198"/>
      <c r="I103" s="198"/>
      <c r="J103" s="199">
        <f>J184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1885</v>
      </c>
      <c r="E104" s="198"/>
      <c r="F104" s="198"/>
      <c r="G104" s="198"/>
      <c r="H104" s="198"/>
      <c r="I104" s="198"/>
      <c r="J104" s="199">
        <f>J210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209</v>
      </c>
      <c r="E105" s="198"/>
      <c r="F105" s="198"/>
      <c r="G105" s="198"/>
      <c r="H105" s="198"/>
      <c r="I105" s="198"/>
      <c r="J105" s="199">
        <f>J266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1886</v>
      </c>
      <c r="E106" s="198"/>
      <c r="F106" s="198"/>
      <c r="G106" s="198"/>
      <c r="H106" s="198"/>
      <c r="I106" s="198"/>
      <c r="J106" s="199">
        <f>J280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1887</v>
      </c>
      <c r="E107" s="198"/>
      <c r="F107" s="198"/>
      <c r="G107" s="198"/>
      <c r="H107" s="198"/>
      <c r="I107" s="198"/>
      <c r="J107" s="199">
        <f>J288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1888</v>
      </c>
      <c r="E108" s="198"/>
      <c r="F108" s="198"/>
      <c r="G108" s="198"/>
      <c r="H108" s="198"/>
      <c r="I108" s="198"/>
      <c r="J108" s="199">
        <f>J290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1889</v>
      </c>
      <c r="E109" s="198"/>
      <c r="F109" s="198"/>
      <c r="G109" s="198"/>
      <c r="H109" s="198"/>
      <c r="I109" s="198"/>
      <c r="J109" s="199">
        <f>J294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217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178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181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184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D.1.4.1 - Zdravotně-technické 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 xml:space="preserve"> </v>
      </c>
      <c r="G125" s="41"/>
      <c r="H125" s="41"/>
      <c r="I125" s="33" t="s">
        <v>22</v>
      </c>
      <c r="J125" s="80" t="str">
        <f>IF(J14="","",J14)</f>
        <v>19. 3. 2025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30</v>
      </c>
      <c r="J127" s="37" t="str">
        <f>E23</f>
        <v>AGP nova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QSB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218</v>
      </c>
      <c r="D130" s="204" t="s">
        <v>61</v>
      </c>
      <c r="E130" s="204" t="s">
        <v>57</v>
      </c>
      <c r="F130" s="204" t="s">
        <v>58</v>
      </c>
      <c r="G130" s="204" t="s">
        <v>219</v>
      </c>
      <c r="H130" s="204" t="s">
        <v>220</v>
      </c>
      <c r="I130" s="204" t="s">
        <v>221</v>
      </c>
      <c r="J130" s="205" t="s">
        <v>193</v>
      </c>
      <c r="K130" s="206" t="s">
        <v>222</v>
      </c>
      <c r="L130" s="207"/>
      <c r="M130" s="101" t="s">
        <v>1</v>
      </c>
      <c r="N130" s="102" t="s">
        <v>40</v>
      </c>
      <c r="O130" s="102" t="s">
        <v>223</v>
      </c>
      <c r="P130" s="102" t="s">
        <v>224</v>
      </c>
      <c r="Q130" s="102" t="s">
        <v>225</v>
      </c>
      <c r="R130" s="102" t="s">
        <v>226</v>
      </c>
      <c r="S130" s="102" t="s">
        <v>227</v>
      </c>
      <c r="T130" s="103" t="s">
        <v>228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229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0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195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1890</v>
      </c>
      <c r="F132" s="216" t="s">
        <v>1890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P133+P157+P179+P184+P210+P266+P280+P288+P290+P294</f>
        <v>0</v>
      </c>
      <c r="Q132" s="221"/>
      <c r="R132" s="222">
        <f>R133+R157+R179+R184+R210+R266+R280+R288+R290+R294</f>
        <v>0</v>
      </c>
      <c r="S132" s="221"/>
      <c r="T132" s="223">
        <f>T133+T157+T179+T184+T210+T266+T280+T288+T290+T294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75</v>
      </c>
      <c r="AU132" s="225" t="s">
        <v>76</v>
      </c>
      <c r="AY132" s="224" t="s">
        <v>232</v>
      </c>
      <c r="BK132" s="226">
        <f>BK133+BK157+BK179+BK184+BK210+BK266+BK280+BK288+BK290+BK294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1891</v>
      </c>
      <c r="F133" s="227" t="s">
        <v>1892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SUM(P134:P156)</f>
        <v>0</v>
      </c>
      <c r="Q133" s="221"/>
      <c r="R133" s="222">
        <f>SUM(R134:R156)</f>
        <v>0</v>
      </c>
      <c r="S133" s="221"/>
      <c r="T133" s="22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232</v>
      </c>
      <c r="BK133" s="226">
        <f>SUM(BK134:BK156)</f>
        <v>0</v>
      </c>
    </row>
    <row r="134" s="2" customFormat="1" ht="21.75" customHeight="1">
      <c r="A134" s="39"/>
      <c r="B134" s="40"/>
      <c r="C134" s="229" t="s">
        <v>83</v>
      </c>
      <c r="D134" s="229" t="s">
        <v>234</v>
      </c>
      <c r="E134" s="230" t="s">
        <v>1893</v>
      </c>
      <c r="F134" s="231" t="s">
        <v>1894</v>
      </c>
      <c r="G134" s="232" t="s">
        <v>164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85</v>
      </c>
    </row>
    <row r="135" s="2" customFormat="1" ht="21.75" customHeight="1">
      <c r="A135" s="39"/>
      <c r="B135" s="40"/>
      <c r="C135" s="229" t="s">
        <v>85</v>
      </c>
      <c r="D135" s="229" t="s">
        <v>234</v>
      </c>
      <c r="E135" s="230" t="s">
        <v>1895</v>
      </c>
      <c r="F135" s="231" t="s">
        <v>1896</v>
      </c>
      <c r="G135" s="232" t="s">
        <v>164</v>
      </c>
      <c r="H135" s="233">
        <v>15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237</v>
      </c>
    </row>
    <row r="136" s="2" customFormat="1" ht="21.75" customHeight="1">
      <c r="A136" s="39"/>
      <c r="B136" s="40"/>
      <c r="C136" s="229" t="s">
        <v>244</v>
      </c>
      <c r="D136" s="229" t="s">
        <v>234</v>
      </c>
      <c r="E136" s="230" t="s">
        <v>1897</v>
      </c>
      <c r="F136" s="231" t="s">
        <v>1898</v>
      </c>
      <c r="G136" s="232" t="s">
        <v>164</v>
      </c>
      <c r="H136" s="233">
        <v>25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259</v>
      </c>
    </row>
    <row r="137" s="2" customFormat="1" ht="21.75" customHeight="1">
      <c r="A137" s="39"/>
      <c r="B137" s="40"/>
      <c r="C137" s="229" t="s">
        <v>237</v>
      </c>
      <c r="D137" s="229" t="s">
        <v>234</v>
      </c>
      <c r="E137" s="230" t="s">
        <v>1899</v>
      </c>
      <c r="F137" s="231" t="s">
        <v>1900</v>
      </c>
      <c r="G137" s="232" t="s">
        <v>164</v>
      </c>
      <c r="H137" s="233">
        <v>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273</v>
      </c>
    </row>
    <row r="138" s="2" customFormat="1" ht="16.5" customHeight="1">
      <c r="A138" s="39"/>
      <c r="B138" s="40"/>
      <c r="C138" s="229" t="s">
        <v>252</v>
      </c>
      <c r="D138" s="229" t="s">
        <v>234</v>
      </c>
      <c r="E138" s="230" t="s">
        <v>1901</v>
      </c>
      <c r="F138" s="231" t="s">
        <v>1902</v>
      </c>
      <c r="G138" s="232" t="s">
        <v>293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285</v>
      </c>
    </row>
    <row r="139" s="2" customFormat="1" ht="33" customHeight="1">
      <c r="A139" s="39"/>
      <c r="B139" s="40"/>
      <c r="C139" s="229" t="s">
        <v>259</v>
      </c>
      <c r="D139" s="229" t="s">
        <v>234</v>
      </c>
      <c r="E139" s="230" t="s">
        <v>1903</v>
      </c>
      <c r="F139" s="231" t="s">
        <v>1904</v>
      </c>
      <c r="G139" s="232" t="s">
        <v>293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8</v>
      </c>
    </row>
    <row r="140" s="2" customFormat="1" ht="16.5" customHeight="1">
      <c r="A140" s="39"/>
      <c r="B140" s="40"/>
      <c r="C140" s="229" t="s">
        <v>267</v>
      </c>
      <c r="D140" s="229" t="s">
        <v>234</v>
      </c>
      <c r="E140" s="230" t="s">
        <v>1905</v>
      </c>
      <c r="F140" s="231" t="s">
        <v>1906</v>
      </c>
      <c r="G140" s="232" t="s">
        <v>293</v>
      </c>
      <c r="H140" s="233">
        <v>23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311</v>
      </c>
    </row>
    <row r="141" s="2" customFormat="1" ht="33" customHeight="1">
      <c r="A141" s="39"/>
      <c r="B141" s="40"/>
      <c r="C141" s="229" t="s">
        <v>273</v>
      </c>
      <c r="D141" s="229" t="s">
        <v>234</v>
      </c>
      <c r="E141" s="230" t="s">
        <v>1907</v>
      </c>
      <c r="F141" s="231" t="s">
        <v>1908</v>
      </c>
      <c r="G141" s="232" t="s">
        <v>293</v>
      </c>
      <c r="H141" s="233">
        <v>23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321</v>
      </c>
    </row>
    <row r="142" s="2" customFormat="1" ht="16.5" customHeight="1">
      <c r="A142" s="39"/>
      <c r="B142" s="40"/>
      <c r="C142" s="229" t="s">
        <v>281</v>
      </c>
      <c r="D142" s="229" t="s">
        <v>234</v>
      </c>
      <c r="E142" s="230" t="s">
        <v>1909</v>
      </c>
      <c r="F142" s="231" t="s">
        <v>1910</v>
      </c>
      <c r="G142" s="232" t="s">
        <v>293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332</v>
      </c>
    </row>
    <row r="143" s="2" customFormat="1" ht="16.5" customHeight="1">
      <c r="A143" s="39"/>
      <c r="B143" s="40"/>
      <c r="C143" s="229" t="s">
        <v>285</v>
      </c>
      <c r="D143" s="229" t="s">
        <v>234</v>
      </c>
      <c r="E143" s="230" t="s">
        <v>1911</v>
      </c>
      <c r="F143" s="231" t="s">
        <v>1912</v>
      </c>
      <c r="G143" s="232" t="s">
        <v>293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345</v>
      </c>
    </row>
    <row r="144" s="2" customFormat="1" ht="33" customHeight="1">
      <c r="A144" s="39"/>
      <c r="B144" s="40"/>
      <c r="C144" s="229" t="s">
        <v>290</v>
      </c>
      <c r="D144" s="229" t="s">
        <v>234</v>
      </c>
      <c r="E144" s="230" t="s">
        <v>1913</v>
      </c>
      <c r="F144" s="231" t="s">
        <v>1914</v>
      </c>
      <c r="G144" s="232" t="s">
        <v>293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359</v>
      </c>
    </row>
    <row r="145" s="2" customFormat="1" ht="16.5" customHeight="1">
      <c r="A145" s="39"/>
      <c r="B145" s="40"/>
      <c r="C145" s="229" t="s">
        <v>8</v>
      </c>
      <c r="D145" s="229" t="s">
        <v>234</v>
      </c>
      <c r="E145" s="230" t="s">
        <v>1915</v>
      </c>
      <c r="F145" s="231" t="s">
        <v>1916</v>
      </c>
      <c r="G145" s="232" t="s">
        <v>293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374</v>
      </c>
    </row>
    <row r="146" s="2" customFormat="1" ht="33" customHeight="1">
      <c r="A146" s="39"/>
      <c r="B146" s="40"/>
      <c r="C146" s="229" t="s">
        <v>302</v>
      </c>
      <c r="D146" s="229" t="s">
        <v>234</v>
      </c>
      <c r="E146" s="230" t="s">
        <v>1917</v>
      </c>
      <c r="F146" s="231" t="s">
        <v>1918</v>
      </c>
      <c r="G146" s="232" t="s">
        <v>293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384</v>
      </c>
    </row>
    <row r="147" s="2" customFormat="1" ht="16.5" customHeight="1">
      <c r="A147" s="39"/>
      <c r="B147" s="40"/>
      <c r="C147" s="229" t="s">
        <v>311</v>
      </c>
      <c r="D147" s="229" t="s">
        <v>234</v>
      </c>
      <c r="E147" s="230" t="s">
        <v>1919</v>
      </c>
      <c r="F147" s="231" t="s">
        <v>1920</v>
      </c>
      <c r="G147" s="232" t="s">
        <v>293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395</v>
      </c>
    </row>
    <row r="148" s="2" customFormat="1" ht="33" customHeight="1">
      <c r="A148" s="39"/>
      <c r="B148" s="40"/>
      <c r="C148" s="229" t="s">
        <v>316</v>
      </c>
      <c r="D148" s="229" t="s">
        <v>234</v>
      </c>
      <c r="E148" s="230" t="s">
        <v>1921</v>
      </c>
      <c r="F148" s="231" t="s">
        <v>1922</v>
      </c>
      <c r="G148" s="232" t="s">
        <v>293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405</v>
      </c>
    </row>
    <row r="149" s="2" customFormat="1" ht="16.5" customHeight="1">
      <c r="A149" s="39"/>
      <c r="B149" s="40"/>
      <c r="C149" s="229" t="s">
        <v>321</v>
      </c>
      <c r="D149" s="229" t="s">
        <v>234</v>
      </c>
      <c r="E149" s="230" t="s">
        <v>1923</v>
      </c>
      <c r="F149" s="231" t="s">
        <v>1924</v>
      </c>
      <c r="G149" s="232" t="s">
        <v>293</v>
      </c>
      <c r="H149" s="233">
        <v>4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417</v>
      </c>
    </row>
    <row r="150" s="2" customFormat="1" ht="33" customHeight="1">
      <c r="A150" s="39"/>
      <c r="B150" s="40"/>
      <c r="C150" s="229" t="s">
        <v>326</v>
      </c>
      <c r="D150" s="229" t="s">
        <v>234</v>
      </c>
      <c r="E150" s="230" t="s">
        <v>1925</v>
      </c>
      <c r="F150" s="231" t="s">
        <v>1926</v>
      </c>
      <c r="G150" s="232" t="s">
        <v>293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429</v>
      </c>
    </row>
    <row r="151" s="2" customFormat="1" ht="16.5" customHeight="1">
      <c r="A151" s="39"/>
      <c r="B151" s="40"/>
      <c r="C151" s="229" t="s">
        <v>332</v>
      </c>
      <c r="D151" s="229" t="s">
        <v>234</v>
      </c>
      <c r="E151" s="230" t="s">
        <v>1927</v>
      </c>
      <c r="F151" s="231" t="s">
        <v>1928</v>
      </c>
      <c r="G151" s="232" t="s">
        <v>293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444</v>
      </c>
    </row>
    <row r="152" s="2" customFormat="1" ht="16.5" customHeight="1">
      <c r="A152" s="39"/>
      <c r="B152" s="40"/>
      <c r="C152" s="229" t="s">
        <v>340</v>
      </c>
      <c r="D152" s="229" t="s">
        <v>234</v>
      </c>
      <c r="E152" s="230" t="s">
        <v>1929</v>
      </c>
      <c r="F152" s="231" t="s">
        <v>1930</v>
      </c>
      <c r="G152" s="232" t="s">
        <v>293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455</v>
      </c>
    </row>
    <row r="153" s="2" customFormat="1" ht="33" customHeight="1">
      <c r="A153" s="39"/>
      <c r="B153" s="40"/>
      <c r="C153" s="229" t="s">
        <v>345</v>
      </c>
      <c r="D153" s="229" t="s">
        <v>234</v>
      </c>
      <c r="E153" s="230" t="s">
        <v>1931</v>
      </c>
      <c r="F153" s="231" t="s">
        <v>1932</v>
      </c>
      <c r="G153" s="232" t="s">
        <v>293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466</v>
      </c>
    </row>
    <row r="154" s="2" customFormat="1" ht="24.15" customHeight="1">
      <c r="A154" s="39"/>
      <c r="B154" s="40"/>
      <c r="C154" s="229" t="s">
        <v>7</v>
      </c>
      <c r="D154" s="229" t="s">
        <v>234</v>
      </c>
      <c r="E154" s="230" t="s">
        <v>1933</v>
      </c>
      <c r="F154" s="231" t="s">
        <v>1934</v>
      </c>
      <c r="G154" s="232" t="s">
        <v>164</v>
      </c>
      <c r="H154" s="233">
        <v>50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480</v>
      </c>
    </row>
    <row r="155" s="2" customFormat="1" ht="21.75" customHeight="1">
      <c r="A155" s="39"/>
      <c r="B155" s="40"/>
      <c r="C155" s="229" t="s">
        <v>359</v>
      </c>
      <c r="D155" s="229" t="s">
        <v>234</v>
      </c>
      <c r="E155" s="230" t="s">
        <v>1935</v>
      </c>
      <c r="F155" s="231" t="s">
        <v>1936</v>
      </c>
      <c r="G155" s="232" t="s">
        <v>164</v>
      </c>
      <c r="H155" s="233">
        <v>50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491</v>
      </c>
    </row>
    <row r="156" s="2" customFormat="1" ht="24.15" customHeight="1">
      <c r="A156" s="39"/>
      <c r="B156" s="40"/>
      <c r="C156" s="229" t="s">
        <v>365</v>
      </c>
      <c r="D156" s="229" t="s">
        <v>234</v>
      </c>
      <c r="E156" s="230" t="s">
        <v>1937</v>
      </c>
      <c r="F156" s="231" t="s">
        <v>1938</v>
      </c>
      <c r="G156" s="232" t="s">
        <v>1939</v>
      </c>
      <c r="H156" s="307"/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509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1940</v>
      </c>
      <c r="F157" s="227" t="s">
        <v>1941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SUM(P158:P178)</f>
        <v>0</v>
      </c>
      <c r="Q157" s="221"/>
      <c r="R157" s="222">
        <f>SUM(R158:R178)</f>
        <v>0</v>
      </c>
      <c r="S157" s="221"/>
      <c r="T157" s="223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232</v>
      </c>
      <c r="BK157" s="226">
        <f>SUM(BK158:BK178)</f>
        <v>0</v>
      </c>
    </row>
    <row r="158" s="2" customFormat="1" ht="24.15" customHeight="1">
      <c r="A158" s="39"/>
      <c r="B158" s="40"/>
      <c r="C158" s="229" t="s">
        <v>374</v>
      </c>
      <c r="D158" s="229" t="s">
        <v>234</v>
      </c>
      <c r="E158" s="230" t="s">
        <v>1942</v>
      </c>
      <c r="F158" s="231" t="s">
        <v>1943</v>
      </c>
      <c r="G158" s="232" t="s">
        <v>293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518</v>
      </c>
    </row>
    <row r="159" s="2" customFormat="1" ht="16.5" customHeight="1">
      <c r="A159" s="39"/>
      <c r="B159" s="40"/>
      <c r="C159" s="229" t="s">
        <v>379</v>
      </c>
      <c r="D159" s="229" t="s">
        <v>234</v>
      </c>
      <c r="E159" s="230" t="s">
        <v>1944</v>
      </c>
      <c r="F159" s="231" t="s">
        <v>1945</v>
      </c>
      <c r="G159" s="232" t="s">
        <v>293</v>
      </c>
      <c r="H159" s="233">
        <v>3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529</v>
      </c>
    </row>
    <row r="160" s="2" customFormat="1" ht="24.15" customHeight="1">
      <c r="A160" s="39"/>
      <c r="B160" s="40"/>
      <c r="C160" s="229" t="s">
        <v>384</v>
      </c>
      <c r="D160" s="229" t="s">
        <v>234</v>
      </c>
      <c r="E160" s="230" t="s">
        <v>1946</v>
      </c>
      <c r="F160" s="231" t="s">
        <v>1947</v>
      </c>
      <c r="G160" s="232" t="s">
        <v>164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541</v>
      </c>
    </row>
    <row r="161" s="2" customFormat="1" ht="16.5" customHeight="1">
      <c r="A161" s="39"/>
      <c r="B161" s="40"/>
      <c r="C161" s="229" t="s">
        <v>389</v>
      </c>
      <c r="D161" s="229" t="s">
        <v>234</v>
      </c>
      <c r="E161" s="230" t="s">
        <v>1948</v>
      </c>
      <c r="F161" s="231" t="s">
        <v>1949</v>
      </c>
      <c r="G161" s="232" t="s">
        <v>164</v>
      </c>
      <c r="H161" s="233">
        <v>14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553</v>
      </c>
    </row>
    <row r="162" s="2" customFormat="1" ht="16.5" customHeight="1">
      <c r="A162" s="39"/>
      <c r="B162" s="40"/>
      <c r="C162" s="229" t="s">
        <v>395</v>
      </c>
      <c r="D162" s="229" t="s">
        <v>234</v>
      </c>
      <c r="E162" s="230" t="s">
        <v>1950</v>
      </c>
      <c r="F162" s="231" t="s">
        <v>1951</v>
      </c>
      <c r="G162" s="232" t="s">
        <v>164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580</v>
      </c>
    </row>
    <row r="163" s="2" customFormat="1" ht="16.5" customHeight="1">
      <c r="A163" s="39"/>
      <c r="B163" s="40"/>
      <c r="C163" s="229" t="s">
        <v>401</v>
      </c>
      <c r="D163" s="229" t="s">
        <v>234</v>
      </c>
      <c r="E163" s="230" t="s">
        <v>1952</v>
      </c>
      <c r="F163" s="231" t="s">
        <v>1953</v>
      </c>
      <c r="G163" s="232" t="s">
        <v>164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588</v>
      </c>
    </row>
    <row r="164" s="2" customFormat="1" ht="16.5" customHeight="1">
      <c r="A164" s="39"/>
      <c r="B164" s="40"/>
      <c r="C164" s="229" t="s">
        <v>405</v>
      </c>
      <c r="D164" s="229" t="s">
        <v>234</v>
      </c>
      <c r="E164" s="230" t="s">
        <v>1954</v>
      </c>
      <c r="F164" s="231" t="s">
        <v>1955</v>
      </c>
      <c r="G164" s="232" t="s">
        <v>164</v>
      </c>
      <c r="H164" s="233">
        <v>20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596</v>
      </c>
    </row>
    <row r="165" s="2" customFormat="1" ht="16.5" customHeight="1">
      <c r="A165" s="39"/>
      <c r="B165" s="40"/>
      <c r="C165" s="229" t="s">
        <v>409</v>
      </c>
      <c r="D165" s="229" t="s">
        <v>234</v>
      </c>
      <c r="E165" s="230" t="s">
        <v>1956</v>
      </c>
      <c r="F165" s="231" t="s">
        <v>1957</v>
      </c>
      <c r="G165" s="232" t="s">
        <v>164</v>
      </c>
      <c r="H165" s="233">
        <v>75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614</v>
      </c>
    </row>
    <row r="166" s="2" customFormat="1" ht="21.75" customHeight="1">
      <c r="A166" s="39"/>
      <c r="B166" s="40"/>
      <c r="C166" s="229" t="s">
        <v>417</v>
      </c>
      <c r="D166" s="229" t="s">
        <v>234</v>
      </c>
      <c r="E166" s="230" t="s">
        <v>1958</v>
      </c>
      <c r="F166" s="231" t="s">
        <v>1959</v>
      </c>
      <c r="G166" s="232" t="s">
        <v>164</v>
      </c>
      <c r="H166" s="233">
        <v>20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624</v>
      </c>
    </row>
    <row r="167" s="2" customFormat="1" ht="21.75" customHeight="1">
      <c r="A167" s="39"/>
      <c r="B167" s="40"/>
      <c r="C167" s="229" t="s">
        <v>422</v>
      </c>
      <c r="D167" s="229" t="s">
        <v>234</v>
      </c>
      <c r="E167" s="230" t="s">
        <v>1960</v>
      </c>
      <c r="F167" s="231" t="s">
        <v>1961</v>
      </c>
      <c r="G167" s="232" t="s">
        <v>164</v>
      </c>
      <c r="H167" s="233">
        <v>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633</v>
      </c>
    </row>
    <row r="168" s="2" customFormat="1" ht="21.75" customHeight="1">
      <c r="A168" s="39"/>
      <c r="B168" s="40"/>
      <c r="C168" s="229" t="s">
        <v>429</v>
      </c>
      <c r="D168" s="229" t="s">
        <v>234</v>
      </c>
      <c r="E168" s="230" t="s">
        <v>1962</v>
      </c>
      <c r="F168" s="231" t="s">
        <v>1963</v>
      </c>
      <c r="G168" s="232" t="s">
        <v>164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642</v>
      </c>
    </row>
    <row r="169" s="2" customFormat="1" ht="16.5" customHeight="1">
      <c r="A169" s="39"/>
      <c r="B169" s="40"/>
      <c r="C169" s="229" t="s">
        <v>436</v>
      </c>
      <c r="D169" s="229" t="s">
        <v>234</v>
      </c>
      <c r="E169" s="230" t="s">
        <v>1964</v>
      </c>
      <c r="F169" s="231" t="s">
        <v>1965</v>
      </c>
      <c r="G169" s="232" t="s">
        <v>293</v>
      </c>
      <c r="H169" s="233">
        <v>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654</v>
      </c>
    </row>
    <row r="170" s="2" customFormat="1" ht="16.5" customHeight="1">
      <c r="A170" s="39"/>
      <c r="B170" s="40"/>
      <c r="C170" s="229" t="s">
        <v>444</v>
      </c>
      <c r="D170" s="229" t="s">
        <v>234</v>
      </c>
      <c r="E170" s="230" t="s">
        <v>1966</v>
      </c>
      <c r="F170" s="231" t="s">
        <v>1967</v>
      </c>
      <c r="G170" s="232" t="s">
        <v>293</v>
      </c>
      <c r="H170" s="233">
        <v>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662</v>
      </c>
    </row>
    <row r="171" s="2" customFormat="1" ht="16.5" customHeight="1">
      <c r="A171" s="39"/>
      <c r="B171" s="40"/>
      <c r="C171" s="229" t="s">
        <v>450</v>
      </c>
      <c r="D171" s="229" t="s">
        <v>234</v>
      </c>
      <c r="E171" s="230" t="s">
        <v>1968</v>
      </c>
      <c r="F171" s="231" t="s">
        <v>1969</v>
      </c>
      <c r="G171" s="232" t="s">
        <v>293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671</v>
      </c>
    </row>
    <row r="172" s="2" customFormat="1" ht="21.75" customHeight="1">
      <c r="A172" s="39"/>
      <c r="B172" s="40"/>
      <c r="C172" s="229" t="s">
        <v>455</v>
      </c>
      <c r="D172" s="229" t="s">
        <v>234</v>
      </c>
      <c r="E172" s="230" t="s">
        <v>1970</v>
      </c>
      <c r="F172" s="231" t="s">
        <v>1971</v>
      </c>
      <c r="G172" s="232" t="s">
        <v>293</v>
      </c>
      <c r="H172" s="233">
        <v>7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686</v>
      </c>
    </row>
    <row r="173" s="2" customFormat="1" ht="24.15" customHeight="1">
      <c r="A173" s="39"/>
      <c r="B173" s="40"/>
      <c r="C173" s="229" t="s">
        <v>460</v>
      </c>
      <c r="D173" s="229" t="s">
        <v>234</v>
      </c>
      <c r="E173" s="230" t="s">
        <v>1972</v>
      </c>
      <c r="F173" s="231" t="s">
        <v>1973</v>
      </c>
      <c r="G173" s="232" t="s">
        <v>293</v>
      </c>
      <c r="H173" s="233">
        <v>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697</v>
      </c>
    </row>
    <row r="174" s="2" customFormat="1" ht="16.5" customHeight="1">
      <c r="A174" s="39"/>
      <c r="B174" s="40"/>
      <c r="C174" s="229" t="s">
        <v>466</v>
      </c>
      <c r="D174" s="229" t="s">
        <v>234</v>
      </c>
      <c r="E174" s="230" t="s">
        <v>1974</v>
      </c>
      <c r="F174" s="231" t="s">
        <v>1975</v>
      </c>
      <c r="G174" s="232" t="s">
        <v>293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706</v>
      </c>
    </row>
    <row r="175" s="2" customFormat="1" ht="16.5" customHeight="1">
      <c r="A175" s="39"/>
      <c r="B175" s="40"/>
      <c r="C175" s="229" t="s">
        <v>475</v>
      </c>
      <c r="D175" s="229" t="s">
        <v>234</v>
      </c>
      <c r="E175" s="230" t="s">
        <v>1976</v>
      </c>
      <c r="F175" s="231" t="s">
        <v>1977</v>
      </c>
      <c r="G175" s="232" t="s">
        <v>293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321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716</v>
      </c>
    </row>
    <row r="176" s="2" customFormat="1" ht="24.15" customHeight="1">
      <c r="A176" s="39"/>
      <c r="B176" s="40"/>
      <c r="C176" s="229" t="s">
        <v>480</v>
      </c>
      <c r="D176" s="229" t="s">
        <v>234</v>
      </c>
      <c r="E176" s="230" t="s">
        <v>1978</v>
      </c>
      <c r="F176" s="231" t="s">
        <v>1979</v>
      </c>
      <c r="G176" s="232" t="s">
        <v>164</v>
      </c>
      <c r="H176" s="233">
        <v>180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724</v>
      </c>
    </row>
    <row r="177" s="2" customFormat="1" ht="24.15" customHeight="1">
      <c r="A177" s="39"/>
      <c r="B177" s="40"/>
      <c r="C177" s="229" t="s">
        <v>484</v>
      </c>
      <c r="D177" s="229" t="s">
        <v>234</v>
      </c>
      <c r="E177" s="230" t="s">
        <v>1980</v>
      </c>
      <c r="F177" s="231" t="s">
        <v>1981</v>
      </c>
      <c r="G177" s="232" t="s">
        <v>1982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745</v>
      </c>
    </row>
    <row r="178" s="2" customFormat="1" ht="24.15" customHeight="1">
      <c r="A178" s="39"/>
      <c r="B178" s="40"/>
      <c r="C178" s="229" t="s">
        <v>491</v>
      </c>
      <c r="D178" s="229" t="s">
        <v>234</v>
      </c>
      <c r="E178" s="230" t="s">
        <v>1983</v>
      </c>
      <c r="F178" s="231" t="s">
        <v>1938</v>
      </c>
      <c r="G178" s="232" t="s">
        <v>1939</v>
      </c>
      <c r="H178" s="307"/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754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1984</v>
      </c>
      <c r="F179" s="227" t="s">
        <v>1985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SUM(P180:P183)</f>
        <v>0</v>
      </c>
      <c r="Q179" s="221"/>
      <c r="R179" s="222">
        <f>SUM(R180:R183)</f>
        <v>0</v>
      </c>
      <c r="S179" s="221"/>
      <c r="T179" s="223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83</v>
      </c>
      <c r="AY179" s="224" t="s">
        <v>232</v>
      </c>
      <c r="BK179" s="226">
        <f>SUM(BK180:BK183)</f>
        <v>0</v>
      </c>
    </row>
    <row r="180" s="2" customFormat="1" ht="16.5" customHeight="1">
      <c r="A180" s="39"/>
      <c r="B180" s="40"/>
      <c r="C180" s="229" t="s">
        <v>495</v>
      </c>
      <c r="D180" s="229" t="s">
        <v>234</v>
      </c>
      <c r="E180" s="230" t="s">
        <v>1986</v>
      </c>
      <c r="F180" s="231" t="s">
        <v>1987</v>
      </c>
      <c r="G180" s="232" t="s">
        <v>164</v>
      </c>
      <c r="H180" s="233">
        <v>45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761</v>
      </c>
    </row>
    <row r="181" s="2" customFormat="1" ht="24.15" customHeight="1">
      <c r="A181" s="39"/>
      <c r="B181" s="40"/>
      <c r="C181" s="229" t="s">
        <v>500</v>
      </c>
      <c r="D181" s="229" t="s">
        <v>234</v>
      </c>
      <c r="E181" s="230" t="s">
        <v>1988</v>
      </c>
      <c r="F181" s="231" t="s">
        <v>1989</v>
      </c>
      <c r="G181" s="232" t="s">
        <v>293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321</v>
      </c>
      <c r="AT181" s="241" t="s">
        <v>234</v>
      </c>
      <c r="AU181" s="241" t="s">
        <v>85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321</v>
      </c>
      <c r="BM181" s="241" t="s">
        <v>778</v>
      </c>
    </row>
    <row r="182" s="2" customFormat="1" ht="24.15" customHeight="1">
      <c r="A182" s="39"/>
      <c r="B182" s="40"/>
      <c r="C182" s="229" t="s">
        <v>505</v>
      </c>
      <c r="D182" s="229" t="s">
        <v>234</v>
      </c>
      <c r="E182" s="230" t="s">
        <v>1978</v>
      </c>
      <c r="F182" s="231" t="s">
        <v>1979</v>
      </c>
      <c r="G182" s="232" t="s">
        <v>164</v>
      </c>
      <c r="H182" s="233">
        <v>45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787</v>
      </c>
    </row>
    <row r="183" s="2" customFormat="1" ht="24.15" customHeight="1">
      <c r="A183" s="39"/>
      <c r="B183" s="40"/>
      <c r="C183" s="229" t="s">
        <v>509</v>
      </c>
      <c r="D183" s="229" t="s">
        <v>234</v>
      </c>
      <c r="E183" s="230" t="s">
        <v>1983</v>
      </c>
      <c r="F183" s="231" t="s">
        <v>1938</v>
      </c>
      <c r="G183" s="232" t="s">
        <v>1939</v>
      </c>
      <c r="H183" s="307"/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807</v>
      </c>
    </row>
    <row r="184" s="12" customFormat="1" ht="22.8" customHeight="1">
      <c r="A184" s="12"/>
      <c r="B184" s="213"/>
      <c r="C184" s="214"/>
      <c r="D184" s="215" t="s">
        <v>75</v>
      </c>
      <c r="E184" s="227" t="s">
        <v>1990</v>
      </c>
      <c r="F184" s="227" t="s">
        <v>1991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SUM(P185:P209)</f>
        <v>0</v>
      </c>
      <c r="Q184" s="221"/>
      <c r="R184" s="222">
        <f>SUM(R185:R209)</f>
        <v>0</v>
      </c>
      <c r="S184" s="221"/>
      <c r="T184" s="223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83</v>
      </c>
      <c r="AT184" s="225" t="s">
        <v>75</v>
      </c>
      <c r="AU184" s="225" t="s">
        <v>83</v>
      </c>
      <c r="AY184" s="224" t="s">
        <v>232</v>
      </c>
      <c r="BK184" s="226">
        <f>SUM(BK185:BK209)</f>
        <v>0</v>
      </c>
    </row>
    <row r="185" s="2" customFormat="1" ht="24.15" customHeight="1">
      <c r="A185" s="39"/>
      <c r="B185" s="40"/>
      <c r="C185" s="229" t="s">
        <v>514</v>
      </c>
      <c r="D185" s="229" t="s">
        <v>234</v>
      </c>
      <c r="E185" s="230" t="s">
        <v>1992</v>
      </c>
      <c r="F185" s="231" t="s">
        <v>1993</v>
      </c>
      <c r="G185" s="232" t="s">
        <v>164</v>
      </c>
      <c r="H185" s="233">
        <v>35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85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816</v>
      </c>
    </row>
    <row r="186" s="2" customFormat="1" ht="24.15" customHeight="1">
      <c r="A186" s="39"/>
      <c r="B186" s="40"/>
      <c r="C186" s="229" t="s">
        <v>518</v>
      </c>
      <c r="D186" s="229" t="s">
        <v>234</v>
      </c>
      <c r="E186" s="230" t="s">
        <v>1994</v>
      </c>
      <c r="F186" s="231" t="s">
        <v>1995</v>
      </c>
      <c r="G186" s="232" t="s">
        <v>164</v>
      </c>
      <c r="H186" s="233">
        <v>20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321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321</v>
      </c>
      <c r="BM186" s="241" t="s">
        <v>824</v>
      </c>
    </row>
    <row r="187" s="2" customFormat="1" ht="21.75" customHeight="1">
      <c r="A187" s="39"/>
      <c r="B187" s="40"/>
      <c r="C187" s="229" t="s">
        <v>525</v>
      </c>
      <c r="D187" s="229" t="s">
        <v>234</v>
      </c>
      <c r="E187" s="230" t="s">
        <v>1996</v>
      </c>
      <c r="F187" s="231" t="s">
        <v>1997</v>
      </c>
      <c r="G187" s="232" t="s">
        <v>164</v>
      </c>
      <c r="H187" s="233">
        <v>20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321</v>
      </c>
      <c r="AT187" s="241" t="s">
        <v>234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833</v>
      </c>
    </row>
    <row r="188" s="2" customFormat="1" ht="21.75" customHeight="1">
      <c r="A188" s="39"/>
      <c r="B188" s="40"/>
      <c r="C188" s="229" t="s">
        <v>529</v>
      </c>
      <c r="D188" s="229" t="s">
        <v>234</v>
      </c>
      <c r="E188" s="230" t="s">
        <v>1998</v>
      </c>
      <c r="F188" s="231" t="s">
        <v>1999</v>
      </c>
      <c r="G188" s="232" t="s">
        <v>164</v>
      </c>
      <c r="H188" s="233">
        <v>10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321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844</v>
      </c>
    </row>
    <row r="189" s="2" customFormat="1" ht="21.75" customHeight="1">
      <c r="A189" s="39"/>
      <c r="B189" s="40"/>
      <c r="C189" s="229" t="s">
        <v>536</v>
      </c>
      <c r="D189" s="229" t="s">
        <v>234</v>
      </c>
      <c r="E189" s="230" t="s">
        <v>2000</v>
      </c>
      <c r="F189" s="231" t="s">
        <v>2001</v>
      </c>
      <c r="G189" s="232" t="s">
        <v>164</v>
      </c>
      <c r="H189" s="233">
        <v>20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85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852</v>
      </c>
    </row>
    <row r="190" s="2" customFormat="1" ht="21.75" customHeight="1">
      <c r="A190" s="39"/>
      <c r="B190" s="40"/>
      <c r="C190" s="229" t="s">
        <v>541</v>
      </c>
      <c r="D190" s="229" t="s">
        <v>234</v>
      </c>
      <c r="E190" s="230" t="s">
        <v>2002</v>
      </c>
      <c r="F190" s="231" t="s">
        <v>2003</v>
      </c>
      <c r="G190" s="232" t="s">
        <v>164</v>
      </c>
      <c r="H190" s="233">
        <v>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321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321</v>
      </c>
      <c r="BM190" s="241" t="s">
        <v>860</v>
      </c>
    </row>
    <row r="191" s="2" customFormat="1" ht="24.15" customHeight="1">
      <c r="A191" s="39"/>
      <c r="B191" s="40"/>
      <c r="C191" s="229" t="s">
        <v>547</v>
      </c>
      <c r="D191" s="229" t="s">
        <v>234</v>
      </c>
      <c r="E191" s="230" t="s">
        <v>2004</v>
      </c>
      <c r="F191" s="231" t="s">
        <v>2005</v>
      </c>
      <c r="G191" s="232" t="s">
        <v>164</v>
      </c>
      <c r="H191" s="233">
        <v>20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321</v>
      </c>
      <c r="AT191" s="241" t="s">
        <v>234</v>
      </c>
      <c r="AU191" s="241" t="s">
        <v>85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321</v>
      </c>
      <c r="BM191" s="241" t="s">
        <v>868</v>
      </c>
    </row>
    <row r="192" s="2" customFormat="1" ht="24.15" customHeight="1">
      <c r="A192" s="39"/>
      <c r="B192" s="40"/>
      <c r="C192" s="229" t="s">
        <v>553</v>
      </c>
      <c r="D192" s="229" t="s">
        <v>234</v>
      </c>
      <c r="E192" s="230" t="s">
        <v>2006</v>
      </c>
      <c r="F192" s="231" t="s">
        <v>2007</v>
      </c>
      <c r="G192" s="232" t="s">
        <v>164</v>
      </c>
      <c r="H192" s="233">
        <v>35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876</v>
      </c>
    </row>
    <row r="193" s="2" customFormat="1" ht="21.75" customHeight="1">
      <c r="A193" s="39"/>
      <c r="B193" s="40"/>
      <c r="C193" s="229" t="s">
        <v>574</v>
      </c>
      <c r="D193" s="229" t="s">
        <v>234</v>
      </c>
      <c r="E193" s="230" t="s">
        <v>2008</v>
      </c>
      <c r="F193" s="231" t="s">
        <v>2009</v>
      </c>
      <c r="G193" s="232" t="s">
        <v>164</v>
      </c>
      <c r="H193" s="233">
        <v>165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321</v>
      </c>
      <c r="AT193" s="241" t="s">
        <v>234</v>
      </c>
      <c r="AU193" s="241" t="s">
        <v>85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321</v>
      </c>
      <c r="BM193" s="241" t="s">
        <v>885</v>
      </c>
    </row>
    <row r="194" s="2" customFormat="1" ht="16.5" customHeight="1">
      <c r="A194" s="39"/>
      <c r="B194" s="40"/>
      <c r="C194" s="229" t="s">
        <v>580</v>
      </c>
      <c r="D194" s="229" t="s">
        <v>234</v>
      </c>
      <c r="E194" s="230" t="s">
        <v>2010</v>
      </c>
      <c r="F194" s="231" t="s">
        <v>2011</v>
      </c>
      <c r="G194" s="232" t="s">
        <v>164</v>
      </c>
      <c r="H194" s="233">
        <v>165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893</v>
      </c>
    </row>
    <row r="195" s="2" customFormat="1" ht="16.5" customHeight="1">
      <c r="A195" s="39"/>
      <c r="B195" s="40"/>
      <c r="C195" s="229" t="s">
        <v>584</v>
      </c>
      <c r="D195" s="229" t="s">
        <v>234</v>
      </c>
      <c r="E195" s="230" t="s">
        <v>2012</v>
      </c>
      <c r="F195" s="231" t="s">
        <v>2013</v>
      </c>
      <c r="G195" s="232" t="s">
        <v>293</v>
      </c>
      <c r="H195" s="233">
        <v>9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321</v>
      </c>
      <c r="AT195" s="241" t="s">
        <v>234</v>
      </c>
      <c r="AU195" s="241" t="s">
        <v>85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321</v>
      </c>
      <c r="BM195" s="241" t="s">
        <v>901</v>
      </c>
    </row>
    <row r="196" s="2" customFormat="1" ht="16.5" customHeight="1">
      <c r="A196" s="39"/>
      <c r="B196" s="40"/>
      <c r="C196" s="229" t="s">
        <v>588</v>
      </c>
      <c r="D196" s="229" t="s">
        <v>234</v>
      </c>
      <c r="E196" s="230" t="s">
        <v>2014</v>
      </c>
      <c r="F196" s="231" t="s">
        <v>2015</v>
      </c>
      <c r="G196" s="232" t="s">
        <v>164</v>
      </c>
      <c r="H196" s="233">
        <v>55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909</v>
      </c>
    </row>
    <row r="197" s="2" customFormat="1" ht="16.5" customHeight="1">
      <c r="A197" s="39"/>
      <c r="B197" s="40"/>
      <c r="C197" s="229" t="s">
        <v>592</v>
      </c>
      <c r="D197" s="229" t="s">
        <v>234</v>
      </c>
      <c r="E197" s="230" t="s">
        <v>2016</v>
      </c>
      <c r="F197" s="231" t="s">
        <v>2017</v>
      </c>
      <c r="G197" s="232" t="s">
        <v>164</v>
      </c>
      <c r="H197" s="233">
        <v>20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321</v>
      </c>
      <c r="AT197" s="241" t="s">
        <v>234</v>
      </c>
      <c r="AU197" s="241" t="s">
        <v>85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321</v>
      </c>
      <c r="BM197" s="241" t="s">
        <v>917</v>
      </c>
    </row>
    <row r="198" s="2" customFormat="1" ht="16.5" customHeight="1">
      <c r="A198" s="39"/>
      <c r="B198" s="40"/>
      <c r="C198" s="229" t="s">
        <v>596</v>
      </c>
      <c r="D198" s="229" t="s">
        <v>234</v>
      </c>
      <c r="E198" s="230" t="s">
        <v>2018</v>
      </c>
      <c r="F198" s="231" t="s">
        <v>2019</v>
      </c>
      <c r="G198" s="232" t="s">
        <v>164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321</v>
      </c>
      <c r="AT198" s="241" t="s">
        <v>234</v>
      </c>
      <c r="AU198" s="241" t="s">
        <v>85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321</v>
      </c>
      <c r="BM198" s="241" t="s">
        <v>925</v>
      </c>
    </row>
    <row r="199" s="2" customFormat="1" ht="16.5" customHeight="1">
      <c r="A199" s="39"/>
      <c r="B199" s="40"/>
      <c r="C199" s="229" t="s">
        <v>600</v>
      </c>
      <c r="D199" s="229" t="s">
        <v>234</v>
      </c>
      <c r="E199" s="230" t="s">
        <v>2020</v>
      </c>
      <c r="F199" s="231" t="s">
        <v>2021</v>
      </c>
      <c r="G199" s="232" t="s">
        <v>164</v>
      </c>
      <c r="H199" s="233">
        <v>20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321</v>
      </c>
      <c r="AT199" s="241" t="s">
        <v>234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933</v>
      </c>
    </row>
    <row r="200" s="2" customFormat="1" ht="16.5" customHeight="1">
      <c r="A200" s="39"/>
      <c r="B200" s="40"/>
      <c r="C200" s="229" t="s">
        <v>614</v>
      </c>
      <c r="D200" s="229" t="s">
        <v>234</v>
      </c>
      <c r="E200" s="230" t="s">
        <v>2022</v>
      </c>
      <c r="F200" s="231" t="s">
        <v>2023</v>
      </c>
      <c r="G200" s="232" t="s">
        <v>164</v>
      </c>
      <c r="H200" s="233">
        <v>5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321</v>
      </c>
      <c r="AT200" s="241" t="s">
        <v>234</v>
      </c>
      <c r="AU200" s="241" t="s">
        <v>85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321</v>
      </c>
      <c r="BM200" s="241" t="s">
        <v>941</v>
      </c>
    </row>
    <row r="201" s="2" customFormat="1" ht="16.5" customHeight="1">
      <c r="A201" s="39"/>
      <c r="B201" s="40"/>
      <c r="C201" s="229" t="s">
        <v>619</v>
      </c>
      <c r="D201" s="229" t="s">
        <v>234</v>
      </c>
      <c r="E201" s="230" t="s">
        <v>2024</v>
      </c>
      <c r="F201" s="231" t="s">
        <v>2025</v>
      </c>
      <c r="G201" s="232" t="s">
        <v>293</v>
      </c>
      <c r="H201" s="233">
        <v>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321</v>
      </c>
      <c r="AT201" s="241" t="s">
        <v>234</v>
      </c>
      <c r="AU201" s="241" t="s">
        <v>85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321</v>
      </c>
      <c r="BM201" s="241" t="s">
        <v>950</v>
      </c>
    </row>
    <row r="202" s="2" customFormat="1" ht="16.5" customHeight="1">
      <c r="A202" s="39"/>
      <c r="B202" s="40"/>
      <c r="C202" s="229" t="s">
        <v>624</v>
      </c>
      <c r="D202" s="229" t="s">
        <v>234</v>
      </c>
      <c r="E202" s="230" t="s">
        <v>2026</v>
      </c>
      <c r="F202" s="231" t="s">
        <v>2027</v>
      </c>
      <c r="G202" s="232" t="s">
        <v>293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321</v>
      </c>
      <c r="AT202" s="241" t="s">
        <v>234</v>
      </c>
      <c r="AU202" s="241" t="s">
        <v>85</v>
      </c>
      <c r="AY202" s="18" t="s">
        <v>232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321</v>
      </c>
      <c r="BM202" s="241" t="s">
        <v>961</v>
      </c>
    </row>
    <row r="203" s="2" customFormat="1" ht="16.5" customHeight="1">
      <c r="A203" s="39"/>
      <c r="B203" s="40"/>
      <c r="C203" s="229" t="s">
        <v>628</v>
      </c>
      <c r="D203" s="229" t="s">
        <v>234</v>
      </c>
      <c r="E203" s="230" t="s">
        <v>2028</v>
      </c>
      <c r="F203" s="231" t="s">
        <v>2029</v>
      </c>
      <c r="G203" s="232" t="s">
        <v>293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970</v>
      </c>
    </row>
    <row r="204" s="2" customFormat="1" ht="16.5" customHeight="1">
      <c r="A204" s="39"/>
      <c r="B204" s="40"/>
      <c r="C204" s="229" t="s">
        <v>633</v>
      </c>
      <c r="D204" s="229" t="s">
        <v>234</v>
      </c>
      <c r="E204" s="230" t="s">
        <v>2030</v>
      </c>
      <c r="F204" s="231" t="s">
        <v>2031</v>
      </c>
      <c r="G204" s="232" t="s">
        <v>293</v>
      </c>
      <c r="H204" s="233">
        <v>3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321</v>
      </c>
      <c r="AT204" s="241" t="s">
        <v>234</v>
      </c>
      <c r="AU204" s="241" t="s">
        <v>85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321</v>
      </c>
      <c r="BM204" s="241" t="s">
        <v>980</v>
      </c>
    </row>
    <row r="205" s="2" customFormat="1" ht="16.5" customHeight="1">
      <c r="A205" s="39"/>
      <c r="B205" s="40"/>
      <c r="C205" s="229" t="s">
        <v>637</v>
      </c>
      <c r="D205" s="229" t="s">
        <v>234</v>
      </c>
      <c r="E205" s="230" t="s">
        <v>2032</v>
      </c>
      <c r="F205" s="231" t="s">
        <v>2033</v>
      </c>
      <c r="G205" s="232" t="s">
        <v>293</v>
      </c>
      <c r="H205" s="233">
        <v>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321</v>
      </c>
      <c r="AT205" s="241" t="s">
        <v>234</v>
      </c>
      <c r="AU205" s="241" t="s">
        <v>85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321</v>
      </c>
      <c r="BM205" s="241" t="s">
        <v>990</v>
      </c>
    </row>
    <row r="206" s="2" customFormat="1" ht="16.5" customHeight="1">
      <c r="A206" s="39"/>
      <c r="B206" s="40"/>
      <c r="C206" s="229" t="s">
        <v>642</v>
      </c>
      <c r="D206" s="229" t="s">
        <v>234</v>
      </c>
      <c r="E206" s="230" t="s">
        <v>2034</v>
      </c>
      <c r="F206" s="231" t="s">
        <v>2035</v>
      </c>
      <c r="G206" s="232" t="s">
        <v>293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321</v>
      </c>
      <c r="AT206" s="241" t="s">
        <v>234</v>
      </c>
      <c r="AU206" s="241" t="s">
        <v>85</v>
      </c>
      <c r="AY206" s="18" t="s">
        <v>232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321</v>
      </c>
      <c r="BM206" s="241" t="s">
        <v>999</v>
      </c>
    </row>
    <row r="207" s="2" customFormat="1" ht="16.5" customHeight="1">
      <c r="A207" s="39"/>
      <c r="B207" s="40"/>
      <c r="C207" s="229" t="s">
        <v>649</v>
      </c>
      <c r="D207" s="229" t="s">
        <v>234</v>
      </c>
      <c r="E207" s="230" t="s">
        <v>2036</v>
      </c>
      <c r="F207" s="231" t="s">
        <v>2037</v>
      </c>
      <c r="G207" s="232" t="s">
        <v>293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321</v>
      </c>
      <c r="AT207" s="241" t="s">
        <v>234</v>
      </c>
      <c r="AU207" s="241" t="s">
        <v>85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321</v>
      </c>
      <c r="BM207" s="241" t="s">
        <v>1008</v>
      </c>
    </row>
    <row r="208" s="2" customFormat="1" ht="16.5" customHeight="1">
      <c r="A208" s="39"/>
      <c r="B208" s="40"/>
      <c r="C208" s="229" t="s">
        <v>654</v>
      </c>
      <c r="D208" s="229" t="s">
        <v>234</v>
      </c>
      <c r="E208" s="230" t="s">
        <v>2038</v>
      </c>
      <c r="F208" s="231" t="s">
        <v>2039</v>
      </c>
      <c r="G208" s="232" t="s">
        <v>293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321</v>
      </c>
      <c r="AT208" s="241" t="s">
        <v>234</v>
      </c>
      <c r="AU208" s="241" t="s">
        <v>85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321</v>
      </c>
      <c r="BM208" s="241" t="s">
        <v>1018</v>
      </c>
    </row>
    <row r="209" s="2" customFormat="1" ht="24.15" customHeight="1">
      <c r="A209" s="39"/>
      <c r="B209" s="40"/>
      <c r="C209" s="229" t="s">
        <v>658</v>
      </c>
      <c r="D209" s="229" t="s">
        <v>234</v>
      </c>
      <c r="E209" s="230" t="s">
        <v>2040</v>
      </c>
      <c r="F209" s="231" t="s">
        <v>1938</v>
      </c>
      <c r="G209" s="232" t="s">
        <v>1939</v>
      </c>
      <c r="H209" s="307"/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1028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2041</v>
      </c>
      <c r="F210" s="227" t="s">
        <v>2042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SUM(P211:P265)</f>
        <v>0</v>
      </c>
      <c r="Q210" s="221"/>
      <c r="R210" s="222">
        <f>SUM(R211:R265)</f>
        <v>0</v>
      </c>
      <c r="S210" s="221"/>
      <c r="T210" s="223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75</v>
      </c>
      <c r="AU210" s="225" t="s">
        <v>83</v>
      </c>
      <c r="AY210" s="224" t="s">
        <v>232</v>
      </c>
      <c r="BK210" s="226">
        <f>SUM(BK211:BK265)</f>
        <v>0</v>
      </c>
    </row>
    <row r="211" s="2" customFormat="1" ht="16.5" customHeight="1">
      <c r="A211" s="39"/>
      <c r="B211" s="40"/>
      <c r="C211" s="229" t="s">
        <v>662</v>
      </c>
      <c r="D211" s="229" t="s">
        <v>234</v>
      </c>
      <c r="E211" s="230" t="s">
        <v>2043</v>
      </c>
      <c r="F211" s="231" t="s">
        <v>2044</v>
      </c>
      <c r="G211" s="232" t="s">
        <v>293</v>
      </c>
      <c r="H211" s="233">
        <v>5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321</v>
      </c>
      <c r="AT211" s="241" t="s">
        <v>234</v>
      </c>
      <c r="AU211" s="241" t="s">
        <v>85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321</v>
      </c>
      <c r="BM211" s="241" t="s">
        <v>1038</v>
      </c>
    </row>
    <row r="212" s="2" customFormat="1" ht="16.5" customHeight="1">
      <c r="A212" s="39"/>
      <c r="B212" s="40"/>
      <c r="C212" s="229" t="s">
        <v>667</v>
      </c>
      <c r="D212" s="229" t="s">
        <v>234</v>
      </c>
      <c r="E212" s="230" t="s">
        <v>2045</v>
      </c>
      <c r="F212" s="231" t="s">
        <v>2046</v>
      </c>
      <c r="G212" s="232" t="s">
        <v>293</v>
      </c>
      <c r="H212" s="233">
        <v>5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321</v>
      </c>
      <c r="AT212" s="241" t="s">
        <v>234</v>
      </c>
      <c r="AU212" s="241" t="s">
        <v>85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321</v>
      </c>
      <c r="BM212" s="241" t="s">
        <v>1052</v>
      </c>
    </row>
    <row r="213" s="2" customFormat="1" ht="16.5" customHeight="1">
      <c r="A213" s="39"/>
      <c r="B213" s="40"/>
      <c r="C213" s="229" t="s">
        <v>671</v>
      </c>
      <c r="D213" s="229" t="s">
        <v>234</v>
      </c>
      <c r="E213" s="230" t="s">
        <v>2047</v>
      </c>
      <c r="F213" s="231" t="s">
        <v>2048</v>
      </c>
      <c r="G213" s="232" t="s">
        <v>293</v>
      </c>
      <c r="H213" s="233">
        <v>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1062</v>
      </c>
    </row>
    <row r="214" s="2" customFormat="1" ht="16.5" customHeight="1">
      <c r="A214" s="39"/>
      <c r="B214" s="40"/>
      <c r="C214" s="229" t="s">
        <v>678</v>
      </c>
      <c r="D214" s="229" t="s">
        <v>234</v>
      </c>
      <c r="E214" s="230" t="s">
        <v>2049</v>
      </c>
      <c r="F214" s="231" t="s">
        <v>2050</v>
      </c>
      <c r="G214" s="232" t="s">
        <v>293</v>
      </c>
      <c r="H214" s="233">
        <v>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321</v>
      </c>
      <c r="AT214" s="241" t="s">
        <v>234</v>
      </c>
      <c r="AU214" s="241" t="s">
        <v>85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321</v>
      </c>
      <c r="BM214" s="241" t="s">
        <v>1070</v>
      </c>
    </row>
    <row r="215" s="2" customFormat="1" ht="16.5" customHeight="1">
      <c r="A215" s="39"/>
      <c r="B215" s="40"/>
      <c r="C215" s="229" t="s">
        <v>686</v>
      </c>
      <c r="D215" s="229" t="s">
        <v>234</v>
      </c>
      <c r="E215" s="230" t="s">
        <v>2051</v>
      </c>
      <c r="F215" s="231" t="s">
        <v>2052</v>
      </c>
      <c r="G215" s="232" t="s">
        <v>293</v>
      </c>
      <c r="H215" s="233">
        <v>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1083</v>
      </c>
    </row>
    <row r="216" s="2" customFormat="1" ht="16.5" customHeight="1">
      <c r="A216" s="39"/>
      <c r="B216" s="40"/>
      <c r="C216" s="229" t="s">
        <v>691</v>
      </c>
      <c r="D216" s="229" t="s">
        <v>234</v>
      </c>
      <c r="E216" s="230" t="s">
        <v>2053</v>
      </c>
      <c r="F216" s="231" t="s">
        <v>2054</v>
      </c>
      <c r="G216" s="232" t="s">
        <v>293</v>
      </c>
      <c r="H216" s="233">
        <v>5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321</v>
      </c>
      <c r="AT216" s="241" t="s">
        <v>234</v>
      </c>
      <c r="AU216" s="241" t="s">
        <v>85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321</v>
      </c>
      <c r="BM216" s="241" t="s">
        <v>1093</v>
      </c>
    </row>
    <row r="217" s="2" customFormat="1" ht="16.5" customHeight="1">
      <c r="A217" s="39"/>
      <c r="B217" s="40"/>
      <c r="C217" s="229" t="s">
        <v>697</v>
      </c>
      <c r="D217" s="229" t="s">
        <v>234</v>
      </c>
      <c r="E217" s="230" t="s">
        <v>2055</v>
      </c>
      <c r="F217" s="231" t="s">
        <v>2056</v>
      </c>
      <c r="G217" s="232" t="s">
        <v>293</v>
      </c>
      <c r="H217" s="233">
        <v>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321</v>
      </c>
      <c r="AT217" s="241" t="s">
        <v>234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1102</v>
      </c>
    </row>
    <row r="218" s="2" customFormat="1" ht="16.5" customHeight="1">
      <c r="A218" s="39"/>
      <c r="B218" s="40"/>
      <c r="C218" s="229" t="s">
        <v>703</v>
      </c>
      <c r="D218" s="229" t="s">
        <v>234</v>
      </c>
      <c r="E218" s="230" t="s">
        <v>2057</v>
      </c>
      <c r="F218" s="231" t="s">
        <v>2058</v>
      </c>
      <c r="G218" s="232" t="s">
        <v>293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321</v>
      </c>
      <c r="AT218" s="241" t="s">
        <v>234</v>
      </c>
      <c r="AU218" s="241" t="s">
        <v>85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321</v>
      </c>
      <c r="BM218" s="241" t="s">
        <v>1149</v>
      </c>
    </row>
    <row r="219" s="2" customFormat="1" ht="16.5" customHeight="1">
      <c r="A219" s="39"/>
      <c r="B219" s="40"/>
      <c r="C219" s="229" t="s">
        <v>706</v>
      </c>
      <c r="D219" s="229" t="s">
        <v>234</v>
      </c>
      <c r="E219" s="230" t="s">
        <v>2059</v>
      </c>
      <c r="F219" s="231" t="s">
        <v>2060</v>
      </c>
      <c r="G219" s="232" t="s">
        <v>293</v>
      </c>
      <c r="H219" s="233">
        <v>5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1159</v>
      </c>
    </row>
    <row r="220" s="2" customFormat="1" ht="16.5" customHeight="1">
      <c r="A220" s="39"/>
      <c r="B220" s="40"/>
      <c r="C220" s="229" t="s">
        <v>711</v>
      </c>
      <c r="D220" s="229" t="s">
        <v>234</v>
      </c>
      <c r="E220" s="230" t="s">
        <v>2061</v>
      </c>
      <c r="F220" s="231" t="s">
        <v>2062</v>
      </c>
      <c r="G220" s="232" t="s">
        <v>293</v>
      </c>
      <c r="H220" s="233">
        <v>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321</v>
      </c>
      <c r="AT220" s="241" t="s">
        <v>234</v>
      </c>
      <c r="AU220" s="241" t="s">
        <v>85</v>
      </c>
      <c r="AY220" s="18" t="s">
        <v>232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321</v>
      </c>
      <c r="BM220" s="241" t="s">
        <v>1179</v>
      </c>
    </row>
    <row r="221" s="2" customFormat="1" ht="16.5" customHeight="1">
      <c r="A221" s="39"/>
      <c r="B221" s="40"/>
      <c r="C221" s="229" t="s">
        <v>716</v>
      </c>
      <c r="D221" s="229" t="s">
        <v>234</v>
      </c>
      <c r="E221" s="230" t="s">
        <v>2063</v>
      </c>
      <c r="F221" s="231" t="s">
        <v>2064</v>
      </c>
      <c r="G221" s="232" t="s">
        <v>293</v>
      </c>
      <c r="H221" s="233">
        <v>5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85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1200</v>
      </c>
    </row>
    <row r="222" s="2" customFormat="1" ht="16.5" customHeight="1">
      <c r="A222" s="39"/>
      <c r="B222" s="40"/>
      <c r="C222" s="229" t="s">
        <v>721</v>
      </c>
      <c r="D222" s="229" t="s">
        <v>234</v>
      </c>
      <c r="E222" s="230" t="s">
        <v>2043</v>
      </c>
      <c r="F222" s="231" t="s">
        <v>2044</v>
      </c>
      <c r="G222" s="232" t="s">
        <v>293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321</v>
      </c>
      <c r="AT222" s="241" t="s">
        <v>234</v>
      </c>
      <c r="AU222" s="241" t="s">
        <v>85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321</v>
      </c>
      <c r="BM222" s="241" t="s">
        <v>1226</v>
      </c>
    </row>
    <row r="223" s="2" customFormat="1" ht="16.5" customHeight="1">
      <c r="A223" s="39"/>
      <c r="B223" s="40"/>
      <c r="C223" s="229" t="s">
        <v>724</v>
      </c>
      <c r="D223" s="229" t="s">
        <v>234</v>
      </c>
      <c r="E223" s="230" t="s">
        <v>2065</v>
      </c>
      <c r="F223" s="231" t="s">
        <v>2066</v>
      </c>
      <c r="G223" s="232" t="s">
        <v>293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321</v>
      </c>
      <c r="AT223" s="241" t="s">
        <v>234</v>
      </c>
      <c r="AU223" s="241" t="s">
        <v>85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321</v>
      </c>
      <c r="BM223" s="241" t="s">
        <v>1234</v>
      </c>
    </row>
    <row r="224" s="2" customFormat="1" ht="16.5" customHeight="1">
      <c r="A224" s="39"/>
      <c r="B224" s="40"/>
      <c r="C224" s="229" t="s">
        <v>730</v>
      </c>
      <c r="D224" s="229" t="s">
        <v>234</v>
      </c>
      <c r="E224" s="230" t="s">
        <v>2047</v>
      </c>
      <c r="F224" s="231" t="s">
        <v>2048</v>
      </c>
      <c r="G224" s="232" t="s">
        <v>293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321</v>
      </c>
      <c r="AT224" s="241" t="s">
        <v>234</v>
      </c>
      <c r="AU224" s="241" t="s">
        <v>85</v>
      </c>
      <c r="AY224" s="18" t="s">
        <v>232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321</v>
      </c>
      <c r="BM224" s="241" t="s">
        <v>1244</v>
      </c>
    </row>
    <row r="225" s="2" customFormat="1" ht="16.5" customHeight="1">
      <c r="A225" s="39"/>
      <c r="B225" s="40"/>
      <c r="C225" s="229" t="s">
        <v>734</v>
      </c>
      <c r="D225" s="229" t="s">
        <v>234</v>
      </c>
      <c r="E225" s="230" t="s">
        <v>2049</v>
      </c>
      <c r="F225" s="231" t="s">
        <v>2050</v>
      </c>
      <c r="G225" s="232" t="s">
        <v>293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321</v>
      </c>
      <c r="AT225" s="241" t="s">
        <v>234</v>
      </c>
      <c r="AU225" s="241" t="s">
        <v>85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321</v>
      </c>
      <c r="BM225" s="241" t="s">
        <v>1253</v>
      </c>
    </row>
    <row r="226" s="2" customFormat="1" ht="16.5" customHeight="1">
      <c r="A226" s="39"/>
      <c r="B226" s="40"/>
      <c r="C226" s="229" t="s">
        <v>739</v>
      </c>
      <c r="D226" s="229" t="s">
        <v>234</v>
      </c>
      <c r="E226" s="230" t="s">
        <v>2051</v>
      </c>
      <c r="F226" s="231" t="s">
        <v>2052</v>
      </c>
      <c r="G226" s="232" t="s">
        <v>293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321</v>
      </c>
      <c r="AT226" s="241" t="s">
        <v>234</v>
      </c>
      <c r="AU226" s="241" t="s">
        <v>85</v>
      </c>
      <c r="AY226" s="18" t="s">
        <v>232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321</v>
      </c>
      <c r="BM226" s="241" t="s">
        <v>1261</v>
      </c>
    </row>
    <row r="227" s="2" customFormat="1" ht="16.5" customHeight="1">
      <c r="A227" s="39"/>
      <c r="B227" s="40"/>
      <c r="C227" s="229" t="s">
        <v>745</v>
      </c>
      <c r="D227" s="229" t="s">
        <v>234</v>
      </c>
      <c r="E227" s="230" t="s">
        <v>2067</v>
      </c>
      <c r="F227" s="231" t="s">
        <v>2068</v>
      </c>
      <c r="G227" s="232" t="s">
        <v>293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321</v>
      </c>
      <c r="AT227" s="241" t="s">
        <v>234</v>
      </c>
      <c r="AU227" s="241" t="s">
        <v>85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321</v>
      </c>
      <c r="BM227" s="241" t="s">
        <v>1270</v>
      </c>
    </row>
    <row r="228" s="2" customFormat="1" ht="16.5" customHeight="1">
      <c r="A228" s="39"/>
      <c r="B228" s="40"/>
      <c r="C228" s="229" t="s">
        <v>749</v>
      </c>
      <c r="D228" s="229" t="s">
        <v>234</v>
      </c>
      <c r="E228" s="230" t="s">
        <v>2055</v>
      </c>
      <c r="F228" s="231" t="s">
        <v>2056</v>
      </c>
      <c r="G228" s="232" t="s">
        <v>293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321</v>
      </c>
      <c r="AT228" s="241" t="s">
        <v>234</v>
      </c>
      <c r="AU228" s="241" t="s">
        <v>85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321</v>
      </c>
      <c r="BM228" s="241" t="s">
        <v>1279</v>
      </c>
    </row>
    <row r="229" s="2" customFormat="1" ht="16.5" customHeight="1">
      <c r="A229" s="39"/>
      <c r="B229" s="40"/>
      <c r="C229" s="229" t="s">
        <v>754</v>
      </c>
      <c r="D229" s="229" t="s">
        <v>234</v>
      </c>
      <c r="E229" s="230" t="s">
        <v>2057</v>
      </c>
      <c r="F229" s="231" t="s">
        <v>2058</v>
      </c>
      <c r="G229" s="232" t="s">
        <v>293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321</v>
      </c>
      <c r="AT229" s="241" t="s">
        <v>234</v>
      </c>
      <c r="AU229" s="241" t="s">
        <v>85</v>
      </c>
      <c r="AY229" s="18" t="s">
        <v>232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321</v>
      </c>
      <c r="BM229" s="241" t="s">
        <v>1288</v>
      </c>
    </row>
    <row r="230" s="2" customFormat="1" ht="16.5" customHeight="1">
      <c r="A230" s="39"/>
      <c r="B230" s="40"/>
      <c r="C230" s="229" t="s">
        <v>756</v>
      </c>
      <c r="D230" s="229" t="s">
        <v>234</v>
      </c>
      <c r="E230" s="230" t="s">
        <v>2059</v>
      </c>
      <c r="F230" s="231" t="s">
        <v>2060</v>
      </c>
      <c r="G230" s="232" t="s">
        <v>293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321</v>
      </c>
      <c r="AT230" s="241" t="s">
        <v>234</v>
      </c>
      <c r="AU230" s="241" t="s">
        <v>85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321</v>
      </c>
      <c r="BM230" s="241" t="s">
        <v>1295</v>
      </c>
    </row>
    <row r="231" s="2" customFormat="1" ht="16.5" customHeight="1">
      <c r="A231" s="39"/>
      <c r="B231" s="40"/>
      <c r="C231" s="229" t="s">
        <v>761</v>
      </c>
      <c r="D231" s="229" t="s">
        <v>234</v>
      </c>
      <c r="E231" s="230" t="s">
        <v>2061</v>
      </c>
      <c r="F231" s="231" t="s">
        <v>2062</v>
      </c>
      <c r="G231" s="232" t="s">
        <v>293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321</v>
      </c>
      <c r="AT231" s="241" t="s">
        <v>234</v>
      </c>
      <c r="AU231" s="241" t="s">
        <v>85</v>
      </c>
      <c r="AY231" s="18" t="s">
        <v>232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321</v>
      </c>
      <c r="BM231" s="241" t="s">
        <v>1302</v>
      </c>
    </row>
    <row r="232" s="2" customFormat="1" ht="16.5" customHeight="1">
      <c r="A232" s="39"/>
      <c r="B232" s="40"/>
      <c r="C232" s="229" t="s">
        <v>767</v>
      </c>
      <c r="D232" s="229" t="s">
        <v>234</v>
      </c>
      <c r="E232" s="230" t="s">
        <v>2063</v>
      </c>
      <c r="F232" s="231" t="s">
        <v>2064</v>
      </c>
      <c r="G232" s="232" t="s">
        <v>293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321</v>
      </c>
      <c r="AT232" s="241" t="s">
        <v>234</v>
      </c>
      <c r="AU232" s="241" t="s">
        <v>85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321</v>
      </c>
      <c r="BM232" s="241" t="s">
        <v>1311</v>
      </c>
    </row>
    <row r="233" s="2" customFormat="1" ht="16.5" customHeight="1">
      <c r="A233" s="39"/>
      <c r="B233" s="40"/>
      <c r="C233" s="229" t="s">
        <v>778</v>
      </c>
      <c r="D233" s="229" t="s">
        <v>234</v>
      </c>
      <c r="E233" s="230" t="s">
        <v>2069</v>
      </c>
      <c r="F233" s="231" t="s">
        <v>2070</v>
      </c>
      <c r="G233" s="232" t="s">
        <v>293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321</v>
      </c>
      <c r="AT233" s="241" t="s">
        <v>234</v>
      </c>
      <c r="AU233" s="241" t="s">
        <v>85</v>
      </c>
      <c r="AY233" s="18" t="s">
        <v>232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321</v>
      </c>
      <c r="BM233" s="241" t="s">
        <v>1320</v>
      </c>
    </row>
    <row r="234" s="2" customFormat="1" ht="16.5" customHeight="1">
      <c r="A234" s="39"/>
      <c r="B234" s="40"/>
      <c r="C234" s="229" t="s">
        <v>783</v>
      </c>
      <c r="D234" s="229" t="s">
        <v>234</v>
      </c>
      <c r="E234" s="230" t="s">
        <v>2071</v>
      </c>
      <c r="F234" s="231" t="s">
        <v>2072</v>
      </c>
      <c r="G234" s="232" t="s">
        <v>293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321</v>
      </c>
      <c r="AT234" s="241" t="s">
        <v>234</v>
      </c>
      <c r="AU234" s="241" t="s">
        <v>85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321</v>
      </c>
      <c r="BM234" s="241" t="s">
        <v>1332</v>
      </c>
    </row>
    <row r="235" s="2" customFormat="1" ht="16.5" customHeight="1">
      <c r="A235" s="39"/>
      <c r="B235" s="40"/>
      <c r="C235" s="229" t="s">
        <v>787</v>
      </c>
      <c r="D235" s="229" t="s">
        <v>234</v>
      </c>
      <c r="E235" s="230" t="s">
        <v>2073</v>
      </c>
      <c r="F235" s="231" t="s">
        <v>2074</v>
      </c>
      <c r="G235" s="232" t="s">
        <v>293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321</v>
      </c>
      <c r="AT235" s="241" t="s">
        <v>234</v>
      </c>
      <c r="AU235" s="241" t="s">
        <v>85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321</v>
      </c>
      <c r="BM235" s="241" t="s">
        <v>1343</v>
      </c>
    </row>
    <row r="236" s="2" customFormat="1" ht="16.5" customHeight="1">
      <c r="A236" s="39"/>
      <c r="B236" s="40"/>
      <c r="C236" s="229" t="s">
        <v>791</v>
      </c>
      <c r="D236" s="229" t="s">
        <v>234</v>
      </c>
      <c r="E236" s="230" t="s">
        <v>2075</v>
      </c>
      <c r="F236" s="231" t="s">
        <v>2076</v>
      </c>
      <c r="G236" s="232" t="s">
        <v>293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321</v>
      </c>
      <c r="AT236" s="241" t="s">
        <v>234</v>
      </c>
      <c r="AU236" s="241" t="s">
        <v>85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321</v>
      </c>
      <c r="BM236" s="241" t="s">
        <v>2077</v>
      </c>
    </row>
    <row r="237" s="2" customFormat="1" ht="16.5" customHeight="1">
      <c r="A237" s="39"/>
      <c r="B237" s="40"/>
      <c r="C237" s="229" t="s">
        <v>797</v>
      </c>
      <c r="D237" s="229" t="s">
        <v>234</v>
      </c>
      <c r="E237" s="230" t="s">
        <v>2078</v>
      </c>
      <c r="F237" s="231" t="s">
        <v>2079</v>
      </c>
      <c r="G237" s="232" t="s">
        <v>293</v>
      </c>
      <c r="H237" s="233">
        <v>6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321</v>
      </c>
      <c r="AT237" s="241" t="s">
        <v>234</v>
      </c>
      <c r="AU237" s="241" t="s">
        <v>85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321</v>
      </c>
      <c r="BM237" s="241" t="s">
        <v>2080</v>
      </c>
    </row>
    <row r="238" s="2" customFormat="1" ht="21.75" customHeight="1">
      <c r="A238" s="39"/>
      <c r="B238" s="40"/>
      <c r="C238" s="229" t="s">
        <v>803</v>
      </c>
      <c r="D238" s="229" t="s">
        <v>234</v>
      </c>
      <c r="E238" s="230" t="s">
        <v>2081</v>
      </c>
      <c r="F238" s="231" t="s">
        <v>2082</v>
      </c>
      <c r="G238" s="232" t="s">
        <v>293</v>
      </c>
      <c r="H238" s="233">
        <v>6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321</v>
      </c>
      <c r="AT238" s="241" t="s">
        <v>234</v>
      </c>
      <c r="AU238" s="241" t="s">
        <v>85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321</v>
      </c>
      <c r="BM238" s="241" t="s">
        <v>2083</v>
      </c>
    </row>
    <row r="239" s="2" customFormat="1" ht="16.5" customHeight="1">
      <c r="A239" s="39"/>
      <c r="B239" s="40"/>
      <c r="C239" s="229" t="s">
        <v>807</v>
      </c>
      <c r="D239" s="229" t="s">
        <v>234</v>
      </c>
      <c r="E239" s="230" t="s">
        <v>2084</v>
      </c>
      <c r="F239" s="231" t="s">
        <v>2085</v>
      </c>
      <c r="G239" s="232" t="s">
        <v>293</v>
      </c>
      <c r="H239" s="233">
        <v>6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321</v>
      </c>
      <c r="AT239" s="241" t="s">
        <v>234</v>
      </c>
      <c r="AU239" s="241" t="s">
        <v>85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321</v>
      </c>
      <c r="BM239" s="241" t="s">
        <v>2086</v>
      </c>
    </row>
    <row r="240" s="2" customFormat="1" ht="16.5" customHeight="1">
      <c r="A240" s="39"/>
      <c r="B240" s="40"/>
      <c r="C240" s="229" t="s">
        <v>812</v>
      </c>
      <c r="D240" s="229" t="s">
        <v>234</v>
      </c>
      <c r="E240" s="230" t="s">
        <v>2087</v>
      </c>
      <c r="F240" s="231" t="s">
        <v>2088</v>
      </c>
      <c r="G240" s="232" t="s">
        <v>293</v>
      </c>
      <c r="H240" s="233">
        <v>6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321</v>
      </c>
      <c r="AT240" s="241" t="s">
        <v>234</v>
      </c>
      <c r="AU240" s="241" t="s">
        <v>85</v>
      </c>
      <c r="AY240" s="18" t="s">
        <v>232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321</v>
      </c>
      <c r="BM240" s="241" t="s">
        <v>2089</v>
      </c>
    </row>
    <row r="241" s="2" customFormat="1" ht="16.5" customHeight="1">
      <c r="A241" s="39"/>
      <c r="B241" s="40"/>
      <c r="C241" s="229" t="s">
        <v>816</v>
      </c>
      <c r="D241" s="229" t="s">
        <v>234</v>
      </c>
      <c r="E241" s="230" t="s">
        <v>2090</v>
      </c>
      <c r="F241" s="231" t="s">
        <v>2091</v>
      </c>
      <c r="G241" s="232" t="s">
        <v>293</v>
      </c>
      <c r="H241" s="233">
        <v>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321</v>
      </c>
      <c r="AT241" s="241" t="s">
        <v>234</v>
      </c>
      <c r="AU241" s="241" t="s">
        <v>85</v>
      </c>
      <c r="AY241" s="18" t="s">
        <v>232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321</v>
      </c>
      <c r="BM241" s="241" t="s">
        <v>2092</v>
      </c>
    </row>
    <row r="242" s="2" customFormat="1" ht="16.5" customHeight="1">
      <c r="A242" s="39"/>
      <c r="B242" s="40"/>
      <c r="C242" s="229" t="s">
        <v>820</v>
      </c>
      <c r="D242" s="229" t="s">
        <v>234</v>
      </c>
      <c r="E242" s="230" t="s">
        <v>2093</v>
      </c>
      <c r="F242" s="231" t="s">
        <v>2094</v>
      </c>
      <c r="G242" s="232" t="s">
        <v>293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321</v>
      </c>
      <c r="AT242" s="241" t="s">
        <v>234</v>
      </c>
      <c r="AU242" s="241" t="s">
        <v>85</v>
      </c>
      <c r="AY242" s="18" t="s">
        <v>232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321</v>
      </c>
      <c r="BM242" s="241" t="s">
        <v>2095</v>
      </c>
    </row>
    <row r="243" s="2" customFormat="1" ht="16.5" customHeight="1">
      <c r="A243" s="39"/>
      <c r="B243" s="40"/>
      <c r="C243" s="229" t="s">
        <v>824</v>
      </c>
      <c r="D243" s="229" t="s">
        <v>234</v>
      </c>
      <c r="E243" s="230" t="s">
        <v>2096</v>
      </c>
      <c r="F243" s="231" t="s">
        <v>2097</v>
      </c>
      <c r="G243" s="232" t="s">
        <v>293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321</v>
      </c>
      <c r="AT243" s="241" t="s">
        <v>234</v>
      </c>
      <c r="AU243" s="241" t="s">
        <v>85</v>
      </c>
      <c r="AY243" s="18" t="s">
        <v>232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321</v>
      </c>
      <c r="BM243" s="241" t="s">
        <v>2098</v>
      </c>
    </row>
    <row r="244" s="2" customFormat="1" ht="16.5" customHeight="1">
      <c r="A244" s="39"/>
      <c r="B244" s="40"/>
      <c r="C244" s="229" t="s">
        <v>828</v>
      </c>
      <c r="D244" s="229" t="s">
        <v>234</v>
      </c>
      <c r="E244" s="230" t="s">
        <v>2084</v>
      </c>
      <c r="F244" s="231" t="s">
        <v>2085</v>
      </c>
      <c r="G244" s="232" t="s">
        <v>293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321</v>
      </c>
      <c r="AT244" s="241" t="s">
        <v>234</v>
      </c>
      <c r="AU244" s="241" t="s">
        <v>85</v>
      </c>
      <c r="AY244" s="18" t="s">
        <v>232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321</v>
      </c>
      <c r="BM244" s="241" t="s">
        <v>2099</v>
      </c>
    </row>
    <row r="245" s="2" customFormat="1" ht="21.75" customHeight="1">
      <c r="A245" s="39"/>
      <c r="B245" s="40"/>
      <c r="C245" s="229" t="s">
        <v>833</v>
      </c>
      <c r="D245" s="229" t="s">
        <v>234</v>
      </c>
      <c r="E245" s="230" t="s">
        <v>2100</v>
      </c>
      <c r="F245" s="231" t="s">
        <v>2101</v>
      </c>
      <c r="G245" s="232" t="s">
        <v>293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321</v>
      </c>
      <c r="AT245" s="241" t="s">
        <v>234</v>
      </c>
      <c r="AU245" s="241" t="s">
        <v>85</v>
      </c>
      <c r="AY245" s="18" t="s">
        <v>232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321</v>
      </c>
      <c r="BM245" s="241" t="s">
        <v>2102</v>
      </c>
    </row>
    <row r="246" s="2" customFormat="1" ht="16.5" customHeight="1">
      <c r="A246" s="39"/>
      <c r="B246" s="40"/>
      <c r="C246" s="229" t="s">
        <v>839</v>
      </c>
      <c r="D246" s="229" t="s">
        <v>234</v>
      </c>
      <c r="E246" s="230" t="s">
        <v>2090</v>
      </c>
      <c r="F246" s="231" t="s">
        <v>2091</v>
      </c>
      <c r="G246" s="232" t="s">
        <v>293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321</v>
      </c>
      <c r="AT246" s="241" t="s">
        <v>234</v>
      </c>
      <c r="AU246" s="241" t="s">
        <v>85</v>
      </c>
      <c r="AY246" s="18" t="s">
        <v>232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321</v>
      </c>
      <c r="BM246" s="241" t="s">
        <v>2103</v>
      </c>
    </row>
    <row r="247" s="2" customFormat="1" ht="16.5" customHeight="1">
      <c r="A247" s="39"/>
      <c r="B247" s="40"/>
      <c r="C247" s="229" t="s">
        <v>844</v>
      </c>
      <c r="D247" s="229" t="s">
        <v>234</v>
      </c>
      <c r="E247" s="230" t="s">
        <v>2104</v>
      </c>
      <c r="F247" s="231" t="s">
        <v>2105</v>
      </c>
      <c r="G247" s="232" t="s">
        <v>293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321</v>
      </c>
      <c r="AT247" s="241" t="s">
        <v>234</v>
      </c>
      <c r="AU247" s="241" t="s">
        <v>85</v>
      </c>
      <c r="AY247" s="18" t="s">
        <v>232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321</v>
      </c>
      <c r="BM247" s="241" t="s">
        <v>2106</v>
      </c>
    </row>
    <row r="248" s="2" customFormat="1" ht="24.15" customHeight="1">
      <c r="A248" s="39"/>
      <c r="B248" s="40"/>
      <c r="C248" s="229" t="s">
        <v>848</v>
      </c>
      <c r="D248" s="229" t="s">
        <v>234</v>
      </c>
      <c r="E248" s="230" t="s">
        <v>2107</v>
      </c>
      <c r="F248" s="231" t="s">
        <v>2108</v>
      </c>
      <c r="G248" s="232" t="s">
        <v>293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321</v>
      </c>
      <c r="AT248" s="241" t="s">
        <v>234</v>
      </c>
      <c r="AU248" s="241" t="s">
        <v>85</v>
      </c>
      <c r="AY248" s="18" t="s">
        <v>232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321</v>
      </c>
      <c r="BM248" s="241" t="s">
        <v>2109</v>
      </c>
    </row>
    <row r="249" s="2" customFormat="1" ht="16.5" customHeight="1">
      <c r="A249" s="39"/>
      <c r="B249" s="40"/>
      <c r="C249" s="229" t="s">
        <v>852</v>
      </c>
      <c r="D249" s="229" t="s">
        <v>234</v>
      </c>
      <c r="E249" s="230" t="s">
        <v>2110</v>
      </c>
      <c r="F249" s="231" t="s">
        <v>2111</v>
      </c>
      <c r="G249" s="232" t="s">
        <v>293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321</v>
      </c>
      <c r="AT249" s="241" t="s">
        <v>234</v>
      </c>
      <c r="AU249" s="241" t="s">
        <v>85</v>
      </c>
      <c r="AY249" s="18" t="s">
        <v>232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321</v>
      </c>
      <c r="BM249" s="241" t="s">
        <v>2112</v>
      </c>
    </row>
    <row r="250" s="2" customFormat="1" ht="24.15" customHeight="1">
      <c r="A250" s="39"/>
      <c r="B250" s="40"/>
      <c r="C250" s="229" t="s">
        <v>856</v>
      </c>
      <c r="D250" s="229" t="s">
        <v>234</v>
      </c>
      <c r="E250" s="230" t="s">
        <v>2113</v>
      </c>
      <c r="F250" s="231" t="s">
        <v>2114</v>
      </c>
      <c r="G250" s="232" t="s">
        <v>293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321</v>
      </c>
      <c r="AT250" s="241" t="s">
        <v>234</v>
      </c>
      <c r="AU250" s="241" t="s">
        <v>85</v>
      </c>
      <c r="AY250" s="18" t="s">
        <v>232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321</v>
      </c>
      <c r="BM250" s="241" t="s">
        <v>2115</v>
      </c>
    </row>
    <row r="251" s="2" customFormat="1" ht="16.5" customHeight="1">
      <c r="A251" s="39"/>
      <c r="B251" s="40"/>
      <c r="C251" s="229" t="s">
        <v>860</v>
      </c>
      <c r="D251" s="229" t="s">
        <v>234</v>
      </c>
      <c r="E251" s="230" t="s">
        <v>2116</v>
      </c>
      <c r="F251" s="231" t="s">
        <v>2117</v>
      </c>
      <c r="G251" s="232" t="s">
        <v>293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321</v>
      </c>
      <c r="AT251" s="241" t="s">
        <v>234</v>
      </c>
      <c r="AU251" s="241" t="s">
        <v>85</v>
      </c>
      <c r="AY251" s="18" t="s">
        <v>232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321</v>
      </c>
      <c r="BM251" s="241" t="s">
        <v>2118</v>
      </c>
    </row>
    <row r="252" s="2" customFormat="1" ht="16.5" customHeight="1">
      <c r="A252" s="39"/>
      <c r="B252" s="40"/>
      <c r="C252" s="229" t="s">
        <v>864</v>
      </c>
      <c r="D252" s="229" t="s">
        <v>234</v>
      </c>
      <c r="E252" s="230" t="s">
        <v>2119</v>
      </c>
      <c r="F252" s="231" t="s">
        <v>2120</v>
      </c>
      <c r="G252" s="232" t="s">
        <v>293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321</v>
      </c>
      <c r="AT252" s="241" t="s">
        <v>234</v>
      </c>
      <c r="AU252" s="241" t="s">
        <v>85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321</v>
      </c>
      <c r="BM252" s="241" t="s">
        <v>2121</v>
      </c>
    </row>
    <row r="253" s="2" customFormat="1" ht="16.5" customHeight="1">
      <c r="A253" s="39"/>
      <c r="B253" s="40"/>
      <c r="C253" s="229" t="s">
        <v>868</v>
      </c>
      <c r="D253" s="229" t="s">
        <v>234</v>
      </c>
      <c r="E253" s="230" t="s">
        <v>2047</v>
      </c>
      <c r="F253" s="231" t="s">
        <v>2048</v>
      </c>
      <c r="G253" s="232" t="s">
        <v>293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321</v>
      </c>
      <c r="AT253" s="241" t="s">
        <v>234</v>
      </c>
      <c r="AU253" s="241" t="s">
        <v>85</v>
      </c>
      <c r="AY253" s="18" t="s">
        <v>232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321</v>
      </c>
      <c r="BM253" s="241" t="s">
        <v>2122</v>
      </c>
    </row>
    <row r="254" s="2" customFormat="1" ht="16.5" customHeight="1">
      <c r="A254" s="39"/>
      <c r="B254" s="40"/>
      <c r="C254" s="229" t="s">
        <v>872</v>
      </c>
      <c r="D254" s="229" t="s">
        <v>234</v>
      </c>
      <c r="E254" s="230" t="s">
        <v>2049</v>
      </c>
      <c r="F254" s="231" t="s">
        <v>2050</v>
      </c>
      <c r="G254" s="232" t="s">
        <v>293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321</v>
      </c>
      <c r="AT254" s="241" t="s">
        <v>234</v>
      </c>
      <c r="AU254" s="241" t="s">
        <v>85</v>
      </c>
      <c r="AY254" s="18" t="s">
        <v>232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321</v>
      </c>
      <c r="BM254" s="241" t="s">
        <v>2123</v>
      </c>
    </row>
    <row r="255" s="2" customFormat="1" ht="16.5" customHeight="1">
      <c r="A255" s="39"/>
      <c r="B255" s="40"/>
      <c r="C255" s="229" t="s">
        <v>876</v>
      </c>
      <c r="D255" s="229" t="s">
        <v>234</v>
      </c>
      <c r="E255" s="230" t="s">
        <v>2124</v>
      </c>
      <c r="F255" s="231" t="s">
        <v>2125</v>
      </c>
      <c r="G255" s="232" t="s">
        <v>293</v>
      </c>
      <c r="H255" s="233">
        <v>2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321</v>
      </c>
      <c r="AT255" s="241" t="s">
        <v>234</v>
      </c>
      <c r="AU255" s="241" t="s">
        <v>85</v>
      </c>
      <c r="AY255" s="18" t="s">
        <v>232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321</v>
      </c>
      <c r="BM255" s="241" t="s">
        <v>2126</v>
      </c>
    </row>
    <row r="256" s="2" customFormat="1" ht="24.15" customHeight="1">
      <c r="A256" s="39"/>
      <c r="B256" s="40"/>
      <c r="C256" s="229" t="s">
        <v>881</v>
      </c>
      <c r="D256" s="229" t="s">
        <v>234</v>
      </c>
      <c r="E256" s="230" t="s">
        <v>2127</v>
      </c>
      <c r="F256" s="231" t="s">
        <v>2128</v>
      </c>
      <c r="G256" s="232" t="s">
        <v>293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321</v>
      </c>
      <c r="AT256" s="241" t="s">
        <v>234</v>
      </c>
      <c r="AU256" s="241" t="s">
        <v>85</v>
      </c>
      <c r="AY256" s="18" t="s">
        <v>232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321</v>
      </c>
      <c r="BM256" s="241" t="s">
        <v>2129</v>
      </c>
    </row>
    <row r="257" s="2" customFormat="1" ht="16.5" customHeight="1">
      <c r="A257" s="39"/>
      <c r="B257" s="40"/>
      <c r="C257" s="229" t="s">
        <v>885</v>
      </c>
      <c r="D257" s="229" t="s">
        <v>234</v>
      </c>
      <c r="E257" s="230" t="s">
        <v>2130</v>
      </c>
      <c r="F257" s="231" t="s">
        <v>2131</v>
      </c>
      <c r="G257" s="232" t="s">
        <v>293</v>
      </c>
      <c r="H257" s="233">
        <v>14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321</v>
      </c>
      <c r="AT257" s="241" t="s">
        <v>234</v>
      </c>
      <c r="AU257" s="241" t="s">
        <v>85</v>
      </c>
      <c r="AY257" s="18" t="s">
        <v>232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321</v>
      </c>
      <c r="BM257" s="241" t="s">
        <v>2132</v>
      </c>
    </row>
    <row r="258" s="2" customFormat="1" ht="24.15" customHeight="1">
      <c r="A258" s="39"/>
      <c r="B258" s="40"/>
      <c r="C258" s="229" t="s">
        <v>889</v>
      </c>
      <c r="D258" s="229" t="s">
        <v>234</v>
      </c>
      <c r="E258" s="230" t="s">
        <v>2133</v>
      </c>
      <c r="F258" s="231" t="s">
        <v>2134</v>
      </c>
      <c r="G258" s="232" t="s">
        <v>293</v>
      </c>
      <c r="H258" s="233">
        <v>14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321</v>
      </c>
      <c r="AT258" s="241" t="s">
        <v>234</v>
      </c>
      <c r="AU258" s="241" t="s">
        <v>85</v>
      </c>
      <c r="AY258" s="18" t="s">
        <v>232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321</v>
      </c>
      <c r="BM258" s="241" t="s">
        <v>2135</v>
      </c>
    </row>
    <row r="259" s="2" customFormat="1" ht="16.5" customHeight="1">
      <c r="A259" s="39"/>
      <c r="B259" s="40"/>
      <c r="C259" s="229" t="s">
        <v>893</v>
      </c>
      <c r="D259" s="229" t="s">
        <v>234</v>
      </c>
      <c r="E259" s="230" t="s">
        <v>2136</v>
      </c>
      <c r="F259" s="231" t="s">
        <v>2137</v>
      </c>
      <c r="G259" s="232" t="s">
        <v>293</v>
      </c>
      <c r="H259" s="233">
        <v>6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321</v>
      </c>
      <c r="AT259" s="241" t="s">
        <v>234</v>
      </c>
      <c r="AU259" s="241" t="s">
        <v>85</v>
      </c>
      <c r="AY259" s="18" t="s">
        <v>232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321</v>
      </c>
      <c r="BM259" s="241" t="s">
        <v>2138</v>
      </c>
    </row>
    <row r="260" s="2" customFormat="1" ht="24.15" customHeight="1">
      <c r="A260" s="39"/>
      <c r="B260" s="40"/>
      <c r="C260" s="229" t="s">
        <v>897</v>
      </c>
      <c r="D260" s="229" t="s">
        <v>234</v>
      </c>
      <c r="E260" s="230" t="s">
        <v>2139</v>
      </c>
      <c r="F260" s="231" t="s">
        <v>2140</v>
      </c>
      <c r="G260" s="232" t="s">
        <v>293</v>
      </c>
      <c r="H260" s="233">
        <v>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321</v>
      </c>
      <c r="AT260" s="241" t="s">
        <v>234</v>
      </c>
      <c r="AU260" s="241" t="s">
        <v>85</v>
      </c>
      <c r="AY260" s="18" t="s">
        <v>232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321</v>
      </c>
      <c r="BM260" s="241" t="s">
        <v>2141</v>
      </c>
    </row>
    <row r="261" s="2" customFormat="1" ht="16.5" customHeight="1">
      <c r="A261" s="39"/>
      <c r="B261" s="40"/>
      <c r="C261" s="229" t="s">
        <v>901</v>
      </c>
      <c r="D261" s="229" t="s">
        <v>234</v>
      </c>
      <c r="E261" s="230" t="s">
        <v>2142</v>
      </c>
      <c r="F261" s="231" t="s">
        <v>2143</v>
      </c>
      <c r="G261" s="232" t="s">
        <v>293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321</v>
      </c>
      <c r="AT261" s="241" t="s">
        <v>234</v>
      </c>
      <c r="AU261" s="241" t="s">
        <v>85</v>
      </c>
      <c r="AY261" s="18" t="s">
        <v>232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321</v>
      </c>
      <c r="BM261" s="241" t="s">
        <v>2144</v>
      </c>
    </row>
    <row r="262" s="2" customFormat="1" ht="24.15" customHeight="1">
      <c r="A262" s="39"/>
      <c r="B262" s="40"/>
      <c r="C262" s="229" t="s">
        <v>905</v>
      </c>
      <c r="D262" s="229" t="s">
        <v>234</v>
      </c>
      <c r="E262" s="230" t="s">
        <v>2145</v>
      </c>
      <c r="F262" s="231" t="s">
        <v>2146</v>
      </c>
      <c r="G262" s="232" t="s">
        <v>293</v>
      </c>
      <c r="H262" s="233">
        <v>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321</v>
      </c>
      <c r="AT262" s="241" t="s">
        <v>234</v>
      </c>
      <c r="AU262" s="241" t="s">
        <v>85</v>
      </c>
      <c r="AY262" s="18" t="s">
        <v>232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321</v>
      </c>
      <c r="BM262" s="241" t="s">
        <v>2147</v>
      </c>
    </row>
    <row r="263" s="2" customFormat="1" ht="16.5" customHeight="1">
      <c r="A263" s="39"/>
      <c r="B263" s="40"/>
      <c r="C263" s="229" t="s">
        <v>909</v>
      </c>
      <c r="D263" s="229" t="s">
        <v>234</v>
      </c>
      <c r="E263" s="230" t="s">
        <v>2148</v>
      </c>
      <c r="F263" s="231" t="s">
        <v>2149</v>
      </c>
      <c r="G263" s="232" t="s">
        <v>293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321</v>
      </c>
      <c r="AT263" s="241" t="s">
        <v>234</v>
      </c>
      <c r="AU263" s="241" t="s">
        <v>85</v>
      </c>
      <c r="AY263" s="18" t="s">
        <v>232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321</v>
      </c>
      <c r="BM263" s="241" t="s">
        <v>2150</v>
      </c>
    </row>
    <row r="264" s="2" customFormat="1" ht="24.15" customHeight="1">
      <c r="A264" s="39"/>
      <c r="B264" s="40"/>
      <c r="C264" s="229" t="s">
        <v>913</v>
      </c>
      <c r="D264" s="229" t="s">
        <v>234</v>
      </c>
      <c r="E264" s="230" t="s">
        <v>2151</v>
      </c>
      <c r="F264" s="231" t="s">
        <v>2152</v>
      </c>
      <c r="G264" s="232" t="s">
        <v>293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321</v>
      </c>
      <c r="AT264" s="241" t="s">
        <v>234</v>
      </c>
      <c r="AU264" s="241" t="s">
        <v>85</v>
      </c>
      <c r="AY264" s="18" t="s">
        <v>232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321</v>
      </c>
      <c r="BM264" s="241" t="s">
        <v>2153</v>
      </c>
    </row>
    <row r="265" s="2" customFormat="1" ht="24.15" customHeight="1">
      <c r="A265" s="39"/>
      <c r="B265" s="40"/>
      <c r="C265" s="229" t="s">
        <v>917</v>
      </c>
      <c r="D265" s="229" t="s">
        <v>234</v>
      </c>
      <c r="E265" s="230" t="s">
        <v>2154</v>
      </c>
      <c r="F265" s="231" t="s">
        <v>2155</v>
      </c>
      <c r="G265" s="232" t="s">
        <v>1939</v>
      </c>
      <c r="H265" s="307"/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321</v>
      </c>
      <c r="AT265" s="241" t="s">
        <v>234</v>
      </c>
      <c r="AU265" s="241" t="s">
        <v>85</v>
      </c>
      <c r="AY265" s="18" t="s">
        <v>232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321</v>
      </c>
      <c r="BM265" s="241" t="s">
        <v>2156</v>
      </c>
    </row>
    <row r="266" s="12" customFormat="1" ht="22.8" customHeight="1">
      <c r="A266" s="12"/>
      <c r="B266" s="213"/>
      <c r="C266" s="214"/>
      <c r="D266" s="215" t="s">
        <v>75</v>
      </c>
      <c r="E266" s="227" t="s">
        <v>743</v>
      </c>
      <c r="F266" s="227" t="s">
        <v>744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SUM(P267:P279)</f>
        <v>0</v>
      </c>
      <c r="Q266" s="221"/>
      <c r="R266" s="222">
        <f>SUM(R267:R279)</f>
        <v>0</v>
      </c>
      <c r="S266" s="221"/>
      <c r="T266" s="223">
        <f>SUM(T267:T279)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85</v>
      </c>
      <c r="AT266" s="225" t="s">
        <v>75</v>
      </c>
      <c r="AU266" s="225" t="s">
        <v>83</v>
      </c>
      <c r="AY266" s="224" t="s">
        <v>232</v>
      </c>
      <c r="BK266" s="226">
        <f>SUM(BK267:BK279)</f>
        <v>0</v>
      </c>
    </row>
    <row r="267" s="2" customFormat="1" ht="16.5" customHeight="1">
      <c r="A267" s="39"/>
      <c r="B267" s="40"/>
      <c r="C267" s="229" t="s">
        <v>921</v>
      </c>
      <c r="D267" s="229" t="s">
        <v>234</v>
      </c>
      <c r="E267" s="230" t="s">
        <v>2157</v>
      </c>
      <c r="F267" s="231" t="s">
        <v>2158</v>
      </c>
      <c r="G267" s="232" t="s">
        <v>164</v>
      </c>
      <c r="H267" s="233">
        <v>35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321</v>
      </c>
      <c r="AT267" s="241" t="s">
        <v>234</v>
      </c>
      <c r="AU267" s="241" t="s">
        <v>85</v>
      </c>
      <c r="AY267" s="18" t="s">
        <v>232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321</v>
      </c>
      <c r="BM267" s="241" t="s">
        <v>2159</v>
      </c>
    </row>
    <row r="268" s="2" customFormat="1" ht="16.5" customHeight="1">
      <c r="A268" s="39"/>
      <c r="B268" s="40"/>
      <c r="C268" s="229" t="s">
        <v>925</v>
      </c>
      <c r="D268" s="229" t="s">
        <v>234</v>
      </c>
      <c r="E268" s="230" t="s">
        <v>2160</v>
      </c>
      <c r="F268" s="231" t="s">
        <v>2161</v>
      </c>
      <c r="G268" s="232" t="s">
        <v>164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321</v>
      </c>
      <c r="AT268" s="241" t="s">
        <v>234</v>
      </c>
      <c r="AU268" s="241" t="s">
        <v>85</v>
      </c>
      <c r="AY268" s="18" t="s">
        <v>232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321</v>
      </c>
      <c r="BM268" s="241" t="s">
        <v>2162</v>
      </c>
    </row>
    <row r="269" s="2" customFormat="1" ht="16.5" customHeight="1">
      <c r="A269" s="39"/>
      <c r="B269" s="40"/>
      <c r="C269" s="229" t="s">
        <v>929</v>
      </c>
      <c r="D269" s="229" t="s">
        <v>234</v>
      </c>
      <c r="E269" s="230" t="s">
        <v>2163</v>
      </c>
      <c r="F269" s="231" t="s">
        <v>2164</v>
      </c>
      <c r="G269" s="232" t="s">
        <v>164</v>
      </c>
      <c r="H269" s="233">
        <v>55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321</v>
      </c>
      <c r="AT269" s="241" t="s">
        <v>234</v>
      </c>
      <c r="AU269" s="241" t="s">
        <v>85</v>
      </c>
      <c r="AY269" s="18" t="s">
        <v>232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321</v>
      </c>
      <c r="BM269" s="241" t="s">
        <v>2165</v>
      </c>
    </row>
    <row r="270" s="2" customFormat="1" ht="16.5" customHeight="1">
      <c r="A270" s="39"/>
      <c r="B270" s="40"/>
      <c r="C270" s="229" t="s">
        <v>933</v>
      </c>
      <c r="D270" s="229" t="s">
        <v>234</v>
      </c>
      <c r="E270" s="230" t="s">
        <v>2166</v>
      </c>
      <c r="F270" s="231" t="s">
        <v>2167</v>
      </c>
      <c r="G270" s="232" t="s">
        <v>164</v>
      </c>
      <c r="H270" s="233">
        <v>20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321</v>
      </c>
      <c r="AT270" s="241" t="s">
        <v>234</v>
      </c>
      <c r="AU270" s="241" t="s">
        <v>85</v>
      </c>
      <c r="AY270" s="18" t="s">
        <v>232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321</v>
      </c>
      <c r="BM270" s="241" t="s">
        <v>2168</v>
      </c>
    </row>
    <row r="271" s="2" customFormat="1" ht="16.5" customHeight="1">
      <c r="A271" s="39"/>
      <c r="B271" s="40"/>
      <c r="C271" s="229" t="s">
        <v>937</v>
      </c>
      <c r="D271" s="229" t="s">
        <v>234</v>
      </c>
      <c r="E271" s="230" t="s">
        <v>2169</v>
      </c>
      <c r="F271" s="231" t="s">
        <v>2170</v>
      </c>
      <c r="G271" s="232" t="s">
        <v>164</v>
      </c>
      <c r="H271" s="233">
        <v>5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321</v>
      </c>
      <c r="AT271" s="241" t="s">
        <v>234</v>
      </c>
      <c r="AU271" s="241" t="s">
        <v>85</v>
      </c>
      <c r="AY271" s="18" t="s">
        <v>232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321</v>
      </c>
      <c r="BM271" s="241" t="s">
        <v>2171</v>
      </c>
    </row>
    <row r="272" s="2" customFormat="1" ht="16.5" customHeight="1">
      <c r="A272" s="39"/>
      <c r="B272" s="40"/>
      <c r="C272" s="229" t="s">
        <v>941</v>
      </c>
      <c r="D272" s="229" t="s">
        <v>234</v>
      </c>
      <c r="E272" s="230" t="s">
        <v>2172</v>
      </c>
      <c r="F272" s="231" t="s">
        <v>2173</v>
      </c>
      <c r="G272" s="232" t="s">
        <v>164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321</v>
      </c>
      <c r="AT272" s="241" t="s">
        <v>234</v>
      </c>
      <c r="AU272" s="241" t="s">
        <v>85</v>
      </c>
      <c r="AY272" s="18" t="s">
        <v>232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321</v>
      </c>
      <c r="BM272" s="241" t="s">
        <v>2174</v>
      </c>
    </row>
    <row r="273" s="2" customFormat="1" ht="16.5" customHeight="1">
      <c r="A273" s="39"/>
      <c r="B273" s="40"/>
      <c r="C273" s="229" t="s">
        <v>945</v>
      </c>
      <c r="D273" s="229" t="s">
        <v>234</v>
      </c>
      <c r="E273" s="230" t="s">
        <v>2175</v>
      </c>
      <c r="F273" s="231" t="s">
        <v>2176</v>
      </c>
      <c r="G273" s="232" t="s">
        <v>164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321</v>
      </c>
      <c r="AT273" s="241" t="s">
        <v>234</v>
      </c>
      <c r="AU273" s="241" t="s">
        <v>85</v>
      </c>
      <c r="AY273" s="18" t="s">
        <v>232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321</v>
      </c>
      <c r="BM273" s="241" t="s">
        <v>2177</v>
      </c>
    </row>
    <row r="274" s="2" customFormat="1" ht="16.5" customHeight="1">
      <c r="A274" s="39"/>
      <c r="B274" s="40"/>
      <c r="C274" s="229" t="s">
        <v>950</v>
      </c>
      <c r="D274" s="229" t="s">
        <v>234</v>
      </c>
      <c r="E274" s="230" t="s">
        <v>2178</v>
      </c>
      <c r="F274" s="231" t="s">
        <v>2179</v>
      </c>
      <c r="G274" s="232" t="s">
        <v>164</v>
      </c>
      <c r="H274" s="233">
        <v>5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321</v>
      </c>
      <c r="AT274" s="241" t="s">
        <v>234</v>
      </c>
      <c r="AU274" s="241" t="s">
        <v>85</v>
      </c>
      <c r="AY274" s="18" t="s">
        <v>232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321</v>
      </c>
      <c r="BM274" s="241" t="s">
        <v>2180</v>
      </c>
    </row>
    <row r="275" s="2" customFormat="1" ht="16.5" customHeight="1">
      <c r="A275" s="39"/>
      <c r="B275" s="40"/>
      <c r="C275" s="229" t="s">
        <v>956</v>
      </c>
      <c r="D275" s="229" t="s">
        <v>234</v>
      </c>
      <c r="E275" s="230" t="s">
        <v>2181</v>
      </c>
      <c r="F275" s="231" t="s">
        <v>2182</v>
      </c>
      <c r="G275" s="232" t="s">
        <v>164</v>
      </c>
      <c r="H275" s="233">
        <v>35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321</v>
      </c>
      <c r="AT275" s="241" t="s">
        <v>234</v>
      </c>
      <c r="AU275" s="241" t="s">
        <v>85</v>
      </c>
      <c r="AY275" s="18" t="s">
        <v>232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321</v>
      </c>
      <c r="BM275" s="241" t="s">
        <v>2183</v>
      </c>
    </row>
    <row r="276" s="2" customFormat="1" ht="16.5" customHeight="1">
      <c r="A276" s="39"/>
      <c r="B276" s="40"/>
      <c r="C276" s="229" t="s">
        <v>961</v>
      </c>
      <c r="D276" s="229" t="s">
        <v>234</v>
      </c>
      <c r="E276" s="230" t="s">
        <v>2184</v>
      </c>
      <c r="F276" s="231" t="s">
        <v>2185</v>
      </c>
      <c r="G276" s="232" t="s">
        <v>164</v>
      </c>
      <c r="H276" s="233">
        <v>30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321</v>
      </c>
      <c r="AT276" s="241" t="s">
        <v>234</v>
      </c>
      <c r="AU276" s="241" t="s">
        <v>85</v>
      </c>
      <c r="AY276" s="18" t="s">
        <v>232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321</v>
      </c>
      <c r="BM276" s="241" t="s">
        <v>2186</v>
      </c>
    </row>
    <row r="277" s="2" customFormat="1" ht="16.5" customHeight="1">
      <c r="A277" s="39"/>
      <c r="B277" s="40"/>
      <c r="C277" s="229" t="s">
        <v>966</v>
      </c>
      <c r="D277" s="229" t="s">
        <v>234</v>
      </c>
      <c r="E277" s="230" t="s">
        <v>2187</v>
      </c>
      <c r="F277" s="231" t="s">
        <v>2188</v>
      </c>
      <c r="G277" s="232" t="s">
        <v>164</v>
      </c>
      <c r="H277" s="233">
        <v>20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321</v>
      </c>
      <c r="AT277" s="241" t="s">
        <v>234</v>
      </c>
      <c r="AU277" s="241" t="s">
        <v>85</v>
      </c>
      <c r="AY277" s="18" t="s">
        <v>232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321</v>
      </c>
      <c r="BM277" s="241" t="s">
        <v>2189</v>
      </c>
    </row>
    <row r="278" s="2" customFormat="1" ht="16.5" customHeight="1">
      <c r="A278" s="39"/>
      <c r="B278" s="40"/>
      <c r="C278" s="229" t="s">
        <v>970</v>
      </c>
      <c r="D278" s="229" t="s">
        <v>234</v>
      </c>
      <c r="E278" s="230" t="s">
        <v>2190</v>
      </c>
      <c r="F278" s="231" t="s">
        <v>2191</v>
      </c>
      <c r="G278" s="232" t="s">
        <v>164</v>
      </c>
      <c r="H278" s="233">
        <v>145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321</v>
      </c>
      <c r="AT278" s="241" t="s">
        <v>234</v>
      </c>
      <c r="AU278" s="241" t="s">
        <v>85</v>
      </c>
      <c r="AY278" s="18" t="s">
        <v>232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321</v>
      </c>
      <c r="BM278" s="241" t="s">
        <v>2192</v>
      </c>
    </row>
    <row r="279" s="2" customFormat="1" ht="24.15" customHeight="1">
      <c r="A279" s="39"/>
      <c r="B279" s="40"/>
      <c r="C279" s="229" t="s">
        <v>975</v>
      </c>
      <c r="D279" s="229" t="s">
        <v>234</v>
      </c>
      <c r="E279" s="230" t="s">
        <v>2193</v>
      </c>
      <c r="F279" s="231" t="s">
        <v>2194</v>
      </c>
      <c r="G279" s="232" t="s">
        <v>1939</v>
      </c>
      <c r="H279" s="307"/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321</v>
      </c>
      <c r="AT279" s="241" t="s">
        <v>234</v>
      </c>
      <c r="AU279" s="241" t="s">
        <v>85</v>
      </c>
      <c r="AY279" s="18" t="s">
        <v>232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321</v>
      </c>
      <c r="BM279" s="241" t="s">
        <v>2195</v>
      </c>
    </row>
    <row r="280" s="12" customFormat="1" ht="22.8" customHeight="1">
      <c r="A280" s="12"/>
      <c r="B280" s="213"/>
      <c r="C280" s="214"/>
      <c r="D280" s="215" t="s">
        <v>75</v>
      </c>
      <c r="E280" s="227" t="s">
        <v>2196</v>
      </c>
      <c r="F280" s="227" t="s">
        <v>2197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SUM(P281:P287)</f>
        <v>0</v>
      </c>
      <c r="Q280" s="221"/>
      <c r="R280" s="222">
        <f>SUM(R281:R287)</f>
        <v>0</v>
      </c>
      <c r="S280" s="221"/>
      <c r="T280" s="223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83</v>
      </c>
      <c r="AT280" s="225" t="s">
        <v>75</v>
      </c>
      <c r="AU280" s="225" t="s">
        <v>83</v>
      </c>
      <c r="AY280" s="224" t="s">
        <v>232</v>
      </c>
      <c r="BK280" s="226">
        <f>SUM(BK281:BK287)</f>
        <v>0</v>
      </c>
    </row>
    <row r="281" s="2" customFormat="1" ht="24.15" customHeight="1">
      <c r="A281" s="39"/>
      <c r="B281" s="40"/>
      <c r="C281" s="229" t="s">
        <v>980</v>
      </c>
      <c r="D281" s="229" t="s">
        <v>234</v>
      </c>
      <c r="E281" s="230" t="s">
        <v>2198</v>
      </c>
      <c r="F281" s="231" t="s">
        <v>2199</v>
      </c>
      <c r="G281" s="232" t="s">
        <v>164</v>
      </c>
      <c r="H281" s="233">
        <v>10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321</v>
      </c>
      <c r="AT281" s="241" t="s">
        <v>234</v>
      </c>
      <c r="AU281" s="241" t="s">
        <v>85</v>
      </c>
      <c r="AY281" s="18" t="s">
        <v>232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321</v>
      </c>
      <c r="BM281" s="241" t="s">
        <v>2200</v>
      </c>
    </row>
    <row r="282" s="2" customFormat="1" ht="16.5" customHeight="1">
      <c r="A282" s="39"/>
      <c r="B282" s="40"/>
      <c r="C282" s="229" t="s">
        <v>984</v>
      </c>
      <c r="D282" s="229" t="s">
        <v>234</v>
      </c>
      <c r="E282" s="230" t="s">
        <v>2201</v>
      </c>
      <c r="F282" s="231" t="s">
        <v>2202</v>
      </c>
      <c r="G282" s="232" t="s">
        <v>164</v>
      </c>
      <c r="H282" s="233">
        <v>10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321</v>
      </c>
      <c r="AT282" s="241" t="s">
        <v>234</v>
      </c>
      <c r="AU282" s="241" t="s">
        <v>85</v>
      </c>
      <c r="AY282" s="18" t="s">
        <v>232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321</v>
      </c>
      <c r="BM282" s="241" t="s">
        <v>2203</v>
      </c>
    </row>
    <row r="283" s="2" customFormat="1" ht="24.15" customHeight="1">
      <c r="A283" s="39"/>
      <c r="B283" s="40"/>
      <c r="C283" s="229" t="s">
        <v>990</v>
      </c>
      <c r="D283" s="229" t="s">
        <v>234</v>
      </c>
      <c r="E283" s="230" t="s">
        <v>2204</v>
      </c>
      <c r="F283" s="231" t="s">
        <v>2205</v>
      </c>
      <c r="G283" s="232" t="s">
        <v>164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321</v>
      </c>
      <c r="AT283" s="241" t="s">
        <v>234</v>
      </c>
      <c r="AU283" s="241" t="s">
        <v>85</v>
      </c>
      <c r="AY283" s="18" t="s">
        <v>232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321</v>
      </c>
      <c r="BM283" s="241" t="s">
        <v>2206</v>
      </c>
    </row>
    <row r="284" s="2" customFormat="1" ht="24.15" customHeight="1">
      <c r="A284" s="39"/>
      <c r="B284" s="40"/>
      <c r="C284" s="229" t="s">
        <v>994</v>
      </c>
      <c r="D284" s="229" t="s">
        <v>234</v>
      </c>
      <c r="E284" s="230" t="s">
        <v>2207</v>
      </c>
      <c r="F284" s="231" t="s">
        <v>2208</v>
      </c>
      <c r="G284" s="232" t="s">
        <v>293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321</v>
      </c>
      <c r="AT284" s="241" t="s">
        <v>234</v>
      </c>
      <c r="AU284" s="241" t="s">
        <v>85</v>
      </c>
      <c r="AY284" s="18" t="s">
        <v>232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321</v>
      </c>
      <c r="BM284" s="241" t="s">
        <v>2209</v>
      </c>
    </row>
    <row r="285" s="2" customFormat="1" ht="21.75" customHeight="1">
      <c r="A285" s="39"/>
      <c r="B285" s="40"/>
      <c r="C285" s="229" t="s">
        <v>999</v>
      </c>
      <c r="D285" s="229" t="s">
        <v>234</v>
      </c>
      <c r="E285" s="230" t="s">
        <v>2210</v>
      </c>
      <c r="F285" s="231" t="s">
        <v>2211</v>
      </c>
      <c r="G285" s="232" t="s">
        <v>293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321</v>
      </c>
      <c r="AT285" s="241" t="s">
        <v>234</v>
      </c>
      <c r="AU285" s="241" t="s">
        <v>85</v>
      </c>
      <c r="AY285" s="18" t="s">
        <v>232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321</v>
      </c>
      <c r="BM285" s="241" t="s">
        <v>2212</v>
      </c>
    </row>
    <row r="286" s="2" customFormat="1" ht="24.15" customHeight="1">
      <c r="A286" s="39"/>
      <c r="B286" s="40"/>
      <c r="C286" s="229" t="s">
        <v>1003</v>
      </c>
      <c r="D286" s="229" t="s">
        <v>234</v>
      </c>
      <c r="E286" s="230" t="s">
        <v>2213</v>
      </c>
      <c r="F286" s="231" t="s">
        <v>2214</v>
      </c>
      <c r="G286" s="232" t="s">
        <v>293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321</v>
      </c>
      <c r="AT286" s="241" t="s">
        <v>234</v>
      </c>
      <c r="AU286" s="241" t="s">
        <v>85</v>
      </c>
      <c r="AY286" s="18" t="s">
        <v>232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321</v>
      </c>
      <c r="BM286" s="241" t="s">
        <v>2215</v>
      </c>
    </row>
    <row r="287" s="2" customFormat="1" ht="24.15" customHeight="1">
      <c r="A287" s="39"/>
      <c r="B287" s="40"/>
      <c r="C287" s="229" t="s">
        <v>1008</v>
      </c>
      <c r="D287" s="229" t="s">
        <v>234</v>
      </c>
      <c r="E287" s="230" t="s">
        <v>2216</v>
      </c>
      <c r="F287" s="231" t="s">
        <v>2217</v>
      </c>
      <c r="G287" s="232" t="s">
        <v>1939</v>
      </c>
      <c r="H287" s="307"/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321</v>
      </c>
      <c r="AT287" s="241" t="s">
        <v>234</v>
      </c>
      <c r="AU287" s="241" t="s">
        <v>85</v>
      </c>
      <c r="AY287" s="18" t="s">
        <v>232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321</v>
      </c>
      <c r="BM287" s="241" t="s">
        <v>2218</v>
      </c>
    </row>
    <row r="288" s="12" customFormat="1" ht="22.8" customHeight="1">
      <c r="A288" s="12"/>
      <c r="B288" s="213"/>
      <c r="C288" s="214"/>
      <c r="D288" s="215" t="s">
        <v>75</v>
      </c>
      <c r="E288" s="227" t="s">
        <v>2219</v>
      </c>
      <c r="F288" s="227" t="s">
        <v>2220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P289</f>
        <v>0</v>
      </c>
      <c r="Q288" s="221"/>
      <c r="R288" s="222">
        <f>R289</f>
        <v>0</v>
      </c>
      <c r="S288" s="221"/>
      <c r="T288" s="223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85</v>
      </c>
      <c r="AT288" s="225" t="s">
        <v>75</v>
      </c>
      <c r="AU288" s="225" t="s">
        <v>83</v>
      </c>
      <c r="AY288" s="224" t="s">
        <v>232</v>
      </c>
      <c r="BK288" s="226">
        <f>BK289</f>
        <v>0</v>
      </c>
    </row>
    <row r="289" s="2" customFormat="1" ht="24.15" customHeight="1">
      <c r="A289" s="39"/>
      <c r="B289" s="40"/>
      <c r="C289" s="229" t="s">
        <v>1014</v>
      </c>
      <c r="D289" s="229" t="s">
        <v>234</v>
      </c>
      <c r="E289" s="230" t="s">
        <v>2221</v>
      </c>
      <c r="F289" s="231" t="s">
        <v>2222</v>
      </c>
      <c r="G289" s="232" t="s">
        <v>293</v>
      </c>
      <c r="H289" s="233">
        <v>4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321</v>
      </c>
      <c r="AT289" s="241" t="s">
        <v>234</v>
      </c>
      <c r="AU289" s="241" t="s">
        <v>85</v>
      </c>
      <c r="AY289" s="18" t="s">
        <v>232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321</v>
      </c>
      <c r="BM289" s="241" t="s">
        <v>2223</v>
      </c>
    </row>
    <row r="290" s="12" customFormat="1" ht="22.8" customHeight="1">
      <c r="A290" s="12"/>
      <c r="B290" s="213"/>
      <c r="C290" s="214"/>
      <c r="D290" s="215" t="s">
        <v>75</v>
      </c>
      <c r="E290" s="227" t="s">
        <v>2224</v>
      </c>
      <c r="F290" s="227" t="s">
        <v>2225</v>
      </c>
      <c r="G290" s="214"/>
      <c r="H290" s="214"/>
      <c r="I290" s="217"/>
      <c r="J290" s="228">
        <f>BK290</f>
        <v>0</v>
      </c>
      <c r="K290" s="214"/>
      <c r="L290" s="219"/>
      <c r="M290" s="220"/>
      <c r="N290" s="221"/>
      <c r="O290" s="221"/>
      <c r="P290" s="222">
        <f>SUM(P291:P293)</f>
        <v>0</v>
      </c>
      <c r="Q290" s="221"/>
      <c r="R290" s="222">
        <f>SUM(R291:R293)</f>
        <v>0</v>
      </c>
      <c r="S290" s="221"/>
      <c r="T290" s="223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83</v>
      </c>
      <c r="AT290" s="225" t="s">
        <v>75</v>
      </c>
      <c r="AU290" s="225" t="s">
        <v>83</v>
      </c>
      <c r="AY290" s="224" t="s">
        <v>232</v>
      </c>
      <c r="BK290" s="226">
        <f>SUM(BK291:BK293)</f>
        <v>0</v>
      </c>
    </row>
    <row r="291" s="2" customFormat="1" ht="16.5" customHeight="1">
      <c r="A291" s="39"/>
      <c r="B291" s="40"/>
      <c r="C291" s="229" t="s">
        <v>1018</v>
      </c>
      <c r="D291" s="229" t="s">
        <v>234</v>
      </c>
      <c r="E291" s="230" t="s">
        <v>2226</v>
      </c>
      <c r="F291" s="231" t="s">
        <v>2227</v>
      </c>
      <c r="G291" s="232" t="s">
        <v>2228</v>
      </c>
      <c r="H291" s="233">
        <v>20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321</v>
      </c>
      <c r="AT291" s="241" t="s">
        <v>234</v>
      </c>
      <c r="AU291" s="241" t="s">
        <v>85</v>
      </c>
      <c r="AY291" s="18" t="s">
        <v>232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321</v>
      </c>
      <c r="BM291" s="241" t="s">
        <v>2229</v>
      </c>
    </row>
    <row r="292" s="2" customFormat="1" ht="16.5" customHeight="1">
      <c r="A292" s="39"/>
      <c r="B292" s="40"/>
      <c r="C292" s="229" t="s">
        <v>1023</v>
      </c>
      <c r="D292" s="229" t="s">
        <v>234</v>
      </c>
      <c r="E292" s="230" t="s">
        <v>2230</v>
      </c>
      <c r="F292" s="231" t="s">
        <v>2231</v>
      </c>
      <c r="G292" s="232" t="s">
        <v>1982</v>
      </c>
      <c r="H292" s="233">
        <v>1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321</v>
      </c>
      <c r="AT292" s="241" t="s">
        <v>234</v>
      </c>
      <c r="AU292" s="241" t="s">
        <v>85</v>
      </c>
      <c r="AY292" s="18" t="s">
        <v>232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321</v>
      </c>
      <c r="BM292" s="241" t="s">
        <v>2232</v>
      </c>
    </row>
    <row r="293" s="2" customFormat="1" ht="16.5" customHeight="1">
      <c r="A293" s="39"/>
      <c r="B293" s="40"/>
      <c r="C293" s="229" t="s">
        <v>1028</v>
      </c>
      <c r="D293" s="229" t="s">
        <v>234</v>
      </c>
      <c r="E293" s="230" t="s">
        <v>2233</v>
      </c>
      <c r="F293" s="231" t="s">
        <v>2234</v>
      </c>
      <c r="G293" s="232" t="s">
        <v>2228</v>
      </c>
      <c r="H293" s="233">
        <v>10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321</v>
      </c>
      <c r="AT293" s="241" t="s">
        <v>234</v>
      </c>
      <c r="AU293" s="241" t="s">
        <v>85</v>
      </c>
      <c r="AY293" s="18" t="s">
        <v>232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321</v>
      </c>
      <c r="BM293" s="241" t="s">
        <v>2235</v>
      </c>
    </row>
    <row r="294" s="12" customFormat="1" ht="22.8" customHeight="1">
      <c r="A294" s="12"/>
      <c r="B294" s="213"/>
      <c r="C294" s="214"/>
      <c r="D294" s="215" t="s">
        <v>75</v>
      </c>
      <c r="E294" s="227" t="s">
        <v>2236</v>
      </c>
      <c r="F294" s="227" t="s">
        <v>2237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SUM(P295:P296)</f>
        <v>0</v>
      </c>
      <c r="Q294" s="221"/>
      <c r="R294" s="222">
        <f>SUM(R295:R296)</f>
        <v>0</v>
      </c>
      <c r="S294" s="221"/>
      <c r="T294" s="223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83</v>
      </c>
      <c r="AT294" s="225" t="s">
        <v>75</v>
      </c>
      <c r="AU294" s="225" t="s">
        <v>83</v>
      </c>
      <c r="AY294" s="224" t="s">
        <v>232</v>
      </c>
      <c r="BK294" s="226">
        <f>SUM(BK295:BK296)</f>
        <v>0</v>
      </c>
    </row>
    <row r="295" s="2" customFormat="1" ht="24.15" customHeight="1">
      <c r="A295" s="39"/>
      <c r="B295" s="40"/>
      <c r="C295" s="229" t="s">
        <v>1033</v>
      </c>
      <c r="D295" s="229" t="s">
        <v>234</v>
      </c>
      <c r="E295" s="230" t="s">
        <v>2238</v>
      </c>
      <c r="F295" s="231" t="s">
        <v>2239</v>
      </c>
      <c r="G295" s="232" t="s">
        <v>164</v>
      </c>
      <c r="H295" s="233">
        <v>50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321</v>
      </c>
      <c r="AT295" s="241" t="s">
        <v>234</v>
      </c>
      <c r="AU295" s="241" t="s">
        <v>85</v>
      </c>
      <c r="AY295" s="18" t="s">
        <v>232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321</v>
      </c>
      <c r="BM295" s="241" t="s">
        <v>2240</v>
      </c>
    </row>
    <row r="296" s="2" customFormat="1" ht="24.15" customHeight="1">
      <c r="A296" s="39"/>
      <c r="B296" s="40"/>
      <c r="C296" s="229" t="s">
        <v>1038</v>
      </c>
      <c r="D296" s="229" t="s">
        <v>234</v>
      </c>
      <c r="E296" s="230" t="s">
        <v>2241</v>
      </c>
      <c r="F296" s="231" t="s">
        <v>2242</v>
      </c>
      <c r="G296" s="232" t="s">
        <v>2243</v>
      </c>
      <c r="H296" s="233">
        <v>1</v>
      </c>
      <c r="I296" s="234"/>
      <c r="J296" s="235">
        <f>ROUND(I296*H296,2)</f>
        <v>0</v>
      </c>
      <c r="K296" s="236"/>
      <c r="L296" s="45"/>
      <c r="M296" s="302" t="s">
        <v>1</v>
      </c>
      <c r="N296" s="303" t="s">
        <v>41</v>
      </c>
      <c r="O296" s="304"/>
      <c r="P296" s="305">
        <f>O296*H296</f>
        <v>0</v>
      </c>
      <c r="Q296" s="305">
        <v>0</v>
      </c>
      <c r="R296" s="305">
        <f>Q296*H296</f>
        <v>0</v>
      </c>
      <c r="S296" s="305">
        <v>0</v>
      </c>
      <c r="T296" s="30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321</v>
      </c>
      <c r="AT296" s="241" t="s">
        <v>234</v>
      </c>
      <c r="AU296" s="241" t="s">
        <v>85</v>
      </c>
      <c r="AY296" s="18" t="s">
        <v>232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321</v>
      </c>
      <c r="BM296" s="241" t="s">
        <v>2244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7x/dcC73iNaNoRkw6cRSSfY1YM99r9CzUkFha5/vflAcMm3HJhfLWEI6wZhcNtXV6sb3ci/pzNP9/3DauqzHIA==" hashValue="9hfuI15uOFlosMkVx3M4TJgHT1c/Xpkz3h2ehUmnt66BvPGbpi82wWOeplD2vWBP4DHlaRJCx5CXCVHsI8tvow==" algorithmName="SHA-512" password="CC35"/>
  <autoFilter ref="C130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2245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ROUND((SUM(BE127:BE171)),  2)</f>
        <v>0</v>
      </c>
      <c r="G35" s="39"/>
      <c r="H35" s="39"/>
      <c r="I35" s="166">
        <v>0.20999999999999999</v>
      </c>
      <c r="J35" s="165">
        <f>ROUND(((SUM(BE127:BE171))*I35),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ROUND((SUM(BF127:BF171)),  2)</f>
        <v>0</v>
      </c>
      <c r="G36" s="39"/>
      <c r="H36" s="39"/>
      <c r="I36" s="166">
        <v>0.12</v>
      </c>
      <c r="J36" s="165">
        <f>ROUND(((SUM(BF127:BF171))*I36),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ROUND((SUM(BG127:BG171)),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ROUND((SUM(BH127:BH171)),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ROUND((SUM(BI127:BI171)),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D.1.4.1b - Drenáže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2246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2247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2248</v>
      </c>
      <c r="E101" s="198"/>
      <c r="F101" s="198"/>
      <c r="G101" s="198"/>
      <c r="H101" s="198"/>
      <c r="I101" s="198"/>
      <c r="J101" s="199">
        <f>J130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2249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2250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2251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1889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217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D.1.4.1b - Drenáže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19. 3. 2025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30</v>
      </c>
      <c r="J123" s="37" t="str">
        <f>E23</f>
        <v>AGP nova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QSB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218</v>
      </c>
      <c r="D126" s="204" t="s">
        <v>61</v>
      </c>
      <c r="E126" s="204" t="s">
        <v>57</v>
      </c>
      <c r="F126" s="204" t="s">
        <v>58</v>
      </c>
      <c r="G126" s="204" t="s">
        <v>219</v>
      </c>
      <c r="H126" s="204" t="s">
        <v>220</v>
      </c>
      <c r="I126" s="204" t="s">
        <v>221</v>
      </c>
      <c r="J126" s="205" t="s">
        <v>193</v>
      </c>
      <c r="K126" s="206" t="s">
        <v>222</v>
      </c>
      <c r="L126" s="207"/>
      <c r="M126" s="101" t="s">
        <v>1</v>
      </c>
      <c r="N126" s="102" t="s">
        <v>40</v>
      </c>
      <c r="O126" s="102" t="s">
        <v>223</v>
      </c>
      <c r="P126" s="102" t="s">
        <v>224</v>
      </c>
      <c r="Q126" s="102" t="s">
        <v>225</v>
      </c>
      <c r="R126" s="102" t="s">
        <v>226</v>
      </c>
      <c r="S126" s="102" t="s">
        <v>227</v>
      </c>
      <c r="T126" s="103" t="s">
        <v>228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229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195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2252</v>
      </c>
      <c r="F128" s="216" t="s">
        <v>2253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P129+P130+P135+P151+P164+P168</f>
        <v>0</v>
      </c>
      <c r="Q128" s="221"/>
      <c r="R128" s="222">
        <f>R129+R130+R135+R151+R164+R168</f>
        <v>0</v>
      </c>
      <c r="S128" s="221"/>
      <c r="T128" s="223">
        <f>T129+T130+T135+T151+T164+T168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237</v>
      </c>
      <c r="AT128" s="225" t="s">
        <v>75</v>
      </c>
      <c r="AU128" s="225" t="s">
        <v>76</v>
      </c>
      <c r="AY128" s="224" t="s">
        <v>232</v>
      </c>
      <c r="BK128" s="226">
        <f>BK129+BK130+BK135+BK151+BK164+BK168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2254</v>
      </c>
      <c r="F129" s="227" t="s">
        <v>2255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v>0</v>
      </c>
      <c r="Q129" s="221"/>
      <c r="R129" s="222">
        <v>0</v>
      </c>
      <c r="S129" s="221"/>
      <c r="T129" s="223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237</v>
      </c>
      <c r="AT129" s="225" t="s">
        <v>75</v>
      </c>
      <c r="AU129" s="225" t="s">
        <v>83</v>
      </c>
      <c r="AY129" s="224" t="s">
        <v>232</v>
      </c>
      <c r="BK129" s="226"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2256</v>
      </c>
      <c r="F130" s="227" t="s">
        <v>2257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SUM(P131:P134)</f>
        <v>0</v>
      </c>
      <c r="Q130" s="221"/>
      <c r="R130" s="222">
        <f>SUM(R131:R134)</f>
        <v>0</v>
      </c>
      <c r="S130" s="221"/>
      <c r="T130" s="22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237</v>
      </c>
      <c r="AT130" s="225" t="s">
        <v>75</v>
      </c>
      <c r="AU130" s="225" t="s">
        <v>83</v>
      </c>
      <c r="AY130" s="224" t="s">
        <v>232</v>
      </c>
      <c r="BK130" s="226">
        <f>SUM(BK131:BK134)</f>
        <v>0</v>
      </c>
    </row>
    <row r="131" s="2" customFormat="1" ht="24.15" customHeight="1">
      <c r="A131" s="39"/>
      <c r="B131" s="40"/>
      <c r="C131" s="229" t="s">
        <v>83</v>
      </c>
      <c r="D131" s="229" t="s">
        <v>234</v>
      </c>
      <c r="E131" s="230" t="s">
        <v>2258</v>
      </c>
      <c r="F131" s="231" t="s">
        <v>2259</v>
      </c>
      <c r="G131" s="232" t="s">
        <v>164</v>
      </c>
      <c r="H131" s="233">
        <v>574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321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321</v>
      </c>
      <c r="BM131" s="241" t="s">
        <v>2260</v>
      </c>
    </row>
    <row r="132" s="2" customFormat="1" ht="24.15" customHeight="1">
      <c r="A132" s="39"/>
      <c r="B132" s="40"/>
      <c r="C132" s="229" t="s">
        <v>85</v>
      </c>
      <c r="D132" s="229" t="s">
        <v>234</v>
      </c>
      <c r="E132" s="230" t="s">
        <v>2261</v>
      </c>
      <c r="F132" s="231" t="s">
        <v>2262</v>
      </c>
      <c r="G132" s="232" t="s">
        <v>164</v>
      </c>
      <c r="H132" s="233">
        <v>76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2263</v>
      </c>
    </row>
    <row r="133" s="2" customFormat="1" ht="16.5" customHeight="1">
      <c r="A133" s="39"/>
      <c r="B133" s="40"/>
      <c r="C133" s="229" t="s">
        <v>244</v>
      </c>
      <c r="D133" s="229" t="s">
        <v>234</v>
      </c>
      <c r="E133" s="230" t="s">
        <v>2264</v>
      </c>
      <c r="F133" s="231" t="s">
        <v>2265</v>
      </c>
      <c r="G133" s="232" t="s">
        <v>293</v>
      </c>
      <c r="H133" s="233">
        <v>12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2266</v>
      </c>
    </row>
    <row r="134" s="2" customFormat="1" ht="16.5" customHeight="1">
      <c r="A134" s="39"/>
      <c r="B134" s="40"/>
      <c r="C134" s="229" t="s">
        <v>237</v>
      </c>
      <c r="D134" s="229" t="s">
        <v>234</v>
      </c>
      <c r="E134" s="230" t="s">
        <v>2267</v>
      </c>
      <c r="F134" s="231" t="s">
        <v>2268</v>
      </c>
      <c r="G134" s="232" t="s">
        <v>167</v>
      </c>
      <c r="H134" s="233">
        <v>1300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2269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2270</v>
      </c>
      <c r="F135" s="227" t="s">
        <v>2271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SUM(P136:P150)</f>
        <v>0</v>
      </c>
      <c r="Q135" s="221"/>
      <c r="R135" s="222">
        <f>SUM(R136:R150)</f>
        <v>0</v>
      </c>
      <c r="S135" s="221"/>
      <c r="T135" s="223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237</v>
      </c>
      <c r="AT135" s="225" t="s">
        <v>75</v>
      </c>
      <c r="AU135" s="225" t="s">
        <v>83</v>
      </c>
      <c r="AY135" s="224" t="s">
        <v>232</v>
      </c>
      <c r="BK135" s="226">
        <f>SUM(BK136:BK150)</f>
        <v>0</v>
      </c>
    </row>
    <row r="136" s="2" customFormat="1" ht="16.5" customHeight="1">
      <c r="A136" s="39"/>
      <c r="B136" s="40"/>
      <c r="C136" s="229" t="s">
        <v>252</v>
      </c>
      <c r="D136" s="229" t="s">
        <v>234</v>
      </c>
      <c r="E136" s="230" t="s">
        <v>2272</v>
      </c>
      <c r="F136" s="231" t="s">
        <v>2273</v>
      </c>
      <c r="G136" s="232" t="s">
        <v>293</v>
      </c>
      <c r="H136" s="233">
        <v>15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2274</v>
      </c>
    </row>
    <row r="137" s="2" customFormat="1" ht="24.15" customHeight="1">
      <c r="A137" s="39"/>
      <c r="B137" s="40"/>
      <c r="C137" s="229" t="s">
        <v>259</v>
      </c>
      <c r="D137" s="229" t="s">
        <v>234</v>
      </c>
      <c r="E137" s="230" t="s">
        <v>2275</v>
      </c>
      <c r="F137" s="231" t="s">
        <v>2276</v>
      </c>
      <c r="G137" s="232" t="s">
        <v>293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2277</v>
      </c>
    </row>
    <row r="138" s="2" customFormat="1" ht="21.75" customHeight="1">
      <c r="A138" s="39"/>
      <c r="B138" s="40"/>
      <c r="C138" s="229" t="s">
        <v>267</v>
      </c>
      <c r="D138" s="229" t="s">
        <v>234</v>
      </c>
      <c r="E138" s="230" t="s">
        <v>2278</v>
      </c>
      <c r="F138" s="231" t="s">
        <v>2279</v>
      </c>
      <c r="G138" s="232" t="s">
        <v>293</v>
      </c>
      <c r="H138" s="233">
        <v>30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2280</v>
      </c>
    </row>
    <row r="139" s="2" customFormat="1" ht="21.75" customHeight="1">
      <c r="A139" s="39"/>
      <c r="B139" s="40"/>
      <c r="C139" s="229" t="s">
        <v>273</v>
      </c>
      <c r="D139" s="229" t="s">
        <v>234</v>
      </c>
      <c r="E139" s="230" t="s">
        <v>2281</v>
      </c>
      <c r="F139" s="231" t="s">
        <v>2282</v>
      </c>
      <c r="G139" s="232" t="s">
        <v>293</v>
      </c>
      <c r="H139" s="233">
        <v>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2283</v>
      </c>
    </row>
    <row r="140" s="2" customFormat="1" ht="16.5" customHeight="1">
      <c r="A140" s="39"/>
      <c r="B140" s="40"/>
      <c r="C140" s="229" t="s">
        <v>281</v>
      </c>
      <c r="D140" s="229" t="s">
        <v>234</v>
      </c>
      <c r="E140" s="230" t="s">
        <v>2284</v>
      </c>
      <c r="F140" s="231" t="s">
        <v>2285</v>
      </c>
      <c r="G140" s="232" t="s">
        <v>293</v>
      </c>
      <c r="H140" s="233">
        <v>15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2286</v>
      </c>
    </row>
    <row r="141" s="2" customFormat="1" ht="16.5" customHeight="1">
      <c r="A141" s="39"/>
      <c r="B141" s="40"/>
      <c r="C141" s="229" t="s">
        <v>285</v>
      </c>
      <c r="D141" s="229" t="s">
        <v>234</v>
      </c>
      <c r="E141" s="230" t="s">
        <v>2287</v>
      </c>
      <c r="F141" s="231" t="s">
        <v>2288</v>
      </c>
      <c r="G141" s="232" t="s">
        <v>293</v>
      </c>
      <c r="H141" s="233">
        <v>15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2289</v>
      </c>
    </row>
    <row r="142" s="2" customFormat="1" ht="16.5" customHeight="1">
      <c r="A142" s="39"/>
      <c r="B142" s="40"/>
      <c r="C142" s="229" t="s">
        <v>290</v>
      </c>
      <c r="D142" s="229" t="s">
        <v>234</v>
      </c>
      <c r="E142" s="230" t="s">
        <v>2290</v>
      </c>
      <c r="F142" s="231" t="s">
        <v>2291</v>
      </c>
      <c r="G142" s="232" t="s">
        <v>293</v>
      </c>
      <c r="H142" s="233">
        <v>15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2292</v>
      </c>
    </row>
    <row r="143" s="2" customFormat="1" ht="16.5" customHeight="1">
      <c r="A143" s="39"/>
      <c r="B143" s="40"/>
      <c r="C143" s="229" t="s">
        <v>8</v>
      </c>
      <c r="D143" s="229" t="s">
        <v>234</v>
      </c>
      <c r="E143" s="230" t="s">
        <v>2293</v>
      </c>
      <c r="F143" s="231" t="s">
        <v>2294</v>
      </c>
      <c r="G143" s="232" t="s">
        <v>293</v>
      </c>
      <c r="H143" s="233">
        <v>15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2295</v>
      </c>
    </row>
    <row r="144" s="2" customFormat="1" ht="16.5" customHeight="1">
      <c r="A144" s="39"/>
      <c r="B144" s="40"/>
      <c r="C144" s="229" t="s">
        <v>302</v>
      </c>
      <c r="D144" s="229" t="s">
        <v>234</v>
      </c>
      <c r="E144" s="230" t="s">
        <v>2296</v>
      </c>
      <c r="F144" s="231" t="s">
        <v>2297</v>
      </c>
      <c r="G144" s="232" t="s">
        <v>293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2298</v>
      </c>
    </row>
    <row r="145" s="2" customFormat="1" ht="16.5" customHeight="1">
      <c r="A145" s="39"/>
      <c r="B145" s="40"/>
      <c r="C145" s="229" t="s">
        <v>311</v>
      </c>
      <c r="D145" s="229" t="s">
        <v>234</v>
      </c>
      <c r="E145" s="230" t="s">
        <v>2299</v>
      </c>
      <c r="F145" s="231" t="s">
        <v>2300</v>
      </c>
      <c r="G145" s="232" t="s">
        <v>293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2301</v>
      </c>
    </row>
    <row r="146" s="2" customFormat="1" ht="16.5" customHeight="1">
      <c r="A146" s="39"/>
      <c r="B146" s="40"/>
      <c r="C146" s="229" t="s">
        <v>316</v>
      </c>
      <c r="D146" s="229" t="s">
        <v>234</v>
      </c>
      <c r="E146" s="230" t="s">
        <v>2302</v>
      </c>
      <c r="F146" s="231" t="s">
        <v>2303</v>
      </c>
      <c r="G146" s="232" t="s">
        <v>293</v>
      </c>
      <c r="H146" s="233">
        <v>15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2304</v>
      </c>
    </row>
    <row r="147" s="2" customFormat="1" ht="37.8" customHeight="1">
      <c r="A147" s="39"/>
      <c r="B147" s="40"/>
      <c r="C147" s="229" t="s">
        <v>321</v>
      </c>
      <c r="D147" s="229" t="s">
        <v>234</v>
      </c>
      <c r="E147" s="230" t="s">
        <v>2305</v>
      </c>
      <c r="F147" s="231" t="s">
        <v>2306</v>
      </c>
      <c r="G147" s="232" t="s">
        <v>293</v>
      </c>
      <c r="H147" s="233">
        <v>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2307</v>
      </c>
    </row>
    <row r="148" s="2" customFormat="1" ht="37.8" customHeight="1">
      <c r="A148" s="39"/>
      <c r="B148" s="40"/>
      <c r="C148" s="229" t="s">
        <v>326</v>
      </c>
      <c r="D148" s="229" t="s">
        <v>234</v>
      </c>
      <c r="E148" s="230" t="s">
        <v>2308</v>
      </c>
      <c r="F148" s="231" t="s">
        <v>2309</v>
      </c>
      <c r="G148" s="232" t="s">
        <v>293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2310</v>
      </c>
    </row>
    <row r="149" s="2" customFormat="1" ht="16.5" customHeight="1">
      <c r="A149" s="39"/>
      <c r="B149" s="40"/>
      <c r="C149" s="229" t="s">
        <v>332</v>
      </c>
      <c r="D149" s="229" t="s">
        <v>234</v>
      </c>
      <c r="E149" s="230" t="s">
        <v>2311</v>
      </c>
      <c r="F149" s="231" t="s">
        <v>2312</v>
      </c>
      <c r="G149" s="232" t="s">
        <v>293</v>
      </c>
      <c r="H149" s="233">
        <v>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2313</v>
      </c>
    </row>
    <row r="150" s="2" customFormat="1" ht="24.15" customHeight="1">
      <c r="A150" s="39"/>
      <c r="B150" s="40"/>
      <c r="C150" s="229" t="s">
        <v>340</v>
      </c>
      <c r="D150" s="229" t="s">
        <v>234</v>
      </c>
      <c r="E150" s="230" t="s">
        <v>2314</v>
      </c>
      <c r="F150" s="231" t="s">
        <v>2315</v>
      </c>
      <c r="G150" s="232" t="s">
        <v>293</v>
      </c>
      <c r="H150" s="233">
        <v>24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2316</v>
      </c>
    </row>
    <row r="151" s="12" customFormat="1" ht="22.8" customHeight="1">
      <c r="A151" s="12"/>
      <c r="B151" s="213"/>
      <c r="C151" s="214"/>
      <c r="D151" s="215" t="s">
        <v>75</v>
      </c>
      <c r="E151" s="227" t="s">
        <v>2317</v>
      </c>
      <c r="F151" s="227" t="s">
        <v>2318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SUM(P152:P163)</f>
        <v>0</v>
      </c>
      <c r="Q151" s="221"/>
      <c r="R151" s="222">
        <f>SUM(R152:R163)</f>
        <v>0</v>
      </c>
      <c r="S151" s="221"/>
      <c r="T151" s="223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237</v>
      </c>
      <c r="AT151" s="225" t="s">
        <v>75</v>
      </c>
      <c r="AU151" s="225" t="s">
        <v>83</v>
      </c>
      <c r="AY151" s="224" t="s">
        <v>232</v>
      </c>
      <c r="BK151" s="226">
        <f>SUM(BK152:BK163)</f>
        <v>0</v>
      </c>
    </row>
    <row r="152" s="2" customFormat="1" ht="21.75" customHeight="1">
      <c r="A152" s="39"/>
      <c r="B152" s="40"/>
      <c r="C152" s="229" t="s">
        <v>345</v>
      </c>
      <c r="D152" s="229" t="s">
        <v>234</v>
      </c>
      <c r="E152" s="230" t="s">
        <v>2319</v>
      </c>
      <c r="F152" s="231" t="s">
        <v>1894</v>
      </c>
      <c r="G152" s="232" t="s">
        <v>164</v>
      </c>
      <c r="H152" s="233">
        <v>220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2320</v>
      </c>
    </row>
    <row r="153" s="2" customFormat="1" ht="21.75" customHeight="1">
      <c r="A153" s="39"/>
      <c r="B153" s="40"/>
      <c r="C153" s="229" t="s">
        <v>7</v>
      </c>
      <c r="D153" s="229" t="s">
        <v>234</v>
      </c>
      <c r="E153" s="230" t="s">
        <v>2321</v>
      </c>
      <c r="F153" s="231" t="s">
        <v>1896</v>
      </c>
      <c r="G153" s="232" t="s">
        <v>164</v>
      </c>
      <c r="H153" s="233">
        <v>40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2322</v>
      </c>
    </row>
    <row r="154" s="2" customFormat="1" ht="16.5" customHeight="1">
      <c r="A154" s="39"/>
      <c r="B154" s="40"/>
      <c r="C154" s="229" t="s">
        <v>359</v>
      </c>
      <c r="D154" s="229" t="s">
        <v>234</v>
      </c>
      <c r="E154" s="230" t="s">
        <v>2323</v>
      </c>
      <c r="F154" s="231" t="s">
        <v>2324</v>
      </c>
      <c r="G154" s="232" t="s">
        <v>293</v>
      </c>
      <c r="H154" s="233">
        <v>101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2325</v>
      </c>
    </row>
    <row r="155" s="2" customFormat="1" ht="33" customHeight="1">
      <c r="A155" s="39"/>
      <c r="B155" s="40"/>
      <c r="C155" s="229" t="s">
        <v>365</v>
      </c>
      <c r="D155" s="229" t="s">
        <v>234</v>
      </c>
      <c r="E155" s="230" t="s">
        <v>2326</v>
      </c>
      <c r="F155" s="231" t="s">
        <v>1918</v>
      </c>
      <c r="G155" s="232" t="s">
        <v>293</v>
      </c>
      <c r="H155" s="233">
        <v>101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2327</v>
      </c>
    </row>
    <row r="156" s="2" customFormat="1" ht="16.5" customHeight="1">
      <c r="A156" s="39"/>
      <c r="B156" s="40"/>
      <c r="C156" s="229" t="s">
        <v>374</v>
      </c>
      <c r="D156" s="229" t="s">
        <v>234</v>
      </c>
      <c r="E156" s="230" t="s">
        <v>2328</v>
      </c>
      <c r="F156" s="231" t="s">
        <v>2329</v>
      </c>
      <c r="G156" s="232" t="s">
        <v>293</v>
      </c>
      <c r="H156" s="233">
        <v>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2330</v>
      </c>
    </row>
    <row r="157" s="2" customFormat="1" ht="33" customHeight="1">
      <c r="A157" s="39"/>
      <c r="B157" s="40"/>
      <c r="C157" s="229" t="s">
        <v>379</v>
      </c>
      <c r="D157" s="229" t="s">
        <v>234</v>
      </c>
      <c r="E157" s="230" t="s">
        <v>2331</v>
      </c>
      <c r="F157" s="231" t="s">
        <v>1932</v>
      </c>
      <c r="G157" s="232" t="s">
        <v>293</v>
      </c>
      <c r="H157" s="233">
        <v>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2332</v>
      </c>
    </row>
    <row r="158" s="2" customFormat="1" ht="24.15" customHeight="1">
      <c r="A158" s="39"/>
      <c r="B158" s="40"/>
      <c r="C158" s="229" t="s">
        <v>384</v>
      </c>
      <c r="D158" s="229" t="s">
        <v>234</v>
      </c>
      <c r="E158" s="230" t="s">
        <v>2333</v>
      </c>
      <c r="F158" s="231" t="s">
        <v>2334</v>
      </c>
      <c r="G158" s="232" t="s">
        <v>293</v>
      </c>
      <c r="H158" s="233">
        <v>31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2335</v>
      </c>
    </row>
    <row r="159" s="2" customFormat="1" ht="16.5" customHeight="1">
      <c r="A159" s="39"/>
      <c r="B159" s="40"/>
      <c r="C159" s="229" t="s">
        <v>389</v>
      </c>
      <c r="D159" s="229" t="s">
        <v>234</v>
      </c>
      <c r="E159" s="230" t="s">
        <v>2336</v>
      </c>
      <c r="F159" s="231" t="s">
        <v>2337</v>
      </c>
      <c r="G159" s="232" t="s">
        <v>293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2338</v>
      </c>
    </row>
    <row r="160" s="2" customFormat="1" ht="24.15" customHeight="1">
      <c r="A160" s="39"/>
      <c r="B160" s="40"/>
      <c r="C160" s="229" t="s">
        <v>395</v>
      </c>
      <c r="D160" s="229" t="s">
        <v>234</v>
      </c>
      <c r="E160" s="230" t="s">
        <v>2339</v>
      </c>
      <c r="F160" s="231" t="s">
        <v>2340</v>
      </c>
      <c r="G160" s="232" t="s">
        <v>164</v>
      </c>
      <c r="H160" s="233">
        <v>260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2341</v>
      </c>
    </row>
    <row r="161" s="2" customFormat="1" ht="21.75" customHeight="1">
      <c r="A161" s="39"/>
      <c r="B161" s="40"/>
      <c r="C161" s="229" t="s">
        <v>401</v>
      </c>
      <c r="D161" s="229" t="s">
        <v>234</v>
      </c>
      <c r="E161" s="230" t="s">
        <v>2342</v>
      </c>
      <c r="F161" s="231" t="s">
        <v>1936</v>
      </c>
      <c r="G161" s="232" t="s">
        <v>164</v>
      </c>
      <c r="H161" s="233">
        <v>260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2343</v>
      </c>
    </row>
    <row r="162" s="2" customFormat="1" ht="24.15" customHeight="1">
      <c r="A162" s="39"/>
      <c r="B162" s="40"/>
      <c r="C162" s="229" t="s">
        <v>405</v>
      </c>
      <c r="D162" s="229" t="s">
        <v>234</v>
      </c>
      <c r="E162" s="230" t="s">
        <v>2344</v>
      </c>
      <c r="F162" s="231" t="s">
        <v>2345</v>
      </c>
      <c r="G162" s="232" t="s">
        <v>2243</v>
      </c>
      <c r="H162" s="233">
        <v>10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2346</v>
      </c>
    </row>
    <row r="163" s="2" customFormat="1" ht="24.15" customHeight="1">
      <c r="A163" s="39"/>
      <c r="B163" s="40"/>
      <c r="C163" s="229" t="s">
        <v>409</v>
      </c>
      <c r="D163" s="229" t="s">
        <v>234</v>
      </c>
      <c r="E163" s="230" t="s">
        <v>2347</v>
      </c>
      <c r="F163" s="231" t="s">
        <v>1938</v>
      </c>
      <c r="G163" s="232" t="s">
        <v>1939</v>
      </c>
      <c r="H163" s="307"/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2348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2224</v>
      </c>
      <c r="F164" s="227" t="s">
        <v>2349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SUM(P165:P167)</f>
        <v>0</v>
      </c>
      <c r="Q164" s="221"/>
      <c r="R164" s="222">
        <f>SUM(R165:R167)</f>
        <v>0</v>
      </c>
      <c r="S164" s="221"/>
      <c r="T164" s="22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237</v>
      </c>
      <c r="AT164" s="225" t="s">
        <v>75</v>
      </c>
      <c r="AU164" s="225" t="s">
        <v>83</v>
      </c>
      <c r="AY164" s="224" t="s">
        <v>232</v>
      </c>
      <c r="BK164" s="226">
        <f>SUM(BK165:BK167)</f>
        <v>0</v>
      </c>
    </row>
    <row r="165" s="2" customFormat="1" ht="24.15" customHeight="1">
      <c r="A165" s="39"/>
      <c r="B165" s="40"/>
      <c r="C165" s="229" t="s">
        <v>417</v>
      </c>
      <c r="D165" s="229" t="s">
        <v>234</v>
      </c>
      <c r="E165" s="230" t="s">
        <v>2350</v>
      </c>
      <c r="F165" s="231" t="s">
        <v>2351</v>
      </c>
      <c r="G165" s="232" t="s">
        <v>2228</v>
      </c>
      <c r="H165" s="233">
        <v>80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2352</v>
      </c>
    </row>
    <row r="166" s="2" customFormat="1" ht="16.5" customHeight="1">
      <c r="A166" s="39"/>
      <c r="B166" s="40"/>
      <c r="C166" s="229" t="s">
        <v>422</v>
      </c>
      <c r="D166" s="229" t="s">
        <v>234</v>
      </c>
      <c r="E166" s="230" t="s">
        <v>2353</v>
      </c>
      <c r="F166" s="231" t="s">
        <v>2231</v>
      </c>
      <c r="G166" s="232" t="s">
        <v>1982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2354</v>
      </c>
    </row>
    <row r="167" s="2" customFormat="1" ht="16.5" customHeight="1">
      <c r="A167" s="39"/>
      <c r="B167" s="40"/>
      <c r="C167" s="229" t="s">
        <v>429</v>
      </c>
      <c r="D167" s="229" t="s">
        <v>234</v>
      </c>
      <c r="E167" s="230" t="s">
        <v>2355</v>
      </c>
      <c r="F167" s="231" t="s">
        <v>2234</v>
      </c>
      <c r="G167" s="232" t="s">
        <v>2228</v>
      </c>
      <c r="H167" s="233">
        <v>10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2356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2236</v>
      </c>
      <c r="F168" s="227" t="s">
        <v>2237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237</v>
      </c>
      <c r="AT168" s="225" t="s">
        <v>75</v>
      </c>
      <c r="AU168" s="225" t="s">
        <v>83</v>
      </c>
      <c r="AY168" s="224" t="s">
        <v>232</v>
      </c>
      <c r="BK168" s="226">
        <f>SUM(BK169:BK171)</f>
        <v>0</v>
      </c>
    </row>
    <row r="169" s="2" customFormat="1" ht="37.8" customHeight="1">
      <c r="A169" s="39"/>
      <c r="B169" s="40"/>
      <c r="C169" s="229" t="s">
        <v>436</v>
      </c>
      <c r="D169" s="229" t="s">
        <v>234</v>
      </c>
      <c r="E169" s="230" t="s">
        <v>2357</v>
      </c>
      <c r="F169" s="231" t="s">
        <v>2358</v>
      </c>
      <c r="G169" s="232" t="s">
        <v>2359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2360</v>
      </c>
    </row>
    <row r="170" s="2" customFormat="1" ht="24.15" customHeight="1">
      <c r="A170" s="39"/>
      <c r="B170" s="40"/>
      <c r="C170" s="229" t="s">
        <v>444</v>
      </c>
      <c r="D170" s="229" t="s">
        <v>234</v>
      </c>
      <c r="E170" s="230" t="s">
        <v>2361</v>
      </c>
      <c r="F170" s="231" t="s">
        <v>2239</v>
      </c>
      <c r="G170" s="232" t="s">
        <v>2359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2362</v>
      </c>
    </row>
    <row r="171" s="2" customFormat="1" ht="24.15" customHeight="1">
      <c r="A171" s="39"/>
      <c r="B171" s="40"/>
      <c r="C171" s="229" t="s">
        <v>450</v>
      </c>
      <c r="D171" s="229" t="s">
        <v>234</v>
      </c>
      <c r="E171" s="230" t="s">
        <v>2363</v>
      </c>
      <c r="F171" s="231" t="s">
        <v>2242</v>
      </c>
      <c r="G171" s="232" t="s">
        <v>2243</v>
      </c>
      <c r="H171" s="233">
        <v>1</v>
      </c>
      <c r="I171" s="234"/>
      <c r="J171" s="235">
        <f>ROUND(I171*H171,2)</f>
        <v>0</v>
      </c>
      <c r="K171" s="236"/>
      <c r="L171" s="45"/>
      <c r="M171" s="302" t="s">
        <v>1</v>
      </c>
      <c r="N171" s="303" t="s">
        <v>41</v>
      </c>
      <c r="O171" s="304"/>
      <c r="P171" s="305">
        <f>O171*H171</f>
        <v>0</v>
      </c>
      <c r="Q171" s="305">
        <v>0</v>
      </c>
      <c r="R171" s="305">
        <f>Q171*H171</f>
        <v>0</v>
      </c>
      <c r="S171" s="305">
        <v>0</v>
      </c>
      <c r="T171" s="30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2364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9hY4YKof6JtVntjT0r0IwOGurjHE/nxt635s3gqrwokc7EimsqxUQeqM1fbk5wY9rc6f9EBhFClKvm5h2CqNmw==" hashValue="aGl2BvzMj4uzo58sd5hHZNQW7smFu6f08/BCqIUeDTT0WKe5wNGrq/5z/w+pGHhs4hPWhmuvU2AZEHqEXDluEA==" algorithmName="SHA-512" password="CC35"/>
  <autoFilter ref="C126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ROUND((SUM(BE133:BE218)),  2)</f>
        <v>0</v>
      </c>
      <c r="G35" s="39"/>
      <c r="H35" s="39"/>
      <c r="I35" s="166">
        <v>0.20999999999999999</v>
      </c>
      <c r="J35" s="165">
        <f>ROUND(((SUM(BE133:BE218))*I35),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ROUND((SUM(BF133:BF218)),  2)</f>
        <v>0</v>
      </c>
      <c r="G36" s="39"/>
      <c r="H36" s="39"/>
      <c r="I36" s="166">
        <v>0.12</v>
      </c>
      <c r="J36" s="165">
        <f>ROUND(((SUM(BF133:BF218))*I36),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ROUND((SUM(BG133:BG218)),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ROUND((SUM(BH133:BH218)),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ROUND((SUM(BI133:BI218)),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2366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2367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2368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2369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2370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2371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2372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2373</v>
      </c>
      <c r="E106" s="198"/>
      <c r="F106" s="198"/>
      <c r="G106" s="198"/>
      <c r="H106" s="198"/>
      <c r="I106" s="198"/>
      <c r="J106" s="199">
        <f>J171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2374</v>
      </c>
      <c r="E107" s="198"/>
      <c r="F107" s="198"/>
      <c r="G107" s="198"/>
      <c r="H107" s="198"/>
      <c r="I107" s="198"/>
      <c r="J107" s="199">
        <f>J181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2375</v>
      </c>
      <c r="E108" s="198"/>
      <c r="F108" s="198"/>
      <c r="G108" s="198"/>
      <c r="H108" s="198"/>
      <c r="I108" s="198"/>
      <c r="J108" s="199">
        <f>J190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2376</v>
      </c>
      <c r="E109" s="198"/>
      <c r="F109" s="198"/>
      <c r="G109" s="198"/>
      <c r="H109" s="198"/>
      <c r="I109" s="198"/>
      <c r="J109" s="199">
        <f>J197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2377</v>
      </c>
      <c r="E110" s="198"/>
      <c r="F110" s="198"/>
      <c r="G110" s="198"/>
      <c r="H110" s="198"/>
      <c r="I110" s="198"/>
      <c r="J110" s="199">
        <f>J206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2378</v>
      </c>
      <c r="E111" s="198"/>
      <c r="F111" s="198"/>
      <c r="G111" s="198"/>
      <c r="H111" s="198"/>
      <c r="I111" s="198"/>
      <c r="J111" s="199">
        <f>J213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217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Parkoviště pro zaměstnance a heliport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178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D.1.4.2 -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19. 3. 2025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Nemocnice České Budějovice</v>
      </c>
      <c r="G129" s="41"/>
      <c r="H129" s="41"/>
      <c r="I129" s="33" t="s">
        <v>30</v>
      </c>
      <c r="J129" s="37" t="str">
        <f>E23</f>
        <v>AGP nova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QSB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218</v>
      </c>
      <c r="D132" s="204" t="s">
        <v>61</v>
      </c>
      <c r="E132" s="204" t="s">
        <v>57</v>
      </c>
      <c r="F132" s="204" t="s">
        <v>58</v>
      </c>
      <c r="G132" s="204" t="s">
        <v>219</v>
      </c>
      <c r="H132" s="204" t="s">
        <v>220</v>
      </c>
      <c r="I132" s="204" t="s">
        <v>221</v>
      </c>
      <c r="J132" s="205" t="s">
        <v>193</v>
      </c>
      <c r="K132" s="206" t="s">
        <v>222</v>
      </c>
      <c r="L132" s="207"/>
      <c r="M132" s="101" t="s">
        <v>1</v>
      </c>
      <c r="N132" s="102" t="s">
        <v>40</v>
      </c>
      <c r="O132" s="102" t="s">
        <v>223</v>
      </c>
      <c r="P132" s="102" t="s">
        <v>224</v>
      </c>
      <c r="Q132" s="102" t="s">
        <v>225</v>
      </c>
      <c r="R132" s="102" t="s">
        <v>226</v>
      </c>
      <c r="S132" s="102" t="s">
        <v>227</v>
      </c>
      <c r="T132" s="103" t="s">
        <v>228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229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0</v>
      </c>
      <c r="S133" s="105"/>
      <c r="T133" s="211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195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1846</v>
      </c>
      <c r="F134" s="216" t="s">
        <v>107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P135+P138+P147+P157+P181+P190+P197+P206+P213</f>
        <v>0</v>
      </c>
      <c r="Q134" s="221"/>
      <c r="R134" s="222">
        <f>R135+R138+R147+R157+R181+R190+R197+R206+R213</f>
        <v>0</v>
      </c>
      <c r="S134" s="221"/>
      <c r="T134" s="223">
        <f>T135+T138+T147+T157+T181+T190+T197+T206+T213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75</v>
      </c>
      <c r="AU134" s="225" t="s">
        <v>76</v>
      </c>
      <c r="AY134" s="224" t="s">
        <v>232</v>
      </c>
      <c r="BK134" s="226">
        <f>BK135+BK138+BK147+BK157+BK181+BK190+BK197+BK206+BK213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2379</v>
      </c>
      <c r="F135" s="227" t="s">
        <v>2380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232</v>
      </c>
      <c r="BK135" s="226">
        <f>SUM(BK136:BK137)</f>
        <v>0</v>
      </c>
    </row>
    <row r="136" s="2" customFormat="1" ht="16.5" customHeight="1">
      <c r="A136" s="39"/>
      <c r="B136" s="40"/>
      <c r="C136" s="229" t="s">
        <v>83</v>
      </c>
      <c r="D136" s="229" t="s">
        <v>234</v>
      </c>
      <c r="E136" s="230" t="s">
        <v>2381</v>
      </c>
      <c r="F136" s="231" t="s">
        <v>2382</v>
      </c>
      <c r="G136" s="232" t="s">
        <v>1049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345</v>
      </c>
    </row>
    <row r="137" s="2" customFormat="1" ht="16.5" customHeight="1">
      <c r="A137" s="39"/>
      <c r="B137" s="40"/>
      <c r="C137" s="229" t="s">
        <v>85</v>
      </c>
      <c r="D137" s="229" t="s">
        <v>234</v>
      </c>
      <c r="E137" s="230" t="s">
        <v>2383</v>
      </c>
      <c r="F137" s="231" t="s">
        <v>2384</v>
      </c>
      <c r="G137" s="232" t="s">
        <v>1049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395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2385</v>
      </c>
      <c r="F138" s="227" t="s">
        <v>2386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SUM(P139:P146)</f>
        <v>0</v>
      </c>
      <c r="Q138" s="221"/>
      <c r="R138" s="222">
        <f>SUM(R139:R146)</f>
        <v>0</v>
      </c>
      <c r="S138" s="221"/>
      <c r="T138" s="22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232</v>
      </c>
      <c r="BK138" s="226">
        <f>SUM(BK139:BK146)</f>
        <v>0</v>
      </c>
    </row>
    <row r="139" s="2" customFormat="1" ht="33" customHeight="1">
      <c r="A139" s="39"/>
      <c r="B139" s="40"/>
      <c r="C139" s="229" t="s">
        <v>244</v>
      </c>
      <c r="D139" s="229" t="s">
        <v>234</v>
      </c>
      <c r="E139" s="230" t="s">
        <v>2387</v>
      </c>
      <c r="F139" s="231" t="s">
        <v>2388</v>
      </c>
      <c r="G139" s="232" t="s">
        <v>1049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417</v>
      </c>
    </row>
    <row r="140" s="2" customFormat="1" ht="37.8" customHeight="1">
      <c r="A140" s="39"/>
      <c r="B140" s="40"/>
      <c r="C140" s="229" t="s">
        <v>237</v>
      </c>
      <c r="D140" s="229" t="s">
        <v>234</v>
      </c>
      <c r="E140" s="230" t="s">
        <v>2389</v>
      </c>
      <c r="F140" s="231" t="s">
        <v>2390</v>
      </c>
      <c r="G140" s="232" t="s">
        <v>1049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429</v>
      </c>
    </row>
    <row r="141" s="2" customFormat="1" ht="33" customHeight="1">
      <c r="A141" s="39"/>
      <c r="B141" s="40"/>
      <c r="C141" s="229" t="s">
        <v>252</v>
      </c>
      <c r="D141" s="229" t="s">
        <v>234</v>
      </c>
      <c r="E141" s="230" t="s">
        <v>2391</v>
      </c>
      <c r="F141" s="231" t="s">
        <v>2392</v>
      </c>
      <c r="G141" s="232" t="s">
        <v>1049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444</v>
      </c>
    </row>
    <row r="142" s="2" customFormat="1" ht="24.15" customHeight="1">
      <c r="A142" s="39"/>
      <c r="B142" s="40"/>
      <c r="C142" s="229" t="s">
        <v>259</v>
      </c>
      <c r="D142" s="229" t="s">
        <v>234</v>
      </c>
      <c r="E142" s="230" t="s">
        <v>2393</v>
      </c>
      <c r="F142" s="231" t="s">
        <v>2394</v>
      </c>
      <c r="G142" s="232" t="s">
        <v>1049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455</v>
      </c>
    </row>
    <row r="143" s="2" customFormat="1" ht="16.5" customHeight="1">
      <c r="A143" s="39"/>
      <c r="B143" s="40"/>
      <c r="C143" s="229" t="s">
        <v>267</v>
      </c>
      <c r="D143" s="229" t="s">
        <v>234</v>
      </c>
      <c r="E143" s="230" t="s">
        <v>2395</v>
      </c>
      <c r="F143" s="231" t="s">
        <v>2396</v>
      </c>
      <c r="G143" s="232" t="s">
        <v>1049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466</v>
      </c>
    </row>
    <row r="144" s="2" customFormat="1" ht="16.5" customHeight="1">
      <c r="A144" s="39"/>
      <c r="B144" s="40"/>
      <c r="C144" s="229" t="s">
        <v>273</v>
      </c>
      <c r="D144" s="229" t="s">
        <v>234</v>
      </c>
      <c r="E144" s="230" t="s">
        <v>2397</v>
      </c>
      <c r="F144" s="231" t="s">
        <v>2398</v>
      </c>
      <c r="G144" s="232" t="s">
        <v>1049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480</v>
      </c>
    </row>
    <row r="145" s="2" customFormat="1" ht="16.5" customHeight="1">
      <c r="A145" s="39"/>
      <c r="B145" s="40"/>
      <c r="C145" s="229" t="s">
        <v>281</v>
      </c>
      <c r="D145" s="229" t="s">
        <v>234</v>
      </c>
      <c r="E145" s="230" t="s">
        <v>2399</v>
      </c>
      <c r="F145" s="231" t="s">
        <v>2400</v>
      </c>
      <c r="G145" s="232" t="s">
        <v>1049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491</v>
      </c>
    </row>
    <row r="146" s="2" customFormat="1" ht="16.5" customHeight="1">
      <c r="A146" s="39"/>
      <c r="B146" s="40"/>
      <c r="C146" s="229" t="s">
        <v>285</v>
      </c>
      <c r="D146" s="229" t="s">
        <v>234</v>
      </c>
      <c r="E146" s="230" t="s">
        <v>2401</v>
      </c>
      <c r="F146" s="231" t="s">
        <v>2402</v>
      </c>
      <c r="G146" s="232" t="s">
        <v>1049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500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2403</v>
      </c>
      <c r="F147" s="227" t="s">
        <v>2404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83</v>
      </c>
      <c r="AY147" s="224" t="s">
        <v>232</v>
      </c>
      <c r="BK147" s="226">
        <f>SUM(BK148:BK156)</f>
        <v>0</v>
      </c>
    </row>
    <row r="148" s="2" customFormat="1" ht="16.5" customHeight="1">
      <c r="A148" s="39"/>
      <c r="B148" s="40"/>
      <c r="C148" s="229" t="s">
        <v>290</v>
      </c>
      <c r="D148" s="229" t="s">
        <v>234</v>
      </c>
      <c r="E148" s="230" t="s">
        <v>2405</v>
      </c>
      <c r="F148" s="231" t="s">
        <v>2406</v>
      </c>
      <c r="G148" s="232" t="s">
        <v>1049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509</v>
      </c>
    </row>
    <row r="149" s="2" customFormat="1" ht="16.5" customHeight="1">
      <c r="A149" s="39"/>
      <c r="B149" s="40"/>
      <c r="C149" s="229" t="s">
        <v>8</v>
      </c>
      <c r="D149" s="229" t="s">
        <v>234</v>
      </c>
      <c r="E149" s="230" t="s">
        <v>2407</v>
      </c>
      <c r="F149" s="231" t="s">
        <v>2408</v>
      </c>
      <c r="G149" s="232" t="s">
        <v>1049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518</v>
      </c>
    </row>
    <row r="150" s="2" customFormat="1" ht="16.5" customHeight="1">
      <c r="A150" s="39"/>
      <c r="B150" s="40"/>
      <c r="C150" s="229" t="s">
        <v>302</v>
      </c>
      <c r="D150" s="229" t="s">
        <v>234</v>
      </c>
      <c r="E150" s="230" t="s">
        <v>2409</v>
      </c>
      <c r="F150" s="231" t="s">
        <v>2410</v>
      </c>
      <c r="G150" s="232" t="s">
        <v>1049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529</v>
      </c>
    </row>
    <row r="151" s="2" customFormat="1" ht="16.5" customHeight="1">
      <c r="A151" s="39"/>
      <c r="B151" s="40"/>
      <c r="C151" s="229" t="s">
        <v>311</v>
      </c>
      <c r="D151" s="229" t="s">
        <v>234</v>
      </c>
      <c r="E151" s="230" t="s">
        <v>2411</v>
      </c>
      <c r="F151" s="231" t="s">
        <v>2412</v>
      </c>
      <c r="G151" s="232" t="s">
        <v>1049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541</v>
      </c>
    </row>
    <row r="152" s="2" customFormat="1" ht="16.5" customHeight="1">
      <c r="A152" s="39"/>
      <c r="B152" s="40"/>
      <c r="C152" s="229" t="s">
        <v>316</v>
      </c>
      <c r="D152" s="229" t="s">
        <v>234</v>
      </c>
      <c r="E152" s="230" t="s">
        <v>2413</v>
      </c>
      <c r="F152" s="231" t="s">
        <v>2414</v>
      </c>
      <c r="G152" s="232" t="s">
        <v>1049</v>
      </c>
      <c r="H152" s="233">
        <v>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553</v>
      </c>
    </row>
    <row r="153" s="2" customFormat="1" ht="16.5" customHeight="1">
      <c r="A153" s="39"/>
      <c r="B153" s="40"/>
      <c r="C153" s="229" t="s">
        <v>321</v>
      </c>
      <c r="D153" s="229" t="s">
        <v>234</v>
      </c>
      <c r="E153" s="230" t="s">
        <v>2415</v>
      </c>
      <c r="F153" s="231" t="s">
        <v>2416</v>
      </c>
      <c r="G153" s="232" t="s">
        <v>1049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580</v>
      </c>
    </row>
    <row r="154" s="2" customFormat="1" ht="16.5" customHeight="1">
      <c r="A154" s="39"/>
      <c r="B154" s="40"/>
      <c r="C154" s="229" t="s">
        <v>326</v>
      </c>
      <c r="D154" s="229" t="s">
        <v>234</v>
      </c>
      <c r="E154" s="230" t="s">
        <v>2417</v>
      </c>
      <c r="F154" s="231" t="s">
        <v>2418</v>
      </c>
      <c r="G154" s="232" t="s">
        <v>1049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588</v>
      </c>
    </row>
    <row r="155" s="2" customFormat="1" ht="16.5" customHeight="1">
      <c r="A155" s="39"/>
      <c r="B155" s="40"/>
      <c r="C155" s="229" t="s">
        <v>332</v>
      </c>
      <c r="D155" s="229" t="s">
        <v>234</v>
      </c>
      <c r="E155" s="230" t="s">
        <v>2419</v>
      </c>
      <c r="F155" s="231" t="s">
        <v>2420</v>
      </c>
      <c r="G155" s="232" t="s">
        <v>1049</v>
      </c>
      <c r="H155" s="233">
        <v>2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596</v>
      </c>
    </row>
    <row r="156" s="2" customFormat="1" ht="16.5" customHeight="1">
      <c r="A156" s="39"/>
      <c r="B156" s="40"/>
      <c r="C156" s="229" t="s">
        <v>340</v>
      </c>
      <c r="D156" s="229" t="s">
        <v>234</v>
      </c>
      <c r="E156" s="230" t="s">
        <v>2421</v>
      </c>
      <c r="F156" s="231" t="s">
        <v>2422</v>
      </c>
      <c r="G156" s="232" t="s">
        <v>1049</v>
      </c>
      <c r="H156" s="233">
        <v>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614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2423</v>
      </c>
      <c r="F157" s="227" t="s">
        <v>2424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P158+P164+P171</f>
        <v>0</v>
      </c>
      <c r="Q157" s="221"/>
      <c r="R157" s="222">
        <f>R158+R164+R171</f>
        <v>0</v>
      </c>
      <c r="S157" s="221"/>
      <c r="T157" s="223">
        <f>T158+T164+T171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232</v>
      </c>
      <c r="BK157" s="226">
        <f>BK158+BK164+BK171</f>
        <v>0</v>
      </c>
    </row>
    <row r="158" s="12" customFormat="1" ht="20.88" customHeight="1">
      <c r="A158" s="12"/>
      <c r="B158" s="213"/>
      <c r="C158" s="214"/>
      <c r="D158" s="215" t="s">
        <v>75</v>
      </c>
      <c r="E158" s="227" t="s">
        <v>2425</v>
      </c>
      <c r="F158" s="227" t="s">
        <v>2426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SUM(P159:P163)</f>
        <v>0</v>
      </c>
      <c r="Q158" s="221"/>
      <c r="R158" s="222">
        <f>SUM(R159:R163)</f>
        <v>0</v>
      </c>
      <c r="S158" s="221"/>
      <c r="T158" s="223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83</v>
      </c>
      <c r="AT158" s="225" t="s">
        <v>75</v>
      </c>
      <c r="AU158" s="225" t="s">
        <v>85</v>
      </c>
      <c r="AY158" s="224" t="s">
        <v>232</v>
      </c>
      <c r="BK158" s="226">
        <f>SUM(BK159:BK163)</f>
        <v>0</v>
      </c>
    </row>
    <row r="159" s="2" customFormat="1" ht="16.5" customHeight="1">
      <c r="A159" s="39"/>
      <c r="B159" s="40"/>
      <c r="C159" s="229" t="s">
        <v>345</v>
      </c>
      <c r="D159" s="229" t="s">
        <v>234</v>
      </c>
      <c r="E159" s="230" t="s">
        <v>2427</v>
      </c>
      <c r="F159" s="231" t="s">
        <v>2428</v>
      </c>
      <c r="G159" s="232" t="s">
        <v>1049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244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624</v>
      </c>
    </row>
    <row r="160" s="2" customFormat="1" ht="16.5" customHeight="1">
      <c r="A160" s="39"/>
      <c r="B160" s="40"/>
      <c r="C160" s="229" t="s">
        <v>7</v>
      </c>
      <c r="D160" s="229" t="s">
        <v>234</v>
      </c>
      <c r="E160" s="230" t="s">
        <v>2429</v>
      </c>
      <c r="F160" s="231" t="s">
        <v>2430</v>
      </c>
      <c r="G160" s="232" t="s">
        <v>1049</v>
      </c>
      <c r="H160" s="233">
        <v>22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244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633</v>
      </c>
    </row>
    <row r="161" s="2" customFormat="1" ht="21.75" customHeight="1">
      <c r="A161" s="39"/>
      <c r="B161" s="40"/>
      <c r="C161" s="229" t="s">
        <v>359</v>
      </c>
      <c r="D161" s="229" t="s">
        <v>234</v>
      </c>
      <c r="E161" s="230" t="s">
        <v>2431</v>
      </c>
      <c r="F161" s="231" t="s">
        <v>2432</v>
      </c>
      <c r="G161" s="232" t="s">
        <v>1049</v>
      </c>
      <c r="H161" s="233">
        <v>44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244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642</v>
      </c>
    </row>
    <row r="162" s="2" customFormat="1" ht="24.15" customHeight="1">
      <c r="A162" s="39"/>
      <c r="B162" s="40"/>
      <c r="C162" s="229" t="s">
        <v>365</v>
      </c>
      <c r="D162" s="229" t="s">
        <v>234</v>
      </c>
      <c r="E162" s="230" t="s">
        <v>2433</v>
      </c>
      <c r="F162" s="231" t="s">
        <v>2434</v>
      </c>
      <c r="G162" s="232" t="s">
        <v>1049</v>
      </c>
      <c r="H162" s="233">
        <v>22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244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654</v>
      </c>
    </row>
    <row r="163" s="2" customFormat="1" ht="16.5" customHeight="1">
      <c r="A163" s="39"/>
      <c r="B163" s="40"/>
      <c r="C163" s="229" t="s">
        <v>374</v>
      </c>
      <c r="D163" s="229" t="s">
        <v>234</v>
      </c>
      <c r="E163" s="230" t="s">
        <v>2435</v>
      </c>
      <c r="F163" s="231" t="s">
        <v>2436</v>
      </c>
      <c r="G163" s="232" t="s">
        <v>1049</v>
      </c>
      <c r="H163" s="233">
        <v>22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244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662</v>
      </c>
    </row>
    <row r="164" s="12" customFormat="1" ht="20.88" customHeight="1">
      <c r="A164" s="12"/>
      <c r="B164" s="213"/>
      <c r="C164" s="214"/>
      <c r="D164" s="215" t="s">
        <v>75</v>
      </c>
      <c r="E164" s="227" t="s">
        <v>2437</v>
      </c>
      <c r="F164" s="227" t="s">
        <v>2438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SUM(P165:P170)</f>
        <v>0</v>
      </c>
      <c r="Q164" s="221"/>
      <c r="R164" s="222">
        <f>SUM(R165:R170)</f>
        <v>0</v>
      </c>
      <c r="S164" s="221"/>
      <c r="T164" s="223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85</v>
      </c>
      <c r="AY164" s="224" t="s">
        <v>232</v>
      </c>
      <c r="BK164" s="226">
        <f>SUM(BK165:BK170)</f>
        <v>0</v>
      </c>
    </row>
    <row r="165" s="2" customFormat="1" ht="16.5" customHeight="1">
      <c r="A165" s="39"/>
      <c r="B165" s="40"/>
      <c r="C165" s="229" t="s">
        <v>379</v>
      </c>
      <c r="D165" s="229" t="s">
        <v>234</v>
      </c>
      <c r="E165" s="230" t="s">
        <v>2439</v>
      </c>
      <c r="F165" s="231" t="s">
        <v>2440</v>
      </c>
      <c r="G165" s="232" t="s">
        <v>1049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244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671</v>
      </c>
    </row>
    <row r="166" s="2" customFormat="1" ht="16.5" customHeight="1">
      <c r="A166" s="39"/>
      <c r="B166" s="40"/>
      <c r="C166" s="229" t="s">
        <v>384</v>
      </c>
      <c r="D166" s="229" t="s">
        <v>234</v>
      </c>
      <c r="E166" s="230" t="s">
        <v>2441</v>
      </c>
      <c r="F166" s="231" t="s">
        <v>2442</v>
      </c>
      <c r="G166" s="232" t="s">
        <v>1049</v>
      </c>
      <c r="H166" s="233">
        <v>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244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686</v>
      </c>
    </row>
    <row r="167" s="2" customFormat="1" ht="16.5" customHeight="1">
      <c r="A167" s="39"/>
      <c r="B167" s="40"/>
      <c r="C167" s="229" t="s">
        <v>389</v>
      </c>
      <c r="D167" s="229" t="s">
        <v>234</v>
      </c>
      <c r="E167" s="230" t="s">
        <v>2443</v>
      </c>
      <c r="F167" s="231" t="s">
        <v>2444</v>
      </c>
      <c r="G167" s="232" t="s">
        <v>1049</v>
      </c>
      <c r="H167" s="233">
        <v>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244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697</v>
      </c>
    </row>
    <row r="168" s="2" customFormat="1" ht="16.5" customHeight="1">
      <c r="A168" s="39"/>
      <c r="B168" s="40"/>
      <c r="C168" s="229" t="s">
        <v>395</v>
      </c>
      <c r="D168" s="229" t="s">
        <v>234</v>
      </c>
      <c r="E168" s="230" t="s">
        <v>2445</v>
      </c>
      <c r="F168" s="231" t="s">
        <v>2446</v>
      </c>
      <c r="G168" s="232" t="s">
        <v>1049</v>
      </c>
      <c r="H168" s="233">
        <v>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244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706</v>
      </c>
    </row>
    <row r="169" s="2" customFormat="1" ht="16.5" customHeight="1">
      <c r="A169" s="39"/>
      <c r="B169" s="40"/>
      <c r="C169" s="229" t="s">
        <v>401</v>
      </c>
      <c r="D169" s="229" t="s">
        <v>234</v>
      </c>
      <c r="E169" s="230" t="s">
        <v>2447</v>
      </c>
      <c r="F169" s="231" t="s">
        <v>2448</v>
      </c>
      <c r="G169" s="232" t="s">
        <v>1049</v>
      </c>
      <c r="H169" s="233">
        <v>4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244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716</v>
      </c>
    </row>
    <row r="170" s="2" customFormat="1" ht="16.5" customHeight="1">
      <c r="A170" s="39"/>
      <c r="B170" s="40"/>
      <c r="C170" s="229" t="s">
        <v>405</v>
      </c>
      <c r="D170" s="229" t="s">
        <v>234</v>
      </c>
      <c r="E170" s="230" t="s">
        <v>2449</v>
      </c>
      <c r="F170" s="231" t="s">
        <v>2450</v>
      </c>
      <c r="G170" s="232" t="s">
        <v>1049</v>
      </c>
      <c r="H170" s="233">
        <v>8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244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724</v>
      </c>
    </row>
    <row r="171" s="12" customFormat="1" ht="20.88" customHeight="1">
      <c r="A171" s="12"/>
      <c r="B171" s="213"/>
      <c r="C171" s="214"/>
      <c r="D171" s="215" t="s">
        <v>75</v>
      </c>
      <c r="E171" s="227" t="s">
        <v>2451</v>
      </c>
      <c r="F171" s="227" t="s">
        <v>2452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83</v>
      </c>
      <c r="AT171" s="225" t="s">
        <v>75</v>
      </c>
      <c r="AU171" s="225" t="s">
        <v>85</v>
      </c>
      <c r="AY171" s="224" t="s">
        <v>232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409</v>
      </c>
      <c r="D172" s="229" t="s">
        <v>234</v>
      </c>
      <c r="E172" s="230" t="s">
        <v>2453</v>
      </c>
      <c r="F172" s="231" t="s">
        <v>2454</v>
      </c>
      <c r="G172" s="232" t="s">
        <v>1049</v>
      </c>
      <c r="H172" s="233">
        <v>6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244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734</v>
      </c>
    </row>
    <row r="173" s="2" customFormat="1" ht="21.75" customHeight="1">
      <c r="A173" s="39"/>
      <c r="B173" s="40"/>
      <c r="C173" s="229" t="s">
        <v>417</v>
      </c>
      <c r="D173" s="229" t="s">
        <v>234</v>
      </c>
      <c r="E173" s="230" t="s">
        <v>2455</v>
      </c>
      <c r="F173" s="231" t="s">
        <v>2456</v>
      </c>
      <c r="G173" s="232" t="s">
        <v>1049</v>
      </c>
      <c r="H173" s="233">
        <v>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244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745</v>
      </c>
    </row>
    <row r="174" s="2" customFormat="1" ht="16.5" customHeight="1">
      <c r="A174" s="39"/>
      <c r="B174" s="40"/>
      <c r="C174" s="229" t="s">
        <v>422</v>
      </c>
      <c r="D174" s="229" t="s">
        <v>234</v>
      </c>
      <c r="E174" s="230" t="s">
        <v>2457</v>
      </c>
      <c r="F174" s="231" t="s">
        <v>2458</v>
      </c>
      <c r="G174" s="232" t="s">
        <v>1049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244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754</v>
      </c>
    </row>
    <row r="175" s="2" customFormat="1" ht="16.5" customHeight="1">
      <c r="A175" s="39"/>
      <c r="B175" s="40"/>
      <c r="C175" s="229" t="s">
        <v>429</v>
      </c>
      <c r="D175" s="229" t="s">
        <v>234</v>
      </c>
      <c r="E175" s="230" t="s">
        <v>2459</v>
      </c>
      <c r="F175" s="231" t="s">
        <v>2460</v>
      </c>
      <c r="G175" s="232" t="s">
        <v>1049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321</v>
      </c>
      <c r="AT175" s="241" t="s">
        <v>234</v>
      </c>
      <c r="AU175" s="241" t="s">
        <v>244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761</v>
      </c>
    </row>
    <row r="176" s="2" customFormat="1" ht="16.5" customHeight="1">
      <c r="A176" s="39"/>
      <c r="B176" s="40"/>
      <c r="C176" s="229" t="s">
        <v>436</v>
      </c>
      <c r="D176" s="229" t="s">
        <v>234</v>
      </c>
      <c r="E176" s="230" t="s">
        <v>2461</v>
      </c>
      <c r="F176" s="231" t="s">
        <v>2462</v>
      </c>
      <c r="G176" s="232" t="s">
        <v>1049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244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778</v>
      </c>
    </row>
    <row r="177" s="2" customFormat="1" ht="16.5" customHeight="1">
      <c r="A177" s="39"/>
      <c r="B177" s="40"/>
      <c r="C177" s="229" t="s">
        <v>444</v>
      </c>
      <c r="D177" s="229" t="s">
        <v>234</v>
      </c>
      <c r="E177" s="230" t="s">
        <v>2463</v>
      </c>
      <c r="F177" s="231" t="s">
        <v>2464</v>
      </c>
      <c r="G177" s="232" t="s">
        <v>1049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244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787</v>
      </c>
    </row>
    <row r="178" s="2" customFormat="1" ht="16.5" customHeight="1">
      <c r="A178" s="39"/>
      <c r="B178" s="40"/>
      <c r="C178" s="229" t="s">
        <v>450</v>
      </c>
      <c r="D178" s="229" t="s">
        <v>234</v>
      </c>
      <c r="E178" s="230" t="s">
        <v>2465</v>
      </c>
      <c r="F178" s="231" t="s">
        <v>2466</v>
      </c>
      <c r="G178" s="232" t="s">
        <v>1049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244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797</v>
      </c>
    </row>
    <row r="179" s="2" customFormat="1" ht="16.5" customHeight="1">
      <c r="A179" s="39"/>
      <c r="B179" s="40"/>
      <c r="C179" s="229" t="s">
        <v>455</v>
      </c>
      <c r="D179" s="229" t="s">
        <v>234</v>
      </c>
      <c r="E179" s="230" t="s">
        <v>2467</v>
      </c>
      <c r="F179" s="231" t="s">
        <v>2468</v>
      </c>
      <c r="G179" s="232" t="s">
        <v>1049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321</v>
      </c>
      <c r="AT179" s="241" t="s">
        <v>234</v>
      </c>
      <c r="AU179" s="241" t="s">
        <v>244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321</v>
      </c>
      <c r="BM179" s="241" t="s">
        <v>807</v>
      </c>
    </row>
    <row r="180" s="2" customFormat="1" ht="33" customHeight="1">
      <c r="A180" s="39"/>
      <c r="B180" s="40"/>
      <c r="C180" s="229" t="s">
        <v>460</v>
      </c>
      <c r="D180" s="229" t="s">
        <v>234</v>
      </c>
      <c r="E180" s="230" t="s">
        <v>2469</v>
      </c>
      <c r="F180" s="231" t="s">
        <v>2470</v>
      </c>
      <c r="G180" s="232" t="s">
        <v>1049</v>
      </c>
      <c r="H180" s="233">
        <v>4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244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816</v>
      </c>
    </row>
    <row r="181" s="12" customFormat="1" ht="22.8" customHeight="1">
      <c r="A181" s="12"/>
      <c r="B181" s="213"/>
      <c r="C181" s="214"/>
      <c r="D181" s="215" t="s">
        <v>75</v>
      </c>
      <c r="E181" s="227" t="s">
        <v>2471</v>
      </c>
      <c r="F181" s="227" t="s">
        <v>2472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SUM(P182:P189)</f>
        <v>0</v>
      </c>
      <c r="Q181" s="221"/>
      <c r="R181" s="222">
        <f>SUM(R182:R189)</f>
        <v>0</v>
      </c>
      <c r="S181" s="221"/>
      <c r="T181" s="22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83</v>
      </c>
      <c r="AT181" s="225" t="s">
        <v>75</v>
      </c>
      <c r="AU181" s="225" t="s">
        <v>83</v>
      </c>
      <c r="AY181" s="224" t="s">
        <v>232</v>
      </c>
      <c r="BK181" s="226">
        <f>SUM(BK182:BK189)</f>
        <v>0</v>
      </c>
    </row>
    <row r="182" s="2" customFormat="1" ht="24.15" customHeight="1">
      <c r="A182" s="39"/>
      <c r="B182" s="40"/>
      <c r="C182" s="229" t="s">
        <v>466</v>
      </c>
      <c r="D182" s="229" t="s">
        <v>234</v>
      </c>
      <c r="E182" s="230" t="s">
        <v>2473</v>
      </c>
      <c r="F182" s="231" t="s">
        <v>2474</v>
      </c>
      <c r="G182" s="232" t="s">
        <v>164</v>
      </c>
      <c r="H182" s="233">
        <v>262.66000000000003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824</v>
      </c>
    </row>
    <row r="183" s="2" customFormat="1" ht="24.15" customHeight="1">
      <c r="A183" s="39"/>
      <c r="B183" s="40"/>
      <c r="C183" s="229" t="s">
        <v>475</v>
      </c>
      <c r="D183" s="229" t="s">
        <v>234</v>
      </c>
      <c r="E183" s="230" t="s">
        <v>2475</v>
      </c>
      <c r="F183" s="231" t="s">
        <v>2476</v>
      </c>
      <c r="G183" s="232" t="s">
        <v>164</v>
      </c>
      <c r="H183" s="233">
        <v>134.80000000000001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833</v>
      </c>
    </row>
    <row r="184" s="2" customFormat="1" ht="24.15" customHeight="1">
      <c r="A184" s="39"/>
      <c r="B184" s="40"/>
      <c r="C184" s="229" t="s">
        <v>480</v>
      </c>
      <c r="D184" s="229" t="s">
        <v>234</v>
      </c>
      <c r="E184" s="230" t="s">
        <v>2477</v>
      </c>
      <c r="F184" s="231" t="s">
        <v>2478</v>
      </c>
      <c r="G184" s="232" t="s">
        <v>164</v>
      </c>
      <c r="H184" s="233">
        <v>111.59999999999999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321</v>
      </c>
      <c r="AT184" s="241" t="s">
        <v>234</v>
      </c>
      <c r="AU184" s="241" t="s">
        <v>85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321</v>
      </c>
      <c r="BM184" s="241" t="s">
        <v>844</v>
      </c>
    </row>
    <row r="185" s="2" customFormat="1" ht="24.15" customHeight="1">
      <c r="A185" s="39"/>
      <c r="B185" s="40"/>
      <c r="C185" s="229" t="s">
        <v>484</v>
      </c>
      <c r="D185" s="229" t="s">
        <v>234</v>
      </c>
      <c r="E185" s="230" t="s">
        <v>2479</v>
      </c>
      <c r="F185" s="231" t="s">
        <v>2480</v>
      </c>
      <c r="G185" s="232" t="s">
        <v>164</v>
      </c>
      <c r="H185" s="233">
        <v>28.440000000000001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85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852</v>
      </c>
    </row>
    <row r="186" s="2" customFormat="1" ht="24.15" customHeight="1">
      <c r="A186" s="39"/>
      <c r="B186" s="40"/>
      <c r="C186" s="229" t="s">
        <v>491</v>
      </c>
      <c r="D186" s="229" t="s">
        <v>234</v>
      </c>
      <c r="E186" s="230" t="s">
        <v>2481</v>
      </c>
      <c r="F186" s="231" t="s">
        <v>2482</v>
      </c>
      <c r="G186" s="232" t="s">
        <v>164</v>
      </c>
      <c r="H186" s="233">
        <v>19.100000000000001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321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321</v>
      </c>
      <c r="BM186" s="241" t="s">
        <v>860</v>
      </c>
    </row>
    <row r="187" s="2" customFormat="1" ht="24.15" customHeight="1">
      <c r="A187" s="39"/>
      <c r="B187" s="40"/>
      <c r="C187" s="229" t="s">
        <v>495</v>
      </c>
      <c r="D187" s="229" t="s">
        <v>234</v>
      </c>
      <c r="E187" s="230" t="s">
        <v>2483</v>
      </c>
      <c r="F187" s="231" t="s">
        <v>2484</v>
      </c>
      <c r="G187" s="232" t="s">
        <v>164</v>
      </c>
      <c r="H187" s="233">
        <v>43.539999999999999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321</v>
      </c>
      <c r="AT187" s="241" t="s">
        <v>234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868</v>
      </c>
    </row>
    <row r="188" s="2" customFormat="1" ht="21.75" customHeight="1">
      <c r="A188" s="39"/>
      <c r="B188" s="40"/>
      <c r="C188" s="229" t="s">
        <v>500</v>
      </c>
      <c r="D188" s="229" t="s">
        <v>234</v>
      </c>
      <c r="E188" s="230" t="s">
        <v>2485</v>
      </c>
      <c r="F188" s="231" t="s">
        <v>2486</v>
      </c>
      <c r="G188" s="232" t="s">
        <v>164</v>
      </c>
      <c r="H188" s="233">
        <v>556.60000000000002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321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876</v>
      </c>
    </row>
    <row r="189" s="2" customFormat="1" ht="24.15" customHeight="1">
      <c r="A189" s="39"/>
      <c r="B189" s="40"/>
      <c r="C189" s="229" t="s">
        <v>505</v>
      </c>
      <c r="D189" s="229" t="s">
        <v>234</v>
      </c>
      <c r="E189" s="230" t="s">
        <v>2487</v>
      </c>
      <c r="F189" s="231" t="s">
        <v>2488</v>
      </c>
      <c r="G189" s="232" t="s">
        <v>164</v>
      </c>
      <c r="H189" s="233">
        <v>43.539999999999999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85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885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2489</v>
      </c>
      <c r="F190" s="227" t="s">
        <v>2490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232</v>
      </c>
      <c r="BK190" s="226">
        <f>SUM(BK191:BK196)</f>
        <v>0</v>
      </c>
    </row>
    <row r="191" s="2" customFormat="1" ht="24.15" customHeight="1">
      <c r="A191" s="39"/>
      <c r="B191" s="40"/>
      <c r="C191" s="229" t="s">
        <v>509</v>
      </c>
      <c r="D191" s="229" t="s">
        <v>234</v>
      </c>
      <c r="E191" s="230" t="s">
        <v>2491</v>
      </c>
      <c r="F191" s="231" t="s">
        <v>2492</v>
      </c>
      <c r="G191" s="232" t="s">
        <v>164</v>
      </c>
      <c r="H191" s="233">
        <v>262.66000000000003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321</v>
      </c>
      <c r="AT191" s="241" t="s">
        <v>234</v>
      </c>
      <c r="AU191" s="241" t="s">
        <v>85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321</v>
      </c>
      <c r="BM191" s="241" t="s">
        <v>893</v>
      </c>
    </row>
    <row r="192" s="2" customFormat="1" ht="33" customHeight="1">
      <c r="A192" s="39"/>
      <c r="B192" s="40"/>
      <c r="C192" s="229" t="s">
        <v>514</v>
      </c>
      <c r="D192" s="229" t="s">
        <v>234</v>
      </c>
      <c r="E192" s="230" t="s">
        <v>2493</v>
      </c>
      <c r="F192" s="231" t="s">
        <v>2494</v>
      </c>
      <c r="G192" s="232" t="s">
        <v>164</v>
      </c>
      <c r="H192" s="233">
        <v>134.80000000000001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901</v>
      </c>
    </row>
    <row r="193" s="2" customFormat="1" ht="24.15" customHeight="1">
      <c r="A193" s="39"/>
      <c r="B193" s="40"/>
      <c r="C193" s="229" t="s">
        <v>518</v>
      </c>
      <c r="D193" s="229" t="s">
        <v>234</v>
      </c>
      <c r="E193" s="230" t="s">
        <v>2495</v>
      </c>
      <c r="F193" s="231" t="s">
        <v>2496</v>
      </c>
      <c r="G193" s="232" t="s">
        <v>164</v>
      </c>
      <c r="H193" s="233">
        <v>111.59999999999999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321</v>
      </c>
      <c r="AT193" s="241" t="s">
        <v>234</v>
      </c>
      <c r="AU193" s="241" t="s">
        <v>85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321</v>
      </c>
      <c r="BM193" s="241" t="s">
        <v>909</v>
      </c>
    </row>
    <row r="194" s="2" customFormat="1" ht="24.15" customHeight="1">
      <c r="A194" s="39"/>
      <c r="B194" s="40"/>
      <c r="C194" s="229" t="s">
        <v>525</v>
      </c>
      <c r="D194" s="229" t="s">
        <v>234</v>
      </c>
      <c r="E194" s="230" t="s">
        <v>2497</v>
      </c>
      <c r="F194" s="231" t="s">
        <v>2498</v>
      </c>
      <c r="G194" s="232" t="s">
        <v>164</v>
      </c>
      <c r="H194" s="233">
        <v>28.440000000000001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917</v>
      </c>
    </row>
    <row r="195" s="2" customFormat="1" ht="24.15" customHeight="1">
      <c r="A195" s="39"/>
      <c r="B195" s="40"/>
      <c r="C195" s="229" t="s">
        <v>529</v>
      </c>
      <c r="D195" s="229" t="s">
        <v>234</v>
      </c>
      <c r="E195" s="230" t="s">
        <v>2499</v>
      </c>
      <c r="F195" s="231" t="s">
        <v>2500</v>
      </c>
      <c r="G195" s="232" t="s">
        <v>164</v>
      </c>
      <c r="H195" s="233">
        <v>19.100000000000001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321</v>
      </c>
      <c r="AT195" s="241" t="s">
        <v>234</v>
      </c>
      <c r="AU195" s="241" t="s">
        <v>85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321</v>
      </c>
      <c r="BM195" s="241" t="s">
        <v>925</v>
      </c>
    </row>
    <row r="196" s="2" customFormat="1" ht="33" customHeight="1">
      <c r="A196" s="39"/>
      <c r="B196" s="40"/>
      <c r="C196" s="229" t="s">
        <v>536</v>
      </c>
      <c r="D196" s="229" t="s">
        <v>234</v>
      </c>
      <c r="E196" s="230" t="s">
        <v>2501</v>
      </c>
      <c r="F196" s="231" t="s">
        <v>2502</v>
      </c>
      <c r="G196" s="232" t="s">
        <v>164</v>
      </c>
      <c r="H196" s="233">
        <v>43.539999999999999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933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2503</v>
      </c>
      <c r="F197" s="227" t="s">
        <v>2504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0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232</v>
      </c>
      <c r="BK197" s="226">
        <f>SUM(BK198:BK205)</f>
        <v>0</v>
      </c>
    </row>
    <row r="198" s="2" customFormat="1" ht="16.5" customHeight="1">
      <c r="A198" s="39"/>
      <c r="B198" s="40"/>
      <c r="C198" s="229" t="s">
        <v>541</v>
      </c>
      <c r="D198" s="229" t="s">
        <v>234</v>
      </c>
      <c r="E198" s="230" t="s">
        <v>2505</v>
      </c>
      <c r="F198" s="231" t="s">
        <v>2506</v>
      </c>
      <c r="G198" s="232" t="s">
        <v>1049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321</v>
      </c>
      <c r="AT198" s="241" t="s">
        <v>234</v>
      </c>
      <c r="AU198" s="241" t="s">
        <v>85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321</v>
      </c>
      <c r="BM198" s="241" t="s">
        <v>941</v>
      </c>
    </row>
    <row r="199" s="2" customFormat="1" ht="21.75" customHeight="1">
      <c r="A199" s="39"/>
      <c r="B199" s="40"/>
      <c r="C199" s="229" t="s">
        <v>547</v>
      </c>
      <c r="D199" s="229" t="s">
        <v>234</v>
      </c>
      <c r="E199" s="230" t="s">
        <v>2507</v>
      </c>
      <c r="F199" s="231" t="s">
        <v>2508</v>
      </c>
      <c r="G199" s="232" t="s">
        <v>1049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321</v>
      </c>
      <c r="AT199" s="241" t="s">
        <v>234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950</v>
      </c>
    </row>
    <row r="200" s="2" customFormat="1" ht="33" customHeight="1">
      <c r="A200" s="39"/>
      <c r="B200" s="40"/>
      <c r="C200" s="229" t="s">
        <v>553</v>
      </c>
      <c r="D200" s="229" t="s">
        <v>234</v>
      </c>
      <c r="E200" s="230" t="s">
        <v>2509</v>
      </c>
      <c r="F200" s="231" t="s">
        <v>2510</v>
      </c>
      <c r="G200" s="232" t="s">
        <v>164</v>
      </c>
      <c r="H200" s="233">
        <v>262.66000000000003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321</v>
      </c>
      <c r="AT200" s="241" t="s">
        <v>234</v>
      </c>
      <c r="AU200" s="241" t="s">
        <v>85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321</v>
      </c>
      <c r="BM200" s="241" t="s">
        <v>961</v>
      </c>
    </row>
    <row r="201" s="2" customFormat="1" ht="33" customHeight="1">
      <c r="A201" s="39"/>
      <c r="B201" s="40"/>
      <c r="C201" s="229" t="s">
        <v>574</v>
      </c>
      <c r="D201" s="229" t="s">
        <v>234</v>
      </c>
      <c r="E201" s="230" t="s">
        <v>2511</v>
      </c>
      <c r="F201" s="231" t="s">
        <v>2512</v>
      </c>
      <c r="G201" s="232" t="s">
        <v>164</v>
      </c>
      <c r="H201" s="233">
        <v>134.80000000000001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321</v>
      </c>
      <c r="AT201" s="241" t="s">
        <v>234</v>
      </c>
      <c r="AU201" s="241" t="s">
        <v>85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321</v>
      </c>
      <c r="BM201" s="241" t="s">
        <v>970</v>
      </c>
    </row>
    <row r="202" s="2" customFormat="1" ht="33" customHeight="1">
      <c r="A202" s="39"/>
      <c r="B202" s="40"/>
      <c r="C202" s="229" t="s">
        <v>580</v>
      </c>
      <c r="D202" s="229" t="s">
        <v>234</v>
      </c>
      <c r="E202" s="230" t="s">
        <v>2513</v>
      </c>
      <c r="F202" s="231" t="s">
        <v>2514</v>
      </c>
      <c r="G202" s="232" t="s">
        <v>164</v>
      </c>
      <c r="H202" s="233">
        <v>111.59999999999999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321</v>
      </c>
      <c r="AT202" s="241" t="s">
        <v>234</v>
      </c>
      <c r="AU202" s="241" t="s">
        <v>85</v>
      </c>
      <c r="AY202" s="18" t="s">
        <v>232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321</v>
      </c>
      <c r="BM202" s="241" t="s">
        <v>980</v>
      </c>
    </row>
    <row r="203" s="2" customFormat="1" ht="33" customHeight="1">
      <c r="A203" s="39"/>
      <c r="B203" s="40"/>
      <c r="C203" s="229" t="s">
        <v>584</v>
      </c>
      <c r="D203" s="229" t="s">
        <v>234</v>
      </c>
      <c r="E203" s="230" t="s">
        <v>2515</v>
      </c>
      <c r="F203" s="231" t="s">
        <v>2516</v>
      </c>
      <c r="G203" s="232" t="s">
        <v>164</v>
      </c>
      <c r="H203" s="233">
        <v>28.440000000000001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990</v>
      </c>
    </row>
    <row r="204" s="2" customFormat="1" ht="33" customHeight="1">
      <c r="A204" s="39"/>
      <c r="B204" s="40"/>
      <c r="C204" s="229" t="s">
        <v>588</v>
      </c>
      <c r="D204" s="229" t="s">
        <v>234</v>
      </c>
      <c r="E204" s="230" t="s">
        <v>2517</v>
      </c>
      <c r="F204" s="231" t="s">
        <v>2518</v>
      </c>
      <c r="G204" s="232" t="s">
        <v>164</v>
      </c>
      <c r="H204" s="233">
        <v>19.100000000000001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321</v>
      </c>
      <c r="AT204" s="241" t="s">
        <v>234</v>
      </c>
      <c r="AU204" s="241" t="s">
        <v>85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321</v>
      </c>
      <c r="BM204" s="241" t="s">
        <v>999</v>
      </c>
    </row>
    <row r="205" s="2" customFormat="1" ht="33" customHeight="1">
      <c r="A205" s="39"/>
      <c r="B205" s="40"/>
      <c r="C205" s="229" t="s">
        <v>592</v>
      </c>
      <c r="D205" s="229" t="s">
        <v>234</v>
      </c>
      <c r="E205" s="230" t="s">
        <v>2519</v>
      </c>
      <c r="F205" s="231" t="s">
        <v>2520</v>
      </c>
      <c r="G205" s="232" t="s">
        <v>164</v>
      </c>
      <c r="H205" s="233">
        <v>43.539999999999999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321</v>
      </c>
      <c r="AT205" s="241" t="s">
        <v>234</v>
      </c>
      <c r="AU205" s="241" t="s">
        <v>85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321</v>
      </c>
      <c r="BM205" s="241" t="s">
        <v>1008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2521</v>
      </c>
      <c r="F206" s="227" t="s">
        <v>2522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SUM(P207:P212)</f>
        <v>0</v>
      </c>
      <c r="Q206" s="221"/>
      <c r="R206" s="222">
        <f>SUM(R207:R212)</f>
        <v>0</v>
      </c>
      <c r="S206" s="221"/>
      <c r="T206" s="223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83</v>
      </c>
      <c r="AT206" s="225" t="s">
        <v>75</v>
      </c>
      <c r="AU206" s="225" t="s">
        <v>83</v>
      </c>
      <c r="AY206" s="224" t="s">
        <v>232</v>
      </c>
      <c r="BK206" s="226">
        <f>SUM(BK207:BK212)</f>
        <v>0</v>
      </c>
    </row>
    <row r="207" s="2" customFormat="1" ht="16.5" customHeight="1">
      <c r="A207" s="39"/>
      <c r="B207" s="40"/>
      <c r="C207" s="229" t="s">
        <v>596</v>
      </c>
      <c r="D207" s="229" t="s">
        <v>234</v>
      </c>
      <c r="E207" s="230" t="s">
        <v>2523</v>
      </c>
      <c r="F207" s="231" t="s">
        <v>2524</v>
      </c>
      <c r="G207" s="232" t="s">
        <v>1049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321</v>
      </c>
      <c r="AT207" s="241" t="s">
        <v>234</v>
      </c>
      <c r="AU207" s="241" t="s">
        <v>85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321</v>
      </c>
      <c r="BM207" s="241" t="s">
        <v>1018</v>
      </c>
    </row>
    <row r="208" s="2" customFormat="1" ht="16.5" customHeight="1">
      <c r="A208" s="39"/>
      <c r="B208" s="40"/>
      <c r="C208" s="229" t="s">
        <v>600</v>
      </c>
      <c r="D208" s="229" t="s">
        <v>234</v>
      </c>
      <c r="E208" s="230" t="s">
        <v>2525</v>
      </c>
      <c r="F208" s="231" t="s">
        <v>2526</v>
      </c>
      <c r="G208" s="232" t="s">
        <v>1049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321</v>
      </c>
      <c r="AT208" s="241" t="s">
        <v>234</v>
      </c>
      <c r="AU208" s="241" t="s">
        <v>85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321</v>
      </c>
      <c r="BM208" s="241" t="s">
        <v>1028</v>
      </c>
    </row>
    <row r="209" s="2" customFormat="1" ht="21.75" customHeight="1">
      <c r="A209" s="39"/>
      <c r="B209" s="40"/>
      <c r="C209" s="229" t="s">
        <v>614</v>
      </c>
      <c r="D209" s="229" t="s">
        <v>234</v>
      </c>
      <c r="E209" s="230" t="s">
        <v>2527</v>
      </c>
      <c r="F209" s="231" t="s">
        <v>2528</v>
      </c>
      <c r="G209" s="232" t="s">
        <v>1049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1038</v>
      </c>
    </row>
    <row r="210" s="2" customFormat="1" ht="16.5" customHeight="1">
      <c r="A210" s="39"/>
      <c r="B210" s="40"/>
      <c r="C210" s="229" t="s">
        <v>619</v>
      </c>
      <c r="D210" s="229" t="s">
        <v>234</v>
      </c>
      <c r="E210" s="230" t="s">
        <v>2529</v>
      </c>
      <c r="F210" s="231" t="s">
        <v>2530</v>
      </c>
      <c r="G210" s="232" t="s">
        <v>2531</v>
      </c>
      <c r="H210" s="233">
        <v>48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321</v>
      </c>
      <c r="AT210" s="241" t="s">
        <v>234</v>
      </c>
      <c r="AU210" s="241" t="s">
        <v>85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321</v>
      </c>
      <c r="BM210" s="241" t="s">
        <v>1052</v>
      </c>
    </row>
    <row r="211" s="2" customFormat="1" ht="16.5" customHeight="1">
      <c r="A211" s="39"/>
      <c r="B211" s="40"/>
      <c r="C211" s="229" t="s">
        <v>624</v>
      </c>
      <c r="D211" s="229" t="s">
        <v>234</v>
      </c>
      <c r="E211" s="230" t="s">
        <v>2532</v>
      </c>
      <c r="F211" s="231" t="s">
        <v>2533</v>
      </c>
      <c r="G211" s="232" t="s">
        <v>1049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321</v>
      </c>
      <c r="AT211" s="241" t="s">
        <v>234</v>
      </c>
      <c r="AU211" s="241" t="s">
        <v>85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321</v>
      </c>
      <c r="BM211" s="241" t="s">
        <v>1062</v>
      </c>
    </row>
    <row r="212" s="2" customFormat="1" ht="16.5" customHeight="1">
      <c r="A212" s="39"/>
      <c r="B212" s="40"/>
      <c r="C212" s="229" t="s">
        <v>628</v>
      </c>
      <c r="D212" s="229" t="s">
        <v>234</v>
      </c>
      <c r="E212" s="230" t="s">
        <v>2534</v>
      </c>
      <c r="F212" s="231" t="s">
        <v>2535</v>
      </c>
      <c r="G212" s="232" t="s">
        <v>1049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321</v>
      </c>
      <c r="AT212" s="241" t="s">
        <v>234</v>
      </c>
      <c r="AU212" s="241" t="s">
        <v>85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321</v>
      </c>
      <c r="BM212" s="241" t="s">
        <v>1083</v>
      </c>
    </row>
    <row r="213" s="12" customFormat="1" ht="22.8" customHeight="1">
      <c r="A213" s="12"/>
      <c r="B213" s="213"/>
      <c r="C213" s="214"/>
      <c r="D213" s="215" t="s">
        <v>75</v>
      </c>
      <c r="E213" s="227" t="s">
        <v>2536</v>
      </c>
      <c r="F213" s="227" t="s">
        <v>2537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SUM(P214:P218)</f>
        <v>0</v>
      </c>
      <c r="Q213" s="221"/>
      <c r="R213" s="222">
        <f>SUM(R214:R218)</f>
        <v>0</v>
      </c>
      <c r="S213" s="221"/>
      <c r="T213" s="223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83</v>
      </c>
      <c r="AY213" s="224" t="s">
        <v>232</v>
      </c>
      <c r="BK213" s="226">
        <f>SUM(BK214:BK218)</f>
        <v>0</v>
      </c>
    </row>
    <row r="214" s="2" customFormat="1" ht="24.15" customHeight="1">
      <c r="A214" s="39"/>
      <c r="B214" s="40"/>
      <c r="C214" s="229" t="s">
        <v>633</v>
      </c>
      <c r="D214" s="229" t="s">
        <v>234</v>
      </c>
      <c r="E214" s="230" t="s">
        <v>2538</v>
      </c>
      <c r="F214" s="231" t="s">
        <v>2539</v>
      </c>
      <c r="G214" s="232" t="s">
        <v>1049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321</v>
      </c>
      <c r="AT214" s="241" t="s">
        <v>234</v>
      </c>
      <c r="AU214" s="241" t="s">
        <v>85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321</v>
      </c>
      <c r="BM214" s="241" t="s">
        <v>1102</v>
      </c>
    </row>
    <row r="215" s="2" customFormat="1" ht="16.5" customHeight="1">
      <c r="A215" s="39"/>
      <c r="B215" s="40"/>
      <c r="C215" s="229" t="s">
        <v>637</v>
      </c>
      <c r="D215" s="229" t="s">
        <v>234</v>
      </c>
      <c r="E215" s="230" t="s">
        <v>2540</v>
      </c>
      <c r="F215" s="231" t="s">
        <v>2541</v>
      </c>
      <c r="G215" s="232" t="s">
        <v>1049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1149</v>
      </c>
    </row>
    <row r="216" s="2" customFormat="1" ht="16.5" customHeight="1">
      <c r="A216" s="39"/>
      <c r="B216" s="40"/>
      <c r="C216" s="229" t="s">
        <v>642</v>
      </c>
      <c r="D216" s="229" t="s">
        <v>234</v>
      </c>
      <c r="E216" s="230" t="s">
        <v>2542</v>
      </c>
      <c r="F216" s="231" t="s">
        <v>2543</v>
      </c>
      <c r="G216" s="232" t="s">
        <v>1049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321</v>
      </c>
      <c r="AT216" s="241" t="s">
        <v>234</v>
      </c>
      <c r="AU216" s="241" t="s">
        <v>85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321</v>
      </c>
      <c r="BM216" s="241" t="s">
        <v>1159</v>
      </c>
    </row>
    <row r="217" s="2" customFormat="1" ht="21.75" customHeight="1">
      <c r="A217" s="39"/>
      <c r="B217" s="40"/>
      <c r="C217" s="229" t="s">
        <v>649</v>
      </c>
      <c r="D217" s="229" t="s">
        <v>234</v>
      </c>
      <c r="E217" s="230" t="s">
        <v>2544</v>
      </c>
      <c r="F217" s="231" t="s">
        <v>2545</v>
      </c>
      <c r="G217" s="232" t="s">
        <v>1049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321</v>
      </c>
      <c r="AT217" s="241" t="s">
        <v>234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1179</v>
      </c>
    </row>
    <row r="218" s="2" customFormat="1" ht="16.5" customHeight="1">
      <c r="A218" s="39"/>
      <c r="B218" s="40"/>
      <c r="C218" s="229" t="s">
        <v>654</v>
      </c>
      <c r="D218" s="229" t="s">
        <v>234</v>
      </c>
      <c r="E218" s="230" t="s">
        <v>2546</v>
      </c>
      <c r="F218" s="231" t="s">
        <v>2547</v>
      </c>
      <c r="G218" s="232" t="s">
        <v>1049</v>
      </c>
      <c r="H218" s="233">
        <v>1</v>
      </c>
      <c r="I218" s="234"/>
      <c r="J218" s="235">
        <f>ROUND(I218*H218,2)</f>
        <v>0</v>
      </c>
      <c r="K218" s="236"/>
      <c r="L218" s="45"/>
      <c r="M218" s="302" t="s">
        <v>1</v>
      </c>
      <c r="N218" s="303" t="s">
        <v>41</v>
      </c>
      <c r="O218" s="304"/>
      <c r="P218" s="305">
        <f>O218*H218</f>
        <v>0</v>
      </c>
      <c r="Q218" s="305">
        <v>0</v>
      </c>
      <c r="R218" s="305">
        <f>Q218*H218</f>
        <v>0</v>
      </c>
      <c r="S218" s="305">
        <v>0</v>
      </c>
      <c r="T218" s="30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321</v>
      </c>
      <c r="AT218" s="241" t="s">
        <v>234</v>
      </c>
      <c r="AU218" s="241" t="s">
        <v>85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321</v>
      </c>
      <c r="BM218" s="241" t="s">
        <v>1200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TsaRMgZfWom+NEkqh/1t7dv5PTXIvMhbAmkCW3UwRGAx1RIewQh1F73YmOnKQkzUvEYJo53Py02tLszbhbBCqQ==" hashValue="ENuYdeK9H5n4PPOurd+e+lf5S3fzGS6MnwykiioQgCFIJm7RKtlB982Wx+JZrzrD93T5JNioKsxgtZyNG/uBqw==" algorithmName="SHA-512" password="CC35"/>
  <autoFilter ref="C132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2548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ROUND((SUM(BE127:BE179)),  2)</f>
        <v>0</v>
      </c>
      <c r="G35" s="39"/>
      <c r="H35" s="39"/>
      <c r="I35" s="166">
        <v>0.20999999999999999</v>
      </c>
      <c r="J35" s="165">
        <f>ROUND(((SUM(BE127:BE179))*I35),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ROUND((SUM(BF127:BF179)),  2)</f>
        <v>0</v>
      </c>
      <c r="G36" s="39"/>
      <c r="H36" s="39"/>
      <c r="I36" s="166">
        <v>0.12</v>
      </c>
      <c r="J36" s="165">
        <f>ROUND(((SUM(BF127:BF179))*I36),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D.1.4.2.1 - Teplovod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2549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2550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2551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2552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2553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2554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2555</v>
      </c>
      <c r="E105" s="198"/>
      <c r="F105" s="198"/>
      <c r="G105" s="198"/>
      <c r="H105" s="198"/>
      <c r="I105" s="198"/>
      <c r="J105" s="199">
        <f>J176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217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D.1.4.2.1 - Teplovod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19. 3. 2025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30</v>
      </c>
      <c r="J123" s="37" t="str">
        <f>E23</f>
        <v>AGP nova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QSB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218</v>
      </c>
      <c r="D126" s="204" t="s">
        <v>61</v>
      </c>
      <c r="E126" s="204" t="s">
        <v>57</v>
      </c>
      <c r="F126" s="204" t="s">
        <v>58</v>
      </c>
      <c r="G126" s="204" t="s">
        <v>219</v>
      </c>
      <c r="H126" s="204" t="s">
        <v>220</v>
      </c>
      <c r="I126" s="204" t="s">
        <v>221</v>
      </c>
      <c r="J126" s="205" t="s">
        <v>193</v>
      </c>
      <c r="K126" s="206" t="s">
        <v>222</v>
      </c>
      <c r="L126" s="207"/>
      <c r="M126" s="101" t="s">
        <v>1</v>
      </c>
      <c r="N126" s="102" t="s">
        <v>40</v>
      </c>
      <c r="O126" s="102" t="s">
        <v>223</v>
      </c>
      <c r="P126" s="102" t="s">
        <v>224</v>
      </c>
      <c r="Q126" s="102" t="s">
        <v>225</v>
      </c>
      <c r="R126" s="102" t="s">
        <v>226</v>
      </c>
      <c r="S126" s="102" t="s">
        <v>227</v>
      </c>
      <c r="T126" s="103" t="s">
        <v>228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229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195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1846</v>
      </c>
      <c r="F128" s="216" t="s">
        <v>110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P129+P148+P158+P163+P166+P176</f>
        <v>0</v>
      </c>
      <c r="Q128" s="221"/>
      <c r="R128" s="222">
        <f>R129+R148+R158+R163+R166+R176</f>
        <v>0</v>
      </c>
      <c r="S128" s="221"/>
      <c r="T128" s="223">
        <f>T129+T148+T158+T163+T166+T176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76</v>
      </c>
      <c r="AY128" s="224" t="s">
        <v>232</v>
      </c>
      <c r="BK128" s="226">
        <f>BK129+BK148+BK158+BK163+BK166+BK176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2385</v>
      </c>
      <c r="F129" s="227" t="s">
        <v>2556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SUM(P130:P147)</f>
        <v>0</v>
      </c>
      <c r="Q129" s="221"/>
      <c r="R129" s="222">
        <f>SUM(R130:R147)</f>
        <v>0</v>
      </c>
      <c r="S129" s="221"/>
      <c r="T129" s="223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232</v>
      </c>
      <c r="BK129" s="226">
        <f>SUM(BK130:BK147)</f>
        <v>0</v>
      </c>
    </row>
    <row r="130" s="2" customFormat="1" ht="21.75" customHeight="1">
      <c r="A130" s="39"/>
      <c r="B130" s="40"/>
      <c r="C130" s="229" t="s">
        <v>83</v>
      </c>
      <c r="D130" s="229" t="s">
        <v>234</v>
      </c>
      <c r="E130" s="230" t="s">
        <v>2557</v>
      </c>
      <c r="F130" s="231" t="s">
        <v>2558</v>
      </c>
      <c r="G130" s="232" t="s">
        <v>1049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237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237</v>
      </c>
      <c r="BM130" s="241" t="s">
        <v>8</v>
      </c>
    </row>
    <row r="131" s="2" customFormat="1" ht="24.15" customHeight="1">
      <c r="A131" s="39"/>
      <c r="B131" s="40"/>
      <c r="C131" s="229" t="s">
        <v>85</v>
      </c>
      <c r="D131" s="229" t="s">
        <v>234</v>
      </c>
      <c r="E131" s="230" t="s">
        <v>2559</v>
      </c>
      <c r="F131" s="231" t="s">
        <v>2560</v>
      </c>
      <c r="G131" s="232" t="s">
        <v>1049</v>
      </c>
      <c r="H131" s="233">
        <v>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237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237</v>
      </c>
      <c r="BM131" s="241" t="s">
        <v>311</v>
      </c>
    </row>
    <row r="132" s="2" customFormat="1" ht="16.5" customHeight="1">
      <c r="A132" s="39"/>
      <c r="B132" s="40"/>
      <c r="C132" s="229" t="s">
        <v>244</v>
      </c>
      <c r="D132" s="229" t="s">
        <v>234</v>
      </c>
      <c r="E132" s="230" t="s">
        <v>2561</v>
      </c>
      <c r="F132" s="231" t="s">
        <v>2562</v>
      </c>
      <c r="G132" s="232" t="s">
        <v>1049</v>
      </c>
      <c r="H132" s="233">
        <v>4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237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237</v>
      </c>
      <c r="BM132" s="241" t="s">
        <v>321</v>
      </c>
    </row>
    <row r="133" s="2" customFormat="1" ht="16.5" customHeight="1">
      <c r="A133" s="39"/>
      <c r="B133" s="40"/>
      <c r="C133" s="229" t="s">
        <v>237</v>
      </c>
      <c r="D133" s="229" t="s">
        <v>234</v>
      </c>
      <c r="E133" s="230" t="s">
        <v>2563</v>
      </c>
      <c r="F133" s="231" t="s">
        <v>2564</v>
      </c>
      <c r="G133" s="232" t="s">
        <v>1049</v>
      </c>
      <c r="H133" s="233">
        <v>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237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237</v>
      </c>
      <c r="BM133" s="241" t="s">
        <v>332</v>
      </c>
    </row>
    <row r="134" s="2" customFormat="1" ht="33" customHeight="1">
      <c r="A134" s="39"/>
      <c r="B134" s="40"/>
      <c r="C134" s="229" t="s">
        <v>252</v>
      </c>
      <c r="D134" s="229" t="s">
        <v>234</v>
      </c>
      <c r="E134" s="230" t="s">
        <v>2565</v>
      </c>
      <c r="F134" s="231" t="s">
        <v>2566</v>
      </c>
      <c r="G134" s="232" t="s">
        <v>1049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345</v>
      </c>
    </row>
    <row r="135" s="2" customFormat="1" ht="21.75" customHeight="1">
      <c r="A135" s="39"/>
      <c r="B135" s="40"/>
      <c r="C135" s="229" t="s">
        <v>259</v>
      </c>
      <c r="D135" s="229" t="s">
        <v>234</v>
      </c>
      <c r="E135" s="230" t="s">
        <v>2567</v>
      </c>
      <c r="F135" s="231" t="s">
        <v>2568</v>
      </c>
      <c r="G135" s="232" t="s">
        <v>1049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237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237</v>
      </c>
      <c r="BM135" s="241" t="s">
        <v>359</v>
      </c>
    </row>
    <row r="136" s="2" customFormat="1" ht="16.5" customHeight="1">
      <c r="A136" s="39"/>
      <c r="B136" s="40"/>
      <c r="C136" s="229" t="s">
        <v>267</v>
      </c>
      <c r="D136" s="229" t="s">
        <v>234</v>
      </c>
      <c r="E136" s="230" t="s">
        <v>2569</v>
      </c>
      <c r="F136" s="231" t="s">
        <v>2570</v>
      </c>
      <c r="G136" s="232" t="s">
        <v>1049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237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237</v>
      </c>
      <c r="BM136" s="241" t="s">
        <v>374</v>
      </c>
    </row>
    <row r="137" s="2" customFormat="1" ht="24.15" customHeight="1">
      <c r="A137" s="39"/>
      <c r="B137" s="40"/>
      <c r="C137" s="229" t="s">
        <v>273</v>
      </c>
      <c r="D137" s="229" t="s">
        <v>234</v>
      </c>
      <c r="E137" s="230" t="s">
        <v>2571</v>
      </c>
      <c r="F137" s="231" t="s">
        <v>2572</v>
      </c>
      <c r="G137" s="232" t="s">
        <v>164</v>
      </c>
      <c r="H137" s="233">
        <v>7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237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237</v>
      </c>
      <c r="BM137" s="241" t="s">
        <v>384</v>
      </c>
    </row>
    <row r="138" s="2" customFormat="1" ht="24.15" customHeight="1">
      <c r="A138" s="39"/>
      <c r="B138" s="40"/>
      <c r="C138" s="229" t="s">
        <v>281</v>
      </c>
      <c r="D138" s="229" t="s">
        <v>234</v>
      </c>
      <c r="E138" s="230" t="s">
        <v>2573</v>
      </c>
      <c r="F138" s="231" t="s">
        <v>2574</v>
      </c>
      <c r="G138" s="232" t="s">
        <v>164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395</v>
      </c>
    </row>
    <row r="139" s="2" customFormat="1" ht="24.15" customHeight="1">
      <c r="A139" s="39"/>
      <c r="B139" s="40"/>
      <c r="C139" s="229" t="s">
        <v>285</v>
      </c>
      <c r="D139" s="229" t="s">
        <v>234</v>
      </c>
      <c r="E139" s="230" t="s">
        <v>2575</v>
      </c>
      <c r="F139" s="231" t="s">
        <v>2576</v>
      </c>
      <c r="G139" s="232" t="s">
        <v>164</v>
      </c>
      <c r="H139" s="233">
        <v>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405</v>
      </c>
    </row>
    <row r="140" s="2" customFormat="1" ht="24.15" customHeight="1">
      <c r="A140" s="39"/>
      <c r="B140" s="40"/>
      <c r="C140" s="229" t="s">
        <v>290</v>
      </c>
      <c r="D140" s="229" t="s">
        <v>234</v>
      </c>
      <c r="E140" s="230" t="s">
        <v>2577</v>
      </c>
      <c r="F140" s="231" t="s">
        <v>2578</v>
      </c>
      <c r="G140" s="232" t="s">
        <v>164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417</v>
      </c>
    </row>
    <row r="141" s="2" customFormat="1" ht="16.5" customHeight="1">
      <c r="A141" s="39"/>
      <c r="B141" s="40"/>
      <c r="C141" s="229" t="s">
        <v>8</v>
      </c>
      <c r="D141" s="229" t="s">
        <v>234</v>
      </c>
      <c r="E141" s="230" t="s">
        <v>2579</v>
      </c>
      <c r="F141" s="231" t="s">
        <v>2580</v>
      </c>
      <c r="G141" s="232" t="s">
        <v>164</v>
      </c>
      <c r="H141" s="233">
        <v>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429</v>
      </c>
    </row>
    <row r="142" s="2" customFormat="1" ht="16.5" customHeight="1">
      <c r="A142" s="39"/>
      <c r="B142" s="40"/>
      <c r="C142" s="229" t="s">
        <v>302</v>
      </c>
      <c r="D142" s="229" t="s">
        <v>234</v>
      </c>
      <c r="E142" s="230" t="s">
        <v>2581</v>
      </c>
      <c r="F142" s="231" t="s">
        <v>2582</v>
      </c>
      <c r="G142" s="232" t="s">
        <v>1049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444</v>
      </c>
    </row>
    <row r="143" s="2" customFormat="1" ht="16.5" customHeight="1">
      <c r="A143" s="39"/>
      <c r="B143" s="40"/>
      <c r="C143" s="229" t="s">
        <v>311</v>
      </c>
      <c r="D143" s="229" t="s">
        <v>234</v>
      </c>
      <c r="E143" s="230" t="s">
        <v>2583</v>
      </c>
      <c r="F143" s="231" t="s">
        <v>2584</v>
      </c>
      <c r="G143" s="232" t="s">
        <v>164</v>
      </c>
      <c r="H143" s="233">
        <v>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237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237</v>
      </c>
      <c r="BM143" s="241" t="s">
        <v>455</v>
      </c>
    </row>
    <row r="144" s="2" customFormat="1" ht="24.15" customHeight="1">
      <c r="A144" s="39"/>
      <c r="B144" s="40"/>
      <c r="C144" s="229" t="s">
        <v>316</v>
      </c>
      <c r="D144" s="229" t="s">
        <v>234</v>
      </c>
      <c r="E144" s="230" t="s">
        <v>2585</v>
      </c>
      <c r="F144" s="231" t="s">
        <v>2586</v>
      </c>
      <c r="G144" s="232" t="s">
        <v>1049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466</v>
      </c>
    </row>
    <row r="145" s="2" customFormat="1" ht="16.5" customHeight="1">
      <c r="A145" s="39"/>
      <c r="B145" s="40"/>
      <c r="C145" s="229" t="s">
        <v>321</v>
      </c>
      <c r="D145" s="229" t="s">
        <v>234</v>
      </c>
      <c r="E145" s="230" t="s">
        <v>2587</v>
      </c>
      <c r="F145" s="231" t="s">
        <v>2588</v>
      </c>
      <c r="G145" s="232" t="s">
        <v>164</v>
      </c>
      <c r="H145" s="233">
        <v>14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237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237</v>
      </c>
      <c r="BM145" s="241" t="s">
        <v>480</v>
      </c>
    </row>
    <row r="146" s="2" customFormat="1" ht="16.5" customHeight="1">
      <c r="A146" s="39"/>
      <c r="B146" s="40"/>
      <c r="C146" s="229" t="s">
        <v>326</v>
      </c>
      <c r="D146" s="229" t="s">
        <v>234</v>
      </c>
      <c r="E146" s="230" t="s">
        <v>2589</v>
      </c>
      <c r="F146" s="231" t="s">
        <v>2590</v>
      </c>
      <c r="G146" s="232" t="s">
        <v>164</v>
      </c>
      <c r="H146" s="233">
        <v>7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491</v>
      </c>
    </row>
    <row r="147" s="2" customFormat="1" ht="21.75" customHeight="1">
      <c r="A147" s="39"/>
      <c r="B147" s="40"/>
      <c r="C147" s="229" t="s">
        <v>332</v>
      </c>
      <c r="D147" s="229" t="s">
        <v>234</v>
      </c>
      <c r="E147" s="230" t="s">
        <v>2591</v>
      </c>
      <c r="F147" s="231" t="s">
        <v>2592</v>
      </c>
      <c r="G147" s="232" t="s">
        <v>164</v>
      </c>
      <c r="H147" s="233">
        <v>7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237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237</v>
      </c>
      <c r="BM147" s="241" t="s">
        <v>500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2593</v>
      </c>
      <c r="F148" s="227" t="s">
        <v>2594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232</v>
      </c>
      <c r="BK148" s="226">
        <f>SUM(BK149:BK157)</f>
        <v>0</v>
      </c>
    </row>
    <row r="149" s="2" customFormat="1" ht="16.5" customHeight="1">
      <c r="A149" s="39"/>
      <c r="B149" s="40"/>
      <c r="C149" s="229" t="s">
        <v>340</v>
      </c>
      <c r="D149" s="229" t="s">
        <v>234</v>
      </c>
      <c r="E149" s="230" t="s">
        <v>2595</v>
      </c>
      <c r="F149" s="231" t="s">
        <v>2596</v>
      </c>
      <c r="G149" s="232" t="s">
        <v>164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237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237</v>
      </c>
      <c r="BM149" s="241" t="s">
        <v>509</v>
      </c>
    </row>
    <row r="150" s="2" customFormat="1" ht="16.5" customHeight="1">
      <c r="A150" s="39"/>
      <c r="B150" s="40"/>
      <c r="C150" s="229" t="s">
        <v>345</v>
      </c>
      <c r="D150" s="229" t="s">
        <v>234</v>
      </c>
      <c r="E150" s="230" t="s">
        <v>2597</v>
      </c>
      <c r="F150" s="231" t="s">
        <v>2598</v>
      </c>
      <c r="G150" s="232" t="s">
        <v>164</v>
      </c>
      <c r="H150" s="233">
        <v>34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518</v>
      </c>
    </row>
    <row r="151" s="2" customFormat="1" ht="21.75" customHeight="1">
      <c r="A151" s="39"/>
      <c r="B151" s="40"/>
      <c r="C151" s="229" t="s">
        <v>7</v>
      </c>
      <c r="D151" s="229" t="s">
        <v>234</v>
      </c>
      <c r="E151" s="230" t="s">
        <v>2599</v>
      </c>
      <c r="F151" s="231" t="s">
        <v>2600</v>
      </c>
      <c r="G151" s="232" t="s">
        <v>1049</v>
      </c>
      <c r="H151" s="233">
        <v>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237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237</v>
      </c>
      <c r="BM151" s="241" t="s">
        <v>529</v>
      </c>
    </row>
    <row r="152" s="2" customFormat="1" ht="16.5" customHeight="1">
      <c r="A152" s="39"/>
      <c r="B152" s="40"/>
      <c r="C152" s="229" t="s">
        <v>359</v>
      </c>
      <c r="D152" s="229" t="s">
        <v>234</v>
      </c>
      <c r="E152" s="230" t="s">
        <v>2601</v>
      </c>
      <c r="F152" s="231" t="s">
        <v>2602</v>
      </c>
      <c r="G152" s="232" t="s">
        <v>1049</v>
      </c>
      <c r="H152" s="233">
        <v>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541</v>
      </c>
    </row>
    <row r="153" s="2" customFormat="1" ht="16.5" customHeight="1">
      <c r="A153" s="39"/>
      <c r="B153" s="40"/>
      <c r="C153" s="229" t="s">
        <v>365</v>
      </c>
      <c r="D153" s="229" t="s">
        <v>234</v>
      </c>
      <c r="E153" s="230" t="s">
        <v>2603</v>
      </c>
      <c r="F153" s="231" t="s">
        <v>2604</v>
      </c>
      <c r="G153" s="232" t="s">
        <v>164</v>
      </c>
      <c r="H153" s="233">
        <v>36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237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237</v>
      </c>
      <c r="BM153" s="241" t="s">
        <v>553</v>
      </c>
    </row>
    <row r="154" s="2" customFormat="1" ht="21.75" customHeight="1">
      <c r="A154" s="39"/>
      <c r="B154" s="40"/>
      <c r="C154" s="229" t="s">
        <v>374</v>
      </c>
      <c r="D154" s="229" t="s">
        <v>234</v>
      </c>
      <c r="E154" s="230" t="s">
        <v>2605</v>
      </c>
      <c r="F154" s="231" t="s">
        <v>2606</v>
      </c>
      <c r="G154" s="232" t="s">
        <v>164</v>
      </c>
      <c r="H154" s="233">
        <v>34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237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580</v>
      </c>
    </row>
    <row r="155" s="2" customFormat="1" ht="44.25" customHeight="1">
      <c r="A155" s="39"/>
      <c r="B155" s="40"/>
      <c r="C155" s="229" t="s">
        <v>379</v>
      </c>
      <c r="D155" s="229" t="s">
        <v>234</v>
      </c>
      <c r="E155" s="230" t="s">
        <v>2607</v>
      </c>
      <c r="F155" s="231" t="s">
        <v>2608</v>
      </c>
      <c r="G155" s="232" t="s">
        <v>1049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237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237</v>
      </c>
      <c r="BM155" s="241" t="s">
        <v>596</v>
      </c>
    </row>
    <row r="156" s="2" customFormat="1" ht="16.5" customHeight="1">
      <c r="A156" s="39"/>
      <c r="B156" s="40"/>
      <c r="C156" s="229" t="s">
        <v>384</v>
      </c>
      <c r="D156" s="229" t="s">
        <v>234</v>
      </c>
      <c r="E156" s="230" t="s">
        <v>2609</v>
      </c>
      <c r="F156" s="231" t="s">
        <v>2610</v>
      </c>
      <c r="G156" s="232" t="s">
        <v>1049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614</v>
      </c>
    </row>
    <row r="157" s="2" customFormat="1" ht="21.75" customHeight="1">
      <c r="A157" s="39"/>
      <c r="B157" s="40"/>
      <c r="C157" s="229" t="s">
        <v>389</v>
      </c>
      <c r="D157" s="229" t="s">
        <v>234</v>
      </c>
      <c r="E157" s="230" t="s">
        <v>2611</v>
      </c>
      <c r="F157" s="231" t="s">
        <v>2612</v>
      </c>
      <c r="G157" s="232" t="s">
        <v>1049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237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237</v>
      </c>
      <c r="BM157" s="241" t="s">
        <v>624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2613</v>
      </c>
      <c r="F158" s="227" t="s">
        <v>2614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83</v>
      </c>
      <c r="AT158" s="225" t="s">
        <v>75</v>
      </c>
      <c r="AU158" s="225" t="s">
        <v>83</v>
      </c>
      <c r="AY158" s="224" t="s">
        <v>232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395</v>
      </c>
      <c r="D159" s="229" t="s">
        <v>234</v>
      </c>
      <c r="E159" s="230" t="s">
        <v>2615</v>
      </c>
      <c r="F159" s="231" t="s">
        <v>2616</v>
      </c>
      <c r="G159" s="232" t="s">
        <v>1049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237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633</v>
      </c>
    </row>
    <row r="160" s="2" customFormat="1" ht="16.5" customHeight="1">
      <c r="A160" s="39"/>
      <c r="B160" s="40"/>
      <c r="C160" s="229" t="s">
        <v>401</v>
      </c>
      <c r="D160" s="229" t="s">
        <v>234</v>
      </c>
      <c r="E160" s="230" t="s">
        <v>2617</v>
      </c>
      <c r="F160" s="231" t="s">
        <v>2618</v>
      </c>
      <c r="G160" s="232" t="s">
        <v>164</v>
      </c>
      <c r="H160" s="233">
        <v>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237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237</v>
      </c>
      <c r="BM160" s="241" t="s">
        <v>642</v>
      </c>
    </row>
    <row r="161" s="2" customFormat="1" ht="24.15" customHeight="1">
      <c r="A161" s="39"/>
      <c r="B161" s="40"/>
      <c r="C161" s="229" t="s">
        <v>405</v>
      </c>
      <c r="D161" s="229" t="s">
        <v>234</v>
      </c>
      <c r="E161" s="230" t="s">
        <v>2619</v>
      </c>
      <c r="F161" s="231" t="s">
        <v>2620</v>
      </c>
      <c r="G161" s="232" t="s">
        <v>164</v>
      </c>
      <c r="H161" s="233">
        <v>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237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237</v>
      </c>
      <c r="BM161" s="241" t="s">
        <v>654</v>
      </c>
    </row>
    <row r="162" s="2" customFormat="1" ht="16.5" customHeight="1">
      <c r="A162" s="39"/>
      <c r="B162" s="40"/>
      <c r="C162" s="229" t="s">
        <v>409</v>
      </c>
      <c r="D162" s="229" t="s">
        <v>234</v>
      </c>
      <c r="E162" s="230" t="s">
        <v>2621</v>
      </c>
      <c r="F162" s="231" t="s">
        <v>2622</v>
      </c>
      <c r="G162" s="232" t="s">
        <v>1049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237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237</v>
      </c>
      <c r="BM162" s="241" t="s">
        <v>662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2403</v>
      </c>
      <c r="F163" s="227" t="s">
        <v>2623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SUM(P164:P165)</f>
        <v>0</v>
      </c>
      <c r="Q163" s="221"/>
      <c r="R163" s="222">
        <f>SUM(R164:R165)</f>
        <v>0</v>
      </c>
      <c r="S163" s="221"/>
      <c r="T163" s="22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232</v>
      </c>
      <c r="BK163" s="226">
        <f>SUM(BK164:BK165)</f>
        <v>0</v>
      </c>
    </row>
    <row r="164" s="2" customFormat="1" ht="37.8" customHeight="1">
      <c r="A164" s="39"/>
      <c r="B164" s="40"/>
      <c r="C164" s="229" t="s">
        <v>417</v>
      </c>
      <c r="D164" s="229" t="s">
        <v>234</v>
      </c>
      <c r="E164" s="230" t="s">
        <v>2624</v>
      </c>
      <c r="F164" s="231" t="s">
        <v>2625</v>
      </c>
      <c r="G164" s="232" t="s">
        <v>1049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237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237</v>
      </c>
      <c r="BM164" s="241" t="s">
        <v>671</v>
      </c>
    </row>
    <row r="165" s="2" customFormat="1" ht="24.15" customHeight="1">
      <c r="A165" s="39"/>
      <c r="B165" s="40"/>
      <c r="C165" s="229" t="s">
        <v>422</v>
      </c>
      <c r="D165" s="229" t="s">
        <v>234</v>
      </c>
      <c r="E165" s="230" t="s">
        <v>2626</v>
      </c>
      <c r="F165" s="231" t="s">
        <v>2627</v>
      </c>
      <c r="G165" s="232" t="s">
        <v>1049</v>
      </c>
      <c r="H165" s="233">
        <v>4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697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2423</v>
      </c>
      <c r="F166" s="227" t="s">
        <v>2628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SUM(P167:P175)</f>
        <v>0</v>
      </c>
      <c r="Q166" s="221"/>
      <c r="R166" s="222">
        <f>SUM(R167:R175)</f>
        <v>0</v>
      </c>
      <c r="S166" s="221"/>
      <c r="T166" s="22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232</v>
      </c>
      <c r="BK166" s="226">
        <f>SUM(BK167:BK175)</f>
        <v>0</v>
      </c>
    </row>
    <row r="167" s="2" customFormat="1" ht="24.15" customHeight="1">
      <c r="A167" s="39"/>
      <c r="B167" s="40"/>
      <c r="C167" s="229" t="s">
        <v>429</v>
      </c>
      <c r="D167" s="229" t="s">
        <v>234</v>
      </c>
      <c r="E167" s="230" t="s">
        <v>2629</v>
      </c>
      <c r="F167" s="231" t="s">
        <v>2630</v>
      </c>
      <c r="G167" s="232" t="s">
        <v>189</v>
      </c>
      <c r="H167" s="233">
        <v>1.3999999999999999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237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237</v>
      </c>
      <c r="BM167" s="241" t="s">
        <v>706</v>
      </c>
    </row>
    <row r="168" s="2" customFormat="1" ht="24.15" customHeight="1">
      <c r="A168" s="39"/>
      <c r="B168" s="40"/>
      <c r="C168" s="229" t="s">
        <v>436</v>
      </c>
      <c r="D168" s="229" t="s">
        <v>234</v>
      </c>
      <c r="E168" s="230" t="s">
        <v>2631</v>
      </c>
      <c r="F168" s="231" t="s">
        <v>2632</v>
      </c>
      <c r="G168" s="232" t="s">
        <v>189</v>
      </c>
      <c r="H168" s="233">
        <v>1.3999999999999999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237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237</v>
      </c>
      <c r="BM168" s="241" t="s">
        <v>716</v>
      </c>
    </row>
    <row r="169" s="2" customFormat="1" ht="16.5" customHeight="1">
      <c r="A169" s="39"/>
      <c r="B169" s="40"/>
      <c r="C169" s="229" t="s">
        <v>444</v>
      </c>
      <c r="D169" s="229" t="s">
        <v>234</v>
      </c>
      <c r="E169" s="230" t="s">
        <v>2633</v>
      </c>
      <c r="F169" s="231" t="s">
        <v>2634</v>
      </c>
      <c r="G169" s="232" t="s">
        <v>189</v>
      </c>
      <c r="H169" s="233">
        <v>5.9500000000000002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237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237</v>
      </c>
      <c r="BM169" s="241" t="s">
        <v>724</v>
      </c>
    </row>
    <row r="170" s="2" customFormat="1" ht="16.5" customHeight="1">
      <c r="A170" s="39"/>
      <c r="B170" s="40"/>
      <c r="C170" s="229" t="s">
        <v>450</v>
      </c>
      <c r="D170" s="229" t="s">
        <v>234</v>
      </c>
      <c r="E170" s="230" t="s">
        <v>2635</v>
      </c>
      <c r="F170" s="231" t="s">
        <v>2636</v>
      </c>
      <c r="G170" s="232" t="s">
        <v>189</v>
      </c>
      <c r="H170" s="233">
        <v>1.7849999999999999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237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237</v>
      </c>
      <c r="BM170" s="241" t="s">
        <v>734</v>
      </c>
    </row>
    <row r="171" s="2" customFormat="1" ht="16.5" customHeight="1">
      <c r="A171" s="39"/>
      <c r="B171" s="40"/>
      <c r="C171" s="229" t="s">
        <v>455</v>
      </c>
      <c r="D171" s="229" t="s">
        <v>234</v>
      </c>
      <c r="E171" s="230" t="s">
        <v>2637</v>
      </c>
      <c r="F171" s="231" t="s">
        <v>2638</v>
      </c>
      <c r="G171" s="232" t="s">
        <v>167</v>
      </c>
      <c r="H171" s="233">
        <v>5.9500000000000002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237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237</v>
      </c>
      <c r="BM171" s="241" t="s">
        <v>745</v>
      </c>
    </row>
    <row r="172" s="2" customFormat="1" ht="16.5" customHeight="1">
      <c r="A172" s="39"/>
      <c r="B172" s="40"/>
      <c r="C172" s="229" t="s">
        <v>460</v>
      </c>
      <c r="D172" s="229" t="s">
        <v>234</v>
      </c>
      <c r="E172" s="230" t="s">
        <v>2639</v>
      </c>
      <c r="F172" s="231" t="s">
        <v>2640</v>
      </c>
      <c r="G172" s="232" t="s">
        <v>167</v>
      </c>
      <c r="H172" s="233">
        <v>5.9500000000000002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237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237</v>
      </c>
      <c r="BM172" s="241" t="s">
        <v>754</v>
      </c>
    </row>
    <row r="173" s="2" customFormat="1" ht="21.75" customHeight="1">
      <c r="A173" s="39"/>
      <c r="B173" s="40"/>
      <c r="C173" s="229" t="s">
        <v>466</v>
      </c>
      <c r="D173" s="229" t="s">
        <v>234</v>
      </c>
      <c r="E173" s="230" t="s">
        <v>2641</v>
      </c>
      <c r="F173" s="231" t="s">
        <v>2642</v>
      </c>
      <c r="G173" s="232" t="s">
        <v>189</v>
      </c>
      <c r="H173" s="233">
        <v>2.4990000000000001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237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237</v>
      </c>
      <c r="BM173" s="241" t="s">
        <v>761</v>
      </c>
    </row>
    <row r="174" s="2" customFormat="1" ht="21.75" customHeight="1">
      <c r="A174" s="39"/>
      <c r="B174" s="40"/>
      <c r="C174" s="229" t="s">
        <v>475</v>
      </c>
      <c r="D174" s="229" t="s">
        <v>234</v>
      </c>
      <c r="E174" s="230" t="s">
        <v>2643</v>
      </c>
      <c r="F174" s="231" t="s">
        <v>2644</v>
      </c>
      <c r="G174" s="232" t="s">
        <v>189</v>
      </c>
      <c r="H174" s="233">
        <v>3.4510000000000001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237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237</v>
      </c>
      <c r="BM174" s="241" t="s">
        <v>778</v>
      </c>
    </row>
    <row r="175" s="2" customFormat="1" ht="16.5" customHeight="1">
      <c r="A175" s="39"/>
      <c r="B175" s="40"/>
      <c r="C175" s="229" t="s">
        <v>480</v>
      </c>
      <c r="D175" s="229" t="s">
        <v>234</v>
      </c>
      <c r="E175" s="230" t="s">
        <v>2645</v>
      </c>
      <c r="F175" s="231" t="s">
        <v>2646</v>
      </c>
      <c r="G175" s="232" t="s">
        <v>167</v>
      </c>
      <c r="H175" s="233">
        <v>14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237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237</v>
      </c>
      <c r="BM175" s="241" t="s">
        <v>787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2489</v>
      </c>
      <c r="F176" s="227" t="s">
        <v>2647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SUM(P177:P179)</f>
        <v>0</v>
      </c>
      <c r="Q176" s="221"/>
      <c r="R176" s="222">
        <f>SUM(R177:R179)</f>
        <v>0</v>
      </c>
      <c r="S176" s="221"/>
      <c r="T176" s="22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83</v>
      </c>
      <c r="AT176" s="225" t="s">
        <v>75</v>
      </c>
      <c r="AU176" s="225" t="s">
        <v>83</v>
      </c>
      <c r="AY176" s="224" t="s">
        <v>232</v>
      </c>
      <c r="BK176" s="226">
        <f>SUM(BK177:BK179)</f>
        <v>0</v>
      </c>
    </row>
    <row r="177" s="2" customFormat="1" ht="24.15" customHeight="1">
      <c r="A177" s="39"/>
      <c r="B177" s="40"/>
      <c r="C177" s="229" t="s">
        <v>484</v>
      </c>
      <c r="D177" s="229" t="s">
        <v>234</v>
      </c>
      <c r="E177" s="230" t="s">
        <v>2648</v>
      </c>
      <c r="F177" s="231" t="s">
        <v>2649</v>
      </c>
      <c r="G177" s="232" t="s">
        <v>1049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807</v>
      </c>
    </row>
    <row r="178" s="2" customFormat="1" ht="16.5" customHeight="1">
      <c r="A178" s="39"/>
      <c r="B178" s="40"/>
      <c r="C178" s="229" t="s">
        <v>491</v>
      </c>
      <c r="D178" s="229" t="s">
        <v>234</v>
      </c>
      <c r="E178" s="230" t="s">
        <v>2650</v>
      </c>
      <c r="F178" s="231" t="s">
        <v>2651</v>
      </c>
      <c r="G178" s="232" t="s">
        <v>1049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237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237</v>
      </c>
      <c r="BM178" s="241" t="s">
        <v>833</v>
      </c>
    </row>
    <row r="179" s="2" customFormat="1" ht="24.15" customHeight="1">
      <c r="A179" s="39"/>
      <c r="B179" s="40"/>
      <c r="C179" s="229" t="s">
        <v>495</v>
      </c>
      <c r="D179" s="229" t="s">
        <v>234</v>
      </c>
      <c r="E179" s="230" t="s">
        <v>2652</v>
      </c>
      <c r="F179" s="231" t="s">
        <v>2653</v>
      </c>
      <c r="G179" s="232" t="s">
        <v>1049</v>
      </c>
      <c r="H179" s="233">
        <v>1</v>
      </c>
      <c r="I179" s="234"/>
      <c r="J179" s="235">
        <f>ROUND(I179*H179,2)</f>
        <v>0</v>
      </c>
      <c r="K179" s="236"/>
      <c r="L179" s="45"/>
      <c r="M179" s="302" t="s">
        <v>1</v>
      </c>
      <c r="N179" s="303" t="s">
        <v>41</v>
      </c>
      <c r="O179" s="304"/>
      <c r="P179" s="305">
        <f>O179*H179</f>
        <v>0</v>
      </c>
      <c r="Q179" s="305">
        <v>0</v>
      </c>
      <c r="R179" s="305">
        <f>Q179*H179</f>
        <v>0</v>
      </c>
      <c r="S179" s="305">
        <v>0</v>
      </c>
      <c r="T179" s="30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237</v>
      </c>
      <c r="AT179" s="241" t="s">
        <v>234</v>
      </c>
      <c r="AU179" s="241" t="s">
        <v>85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237</v>
      </c>
      <c r="BM179" s="241" t="s">
        <v>844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5HmwIJSb23oGQKCKzF0++D7n7pRFF1uumcDBKZSZ+PDrT+XFxh/+u5Vj7TxWNb170sY5+VVvnZ5sekI4+P1f5w==" hashValue="i/dLNSWI6Ozek1TGOU8H1Bz4068XaRg7huS439b0q6CUTI7IOF9ZfBc5lCTI86qUgcsWtfvkvpUzjLl9d2WyjA==" algorithmName="SHA-512" password="CC35"/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2654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ROUND((SUM(BE158:BE269)),  2)</f>
        <v>0</v>
      </c>
      <c r="G35" s="39"/>
      <c r="H35" s="39"/>
      <c r="I35" s="166">
        <v>0.20999999999999999</v>
      </c>
      <c r="J35" s="165">
        <f>ROUND(((SUM(BE158:BE269))*I35),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ROUND((SUM(BF158:BF269)),  2)</f>
        <v>0</v>
      </c>
      <c r="G36" s="39"/>
      <c r="H36" s="39"/>
      <c r="I36" s="166">
        <v>0.12</v>
      </c>
      <c r="J36" s="165">
        <f>ROUND(((SUM(BF158:BF269))*I36),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ROUND((SUM(BG158:BG269)),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ROUND((SUM(BH158:BH269)),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ROUND((SUM(BI158:BI269)),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2655</v>
      </c>
      <c r="E99" s="193"/>
      <c r="F99" s="193"/>
      <c r="G99" s="193"/>
      <c r="H99" s="193"/>
      <c r="I99" s="193"/>
      <c r="J99" s="194">
        <f>J159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2656</v>
      </c>
      <c r="E100" s="198"/>
      <c r="F100" s="198"/>
      <c r="G100" s="198"/>
      <c r="H100" s="198"/>
      <c r="I100" s="198"/>
      <c r="J100" s="199">
        <f>J160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2657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2658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2659</v>
      </c>
      <c r="E103" s="198"/>
      <c r="F103" s="198"/>
      <c r="G103" s="198"/>
      <c r="H103" s="198"/>
      <c r="I103" s="198"/>
      <c r="J103" s="199">
        <f>J165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2660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2661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2662</v>
      </c>
      <c r="E106" s="198"/>
      <c r="F106" s="198"/>
      <c r="G106" s="198"/>
      <c r="H106" s="198"/>
      <c r="I106" s="198"/>
      <c r="J106" s="199">
        <f>J175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2663</v>
      </c>
      <c r="E107" s="198"/>
      <c r="F107" s="198"/>
      <c r="G107" s="198"/>
      <c r="H107" s="198"/>
      <c r="I107" s="198"/>
      <c r="J107" s="199">
        <f>J179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2664</v>
      </c>
      <c r="E108" s="198"/>
      <c r="F108" s="198"/>
      <c r="G108" s="198"/>
      <c r="H108" s="198"/>
      <c r="I108" s="198"/>
      <c r="J108" s="199">
        <f>J181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2665</v>
      </c>
      <c r="E109" s="198"/>
      <c r="F109" s="198"/>
      <c r="G109" s="198"/>
      <c r="H109" s="198"/>
      <c r="I109" s="198"/>
      <c r="J109" s="199">
        <f>J184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2665</v>
      </c>
      <c r="E110" s="198"/>
      <c r="F110" s="198"/>
      <c r="G110" s="198"/>
      <c r="H110" s="198"/>
      <c r="I110" s="198"/>
      <c r="J110" s="199">
        <f>J188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2666</v>
      </c>
      <c r="E111" s="198"/>
      <c r="F111" s="198"/>
      <c r="G111" s="198"/>
      <c r="H111" s="198"/>
      <c r="I111" s="198"/>
      <c r="J111" s="199">
        <f>J190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2667</v>
      </c>
      <c r="E112" s="198"/>
      <c r="F112" s="198"/>
      <c r="G112" s="198"/>
      <c r="H112" s="198"/>
      <c r="I112" s="198"/>
      <c r="J112" s="199">
        <f>J197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2657</v>
      </c>
      <c r="E113" s="198"/>
      <c r="F113" s="198"/>
      <c r="G113" s="198"/>
      <c r="H113" s="198"/>
      <c r="I113" s="198"/>
      <c r="J113" s="199">
        <f>J198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2658</v>
      </c>
      <c r="E114" s="198"/>
      <c r="F114" s="198"/>
      <c r="G114" s="198"/>
      <c r="H114" s="198"/>
      <c r="I114" s="198"/>
      <c r="J114" s="199">
        <f>J200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2659</v>
      </c>
      <c r="E115" s="198"/>
      <c r="F115" s="198"/>
      <c r="G115" s="198"/>
      <c r="H115" s="198"/>
      <c r="I115" s="198"/>
      <c r="J115" s="199">
        <f>J202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2660</v>
      </c>
      <c r="E116" s="198"/>
      <c r="F116" s="198"/>
      <c r="G116" s="198"/>
      <c r="H116" s="198"/>
      <c r="I116" s="198"/>
      <c r="J116" s="199">
        <f>J204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2661</v>
      </c>
      <c r="E117" s="198"/>
      <c r="F117" s="198"/>
      <c r="G117" s="198"/>
      <c r="H117" s="198"/>
      <c r="I117" s="198"/>
      <c r="J117" s="199">
        <f>J206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2662</v>
      </c>
      <c r="E118" s="198"/>
      <c r="F118" s="198"/>
      <c r="G118" s="198"/>
      <c r="H118" s="198"/>
      <c r="I118" s="198"/>
      <c r="J118" s="199">
        <f>J211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2663</v>
      </c>
      <c r="E119" s="198"/>
      <c r="F119" s="198"/>
      <c r="G119" s="198"/>
      <c r="H119" s="198"/>
      <c r="I119" s="198"/>
      <c r="J119" s="199">
        <f>J214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2664</v>
      </c>
      <c r="E120" s="198"/>
      <c r="F120" s="198"/>
      <c r="G120" s="198"/>
      <c r="H120" s="198"/>
      <c r="I120" s="198"/>
      <c r="J120" s="199">
        <f>J216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2666</v>
      </c>
      <c r="E121" s="198"/>
      <c r="F121" s="198"/>
      <c r="G121" s="198"/>
      <c r="H121" s="198"/>
      <c r="I121" s="198"/>
      <c r="J121" s="199">
        <f>J218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2668</v>
      </c>
      <c r="E122" s="198"/>
      <c r="F122" s="198"/>
      <c r="G122" s="198"/>
      <c r="H122" s="198"/>
      <c r="I122" s="198"/>
      <c r="J122" s="199">
        <f>J223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2657</v>
      </c>
      <c r="E123" s="198"/>
      <c r="F123" s="198"/>
      <c r="G123" s="198"/>
      <c r="H123" s="198"/>
      <c r="I123" s="198"/>
      <c r="J123" s="199">
        <f>J224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2658</v>
      </c>
      <c r="E124" s="198"/>
      <c r="F124" s="198"/>
      <c r="G124" s="198"/>
      <c r="H124" s="198"/>
      <c r="I124" s="198"/>
      <c r="J124" s="199">
        <f>J226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2659</v>
      </c>
      <c r="E125" s="198"/>
      <c r="F125" s="198"/>
      <c r="G125" s="198"/>
      <c r="H125" s="198"/>
      <c r="I125" s="198"/>
      <c r="J125" s="199">
        <f>J228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2660</v>
      </c>
      <c r="E126" s="198"/>
      <c r="F126" s="198"/>
      <c r="G126" s="198"/>
      <c r="H126" s="198"/>
      <c r="I126" s="198"/>
      <c r="J126" s="199">
        <f>J230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2661</v>
      </c>
      <c r="E127" s="198"/>
      <c r="F127" s="198"/>
      <c r="G127" s="198"/>
      <c r="H127" s="198"/>
      <c r="I127" s="198"/>
      <c r="J127" s="199">
        <f>J232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2662</v>
      </c>
      <c r="E128" s="198"/>
      <c r="F128" s="198"/>
      <c r="G128" s="198"/>
      <c r="H128" s="198"/>
      <c r="I128" s="198"/>
      <c r="J128" s="199">
        <f>J237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96"/>
      <c r="C129" s="134"/>
      <c r="D129" s="197" t="s">
        <v>2663</v>
      </c>
      <c r="E129" s="198"/>
      <c r="F129" s="198"/>
      <c r="G129" s="198"/>
      <c r="H129" s="198"/>
      <c r="I129" s="198"/>
      <c r="J129" s="199">
        <f>J243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4.88" customHeight="1">
      <c r="A130" s="10"/>
      <c r="B130" s="196"/>
      <c r="C130" s="134"/>
      <c r="D130" s="197" t="s">
        <v>2664</v>
      </c>
      <c r="E130" s="198"/>
      <c r="F130" s="198"/>
      <c r="G130" s="198"/>
      <c r="H130" s="198"/>
      <c r="I130" s="198"/>
      <c r="J130" s="199">
        <f>J245</f>
        <v>0</v>
      </c>
      <c r="K130" s="134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96"/>
      <c r="C131" s="134"/>
      <c r="D131" s="197" t="s">
        <v>2665</v>
      </c>
      <c r="E131" s="198"/>
      <c r="F131" s="198"/>
      <c r="G131" s="198"/>
      <c r="H131" s="198"/>
      <c r="I131" s="198"/>
      <c r="J131" s="199">
        <f>J249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96"/>
      <c r="C132" s="134"/>
      <c r="D132" s="197" t="s">
        <v>2666</v>
      </c>
      <c r="E132" s="198"/>
      <c r="F132" s="198"/>
      <c r="G132" s="198"/>
      <c r="H132" s="198"/>
      <c r="I132" s="198"/>
      <c r="J132" s="199">
        <f>J251</f>
        <v>0</v>
      </c>
      <c r="K132" s="134"/>
      <c r="L132" s="20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6"/>
      <c r="C133" s="134"/>
      <c r="D133" s="197" t="s">
        <v>2669</v>
      </c>
      <c r="E133" s="198"/>
      <c r="F133" s="198"/>
      <c r="G133" s="198"/>
      <c r="H133" s="198"/>
      <c r="I133" s="198"/>
      <c r="J133" s="199">
        <f>J256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96"/>
      <c r="C134" s="134"/>
      <c r="D134" s="197" t="s">
        <v>2663</v>
      </c>
      <c r="E134" s="198"/>
      <c r="F134" s="198"/>
      <c r="G134" s="198"/>
      <c r="H134" s="198"/>
      <c r="I134" s="198"/>
      <c r="J134" s="199">
        <f>J257</f>
        <v>0</v>
      </c>
      <c r="K134" s="134"/>
      <c r="L134" s="20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96"/>
      <c r="C135" s="134"/>
      <c r="D135" s="197" t="s">
        <v>2665</v>
      </c>
      <c r="E135" s="198"/>
      <c r="F135" s="198"/>
      <c r="G135" s="198"/>
      <c r="H135" s="198"/>
      <c r="I135" s="198"/>
      <c r="J135" s="199">
        <f>J259</f>
        <v>0</v>
      </c>
      <c r="K135" s="134"/>
      <c r="L135" s="20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6"/>
      <c r="C136" s="134"/>
      <c r="D136" s="197" t="s">
        <v>2670</v>
      </c>
      <c r="E136" s="198"/>
      <c r="F136" s="198"/>
      <c r="G136" s="198"/>
      <c r="H136" s="198"/>
      <c r="I136" s="198"/>
      <c r="J136" s="199">
        <f>J262</f>
        <v>0</v>
      </c>
      <c r="K136" s="134"/>
      <c r="L136" s="20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217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5" t="str">
        <f>E7</f>
        <v>Parkoviště pro zaměstnance a heliport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178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5" t="s">
        <v>181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184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D.1.4.3 - Vzduchotechnika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 xml:space="preserve"> </v>
      </c>
      <c r="G152" s="41"/>
      <c r="H152" s="41"/>
      <c r="I152" s="33" t="s">
        <v>22</v>
      </c>
      <c r="J152" s="80" t="str">
        <f>IF(J14="","",J14)</f>
        <v>19. 3. 2025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5.15" customHeight="1">
      <c r="A154" s="39"/>
      <c r="B154" s="40"/>
      <c r="C154" s="33" t="s">
        <v>24</v>
      </c>
      <c r="D154" s="41"/>
      <c r="E154" s="41"/>
      <c r="F154" s="28" t="str">
        <f>E17</f>
        <v>Nemocnice České Budějovice</v>
      </c>
      <c r="G154" s="41"/>
      <c r="H154" s="41"/>
      <c r="I154" s="33" t="s">
        <v>30</v>
      </c>
      <c r="J154" s="37" t="str">
        <f>E23</f>
        <v>AGP nova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28</v>
      </c>
      <c r="D155" s="41"/>
      <c r="E155" s="41"/>
      <c r="F155" s="28" t="str">
        <f>IF(E20="","",E20)</f>
        <v>Vyplň údaj</v>
      </c>
      <c r="G155" s="41"/>
      <c r="H155" s="41"/>
      <c r="I155" s="33" t="s">
        <v>33</v>
      </c>
      <c r="J155" s="37" t="str">
        <f>E26</f>
        <v>QSB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1" customFormat="1" ht="29.28" customHeight="1">
      <c r="A157" s="201"/>
      <c r="B157" s="202"/>
      <c r="C157" s="203" t="s">
        <v>218</v>
      </c>
      <c r="D157" s="204" t="s">
        <v>61</v>
      </c>
      <c r="E157" s="204" t="s">
        <v>57</v>
      </c>
      <c r="F157" s="204" t="s">
        <v>58</v>
      </c>
      <c r="G157" s="204" t="s">
        <v>219</v>
      </c>
      <c r="H157" s="204" t="s">
        <v>220</v>
      </c>
      <c r="I157" s="204" t="s">
        <v>221</v>
      </c>
      <c r="J157" s="205" t="s">
        <v>193</v>
      </c>
      <c r="K157" s="206" t="s">
        <v>222</v>
      </c>
      <c r="L157" s="207"/>
      <c r="M157" s="101" t="s">
        <v>1</v>
      </c>
      <c r="N157" s="102" t="s">
        <v>40</v>
      </c>
      <c r="O157" s="102" t="s">
        <v>223</v>
      </c>
      <c r="P157" s="102" t="s">
        <v>224</v>
      </c>
      <c r="Q157" s="102" t="s">
        <v>225</v>
      </c>
      <c r="R157" s="102" t="s">
        <v>226</v>
      </c>
      <c r="S157" s="102" t="s">
        <v>227</v>
      </c>
      <c r="T157" s="103" t="s">
        <v>228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</row>
    <row r="158" s="2" customFormat="1" ht="22.8" customHeight="1">
      <c r="A158" s="39"/>
      <c r="B158" s="40"/>
      <c r="C158" s="108" t="s">
        <v>229</v>
      </c>
      <c r="D158" s="41"/>
      <c r="E158" s="41"/>
      <c r="F158" s="41"/>
      <c r="G158" s="41"/>
      <c r="H158" s="41"/>
      <c r="I158" s="41"/>
      <c r="J158" s="208">
        <f>BK158</f>
        <v>0</v>
      </c>
      <c r="K158" s="41"/>
      <c r="L158" s="45"/>
      <c r="M158" s="104"/>
      <c r="N158" s="209"/>
      <c r="O158" s="105"/>
      <c r="P158" s="210">
        <f>P159</f>
        <v>0</v>
      </c>
      <c r="Q158" s="105"/>
      <c r="R158" s="210">
        <f>R159</f>
        <v>0</v>
      </c>
      <c r="S158" s="105"/>
      <c r="T158" s="211">
        <f>T159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75</v>
      </c>
      <c r="AU158" s="18" t="s">
        <v>195</v>
      </c>
      <c r="BK158" s="212">
        <f>BK159</f>
        <v>0</v>
      </c>
    </row>
    <row r="159" s="12" customFormat="1" ht="25.92" customHeight="1">
      <c r="A159" s="12"/>
      <c r="B159" s="213"/>
      <c r="C159" s="214"/>
      <c r="D159" s="215" t="s">
        <v>75</v>
      </c>
      <c r="E159" s="216" t="s">
        <v>2671</v>
      </c>
      <c r="F159" s="216" t="s">
        <v>2671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P160+P197+P223+P256+P262</f>
        <v>0</v>
      </c>
      <c r="Q159" s="221"/>
      <c r="R159" s="222">
        <f>R160+R197+R223+R256+R262</f>
        <v>0</v>
      </c>
      <c r="S159" s="221"/>
      <c r="T159" s="223">
        <f>T160+T197+T223+T256+T262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76</v>
      </c>
      <c r="AY159" s="224" t="s">
        <v>232</v>
      </c>
      <c r="BK159" s="226">
        <f>BK160+BK197+BK223+BK256+BK262</f>
        <v>0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2672</v>
      </c>
      <c r="F160" s="227" t="s">
        <v>2672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P161+P163+P165+P167+P169+P175+P179+P181+P184+P188+P190</f>
        <v>0</v>
      </c>
      <c r="Q160" s="221"/>
      <c r="R160" s="222">
        <f>R161+R163+R165+R167+R169+R175+R179+R181+R184+R188+R190</f>
        <v>0</v>
      </c>
      <c r="S160" s="221"/>
      <c r="T160" s="223">
        <f>T161+T163+T165+T167+T169+T175+T179+T181+T184+T188+T190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83</v>
      </c>
      <c r="AT160" s="225" t="s">
        <v>75</v>
      </c>
      <c r="AU160" s="225" t="s">
        <v>83</v>
      </c>
      <c r="AY160" s="224" t="s">
        <v>232</v>
      </c>
      <c r="BK160" s="226">
        <f>BK161+BK163+BK165+BK167+BK169+BK175+BK179+BK181+BK184+BK188+BK190</f>
        <v>0</v>
      </c>
    </row>
    <row r="161" s="12" customFormat="1" ht="20.88" customHeight="1">
      <c r="A161" s="12"/>
      <c r="B161" s="213"/>
      <c r="C161" s="214"/>
      <c r="D161" s="215" t="s">
        <v>75</v>
      </c>
      <c r="E161" s="227" t="s">
        <v>2673</v>
      </c>
      <c r="F161" s="227" t="s">
        <v>2673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P162</f>
        <v>0</v>
      </c>
      <c r="Q161" s="221"/>
      <c r="R161" s="222">
        <f>R162</f>
        <v>0</v>
      </c>
      <c r="S161" s="221"/>
      <c r="T161" s="22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85</v>
      </c>
      <c r="AY161" s="224" t="s">
        <v>232</v>
      </c>
      <c r="BK161" s="226">
        <f>BK162</f>
        <v>0</v>
      </c>
    </row>
    <row r="162" s="2" customFormat="1" ht="62.7" customHeight="1">
      <c r="A162" s="39"/>
      <c r="B162" s="40"/>
      <c r="C162" s="229" t="s">
        <v>83</v>
      </c>
      <c r="D162" s="229" t="s">
        <v>234</v>
      </c>
      <c r="E162" s="230" t="s">
        <v>2674</v>
      </c>
      <c r="F162" s="231" t="s">
        <v>2675</v>
      </c>
      <c r="G162" s="232" t="s">
        <v>1049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244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237</v>
      </c>
    </row>
    <row r="163" s="12" customFormat="1" ht="20.88" customHeight="1">
      <c r="A163" s="12"/>
      <c r="B163" s="213"/>
      <c r="C163" s="214"/>
      <c r="D163" s="215" t="s">
        <v>75</v>
      </c>
      <c r="E163" s="227" t="s">
        <v>2676</v>
      </c>
      <c r="F163" s="227" t="s">
        <v>2676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</f>
        <v>0</v>
      </c>
      <c r="Q163" s="221"/>
      <c r="R163" s="222">
        <f>R164</f>
        <v>0</v>
      </c>
      <c r="S163" s="221"/>
      <c r="T163" s="22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85</v>
      </c>
      <c r="AY163" s="224" t="s">
        <v>232</v>
      </c>
      <c r="BK163" s="226">
        <f>BK164</f>
        <v>0</v>
      </c>
    </row>
    <row r="164" s="2" customFormat="1" ht="16.5" customHeight="1">
      <c r="A164" s="39"/>
      <c r="B164" s="40"/>
      <c r="C164" s="229" t="s">
        <v>85</v>
      </c>
      <c r="D164" s="229" t="s">
        <v>234</v>
      </c>
      <c r="E164" s="230" t="s">
        <v>2677</v>
      </c>
      <c r="F164" s="231" t="s">
        <v>2678</v>
      </c>
      <c r="G164" s="232" t="s">
        <v>1049</v>
      </c>
      <c r="H164" s="233">
        <v>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244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259</v>
      </c>
    </row>
    <row r="165" s="12" customFormat="1" ht="20.88" customHeight="1">
      <c r="A165" s="12"/>
      <c r="B165" s="213"/>
      <c r="C165" s="214"/>
      <c r="D165" s="215" t="s">
        <v>75</v>
      </c>
      <c r="E165" s="227" t="s">
        <v>2679</v>
      </c>
      <c r="F165" s="227" t="s">
        <v>2679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</f>
        <v>0</v>
      </c>
      <c r="Q165" s="221"/>
      <c r="R165" s="222">
        <f>R166</f>
        <v>0</v>
      </c>
      <c r="S165" s="221"/>
      <c r="T165" s="22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83</v>
      </c>
      <c r="AT165" s="225" t="s">
        <v>75</v>
      </c>
      <c r="AU165" s="225" t="s">
        <v>85</v>
      </c>
      <c r="AY165" s="224" t="s">
        <v>232</v>
      </c>
      <c r="BK165" s="226">
        <f>BK166</f>
        <v>0</v>
      </c>
    </row>
    <row r="166" s="2" customFormat="1" ht="16.5" customHeight="1">
      <c r="A166" s="39"/>
      <c r="B166" s="40"/>
      <c r="C166" s="229" t="s">
        <v>244</v>
      </c>
      <c r="D166" s="229" t="s">
        <v>234</v>
      </c>
      <c r="E166" s="230" t="s">
        <v>2680</v>
      </c>
      <c r="F166" s="231" t="s">
        <v>2681</v>
      </c>
      <c r="G166" s="232" t="s">
        <v>1049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244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273</v>
      </c>
    </row>
    <row r="167" s="12" customFormat="1" ht="20.88" customHeight="1">
      <c r="A167" s="12"/>
      <c r="B167" s="213"/>
      <c r="C167" s="214"/>
      <c r="D167" s="215" t="s">
        <v>75</v>
      </c>
      <c r="E167" s="227" t="s">
        <v>2682</v>
      </c>
      <c r="F167" s="227" t="s">
        <v>2682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P168</f>
        <v>0</v>
      </c>
      <c r="Q167" s="221"/>
      <c r="R167" s="222">
        <f>R168</f>
        <v>0</v>
      </c>
      <c r="S167" s="221"/>
      <c r="T167" s="22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83</v>
      </c>
      <c r="AT167" s="225" t="s">
        <v>75</v>
      </c>
      <c r="AU167" s="225" t="s">
        <v>85</v>
      </c>
      <c r="AY167" s="224" t="s">
        <v>232</v>
      </c>
      <c r="BK167" s="226">
        <f>BK168</f>
        <v>0</v>
      </c>
    </row>
    <row r="168" s="2" customFormat="1" ht="24.15" customHeight="1">
      <c r="A168" s="39"/>
      <c r="B168" s="40"/>
      <c r="C168" s="229" t="s">
        <v>237</v>
      </c>
      <c r="D168" s="229" t="s">
        <v>234</v>
      </c>
      <c r="E168" s="230" t="s">
        <v>2683</v>
      </c>
      <c r="F168" s="231" t="s">
        <v>2684</v>
      </c>
      <c r="G168" s="232" t="s">
        <v>1049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244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285</v>
      </c>
    </row>
    <row r="169" s="12" customFormat="1" ht="20.88" customHeight="1">
      <c r="A169" s="12"/>
      <c r="B169" s="213"/>
      <c r="C169" s="214"/>
      <c r="D169" s="215" t="s">
        <v>75</v>
      </c>
      <c r="E169" s="227" t="s">
        <v>2685</v>
      </c>
      <c r="F169" s="227" t="s">
        <v>2685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SUM(P170:P174)</f>
        <v>0</v>
      </c>
      <c r="Q169" s="221"/>
      <c r="R169" s="222">
        <f>SUM(R170:R174)</f>
        <v>0</v>
      </c>
      <c r="S169" s="221"/>
      <c r="T169" s="223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83</v>
      </c>
      <c r="AT169" s="225" t="s">
        <v>75</v>
      </c>
      <c r="AU169" s="225" t="s">
        <v>85</v>
      </c>
      <c r="AY169" s="224" t="s">
        <v>232</v>
      </c>
      <c r="BK169" s="226">
        <f>SUM(BK170:BK174)</f>
        <v>0</v>
      </c>
    </row>
    <row r="170" s="2" customFormat="1" ht="24.15" customHeight="1">
      <c r="A170" s="39"/>
      <c r="B170" s="40"/>
      <c r="C170" s="229" t="s">
        <v>252</v>
      </c>
      <c r="D170" s="229" t="s">
        <v>234</v>
      </c>
      <c r="E170" s="230" t="s">
        <v>2686</v>
      </c>
      <c r="F170" s="231" t="s">
        <v>2687</v>
      </c>
      <c r="G170" s="232" t="s">
        <v>1049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244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8</v>
      </c>
    </row>
    <row r="171" s="2" customFormat="1" ht="24.15" customHeight="1">
      <c r="A171" s="39"/>
      <c r="B171" s="40"/>
      <c r="C171" s="229" t="s">
        <v>259</v>
      </c>
      <c r="D171" s="229" t="s">
        <v>234</v>
      </c>
      <c r="E171" s="230" t="s">
        <v>2688</v>
      </c>
      <c r="F171" s="231" t="s">
        <v>2689</v>
      </c>
      <c r="G171" s="232" t="s">
        <v>1049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244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311</v>
      </c>
    </row>
    <row r="172" s="2" customFormat="1" ht="24.15" customHeight="1">
      <c r="A172" s="39"/>
      <c r="B172" s="40"/>
      <c r="C172" s="229" t="s">
        <v>267</v>
      </c>
      <c r="D172" s="229" t="s">
        <v>234</v>
      </c>
      <c r="E172" s="230" t="s">
        <v>2690</v>
      </c>
      <c r="F172" s="231" t="s">
        <v>2687</v>
      </c>
      <c r="G172" s="232" t="s">
        <v>1049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244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321</v>
      </c>
    </row>
    <row r="173" s="2" customFormat="1" ht="24.15" customHeight="1">
      <c r="A173" s="39"/>
      <c r="B173" s="40"/>
      <c r="C173" s="229" t="s">
        <v>273</v>
      </c>
      <c r="D173" s="229" t="s">
        <v>234</v>
      </c>
      <c r="E173" s="230" t="s">
        <v>2691</v>
      </c>
      <c r="F173" s="231" t="s">
        <v>2692</v>
      </c>
      <c r="G173" s="232" t="s">
        <v>1049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244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332</v>
      </c>
    </row>
    <row r="174" s="2" customFormat="1" ht="24.15" customHeight="1">
      <c r="A174" s="39"/>
      <c r="B174" s="40"/>
      <c r="C174" s="229" t="s">
        <v>281</v>
      </c>
      <c r="D174" s="229" t="s">
        <v>234</v>
      </c>
      <c r="E174" s="230" t="s">
        <v>2693</v>
      </c>
      <c r="F174" s="231" t="s">
        <v>2694</v>
      </c>
      <c r="G174" s="232" t="s">
        <v>1049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244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345</v>
      </c>
    </row>
    <row r="175" s="12" customFormat="1" ht="20.88" customHeight="1">
      <c r="A175" s="12"/>
      <c r="B175" s="213"/>
      <c r="C175" s="214"/>
      <c r="D175" s="215" t="s">
        <v>75</v>
      </c>
      <c r="E175" s="227" t="s">
        <v>2695</v>
      </c>
      <c r="F175" s="227" t="s">
        <v>2695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SUM(P176:P178)</f>
        <v>0</v>
      </c>
      <c r="Q175" s="221"/>
      <c r="R175" s="222">
        <f>SUM(R176:R178)</f>
        <v>0</v>
      </c>
      <c r="S175" s="221"/>
      <c r="T175" s="223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85</v>
      </c>
      <c r="AY175" s="224" t="s">
        <v>232</v>
      </c>
      <c r="BK175" s="226">
        <f>SUM(BK176:BK178)</f>
        <v>0</v>
      </c>
    </row>
    <row r="176" s="2" customFormat="1" ht="24.15" customHeight="1">
      <c r="A176" s="39"/>
      <c r="B176" s="40"/>
      <c r="C176" s="229" t="s">
        <v>285</v>
      </c>
      <c r="D176" s="229" t="s">
        <v>234</v>
      </c>
      <c r="E176" s="230" t="s">
        <v>2696</v>
      </c>
      <c r="F176" s="231" t="s">
        <v>2697</v>
      </c>
      <c r="G176" s="232" t="s">
        <v>1049</v>
      </c>
      <c r="H176" s="233">
        <v>10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244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359</v>
      </c>
    </row>
    <row r="177" s="2" customFormat="1" ht="24.15" customHeight="1">
      <c r="A177" s="39"/>
      <c r="B177" s="40"/>
      <c r="C177" s="229" t="s">
        <v>290</v>
      </c>
      <c r="D177" s="229" t="s">
        <v>234</v>
      </c>
      <c r="E177" s="230" t="s">
        <v>2698</v>
      </c>
      <c r="F177" s="231" t="s">
        <v>2699</v>
      </c>
      <c r="G177" s="232" t="s">
        <v>1049</v>
      </c>
      <c r="H177" s="233">
        <v>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244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374</v>
      </c>
    </row>
    <row r="178" s="2" customFormat="1" ht="24.15" customHeight="1">
      <c r="A178" s="39"/>
      <c r="B178" s="40"/>
      <c r="C178" s="229" t="s">
        <v>8</v>
      </c>
      <c r="D178" s="229" t="s">
        <v>234</v>
      </c>
      <c r="E178" s="230" t="s">
        <v>2700</v>
      </c>
      <c r="F178" s="231" t="s">
        <v>2701</v>
      </c>
      <c r="G178" s="232" t="s">
        <v>1049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244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384</v>
      </c>
    </row>
    <row r="179" s="12" customFormat="1" ht="20.88" customHeight="1">
      <c r="A179" s="12"/>
      <c r="B179" s="213"/>
      <c r="C179" s="214"/>
      <c r="D179" s="215" t="s">
        <v>75</v>
      </c>
      <c r="E179" s="227" t="s">
        <v>2702</v>
      </c>
      <c r="F179" s="227" t="s">
        <v>2702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P180</f>
        <v>0</v>
      </c>
      <c r="Q179" s="221"/>
      <c r="R179" s="222">
        <f>R180</f>
        <v>0</v>
      </c>
      <c r="S179" s="221"/>
      <c r="T179" s="22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85</v>
      </c>
      <c r="AY179" s="224" t="s">
        <v>232</v>
      </c>
      <c r="BK179" s="226">
        <f>BK180</f>
        <v>0</v>
      </c>
    </row>
    <row r="180" s="2" customFormat="1" ht="16.5" customHeight="1">
      <c r="A180" s="39"/>
      <c r="B180" s="40"/>
      <c r="C180" s="229" t="s">
        <v>302</v>
      </c>
      <c r="D180" s="229" t="s">
        <v>234</v>
      </c>
      <c r="E180" s="230" t="s">
        <v>2703</v>
      </c>
      <c r="F180" s="231" t="s">
        <v>2704</v>
      </c>
      <c r="G180" s="232" t="s">
        <v>1049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244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395</v>
      </c>
    </row>
    <row r="181" s="12" customFormat="1" ht="20.88" customHeight="1">
      <c r="A181" s="12"/>
      <c r="B181" s="213"/>
      <c r="C181" s="214"/>
      <c r="D181" s="215" t="s">
        <v>75</v>
      </c>
      <c r="E181" s="227" t="s">
        <v>2705</v>
      </c>
      <c r="F181" s="227" t="s">
        <v>2705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SUM(P182:P183)</f>
        <v>0</v>
      </c>
      <c r="Q181" s="221"/>
      <c r="R181" s="222">
        <f>SUM(R182:R183)</f>
        <v>0</v>
      </c>
      <c r="S181" s="221"/>
      <c r="T181" s="22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83</v>
      </c>
      <c r="AT181" s="225" t="s">
        <v>75</v>
      </c>
      <c r="AU181" s="225" t="s">
        <v>85</v>
      </c>
      <c r="AY181" s="224" t="s">
        <v>232</v>
      </c>
      <c r="BK181" s="226">
        <f>SUM(BK182:BK183)</f>
        <v>0</v>
      </c>
    </row>
    <row r="182" s="2" customFormat="1" ht="24.15" customHeight="1">
      <c r="A182" s="39"/>
      <c r="B182" s="40"/>
      <c r="C182" s="229" t="s">
        <v>311</v>
      </c>
      <c r="D182" s="229" t="s">
        <v>234</v>
      </c>
      <c r="E182" s="230" t="s">
        <v>2706</v>
      </c>
      <c r="F182" s="231" t="s">
        <v>2707</v>
      </c>
      <c r="G182" s="232" t="s">
        <v>1856</v>
      </c>
      <c r="H182" s="233">
        <v>19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244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405</v>
      </c>
    </row>
    <row r="183" s="2" customFormat="1" ht="24.15" customHeight="1">
      <c r="A183" s="39"/>
      <c r="B183" s="40"/>
      <c r="C183" s="229" t="s">
        <v>316</v>
      </c>
      <c r="D183" s="229" t="s">
        <v>234</v>
      </c>
      <c r="E183" s="230" t="s">
        <v>2708</v>
      </c>
      <c r="F183" s="231" t="s">
        <v>2709</v>
      </c>
      <c r="G183" s="232" t="s">
        <v>1856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244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417</v>
      </c>
    </row>
    <row r="184" s="12" customFormat="1" ht="20.88" customHeight="1">
      <c r="A184" s="12"/>
      <c r="B184" s="213"/>
      <c r="C184" s="214"/>
      <c r="D184" s="215" t="s">
        <v>75</v>
      </c>
      <c r="E184" s="227" t="s">
        <v>2710</v>
      </c>
      <c r="F184" s="227" t="s">
        <v>2710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SUM(P185:P187)</f>
        <v>0</v>
      </c>
      <c r="Q184" s="221"/>
      <c r="R184" s="222">
        <f>SUM(R185:R187)</f>
        <v>0</v>
      </c>
      <c r="S184" s="221"/>
      <c r="T184" s="223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83</v>
      </c>
      <c r="AT184" s="225" t="s">
        <v>75</v>
      </c>
      <c r="AU184" s="225" t="s">
        <v>85</v>
      </c>
      <c r="AY184" s="224" t="s">
        <v>232</v>
      </c>
      <c r="BK184" s="226">
        <f>SUM(BK185:BK187)</f>
        <v>0</v>
      </c>
    </row>
    <row r="185" s="2" customFormat="1" ht="24.15" customHeight="1">
      <c r="A185" s="39"/>
      <c r="B185" s="40"/>
      <c r="C185" s="229" t="s">
        <v>321</v>
      </c>
      <c r="D185" s="229" t="s">
        <v>234</v>
      </c>
      <c r="E185" s="230" t="s">
        <v>2711</v>
      </c>
      <c r="F185" s="231" t="s">
        <v>2712</v>
      </c>
      <c r="G185" s="232" t="s">
        <v>167</v>
      </c>
      <c r="H185" s="233">
        <v>2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244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429</v>
      </c>
    </row>
    <row r="186" s="2" customFormat="1" ht="21.75" customHeight="1">
      <c r="A186" s="39"/>
      <c r="B186" s="40"/>
      <c r="C186" s="229" t="s">
        <v>326</v>
      </c>
      <c r="D186" s="229" t="s">
        <v>234</v>
      </c>
      <c r="E186" s="230" t="s">
        <v>2713</v>
      </c>
      <c r="F186" s="231" t="s">
        <v>2714</v>
      </c>
      <c r="G186" s="232" t="s">
        <v>167</v>
      </c>
      <c r="H186" s="233">
        <v>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321</v>
      </c>
      <c r="AT186" s="241" t="s">
        <v>234</v>
      </c>
      <c r="AU186" s="241" t="s">
        <v>244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321</v>
      </c>
      <c r="BM186" s="241" t="s">
        <v>444</v>
      </c>
    </row>
    <row r="187" s="2" customFormat="1" ht="24.15" customHeight="1">
      <c r="A187" s="39"/>
      <c r="B187" s="40"/>
      <c r="C187" s="229" t="s">
        <v>332</v>
      </c>
      <c r="D187" s="229" t="s">
        <v>234</v>
      </c>
      <c r="E187" s="230" t="s">
        <v>2715</v>
      </c>
      <c r="F187" s="231" t="s">
        <v>2716</v>
      </c>
      <c r="G187" s="232" t="s">
        <v>167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321</v>
      </c>
      <c r="AT187" s="241" t="s">
        <v>234</v>
      </c>
      <c r="AU187" s="241" t="s">
        <v>244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455</v>
      </c>
    </row>
    <row r="188" s="12" customFormat="1" ht="20.88" customHeight="1">
      <c r="A188" s="12"/>
      <c r="B188" s="213"/>
      <c r="C188" s="214"/>
      <c r="D188" s="215" t="s">
        <v>75</v>
      </c>
      <c r="E188" s="227" t="s">
        <v>2710</v>
      </c>
      <c r="F188" s="227" t="s">
        <v>2710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83</v>
      </c>
      <c r="AT188" s="225" t="s">
        <v>75</v>
      </c>
      <c r="AU188" s="225" t="s">
        <v>85</v>
      </c>
      <c r="AY188" s="224" t="s">
        <v>232</v>
      </c>
      <c r="BK188" s="226">
        <f>BK189</f>
        <v>0</v>
      </c>
    </row>
    <row r="189" s="2" customFormat="1" ht="24.15" customHeight="1">
      <c r="A189" s="39"/>
      <c r="B189" s="40"/>
      <c r="C189" s="229" t="s">
        <v>340</v>
      </c>
      <c r="D189" s="229" t="s">
        <v>234</v>
      </c>
      <c r="E189" s="230" t="s">
        <v>2715</v>
      </c>
      <c r="F189" s="231" t="s">
        <v>2716</v>
      </c>
      <c r="G189" s="232" t="s">
        <v>167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244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466</v>
      </c>
    </row>
    <row r="190" s="12" customFormat="1" ht="20.88" customHeight="1">
      <c r="A190" s="12"/>
      <c r="B190" s="213"/>
      <c r="C190" s="214"/>
      <c r="D190" s="215" t="s">
        <v>75</v>
      </c>
      <c r="E190" s="227" t="s">
        <v>2717</v>
      </c>
      <c r="F190" s="227" t="s">
        <v>2717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85</v>
      </c>
      <c r="AY190" s="224" t="s">
        <v>232</v>
      </c>
      <c r="BK190" s="226">
        <f>SUM(BK191:BK196)</f>
        <v>0</v>
      </c>
    </row>
    <row r="191" s="2" customFormat="1" ht="16.5" customHeight="1">
      <c r="A191" s="39"/>
      <c r="B191" s="40"/>
      <c r="C191" s="229" t="s">
        <v>345</v>
      </c>
      <c r="D191" s="229" t="s">
        <v>234</v>
      </c>
      <c r="E191" s="230" t="s">
        <v>2718</v>
      </c>
      <c r="F191" s="231" t="s">
        <v>2719</v>
      </c>
      <c r="G191" s="232" t="s">
        <v>1856</v>
      </c>
      <c r="H191" s="233">
        <v>14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321</v>
      </c>
      <c r="AT191" s="241" t="s">
        <v>234</v>
      </c>
      <c r="AU191" s="241" t="s">
        <v>244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321</v>
      </c>
      <c r="BM191" s="241" t="s">
        <v>480</v>
      </c>
    </row>
    <row r="192" s="2" customFormat="1" ht="24.15" customHeight="1">
      <c r="A192" s="39"/>
      <c r="B192" s="40"/>
      <c r="C192" s="229" t="s">
        <v>7</v>
      </c>
      <c r="D192" s="229" t="s">
        <v>234</v>
      </c>
      <c r="E192" s="230" t="s">
        <v>2720</v>
      </c>
      <c r="F192" s="231" t="s">
        <v>2721</v>
      </c>
      <c r="G192" s="232" t="s">
        <v>1856</v>
      </c>
      <c r="H192" s="233">
        <v>2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244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491</v>
      </c>
    </row>
    <row r="193" s="2" customFormat="1" ht="16.5" customHeight="1">
      <c r="A193" s="39"/>
      <c r="B193" s="40"/>
      <c r="C193" s="229" t="s">
        <v>359</v>
      </c>
      <c r="D193" s="229" t="s">
        <v>234</v>
      </c>
      <c r="E193" s="230" t="s">
        <v>2722</v>
      </c>
      <c r="F193" s="231" t="s">
        <v>2723</v>
      </c>
      <c r="G193" s="232" t="s">
        <v>1856</v>
      </c>
      <c r="H193" s="233">
        <v>36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321</v>
      </c>
      <c r="AT193" s="241" t="s">
        <v>234</v>
      </c>
      <c r="AU193" s="241" t="s">
        <v>244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321</v>
      </c>
      <c r="BM193" s="241" t="s">
        <v>500</v>
      </c>
    </row>
    <row r="194" s="2" customFormat="1" ht="24.15" customHeight="1">
      <c r="A194" s="39"/>
      <c r="B194" s="40"/>
      <c r="C194" s="229" t="s">
        <v>365</v>
      </c>
      <c r="D194" s="229" t="s">
        <v>234</v>
      </c>
      <c r="E194" s="230" t="s">
        <v>2724</v>
      </c>
      <c r="F194" s="231" t="s">
        <v>2725</v>
      </c>
      <c r="G194" s="232" t="s">
        <v>1856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244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509</v>
      </c>
    </row>
    <row r="195" s="2" customFormat="1" ht="16.5" customHeight="1">
      <c r="A195" s="39"/>
      <c r="B195" s="40"/>
      <c r="C195" s="229" t="s">
        <v>374</v>
      </c>
      <c r="D195" s="229" t="s">
        <v>234</v>
      </c>
      <c r="E195" s="230" t="s">
        <v>2726</v>
      </c>
      <c r="F195" s="231" t="s">
        <v>2727</v>
      </c>
      <c r="G195" s="232" t="s">
        <v>1856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321</v>
      </c>
      <c r="AT195" s="241" t="s">
        <v>234</v>
      </c>
      <c r="AU195" s="241" t="s">
        <v>244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321</v>
      </c>
      <c r="BM195" s="241" t="s">
        <v>518</v>
      </c>
    </row>
    <row r="196" s="2" customFormat="1" ht="24.15" customHeight="1">
      <c r="A196" s="39"/>
      <c r="B196" s="40"/>
      <c r="C196" s="229" t="s">
        <v>379</v>
      </c>
      <c r="D196" s="229" t="s">
        <v>234</v>
      </c>
      <c r="E196" s="230" t="s">
        <v>2728</v>
      </c>
      <c r="F196" s="231" t="s">
        <v>2729</v>
      </c>
      <c r="G196" s="232" t="s">
        <v>1856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244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529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2730</v>
      </c>
      <c r="F197" s="227" t="s">
        <v>2730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P198+P200+P202+P204+P206+P211+P214+P216+P218</f>
        <v>0</v>
      </c>
      <c r="Q197" s="221"/>
      <c r="R197" s="222">
        <f>R198+R200+R202+R204+R206+R211+R214+R216+R218</f>
        <v>0</v>
      </c>
      <c r="S197" s="221"/>
      <c r="T197" s="223">
        <f>T198+T200+T202+T204+T206+T211+T214+T216+T218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232</v>
      </c>
      <c r="BK197" s="226">
        <f>BK198+BK200+BK202+BK204+BK206+BK211+BK214+BK216+BK218</f>
        <v>0</v>
      </c>
    </row>
    <row r="198" s="12" customFormat="1" ht="20.88" customHeight="1">
      <c r="A198" s="12"/>
      <c r="B198" s="213"/>
      <c r="C198" s="214"/>
      <c r="D198" s="215" t="s">
        <v>75</v>
      </c>
      <c r="E198" s="227" t="s">
        <v>2673</v>
      </c>
      <c r="F198" s="227" t="s">
        <v>2673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85</v>
      </c>
      <c r="AY198" s="224" t="s">
        <v>232</v>
      </c>
      <c r="BK198" s="226">
        <f>BK199</f>
        <v>0</v>
      </c>
    </row>
    <row r="199" s="2" customFormat="1" ht="62.7" customHeight="1">
      <c r="A199" s="39"/>
      <c r="B199" s="40"/>
      <c r="C199" s="229" t="s">
        <v>384</v>
      </c>
      <c r="D199" s="229" t="s">
        <v>234</v>
      </c>
      <c r="E199" s="230" t="s">
        <v>2731</v>
      </c>
      <c r="F199" s="231" t="s">
        <v>2732</v>
      </c>
      <c r="G199" s="232" t="s">
        <v>1049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321</v>
      </c>
      <c r="AT199" s="241" t="s">
        <v>234</v>
      </c>
      <c r="AU199" s="241" t="s">
        <v>244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541</v>
      </c>
    </row>
    <row r="200" s="12" customFormat="1" ht="20.88" customHeight="1">
      <c r="A200" s="12"/>
      <c r="B200" s="213"/>
      <c r="C200" s="214"/>
      <c r="D200" s="215" t="s">
        <v>75</v>
      </c>
      <c r="E200" s="227" t="s">
        <v>2676</v>
      </c>
      <c r="F200" s="227" t="s">
        <v>2676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P201</f>
        <v>0</v>
      </c>
      <c r="Q200" s="221"/>
      <c r="R200" s="222">
        <f>R201</f>
        <v>0</v>
      </c>
      <c r="S200" s="221"/>
      <c r="T200" s="22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83</v>
      </c>
      <c r="AT200" s="225" t="s">
        <v>75</v>
      </c>
      <c r="AU200" s="225" t="s">
        <v>85</v>
      </c>
      <c r="AY200" s="224" t="s">
        <v>232</v>
      </c>
      <c r="BK200" s="226">
        <f>BK201</f>
        <v>0</v>
      </c>
    </row>
    <row r="201" s="2" customFormat="1" ht="16.5" customHeight="1">
      <c r="A201" s="39"/>
      <c r="B201" s="40"/>
      <c r="C201" s="229" t="s">
        <v>389</v>
      </c>
      <c r="D201" s="229" t="s">
        <v>234</v>
      </c>
      <c r="E201" s="230" t="s">
        <v>2733</v>
      </c>
      <c r="F201" s="231" t="s">
        <v>2734</v>
      </c>
      <c r="G201" s="232" t="s">
        <v>1049</v>
      </c>
      <c r="H201" s="233">
        <v>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321</v>
      </c>
      <c r="AT201" s="241" t="s">
        <v>234</v>
      </c>
      <c r="AU201" s="241" t="s">
        <v>244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321</v>
      </c>
      <c r="BM201" s="241" t="s">
        <v>553</v>
      </c>
    </row>
    <row r="202" s="12" customFormat="1" ht="20.88" customHeight="1">
      <c r="A202" s="12"/>
      <c r="B202" s="213"/>
      <c r="C202" s="214"/>
      <c r="D202" s="215" t="s">
        <v>75</v>
      </c>
      <c r="E202" s="227" t="s">
        <v>2679</v>
      </c>
      <c r="F202" s="227" t="s">
        <v>2679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P203</f>
        <v>0</v>
      </c>
      <c r="Q202" s="221"/>
      <c r="R202" s="222">
        <f>R203</f>
        <v>0</v>
      </c>
      <c r="S202" s="221"/>
      <c r="T202" s="22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85</v>
      </c>
      <c r="AY202" s="224" t="s">
        <v>232</v>
      </c>
      <c r="BK202" s="226">
        <f>BK203</f>
        <v>0</v>
      </c>
    </row>
    <row r="203" s="2" customFormat="1" ht="16.5" customHeight="1">
      <c r="A203" s="39"/>
      <c r="B203" s="40"/>
      <c r="C203" s="229" t="s">
        <v>395</v>
      </c>
      <c r="D203" s="229" t="s">
        <v>234</v>
      </c>
      <c r="E203" s="230" t="s">
        <v>2735</v>
      </c>
      <c r="F203" s="231" t="s">
        <v>2736</v>
      </c>
      <c r="G203" s="232" t="s">
        <v>1049</v>
      </c>
      <c r="H203" s="233">
        <v>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244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580</v>
      </c>
    </row>
    <row r="204" s="12" customFormat="1" ht="20.88" customHeight="1">
      <c r="A204" s="12"/>
      <c r="B204" s="213"/>
      <c r="C204" s="214"/>
      <c r="D204" s="215" t="s">
        <v>75</v>
      </c>
      <c r="E204" s="227" t="s">
        <v>2682</v>
      </c>
      <c r="F204" s="227" t="s">
        <v>2682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P205</f>
        <v>0</v>
      </c>
      <c r="Q204" s="221"/>
      <c r="R204" s="222">
        <f>R205</f>
        <v>0</v>
      </c>
      <c r="S204" s="221"/>
      <c r="T204" s="22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83</v>
      </c>
      <c r="AT204" s="225" t="s">
        <v>75</v>
      </c>
      <c r="AU204" s="225" t="s">
        <v>85</v>
      </c>
      <c r="AY204" s="224" t="s">
        <v>232</v>
      </c>
      <c r="BK204" s="226">
        <f>BK205</f>
        <v>0</v>
      </c>
    </row>
    <row r="205" s="2" customFormat="1" ht="24.15" customHeight="1">
      <c r="A205" s="39"/>
      <c r="B205" s="40"/>
      <c r="C205" s="229" t="s">
        <v>401</v>
      </c>
      <c r="D205" s="229" t="s">
        <v>234</v>
      </c>
      <c r="E205" s="230" t="s">
        <v>2737</v>
      </c>
      <c r="F205" s="231" t="s">
        <v>2738</v>
      </c>
      <c r="G205" s="232" t="s">
        <v>1049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321</v>
      </c>
      <c r="AT205" s="241" t="s">
        <v>234</v>
      </c>
      <c r="AU205" s="241" t="s">
        <v>244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321</v>
      </c>
      <c r="BM205" s="241" t="s">
        <v>588</v>
      </c>
    </row>
    <row r="206" s="12" customFormat="1" ht="20.88" customHeight="1">
      <c r="A206" s="12"/>
      <c r="B206" s="213"/>
      <c r="C206" s="214"/>
      <c r="D206" s="215" t="s">
        <v>75</v>
      </c>
      <c r="E206" s="227" t="s">
        <v>2685</v>
      </c>
      <c r="F206" s="227" t="s">
        <v>2685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83</v>
      </c>
      <c r="AT206" s="225" t="s">
        <v>75</v>
      </c>
      <c r="AU206" s="225" t="s">
        <v>85</v>
      </c>
      <c r="AY206" s="224" t="s">
        <v>232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405</v>
      </c>
      <c r="D207" s="229" t="s">
        <v>234</v>
      </c>
      <c r="E207" s="230" t="s">
        <v>2739</v>
      </c>
      <c r="F207" s="231" t="s">
        <v>2740</v>
      </c>
      <c r="G207" s="232" t="s">
        <v>1049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321</v>
      </c>
      <c r="AT207" s="241" t="s">
        <v>234</v>
      </c>
      <c r="AU207" s="241" t="s">
        <v>244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321</v>
      </c>
      <c r="BM207" s="241" t="s">
        <v>596</v>
      </c>
    </row>
    <row r="208" s="2" customFormat="1" ht="24.15" customHeight="1">
      <c r="A208" s="39"/>
      <c r="B208" s="40"/>
      <c r="C208" s="229" t="s">
        <v>409</v>
      </c>
      <c r="D208" s="229" t="s">
        <v>234</v>
      </c>
      <c r="E208" s="230" t="s">
        <v>2741</v>
      </c>
      <c r="F208" s="231" t="s">
        <v>2740</v>
      </c>
      <c r="G208" s="232" t="s">
        <v>1049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321</v>
      </c>
      <c r="AT208" s="241" t="s">
        <v>234</v>
      </c>
      <c r="AU208" s="241" t="s">
        <v>244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321</v>
      </c>
      <c r="BM208" s="241" t="s">
        <v>614</v>
      </c>
    </row>
    <row r="209" s="2" customFormat="1" ht="24.15" customHeight="1">
      <c r="A209" s="39"/>
      <c r="B209" s="40"/>
      <c r="C209" s="229" t="s">
        <v>417</v>
      </c>
      <c r="D209" s="229" t="s">
        <v>234</v>
      </c>
      <c r="E209" s="230" t="s">
        <v>2742</v>
      </c>
      <c r="F209" s="231" t="s">
        <v>2740</v>
      </c>
      <c r="G209" s="232" t="s">
        <v>1049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244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624</v>
      </c>
    </row>
    <row r="210" s="2" customFormat="1" ht="24.15" customHeight="1">
      <c r="A210" s="39"/>
      <c r="B210" s="40"/>
      <c r="C210" s="229" t="s">
        <v>422</v>
      </c>
      <c r="D210" s="229" t="s">
        <v>234</v>
      </c>
      <c r="E210" s="230" t="s">
        <v>2743</v>
      </c>
      <c r="F210" s="231" t="s">
        <v>2740</v>
      </c>
      <c r="G210" s="232" t="s">
        <v>1049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321</v>
      </c>
      <c r="AT210" s="241" t="s">
        <v>234</v>
      </c>
      <c r="AU210" s="241" t="s">
        <v>244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321</v>
      </c>
      <c r="BM210" s="241" t="s">
        <v>633</v>
      </c>
    </row>
    <row r="211" s="12" customFormat="1" ht="20.88" customHeight="1">
      <c r="A211" s="12"/>
      <c r="B211" s="213"/>
      <c r="C211" s="214"/>
      <c r="D211" s="215" t="s">
        <v>75</v>
      </c>
      <c r="E211" s="227" t="s">
        <v>2695</v>
      </c>
      <c r="F211" s="227" t="s">
        <v>2695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SUM(P212:P213)</f>
        <v>0</v>
      </c>
      <c r="Q211" s="221"/>
      <c r="R211" s="222">
        <f>SUM(R212:R213)</f>
        <v>0</v>
      </c>
      <c r="S211" s="221"/>
      <c r="T211" s="223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83</v>
      </c>
      <c r="AT211" s="225" t="s">
        <v>75</v>
      </c>
      <c r="AU211" s="225" t="s">
        <v>85</v>
      </c>
      <c r="AY211" s="224" t="s">
        <v>232</v>
      </c>
      <c r="BK211" s="226">
        <f>SUM(BK212:BK213)</f>
        <v>0</v>
      </c>
    </row>
    <row r="212" s="2" customFormat="1" ht="24.15" customHeight="1">
      <c r="A212" s="39"/>
      <c r="B212" s="40"/>
      <c r="C212" s="229" t="s">
        <v>429</v>
      </c>
      <c r="D212" s="229" t="s">
        <v>234</v>
      </c>
      <c r="E212" s="230" t="s">
        <v>2744</v>
      </c>
      <c r="F212" s="231" t="s">
        <v>2697</v>
      </c>
      <c r="G212" s="232" t="s">
        <v>1049</v>
      </c>
      <c r="H212" s="233">
        <v>2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321</v>
      </c>
      <c r="AT212" s="241" t="s">
        <v>234</v>
      </c>
      <c r="AU212" s="241" t="s">
        <v>244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321</v>
      </c>
      <c r="BM212" s="241" t="s">
        <v>642</v>
      </c>
    </row>
    <row r="213" s="2" customFormat="1" ht="24.15" customHeight="1">
      <c r="A213" s="39"/>
      <c r="B213" s="40"/>
      <c r="C213" s="229" t="s">
        <v>436</v>
      </c>
      <c r="D213" s="229" t="s">
        <v>234</v>
      </c>
      <c r="E213" s="230" t="s">
        <v>2745</v>
      </c>
      <c r="F213" s="231" t="s">
        <v>2699</v>
      </c>
      <c r="G213" s="232" t="s">
        <v>1049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244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654</v>
      </c>
    </row>
    <row r="214" s="12" customFormat="1" ht="20.88" customHeight="1">
      <c r="A214" s="12"/>
      <c r="B214" s="213"/>
      <c r="C214" s="214"/>
      <c r="D214" s="215" t="s">
        <v>75</v>
      </c>
      <c r="E214" s="227" t="s">
        <v>2702</v>
      </c>
      <c r="F214" s="227" t="s">
        <v>2702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P215</f>
        <v>0</v>
      </c>
      <c r="Q214" s="221"/>
      <c r="R214" s="222">
        <f>R215</f>
        <v>0</v>
      </c>
      <c r="S214" s="221"/>
      <c r="T214" s="22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83</v>
      </c>
      <c r="AT214" s="225" t="s">
        <v>75</v>
      </c>
      <c r="AU214" s="225" t="s">
        <v>85</v>
      </c>
      <c r="AY214" s="224" t="s">
        <v>232</v>
      </c>
      <c r="BK214" s="226">
        <f>BK215</f>
        <v>0</v>
      </c>
    </row>
    <row r="215" s="2" customFormat="1" ht="16.5" customHeight="1">
      <c r="A215" s="39"/>
      <c r="B215" s="40"/>
      <c r="C215" s="229" t="s">
        <v>444</v>
      </c>
      <c r="D215" s="229" t="s">
        <v>234</v>
      </c>
      <c r="E215" s="230" t="s">
        <v>2746</v>
      </c>
      <c r="F215" s="231" t="s">
        <v>2747</v>
      </c>
      <c r="G215" s="232" t="s">
        <v>1049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244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662</v>
      </c>
    </row>
    <row r="216" s="12" customFormat="1" ht="20.88" customHeight="1">
      <c r="A216" s="12"/>
      <c r="B216" s="213"/>
      <c r="C216" s="214"/>
      <c r="D216" s="215" t="s">
        <v>75</v>
      </c>
      <c r="E216" s="227" t="s">
        <v>2705</v>
      </c>
      <c r="F216" s="227" t="s">
        <v>2705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83</v>
      </c>
      <c r="AT216" s="225" t="s">
        <v>75</v>
      </c>
      <c r="AU216" s="225" t="s">
        <v>85</v>
      </c>
      <c r="AY216" s="224" t="s">
        <v>232</v>
      </c>
      <c r="BK216" s="226">
        <f>BK217</f>
        <v>0</v>
      </c>
    </row>
    <row r="217" s="2" customFormat="1" ht="24.15" customHeight="1">
      <c r="A217" s="39"/>
      <c r="B217" s="40"/>
      <c r="C217" s="229" t="s">
        <v>450</v>
      </c>
      <c r="D217" s="229" t="s">
        <v>234</v>
      </c>
      <c r="E217" s="230" t="s">
        <v>2748</v>
      </c>
      <c r="F217" s="231" t="s">
        <v>2707</v>
      </c>
      <c r="G217" s="232" t="s">
        <v>1856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321</v>
      </c>
      <c r="AT217" s="241" t="s">
        <v>234</v>
      </c>
      <c r="AU217" s="241" t="s">
        <v>244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671</v>
      </c>
    </row>
    <row r="218" s="12" customFormat="1" ht="20.88" customHeight="1">
      <c r="A218" s="12"/>
      <c r="B218" s="213"/>
      <c r="C218" s="214"/>
      <c r="D218" s="215" t="s">
        <v>75</v>
      </c>
      <c r="E218" s="227" t="s">
        <v>2717</v>
      </c>
      <c r="F218" s="227" t="s">
        <v>2717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SUM(P219:P222)</f>
        <v>0</v>
      </c>
      <c r="Q218" s="221"/>
      <c r="R218" s="222">
        <f>SUM(R219:R222)</f>
        <v>0</v>
      </c>
      <c r="S218" s="221"/>
      <c r="T218" s="223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83</v>
      </c>
      <c r="AT218" s="225" t="s">
        <v>75</v>
      </c>
      <c r="AU218" s="225" t="s">
        <v>85</v>
      </c>
      <c r="AY218" s="224" t="s">
        <v>232</v>
      </c>
      <c r="BK218" s="226">
        <f>SUM(BK219:BK222)</f>
        <v>0</v>
      </c>
    </row>
    <row r="219" s="2" customFormat="1" ht="16.5" customHeight="1">
      <c r="A219" s="39"/>
      <c r="B219" s="40"/>
      <c r="C219" s="229" t="s">
        <v>455</v>
      </c>
      <c r="D219" s="229" t="s">
        <v>234</v>
      </c>
      <c r="E219" s="230" t="s">
        <v>2749</v>
      </c>
      <c r="F219" s="231" t="s">
        <v>2750</v>
      </c>
      <c r="G219" s="232" t="s">
        <v>1856</v>
      </c>
      <c r="H219" s="233">
        <v>18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244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686</v>
      </c>
    </row>
    <row r="220" s="2" customFormat="1" ht="24.15" customHeight="1">
      <c r="A220" s="39"/>
      <c r="B220" s="40"/>
      <c r="C220" s="229" t="s">
        <v>460</v>
      </c>
      <c r="D220" s="229" t="s">
        <v>234</v>
      </c>
      <c r="E220" s="230" t="s">
        <v>2751</v>
      </c>
      <c r="F220" s="231" t="s">
        <v>2752</v>
      </c>
      <c r="G220" s="232" t="s">
        <v>1856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321</v>
      </c>
      <c r="AT220" s="241" t="s">
        <v>234</v>
      </c>
      <c r="AU220" s="241" t="s">
        <v>244</v>
      </c>
      <c r="AY220" s="18" t="s">
        <v>232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321</v>
      </c>
      <c r="BM220" s="241" t="s">
        <v>697</v>
      </c>
    </row>
    <row r="221" s="2" customFormat="1" ht="16.5" customHeight="1">
      <c r="A221" s="39"/>
      <c r="B221" s="40"/>
      <c r="C221" s="229" t="s">
        <v>466</v>
      </c>
      <c r="D221" s="229" t="s">
        <v>234</v>
      </c>
      <c r="E221" s="230" t="s">
        <v>2718</v>
      </c>
      <c r="F221" s="231" t="s">
        <v>2719</v>
      </c>
      <c r="G221" s="232" t="s">
        <v>1856</v>
      </c>
      <c r="H221" s="233">
        <v>16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244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706</v>
      </c>
    </row>
    <row r="222" s="2" customFormat="1" ht="24.15" customHeight="1">
      <c r="A222" s="39"/>
      <c r="B222" s="40"/>
      <c r="C222" s="229" t="s">
        <v>475</v>
      </c>
      <c r="D222" s="229" t="s">
        <v>234</v>
      </c>
      <c r="E222" s="230" t="s">
        <v>2720</v>
      </c>
      <c r="F222" s="231" t="s">
        <v>2721</v>
      </c>
      <c r="G222" s="232" t="s">
        <v>1856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321</v>
      </c>
      <c r="AT222" s="241" t="s">
        <v>234</v>
      </c>
      <c r="AU222" s="241" t="s">
        <v>244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321</v>
      </c>
      <c r="BM222" s="241" t="s">
        <v>716</v>
      </c>
    </row>
    <row r="223" s="12" customFormat="1" ht="22.8" customHeight="1">
      <c r="A223" s="12"/>
      <c r="B223" s="213"/>
      <c r="C223" s="214"/>
      <c r="D223" s="215" t="s">
        <v>75</v>
      </c>
      <c r="E223" s="227" t="s">
        <v>2753</v>
      </c>
      <c r="F223" s="227" t="s">
        <v>2753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P224+P226+P228+P230+P232+P237+P243+P245+P249+P251</f>
        <v>0</v>
      </c>
      <c r="Q223" s="221"/>
      <c r="R223" s="222">
        <f>R224+R226+R228+R230+R232+R237+R243+R245+R249+R251</f>
        <v>0</v>
      </c>
      <c r="S223" s="221"/>
      <c r="T223" s="223">
        <f>T224+T226+T228+T230+T232+T237+T243+T245+T249+T251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83</v>
      </c>
      <c r="AY223" s="224" t="s">
        <v>232</v>
      </c>
      <c r="BK223" s="226">
        <f>BK224+BK226+BK228+BK230+BK232+BK237+BK243+BK245+BK249+BK251</f>
        <v>0</v>
      </c>
    </row>
    <row r="224" s="12" customFormat="1" ht="20.88" customHeight="1">
      <c r="A224" s="12"/>
      <c r="B224" s="213"/>
      <c r="C224" s="214"/>
      <c r="D224" s="215" t="s">
        <v>75</v>
      </c>
      <c r="E224" s="227" t="s">
        <v>2673</v>
      </c>
      <c r="F224" s="227" t="s">
        <v>2673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P225</f>
        <v>0</v>
      </c>
      <c r="Q224" s="221"/>
      <c r="R224" s="222">
        <f>R225</f>
        <v>0</v>
      </c>
      <c r="S224" s="221"/>
      <c r="T224" s="22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83</v>
      </c>
      <c r="AT224" s="225" t="s">
        <v>75</v>
      </c>
      <c r="AU224" s="225" t="s">
        <v>85</v>
      </c>
      <c r="AY224" s="224" t="s">
        <v>232</v>
      </c>
      <c r="BK224" s="226">
        <f>BK225</f>
        <v>0</v>
      </c>
    </row>
    <row r="225" s="2" customFormat="1" ht="62.7" customHeight="1">
      <c r="A225" s="39"/>
      <c r="B225" s="40"/>
      <c r="C225" s="229" t="s">
        <v>480</v>
      </c>
      <c r="D225" s="229" t="s">
        <v>234</v>
      </c>
      <c r="E225" s="230" t="s">
        <v>2754</v>
      </c>
      <c r="F225" s="231" t="s">
        <v>2755</v>
      </c>
      <c r="G225" s="232" t="s">
        <v>1049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321</v>
      </c>
      <c r="AT225" s="241" t="s">
        <v>234</v>
      </c>
      <c r="AU225" s="241" t="s">
        <v>244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321</v>
      </c>
      <c r="BM225" s="241" t="s">
        <v>724</v>
      </c>
    </row>
    <row r="226" s="12" customFormat="1" ht="20.88" customHeight="1">
      <c r="A226" s="12"/>
      <c r="B226" s="213"/>
      <c r="C226" s="214"/>
      <c r="D226" s="215" t="s">
        <v>75</v>
      </c>
      <c r="E226" s="227" t="s">
        <v>2676</v>
      </c>
      <c r="F226" s="227" t="s">
        <v>2676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83</v>
      </c>
      <c r="AT226" s="225" t="s">
        <v>75</v>
      </c>
      <c r="AU226" s="225" t="s">
        <v>85</v>
      </c>
      <c r="AY226" s="224" t="s">
        <v>232</v>
      </c>
      <c r="BK226" s="226">
        <f>BK227</f>
        <v>0</v>
      </c>
    </row>
    <row r="227" s="2" customFormat="1" ht="16.5" customHeight="1">
      <c r="A227" s="39"/>
      <c r="B227" s="40"/>
      <c r="C227" s="229" t="s">
        <v>484</v>
      </c>
      <c r="D227" s="229" t="s">
        <v>234</v>
      </c>
      <c r="E227" s="230" t="s">
        <v>2756</v>
      </c>
      <c r="F227" s="231" t="s">
        <v>2734</v>
      </c>
      <c r="G227" s="232" t="s">
        <v>1049</v>
      </c>
      <c r="H227" s="233">
        <v>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321</v>
      </c>
      <c r="AT227" s="241" t="s">
        <v>234</v>
      </c>
      <c r="AU227" s="241" t="s">
        <v>244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321</v>
      </c>
      <c r="BM227" s="241" t="s">
        <v>734</v>
      </c>
    </row>
    <row r="228" s="12" customFormat="1" ht="20.88" customHeight="1">
      <c r="A228" s="12"/>
      <c r="B228" s="213"/>
      <c r="C228" s="214"/>
      <c r="D228" s="215" t="s">
        <v>75</v>
      </c>
      <c r="E228" s="227" t="s">
        <v>2679</v>
      </c>
      <c r="F228" s="227" t="s">
        <v>2679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83</v>
      </c>
      <c r="AT228" s="225" t="s">
        <v>75</v>
      </c>
      <c r="AU228" s="225" t="s">
        <v>85</v>
      </c>
      <c r="AY228" s="224" t="s">
        <v>232</v>
      </c>
      <c r="BK228" s="226">
        <f>BK229</f>
        <v>0</v>
      </c>
    </row>
    <row r="229" s="2" customFormat="1" ht="16.5" customHeight="1">
      <c r="A229" s="39"/>
      <c r="B229" s="40"/>
      <c r="C229" s="229" t="s">
        <v>491</v>
      </c>
      <c r="D229" s="229" t="s">
        <v>234</v>
      </c>
      <c r="E229" s="230" t="s">
        <v>2757</v>
      </c>
      <c r="F229" s="231" t="s">
        <v>2758</v>
      </c>
      <c r="G229" s="232" t="s">
        <v>1049</v>
      </c>
      <c r="H229" s="233">
        <v>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321</v>
      </c>
      <c r="AT229" s="241" t="s">
        <v>234</v>
      </c>
      <c r="AU229" s="241" t="s">
        <v>244</v>
      </c>
      <c r="AY229" s="18" t="s">
        <v>232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321</v>
      </c>
      <c r="BM229" s="241" t="s">
        <v>745</v>
      </c>
    </row>
    <row r="230" s="12" customFormat="1" ht="20.88" customHeight="1">
      <c r="A230" s="12"/>
      <c r="B230" s="213"/>
      <c r="C230" s="214"/>
      <c r="D230" s="215" t="s">
        <v>75</v>
      </c>
      <c r="E230" s="227" t="s">
        <v>2682</v>
      </c>
      <c r="F230" s="227" t="s">
        <v>2682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P231</f>
        <v>0</v>
      </c>
      <c r="Q230" s="221"/>
      <c r="R230" s="222">
        <f>R231</f>
        <v>0</v>
      </c>
      <c r="S230" s="221"/>
      <c r="T230" s="22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83</v>
      </c>
      <c r="AT230" s="225" t="s">
        <v>75</v>
      </c>
      <c r="AU230" s="225" t="s">
        <v>85</v>
      </c>
      <c r="AY230" s="224" t="s">
        <v>232</v>
      </c>
      <c r="BK230" s="226">
        <f>BK231</f>
        <v>0</v>
      </c>
    </row>
    <row r="231" s="2" customFormat="1" ht="24.15" customHeight="1">
      <c r="A231" s="39"/>
      <c r="B231" s="40"/>
      <c r="C231" s="229" t="s">
        <v>495</v>
      </c>
      <c r="D231" s="229" t="s">
        <v>234</v>
      </c>
      <c r="E231" s="230" t="s">
        <v>2759</v>
      </c>
      <c r="F231" s="231" t="s">
        <v>2738</v>
      </c>
      <c r="G231" s="232" t="s">
        <v>1049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321</v>
      </c>
      <c r="AT231" s="241" t="s">
        <v>234</v>
      </c>
      <c r="AU231" s="241" t="s">
        <v>244</v>
      </c>
      <c r="AY231" s="18" t="s">
        <v>232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321</v>
      </c>
      <c r="BM231" s="241" t="s">
        <v>754</v>
      </c>
    </row>
    <row r="232" s="12" customFormat="1" ht="20.88" customHeight="1">
      <c r="A232" s="12"/>
      <c r="B232" s="213"/>
      <c r="C232" s="214"/>
      <c r="D232" s="215" t="s">
        <v>75</v>
      </c>
      <c r="E232" s="227" t="s">
        <v>2685</v>
      </c>
      <c r="F232" s="227" t="s">
        <v>2685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SUM(P233:P236)</f>
        <v>0</v>
      </c>
      <c r="Q232" s="221"/>
      <c r="R232" s="222">
        <f>SUM(R233:R236)</f>
        <v>0</v>
      </c>
      <c r="S232" s="221"/>
      <c r="T232" s="223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83</v>
      </c>
      <c r="AT232" s="225" t="s">
        <v>75</v>
      </c>
      <c r="AU232" s="225" t="s">
        <v>85</v>
      </c>
      <c r="AY232" s="224" t="s">
        <v>232</v>
      </c>
      <c r="BK232" s="226">
        <f>SUM(BK233:BK236)</f>
        <v>0</v>
      </c>
    </row>
    <row r="233" s="2" customFormat="1" ht="24.15" customHeight="1">
      <c r="A233" s="39"/>
      <c r="B233" s="40"/>
      <c r="C233" s="229" t="s">
        <v>500</v>
      </c>
      <c r="D233" s="229" t="s">
        <v>234</v>
      </c>
      <c r="E233" s="230" t="s">
        <v>2760</v>
      </c>
      <c r="F233" s="231" t="s">
        <v>2740</v>
      </c>
      <c r="G233" s="232" t="s">
        <v>1049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321</v>
      </c>
      <c r="AT233" s="241" t="s">
        <v>234</v>
      </c>
      <c r="AU233" s="241" t="s">
        <v>244</v>
      </c>
      <c r="AY233" s="18" t="s">
        <v>232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321</v>
      </c>
      <c r="BM233" s="241" t="s">
        <v>761</v>
      </c>
    </row>
    <row r="234" s="2" customFormat="1" ht="24.15" customHeight="1">
      <c r="A234" s="39"/>
      <c r="B234" s="40"/>
      <c r="C234" s="229" t="s">
        <v>505</v>
      </c>
      <c r="D234" s="229" t="s">
        <v>234</v>
      </c>
      <c r="E234" s="230" t="s">
        <v>2761</v>
      </c>
      <c r="F234" s="231" t="s">
        <v>2692</v>
      </c>
      <c r="G234" s="232" t="s">
        <v>1049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321</v>
      </c>
      <c r="AT234" s="241" t="s">
        <v>234</v>
      </c>
      <c r="AU234" s="241" t="s">
        <v>244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321</v>
      </c>
      <c r="BM234" s="241" t="s">
        <v>778</v>
      </c>
    </row>
    <row r="235" s="2" customFormat="1" ht="24.15" customHeight="1">
      <c r="A235" s="39"/>
      <c r="B235" s="40"/>
      <c r="C235" s="229" t="s">
        <v>509</v>
      </c>
      <c r="D235" s="229" t="s">
        <v>234</v>
      </c>
      <c r="E235" s="230" t="s">
        <v>2762</v>
      </c>
      <c r="F235" s="231" t="s">
        <v>2740</v>
      </c>
      <c r="G235" s="232" t="s">
        <v>1049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321</v>
      </c>
      <c r="AT235" s="241" t="s">
        <v>234</v>
      </c>
      <c r="AU235" s="241" t="s">
        <v>244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321</v>
      </c>
      <c r="BM235" s="241" t="s">
        <v>787</v>
      </c>
    </row>
    <row r="236" s="2" customFormat="1" ht="24.15" customHeight="1">
      <c r="A236" s="39"/>
      <c r="B236" s="40"/>
      <c r="C236" s="229" t="s">
        <v>514</v>
      </c>
      <c r="D236" s="229" t="s">
        <v>234</v>
      </c>
      <c r="E236" s="230" t="s">
        <v>2763</v>
      </c>
      <c r="F236" s="231" t="s">
        <v>2692</v>
      </c>
      <c r="G236" s="232" t="s">
        <v>1049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321</v>
      </c>
      <c r="AT236" s="241" t="s">
        <v>234</v>
      </c>
      <c r="AU236" s="241" t="s">
        <v>244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321</v>
      </c>
      <c r="BM236" s="241" t="s">
        <v>797</v>
      </c>
    </row>
    <row r="237" s="12" customFormat="1" ht="20.88" customHeight="1">
      <c r="A237" s="12"/>
      <c r="B237" s="213"/>
      <c r="C237" s="214"/>
      <c r="D237" s="215" t="s">
        <v>75</v>
      </c>
      <c r="E237" s="227" t="s">
        <v>2695</v>
      </c>
      <c r="F237" s="227" t="s">
        <v>2695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SUM(P238:P242)</f>
        <v>0</v>
      </c>
      <c r="Q237" s="221"/>
      <c r="R237" s="222">
        <f>SUM(R238:R242)</f>
        <v>0</v>
      </c>
      <c r="S237" s="221"/>
      <c r="T237" s="223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83</v>
      </c>
      <c r="AT237" s="225" t="s">
        <v>75</v>
      </c>
      <c r="AU237" s="225" t="s">
        <v>85</v>
      </c>
      <c r="AY237" s="224" t="s">
        <v>232</v>
      </c>
      <c r="BK237" s="226">
        <f>SUM(BK238:BK242)</f>
        <v>0</v>
      </c>
    </row>
    <row r="238" s="2" customFormat="1" ht="24.15" customHeight="1">
      <c r="A238" s="39"/>
      <c r="B238" s="40"/>
      <c r="C238" s="229" t="s">
        <v>518</v>
      </c>
      <c r="D238" s="229" t="s">
        <v>234</v>
      </c>
      <c r="E238" s="230" t="s">
        <v>2764</v>
      </c>
      <c r="F238" s="231" t="s">
        <v>2765</v>
      </c>
      <c r="G238" s="232" t="s">
        <v>1049</v>
      </c>
      <c r="H238" s="233">
        <v>3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321</v>
      </c>
      <c r="AT238" s="241" t="s">
        <v>234</v>
      </c>
      <c r="AU238" s="241" t="s">
        <v>244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321</v>
      </c>
      <c r="BM238" s="241" t="s">
        <v>807</v>
      </c>
    </row>
    <row r="239" s="2" customFormat="1" ht="24.15" customHeight="1">
      <c r="A239" s="39"/>
      <c r="B239" s="40"/>
      <c r="C239" s="229" t="s">
        <v>525</v>
      </c>
      <c r="D239" s="229" t="s">
        <v>234</v>
      </c>
      <c r="E239" s="230" t="s">
        <v>2766</v>
      </c>
      <c r="F239" s="231" t="s">
        <v>2697</v>
      </c>
      <c r="G239" s="232" t="s">
        <v>1049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321</v>
      </c>
      <c r="AT239" s="241" t="s">
        <v>234</v>
      </c>
      <c r="AU239" s="241" t="s">
        <v>244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321</v>
      </c>
      <c r="BM239" s="241" t="s">
        <v>816</v>
      </c>
    </row>
    <row r="240" s="2" customFormat="1" ht="24.15" customHeight="1">
      <c r="A240" s="39"/>
      <c r="B240" s="40"/>
      <c r="C240" s="229" t="s">
        <v>529</v>
      </c>
      <c r="D240" s="229" t="s">
        <v>234</v>
      </c>
      <c r="E240" s="230" t="s">
        <v>2767</v>
      </c>
      <c r="F240" s="231" t="s">
        <v>2768</v>
      </c>
      <c r="G240" s="232" t="s">
        <v>1049</v>
      </c>
      <c r="H240" s="233">
        <v>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321</v>
      </c>
      <c r="AT240" s="241" t="s">
        <v>234</v>
      </c>
      <c r="AU240" s="241" t="s">
        <v>244</v>
      </c>
      <c r="AY240" s="18" t="s">
        <v>232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321</v>
      </c>
      <c r="BM240" s="241" t="s">
        <v>824</v>
      </c>
    </row>
    <row r="241" s="2" customFormat="1" ht="24.15" customHeight="1">
      <c r="A241" s="39"/>
      <c r="B241" s="40"/>
      <c r="C241" s="229" t="s">
        <v>536</v>
      </c>
      <c r="D241" s="229" t="s">
        <v>234</v>
      </c>
      <c r="E241" s="230" t="s">
        <v>2769</v>
      </c>
      <c r="F241" s="231" t="s">
        <v>2770</v>
      </c>
      <c r="G241" s="232" t="s">
        <v>1049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321</v>
      </c>
      <c r="AT241" s="241" t="s">
        <v>234</v>
      </c>
      <c r="AU241" s="241" t="s">
        <v>244</v>
      </c>
      <c r="AY241" s="18" t="s">
        <v>232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321</v>
      </c>
      <c r="BM241" s="241" t="s">
        <v>833</v>
      </c>
    </row>
    <row r="242" s="2" customFormat="1" ht="24.15" customHeight="1">
      <c r="A242" s="39"/>
      <c r="B242" s="40"/>
      <c r="C242" s="229" t="s">
        <v>541</v>
      </c>
      <c r="D242" s="229" t="s">
        <v>234</v>
      </c>
      <c r="E242" s="230" t="s">
        <v>2771</v>
      </c>
      <c r="F242" s="231" t="s">
        <v>2699</v>
      </c>
      <c r="G242" s="232" t="s">
        <v>1049</v>
      </c>
      <c r="H242" s="233">
        <v>3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321</v>
      </c>
      <c r="AT242" s="241" t="s">
        <v>234</v>
      </c>
      <c r="AU242" s="241" t="s">
        <v>244</v>
      </c>
      <c r="AY242" s="18" t="s">
        <v>232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321</v>
      </c>
      <c r="BM242" s="241" t="s">
        <v>844</v>
      </c>
    </row>
    <row r="243" s="12" customFormat="1" ht="20.88" customHeight="1">
      <c r="A243" s="12"/>
      <c r="B243" s="213"/>
      <c r="C243" s="214"/>
      <c r="D243" s="215" t="s">
        <v>75</v>
      </c>
      <c r="E243" s="227" t="s">
        <v>2702</v>
      </c>
      <c r="F243" s="227" t="s">
        <v>2702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83</v>
      </c>
      <c r="AT243" s="225" t="s">
        <v>75</v>
      </c>
      <c r="AU243" s="225" t="s">
        <v>85</v>
      </c>
      <c r="AY243" s="224" t="s">
        <v>232</v>
      </c>
      <c r="BK243" s="226">
        <f>BK244</f>
        <v>0</v>
      </c>
    </row>
    <row r="244" s="2" customFormat="1" ht="16.5" customHeight="1">
      <c r="A244" s="39"/>
      <c r="B244" s="40"/>
      <c r="C244" s="229" t="s">
        <v>547</v>
      </c>
      <c r="D244" s="229" t="s">
        <v>234</v>
      </c>
      <c r="E244" s="230" t="s">
        <v>2772</v>
      </c>
      <c r="F244" s="231" t="s">
        <v>2747</v>
      </c>
      <c r="G244" s="232" t="s">
        <v>1049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321</v>
      </c>
      <c r="AT244" s="241" t="s">
        <v>234</v>
      </c>
      <c r="AU244" s="241" t="s">
        <v>244</v>
      </c>
      <c r="AY244" s="18" t="s">
        <v>232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321</v>
      </c>
      <c r="BM244" s="241" t="s">
        <v>852</v>
      </c>
    </row>
    <row r="245" s="12" customFormat="1" ht="20.88" customHeight="1">
      <c r="A245" s="12"/>
      <c r="B245" s="213"/>
      <c r="C245" s="214"/>
      <c r="D245" s="215" t="s">
        <v>75</v>
      </c>
      <c r="E245" s="227" t="s">
        <v>2705</v>
      </c>
      <c r="F245" s="227" t="s">
        <v>2705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83</v>
      </c>
      <c r="AT245" s="225" t="s">
        <v>75</v>
      </c>
      <c r="AU245" s="225" t="s">
        <v>85</v>
      </c>
      <c r="AY245" s="224" t="s">
        <v>232</v>
      </c>
      <c r="BK245" s="226">
        <f>SUM(BK246:BK248)</f>
        <v>0</v>
      </c>
    </row>
    <row r="246" s="2" customFormat="1" ht="24.15" customHeight="1">
      <c r="A246" s="39"/>
      <c r="B246" s="40"/>
      <c r="C246" s="229" t="s">
        <v>553</v>
      </c>
      <c r="D246" s="229" t="s">
        <v>234</v>
      </c>
      <c r="E246" s="230" t="s">
        <v>2773</v>
      </c>
      <c r="F246" s="231" t="s">
        <v>2774</v>
      </c>
      <c r="G246" s="232" t="s">
        <v>1856</v>
      </c>
      <c r="H246" s="233">
        <v>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321</v>
      </c>
      <c r="AT246" s="241" t="s">
        <v>234</v>
      </c>
      <c r="AU246" s="241" t="s">
        <v>244</v>
      </c>
      <c r="AY246" s="18" t="s">
        <v>232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321</v>
      </c>
      <c r="BM246" s="241" t="s">
        <v>860</v>
      </c>
    </row>
    <row r="247" s="2" customFormat="1" ht="24.15" customHeight="1">
      <c r="A247" s="39"/>
      <c r="B247" s="40"/>
      <c r="C247" s="229" t="s">
        <v>574</v>
      </c>
      <c r="D247" s="229" t="s">
        <v>234</v>
      </c>
      <c r="E247" s="230" t="s">
        <v>2775</v>
      </c>
      <c r="F247" s="231" t="s">
        <v>2776</v>
      </c>
      <c r="G247" s="232" t="s">
        <v>1856</v>
      </c>
      <c r="H247" s="233">
        <v>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321</v>
      </c>
      <c r="AT247" s="241" t="s">
        <v>234</v>
      </c>
      <c r="AU247" s="241" t="s">
        <v>244</v>
      </c>
      <c r="AY247" s="18" t="s">
        <v>232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321</v>
      </c>
      <c r="BM247" s="241" t="s">
        <v>868</v>
      </c>
    </row>
    <row r="248" s="2" customFormat="1" ht="24.15" customHeight="1">
      <c r="A248" s="39"/>
      <c r="B248" s="40"/>
      <c r="C248" s="229" t="s">
        <v>580</v>
      </c>
      <c r="D248" s="229" t="s">
        <v>234</v>
      </c>
      <c r="E248" s="230" t="s">
        <v>2777</v>
      </c>
      <c r="F248" s="231" t="s">
        <v>2707</v>
      </c>
      <c r="G248" s="232" t="s">
        <v>1856</v>
      </c>
      <c r="H248" s="233">
        <v>7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321</v>
      </c>
      <c r="AT248" s="241" t="s">
        <v>234</v>
      </c>
      <c r="AU248" s="241" t="s">
        <v>244</v>
      </c>
      <c r="AY248" s="18" t="s">
        <v>232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321</v>
      </c>
      <c r="BM248" s="241" t="s">
        <v>876</v>
      </c>
    </row>
    <row r="249" s="12" customFormat="1" ht="20.88" customHeight="1">
      <c r="A249" s="12"/>
      <c r="B249" s="213"/>
      <c r="C249" s="214"/>
      <c r="D249" s="215" t="s">
        <v>75</v>
      </c>
      <c r="E249" s="227" t="s">
        <v>2710</v>
      </c>
      <c r="F249" s="227" t="s">
        <v>2710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83</v>
      </c>
      <c r="AT249" s="225" t="s">
        <v>75</v>
      </c>
      <c r="AU249" s="225" t="s">
        <v>85</v>
      </c>
      <c r="AY249" s="224" t="s">
        <v>232</v>
      </c>
      <c r="BK249" s="226">
        <f>BK250</f>
        <v>0</v>
      </c>
    </row>
    <row r="250" s="2" customFormat="1" ht="21.75" customHeight="1">
      <c r="A250" s="39"/>
      <c r="B250" s="40"/>
      <c r="C250" s="229" t="s">
        <v>584</v>
      </c>
      <c r="D250" s="229" t="s">
        <v>234</v>
      </c>
      <c r="E250" s="230" t="s">
        <v>2778</v>
      </c>
      <c r="F250" s="231" t="s">
        <v>2779</v>
      </c>
      <c r="G250" s="232" t="s">
        <v>167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321</v>
      </c>
      <c r="AT250" s="241" t="s">
        <v>234</v>
      </c>
      <c r="AU250" s="241" t="s">
        <v>244</v>
      </c>
      <c r="AY250" s="18" t="s">
        <v>232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321</v>
      </c>
      <c r="BM250" s="241" t="s">
        <v>885</v>
      </c>
    </row>
    <row r="251" s="12" customFormat="1" ht="20.88" customHeight="1">
      <c r="A251" s="12"/>
      <c r="B251" s="213"/>
      <c r="C251" s="214"/>
      <c r="D251" s="215" t="s">
        <v>75</v>
      </c>
      <c r="E251" s="227" t="s">
        <v>2717</v>
      </c>
      <c r="F251" s="227" t="s">
        <v>2717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SUM(P252:P255)</f>
        <v>0</v>
      </c>
      <c r="Q251" s="221"/>
      <c r="R251" s="222">
        <f>SUM(R252:R255)</f>
        <v>0</v>
      </c>
      <c r="S251" s="221"/>
      <c r="T251" s="223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83</v>
      </c>
      <c r="AT251" s="225" t="s">
        <v>75</v>
      </c>
      <c r="AU251" s="225" t="s">
        <v>85</v>
      </c>
      <c r="AY251" s="224" t="s">
        <v>232</v>
      </c>
      <c r="BK251" s="226">
        <f>SUM(BK252:BK255)</f>
        <v>0</v>
      </c>
    </row>
    <row r="252" s="2" customFormat="1" ht="16.5" customHeight="1">
      <c r="A252" s="39"/>
      <c r="B252" s="40"/>
      <c r="C252" s="229" t="s">
        <v>588</v>
      </c>
      <c r="D252" s="229" t="s">
        <v>234</v>
      </c>
      <c r="E252" s="230" t="s">
        <v>2749</v>
      </c>
      <c r="F252" s="231" t="s">
        <v>2750</v>
      </c>
      <c r="G252" s="232" t="s">
        <v>1856</v>
      </c>
      <c r="H252" s="233">
        <v>19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321</v>
      </c>
      <c r="AT252" s="241" t="s">
        <v>234</v>
      </c>
      <c r="AU252" s="241" t="s">
        <v>244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321</v>
      </c>
      <c r="BM252" s="241" t="s">
        <v>893</v>
      </c>
    </row>
    <row r="253" s="2" customFormat="1" ht="24.15" customHeight="1">
      <c r="A253" s="39"/>
      <c r="B253" s="40"/>
      <c r="C253" s="229" t="s">
        <v>592</v>
      </c>
      <c r="D253" s="229" t="s">
        <v>234</v>
      </c>
      <c r="E253" s="230" t="s">
        <v>2751</v>
      </c>
      <c r="F253" s="231" t="s">
        <v>2752</v>
      </c>
      <c r="G253" s="232" t="s">
        <v>1856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321</v>
      </c>
      <c r="AT253" s="241" t="s">
        <v>234</v>
      </c>
      <c r="AU253" s="241" t="s">
        <v>244</v>
      </c>
      <c r="AY253" s="18" t="s">
        <v>232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321</v>
      </c>
      <c r="BM253" s="241" t="s">
        <v>901</v>
      </c>
    </row>
    <row r="254" s="2" customFormat="1" ht="16.5" customHeight="1">
      <c r="A254" s="39"/>
      <c r="B254" s="40"/>
      <c r="C254" s="229" t="s">
        <v>596</v>
      </c>
      <c r="D254" s="229" t="s">
        <v>234</v>
      </c>
      <c r="E254" s="230" t="s">
        <v>2718</v>
      </c>
      <c r="F254" s="231" t="s">
        <v>2719</v>
      </c>
      <c r="G254" s="232" t="s">
        <v>1856</v>
      </c>
      <c r="H254" s="233">
        <v>23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321</v>
      </c>
      <c r="AT254" s="241" t="s">
        <v>234</v>
      </c>
      <c r="AU254" s="241" t="s">
        <v>244</v>
      </c>
      <c r="AY254" s="18" t="s">
        <v>232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321</v>
      </c>
      <c r="BM254" s="241" t="s">
        <v>909</v>
      </c>
    </row>
    <row r="255" s="2" customFormat="1" ht="24.15" customHeight="1">
      <c r="A255" s="39"/>
      <c r="B255" s="40"/>
      <c r="C255" s="229" t="s">
        <v>600</v>
      </c>
      <c r="D255" s="229" t="s">
        <v>234</v>
      </c>
      <c r="E255" s="230" t="s">
        <v>2720</v>
      </c>
      <c r="F255" s="231" t="s">
        <v>2721</v>
      </c>
      <c r="G255" s="232" t="s">
        <v>1856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321</v>
      </c>
      <c r="AT255" s="241" t="s">
        <v>234</v>
      </c>
      <c r="AU255" s="241" t="s">
        <v>244</v>
      </c>
      <c r="AY255" s="18" t="s">
        <v>232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321</v>
      </c>
      <c r="BM255" s="241" t="s">
        <v>917</v>
      </c>
    </row>
    <row r="256" s="12" customFormat="1" ht="22.8" customHeight="1">
      <c r="A256" s="12"/>
      <c r="B256" s="213"/>
      <c r="C256" s="214"/>
      <c r="D256" s="215" t="s">
        <v>75</v>
      </c>
      <c r="E256" s="227" t="s">
        <v>2780</v>
      </c>
      <c r="F256" s="227" t="s">
        <v>2780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P257+P259</f>
        <v>0</v>
      </c>
      <c r="Q256" s="221"/>
      <c r="R256" s="222">
        <f>R257+R259</f>
        <v>0</v>
      </c>
      <c r="S256" s="221"/>
      <c r="T256" s="223">
        <f>T257+T259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83</v>
      </c>
      <c r="AT256" s="225" t="s">
        <v>75</v>
      </c>
      <c r="AU256" s="225" t="s">
        <v>83</v>
      </c>
      <c r="AY256" s="224" t="s">
        <v>232</v>
      </c>
      <c r="BK256" s="226">
        <f>BK257+BK259</f>
        <v>0</v>
      </c>
    </row>
    <row r="257" s="12" customFormat="1" ht="20.88" customHeight="1">
      <c r="A257" s="12"/>
      <c r="B257" s="213"/>
      <c r="C257" s="214"/>
      <c r="D257" s="215" t="s">
        <v>75</v>
      </c>
      <c r="E257" s="227" t="s">
        <v>2702</v>
      </c>
      <c r="F257" s="227" t="s">
        <v>2702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83</v>
      </c>
      <c r="AT257" s="225" t="s">
        <v>75</v>
      </c>
      <c r="AU257" s="225" t="s">
        <v>85</v>
      </c>
      <c r="AY257" s="224" t="s">
        <v>232</v>
      </c>
      <c r="BK257" s="226">
        <f>BK258</f>
        <v>0</v>
      </c>
    </row>
    <row r="258" s="2" customFormat="1" ht="16.5" customHeight="1">
      <c r="A258" s="39"/>
      <c r="B258" s="40"/>
      <c r="C258" s="229" t="s">
        <v>614</v>
      </c>
      <c r="D258" s="229" t="s">
        <v>234</v>
      </c>
      <c r="E258" s="230" t="s">
        <v>2781</v>
      </c>
      <c r="F258" s="231" t="s">
        <v>2782</v>
      </c>
      <c r="G258" s="232" t="s">
        <v>1049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321</v>
      </c>
      <c r="AT258" s="241" t="s">
        <v>234</v>
      </c>
      <c r="AU258" s="241" t="s">
        <v>244</v>
      </c>
      <c r="AY258" s="18" t="s">
        <v>232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321</v>
      </c>
      <c r="BM258" s="241" t="s">
        <v>941</v>
      </c>
    </row>
    <row r="259" s="12" customFormat="1" ht="20.88" customHeight="1">
      <c r="A259" s="12"/>
      <c r="B259" s="213"/>
      <c r="C259" s="214"/>
      <c r="D259" s="215" t="s">
        <v>75</v>
      </c>
      <c r="E259" s="227" t="s">
        <v>2710</v>
      </c>
      <c r="F259" s="227" t="s">
        <v>2710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83</v>
      </c>
      <c r="AT259" s="225" t="s">
        <v>75</v>
      </c>
      <c r="AU259" s="225" t="s">
        <v>85</v>
      </c>
      <c r="AY259" s="224" t="s">
        <v>232</v>
      </c>
      <c r="BK259" s="226">
        <f>SUM(BK260:BK261)</f>
        <v>0</v>
      </c>
    </row>
    <row r="260" s="2" customFormat="1" ht="21.75" customHeight="1">
      <c r="A260" s="39"/>
      <c r="B260" s="40"/>
      <c r="C260" s="229" t="s">
        <v>619</v>
      </c>
      <c r="D260" s="229" t="s">
        <v>234</v>
      </c>
      <c r="E260" s="230" t="s">
        <v>2713</v>
      </c>
      <c r="F260" s="231" t="s">
        <v>2714</v>
      </c>
      <c r="G260" s="232" t="s">
        <v>167</v>
      </c>
      <c r="H260" s="233">
        <v>9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321</v>
      </c>
      <c r="AT260" s="241" t="s">
        <v>234</v>
      </c>
      <c r="AU260" s="241" t="s">
        <v>244</v>
      </c>
      <c r="AY260" s="18" t="s">
        <v>232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321</v>
      </c>
      <c r="BM260" s="241" t="s">
        <v>950</v>
      </c>
    </row>
    <row r="261" s="2" customFormat="1" ht="24.15" customHeight="1">
      <c r="A261" s="39"/>
      <c r="B261" s="40"/>
      <c r="C261" s="229" t="s">
        <v>624</v>
      </c>
      <c r="D261" s="229" t="s">
        <v>234</v>
      </c>
      <c r="E261" s="230" t="s">
        <v>2715</v>
      </c>
      <c r="F261" s="231" t="s">
        <v>2716</v>
      </c>
      <c r="G261" s="232" t="s">
        <v>167</v>
      </c>
      <c r="H261" s="233">
        <v>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321</v>
      </c>
      <c r="AT261" s="241" t="s">
        <v>234</v>
      </c>
      <c r="AU261" s="241" t="s">
        <v>244</v>
      </c>
      <c r="AY261" s="18" t="s">
        <v>232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321</v>
      </c>
      <c r="BM261" s="241" t="s">
        <v>961</v>
      </c>
    </row>
    <row r="262" s="12" customFormat="1" ht="22.8" customHeight="1">
      <c r="A262" s="12"/>
      <c r="B262" s="213"/>
      <c r="C262" s="214"/>
      <c r="D262" s="215" t="s">
        <v>75</v>
      </c>
      <c r="E262" s="227" t="s">
        <v>1846</v>
      </c>
      <c r="F262" s="227" t="s">
        <v>133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SUM(P263:P269)</f>
        <v>0</v>
      </c>
      <c r="Q262" s="221"/>
      <c r="R262" s="222">
        <f>SUM(R263:R269)</f>
        <v>0</v>
      </c>
      <c r="S262" s="221"/>
      <c r="T262" s="22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83</v>
      </c>
      <c r="AT262" s="225" t="s">
        <v>75</v>
      </c>
      <c r="AU262" s="225" t="s">
        <v>83</v>
      </c>
      <c r="AY262" s="224" t="s">
        <v>232</v>
      </c>
      <c r="BK262" s="226">
        <f>SUM(BK263:BK269)</f>
        <v>0</v>
      </c>
    </row>
    <row r="263" s="2" customFormat="1" ht="16.5" customHeight="1">
      <c r="A263" s="39"/>
      <c r="B263" s="40"/>
      <c r="C263" s="229" t="s">
        <v>628</v>
      </c>
      <c r="D263" s="229" t="s">
        <v>234</v>
      </c>
      <c r="E263" s="230" t="s">
        <v>2783</v>
      </c>
      <c r="F263" s="231" t="s">
        <v>2784</v>
      </c>
      <c r="G263" s="232" t="s">
        <v>1982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321</v>
      </c>
      <c r="AT263" s="241" t="s">
        <v>234</v>
      </c>
      <c r="AU263" s="241" t="s">
        <v>85</v>
      </c>
      <c r="AY263" s="18" t="s">
        <v>232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321</v>
      </c>
      <c r="BM263" s="241" t="s">
        <v>980</v>
      </c>
    </row>
    <row r="264" s="2" customFormat="1" ht="16.5" customHeight="1">
      <c r="A264" s="39"/>
      <c r="B264" s="40"/>
      <c r="C264" s="229" t="s">
        <v>633</v>
      </c>
      <c r="D264" s="229" t="s">
        <v>234</v>
      </c>
      <c r="E264" s="230" t="s">
        <v>2785</v>
      </c>
      <c r="F264" s="231" t="s">
        <v>2786</v>
      </c>
      <c r="G264" s="232" t="s">
        <v>1982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321</v>
      </c>
      <c r="AT264" s="241" t="s">
        <v>234</v>
      </c>
      <c r="AU264" s="241" t="s">
        <v>85</v>
      </c>
      <c r="AY264" s="18" t="s">
        <v>232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321</v>
      </c>
      <c r="BM264" s="241" t="s">
        <v>990</v>
      </c>
    </row>
    <row r="265" s="2" customFormat="1" ht="16.5" customHeight="1">
      <c r="A265" s="39"/>
      <c r="B265" s="40"/>
      <c r="C265" s="229" t="s">
        <v>637</v>
      </c>
      <c r="D265" s="229" t="s">
        <v>234</v>
      </c>
      <c r="E265" s="230" t="s">
        <v>2787</v>
      </c>
      <c r="F265" s="231" t="s">
        <v>2788</v>
      </c>
      <c r="G265" s="232" t="s">
        <v>1982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321</v>
      </c>
      <c r="AT265" s="241" t="s">
        <v>234</v>
      </c>
      <c r="AU265" s="241" t="s">
        <v>85</v>
      </c>
      <c r="AY265" s="18" t="s">
        <v>232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321</v>
      </c>
      <c r="BM265" s="241" t="s">
        <v>999</v>
      </c>
    </row>
    <row r="266" s="2" customFormat="1" ht="16.5" customHeight="1">
      <c r="A266" s="39"/>
      <c r="B266" s="40"/>
      <c r="C266" s="229" t="s">
        <v>642</v>
      </c>
      <c r="D266" s="229" t="s">
        <v>234</v>
      </c>
      <c r="E266" s="230" t="s">
        <v>2789</v>
      </c>
      <c r="F266" s="231" t="s">
        <v>2790</v>
      </c>
      <c r="G266" s="232" t="s">
        <v>1982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321</v>
      </c>
      <c r="AT266" s="241" t="s">
        <v>234</v>
      </c>
      <c r="AU266" s="241" t="s">
        <v>85</v>
      </c>
      <c r="AY266" s="18" t="s">
        <v>232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321</v>
      </c>
      <c r="BM266" s="241" t="s">
        <v>1008</v>
      </c>
    </row>
    <row r="267" s="2" customFormat="1" ht="16.5" customHeight="1">
      <c r="A267" s="39"/>
      <c r="B267" s="40"/>
      <c r="C267" s="229" t="s">
        <v>649</v>
      </c>
      <c r="D267" s="229" t="s">
        <v>234</v>
      </c>
      <c r="E267" s="230" t="s">
        <v>2791</v>
      </c>
      <c r="F267" s="231" t="s">
        <v>2792</v>
      </c>
      <c r="G267" s="232" t="s">
        <v>1982</v>
      </c>
      <c r="H267" s="233">
        <v>1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321</v>
      </c>
      <c r="AT267" s="241" t="s">
        <v>234</v>
      </c>
      <c r="AU267" s="241" t="s">
        <v>85</v>
      </c>
      <c r="AY267" s="18" t="s">
        <v>232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321</v>
      </c>
      <c r="BM267" s="241" t="s">
        <v>1018</v>
      </c>
    </row>
    <row r="268" s="2" customFormat="1" ht="24.15" customHeight="1">
      <c r="A268" s="39"/>
      <c r="B268" s="40"/>
      <c r="C268" s="229" t="s">
        <v>654</v>
      </c>
      <c r="D268" s="229" t="s">
        <v>234</v>
      </c>
      <c r="E268" s="230" t="s">
        <v>2793</v>
      </c>
      <c r="F268" s="231" t="s">
        <v>2794</v>
      </c>
      <c r="G268" s="232" t="s">
        <v>1982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321</v>
      </c>
      <c r="AT268" s="241" t="s">
        <v>234</v>
      </c>
      <c r="AU268" s="241" t="s">
        <v>85</v>
      </c>
      <c r="AY268" s="18" t="s">
        <v>232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321</v>
      </c>
      <c r="BM268" s="241" t="s">
        <v>1028</v>
      </c>
    </row>
    <row r="269" s="2" customFormat="1">
      <c r="A269" s="39"/>
      <c r="B269" s="40"/>
      <c r="C269" s="41"/>
      <c r="D269" s="245" t="s">
        <v>578</v>
      </c>
      <c r="E269" s="41"/>
      <c r="F269" s="298" t="s">
        <v>2795</v>
      </c>
      <c r="G269" s="41"/>
      <c r="H269" s="41"/>
      <c r="I269" s="299"/>
      <c r="J269" s="41"/>
      <c r="K269" s="41"/>
      <c r="L269" s="45"/>
      <c r="M269" s="308"/>
      <c r="N269" s="309"/>
      <c r="O269" s="304"/>
      <c r="P269" s="304"/>
      <c r="Q269" s="304"/>
      <c r="R269" s="304"/>
      <c r="S269" s="304"/>
      <c r="T269" s="310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578</v>
      </c>
      <c r="AU269" s="18" t="s">
        <v>85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qMC5Wfhn0pg9t9BMnuDcEbcB2k4aqUpybYc6i1LVNoH4EdWD2Su6KVHGa99otdGNvpaf86lGGnT/mvjifB5lKw==" hashValue="OW9vNJldILiVUEsFYtGMbjduvr+FIM3OmSWPN07eJBcaZ0UraIoDdUK+7XbOp1440aJZVovPA4uXELWWbx3vkw==" algorithmName="SHA-512" password="CC35"/>
  <autoFilter ref="C15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ROUND((SUM(BE122:BE134)),  2)</f>
        <v>0</v>
      </c>
      <c r="G35" s="39"/>
      <c r="H35" s="39"/>
      <c r="I35" s="166">
        <v>0.20999999999999999</v>
      </c>
      <c r="J35" s="165">
        <f>ROUND(((SUM(BE122:BE134))*I35),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ROUND((SUM(BF122:BF134)),  2)</f>
        <v>0</v>
      </c>
      <c r="G36" s="39"/>
      <c r="H36" s="39"/>
      <c r="I36" s="166">
        <v>0.12</v>
      </c>
      <c r="J36" s="165">
        <f>ROUND(((SUM(BF122:BF134))*I36),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2797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2798</v>
      </c>
      <c r="E100" s="193"/>
      <c r="F100" s="193"/>
      <c r="G100" s="193"/>
      <c r="H100" s="193"/>
      <c r="I100" s="193"/>
      <c r="J100" s="194">
        <f>J129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181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D.1.4.3.1 - VRF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19. 3. 2025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218</v>
      </c>
      <c r="D121" s="204" t="s">
        <v>61</v>
      </c>
      <c r="E121" s="204" t="s">
        <v>57</v>
      </c>
      <c r="F121" s="204" t="s">
        <v>58</v>
      </c>
      <c r="G121" s="204" t="s">
        <v>219</v>
      </c>
      <c r="H121" s="204" t="s">
        <v>220</v>
      </c>
      <c r="I121" s="204" t="s">
        <v>221</v>
      </c>
      <c r="J121" s="205" t="s">
        <v>193</v>
      </c>
      <c r="K121" s="206" t="s">
        <v>222</v>
      </c>
      <c r="L121" s="207"/>
      <c r="M121" s="101" t="s">
        <v>1</v>
      </c>
      <c r="N121" s="102" t="s">
        <v>40</v>
      </c>
      <c r="O121" s="102" t="s">
        <v>223</v>
      </c>
      <c r="P121" s="102" t="s">
        <v>224</v>
      </c>
      <c r="Q121" s="102" t="s">
        <v>225</v>
      </c>
      <c r="R121" s="102" t="s">
        <v>226</v>
      </c>
      <c r="S121" s="102" t="s">
        <v>227</v>
      </c>
      <c r="T121" s="103" t="s">
        <v>228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229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P123+P129</f>
        <v>0</v>
      </c>
      <c r="Q122" s="105"/>
      <c r="R122" s="210">
        <f>R123+R129</f>
        <v>0</v>
      </c>
      <c r="S122" s="105"/>
      <c r="T122" s="211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195</v>
      </c>
      <c r="BK122" s="212">
        <f>BK123+BK129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2799</v>
      </c>
      <c r="F123" s="216" t="s">
        <v>2800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SUM(P124:P128)</f>
        <v>0</v>
      </c>
      <c r="Q123" s="221"/>
      <c r="R123" s="222">
        <f>SUM(R124:R128)</f>
        <v>0</v>
      </c>
      <c r="S123" s="221"/>
      <c r="T123" s="22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232</v>
      </c>
      <c r="BK123" s="226">
        <f>SUM(BK124:BK128)</f>
        <v>0</v>
      </c>
    </row>
    <row r="124" s="2" customFormat="1" ht="24.15" customHeight="1">
      <c r="A124" s="39"/>
      <c r="B124" s="40"/>
      <c r="C124" s="229" t="s">
        <v>83</v>
      </c>
      <c r="D124" s="229" t="s">
        <v>234</v>
      </c>
      <c r="E124" s="230" t="s">
        <v>2801</v>
      </c>
      <c r="F124" s="231" t="s">
        <v>2802</v>
      </c>
      <c r="G124" s="232" t="s">
        <v>1982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237</v>
      </c>
      <c r="AT124" s="241" t="s">
        <v>234</v>
      </c>
      <c r="AU124" s="241" t="s">
        <v>83</v>
      </c>
      <c r="AY124" s="18" t="s">
        <v>232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237</v>
      </c>
      <c r="BM124" s="241" t="s">
        <v>85</v>
      </c>
    </row>
    <row r="125" s="2" customFormat="1" ht="16.5" customHeight="1">
      <c r="A125" s="39"/>
      <c r="B125" s="40"/>
      <c r="C125" s="229" t="s">
        <v>85</v>
      </c>
      <c r="D125" s="229" t="s">
        <v>234</v>
      </c>
      <c r="E125" s="230" t="s">
        <v>2803</v>
      </c>
      <c r="F125" s="231" t="s">
        <v>2784</v>
      </c>
      <c r="G125" s="232" t="s">
        <v>1982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237</v>
      </c>
      <c r="AT125" s="241" t="s">
        <v>234</v>
      </c>
      <c r="AU125" s="241" t="s">
        <v>83</v>
      </c>
      <c r="AY125" s="18" t="s">
        <v>232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237</v>
      </c>
      <c r="BM125" s="241" t="s">
        <v>237</v>
      </c>
    </row>
    <row r="126" s="2" customFormat="1" ht="16.5" customHeight="1">
      <c r="A126" s="39"/>
      <c r="B126" s="40"/>
      <c r="C126" s="229" t="s">
        <v>244</v>
      </c>
      <c r="D126" s="229" t="s">
        <v>234</v>
      </c>
      <c r="E126" s="230" t="s">
        <v>2804</v>
      </c>
      <c r="F126" s="231" t="s">
        <v>2805</v>
      </c>
      <c r="G126" s="232" t="s">
        <v>1982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237</v>
      </c>
      <c r="AT126" s="241" t="s">
        <v>234</v>
      </c>
      <c r="AU126" s="241" t="s">
        <v>83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237</v>
      </c>
      <c r="BM126" s="241" t="s">
        <v>259</v>
      </c>
    </row>
    <row r="127" s="2" customFormat="1" ht="16.5" customHeight="1">
      <c r="A127" s="39"/>
      <c r="B127" s="40"/>
      <c r="C127" s="229" t="s">
        <v>237</v>
      </c>
      <c r="D127" s="229" t="s">
        <v>234</v>
      </c>
      <c r="E127" s="230" t="s">
        <v>2806</v>
      </c>
      <c r="F127" s="231" t="s">
        <v>2807</v>
      </c>
      <c r="G127" s="232" t="s">
        <v>1982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237</v>
      </c>
      <c r="AT127" s="241" t="s">
        <v>234</v>
      </c>
      <c r="AU127" s="241" t="s">
        <v>83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237</v>
      </c>
      <c r="BM127" s="241" t="s">
        <v>273</v>
      </c>
    </row>
    <row r="128" s="2" customFormat="1" ht="16.5" customHeight="1">
      <c r="A128" s="39"/>
      <c r="B128" s="40"/>
      <c r="C128" s="229" t="s">
        <v>252</v>
      </c>
      <c r="D128" s="229" t="s">
        <v>234</v>
      </c>
      <c r="E128" s="230" t="s">
        <v>2808</v>
      </c>
      <c r="F128" s="231" t="s">
        <v>2809</v>
      </c>
      <c r="G128" s="232" t="s">
        <v>1982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237</v>
      </c>
      <c r="AT128" s="241" t="s">
        <v>234</v>
      </c>
      <c r="AU128" s="241" t="s">
        <v>83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237</v>
      </c>
      <c r="BM128" s="241" t="s">
        <v>285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2810</v>
      </c>
      <c r="F129" s="216" t="s">
        <v>2811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232</v>
      </c>
      <c r="BK129" s="226">
        <f>SUM(BK130:BK134)</f>
        <v>0</v>
      </c>
    </row>
    <row r="130" s="2" customFormat="1" ht="55.5" customHeight="1">
      <c r="A130" s="39"/>
      <c r="B130" s="40"/>
      <c r="C130" s="229" t="s">
        <v>259</v>
      </c>
      <c r="D130" s="229" t="s">
        <v>234</v>
      </c>
      <c r="E130" s="230" t="s">
        <v>2812</v>
      </c>
      <c r="F130" s="231" t="s">
        <v>2813</v>
      </c>
      <c r="G130" s="232" t="s">
        <v>1049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237</v>
      </c>
      <c r="AT130" s="241" t="s">
        <v>234</v>
      </c>
      <c r="AU130" s="241" t="s">
        <v>83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237</v>
      </c>
      <c r="BM130" s="241" t="s">
        <v>359</v>
      </c>
    </row>
    <row r="131" s="2" customFormat="1" ht="37.8" customHeight="1">
      <c r="A131" s="39"/>
      <c r="B131" s="40"/>
      <c r="C131" s="229" t="s">
        <v>267</v>
      </c>
      <c r="D131" s="229" t="s">
        <v>234</v>
      </c>
      <c r="E131" s="230" t="s">
        <v>2814</v>
      </c>
      <c r="F131" s="231" t="s">
        <v>2815</v>
      </c>
      <c r="G131" s="232" t="s">
        <v>1049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237</v>
      </c>
      <c r="AT131" s="241" t="s">
        <v>234</v>
      </c>
      <c r="AU131" s="241" t="s">
        <v>83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237</v>
      </c>
      <c r="BM131" s="241" t="s">
        <v>374</v>
      </c>
    </row>
    <row r="132" s="2" customFormat="1" ht="16.5" customHeight="1">
      <c r="A132" s="39"/>
      <c r="B132" s="40"/>
      <c r="C132" s="229" t="s">
        <v>273</v>
      </c>
      <c r="D132" s="229" t="s">
        <v>234</v>
      </c>
      <c r="E132" s="230" t="s">
        <v>2816</v>
      </c>
      <c r="F132" s="231" t="s">
        <v>2817</v>
      </c>
      <c r="G132" s="232" t="s">
        <v>1856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237</v>
      </c>
      <c r="AT132" s="241" t="s">
        <v>234</v>
      </c>
      <c r="AU132" s="241" t="s">
        <v>83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237</v>
      </c>
      <c r="BM132" s="241" t="s">
        <v>384</v>
      </c>
    </row>
    <row r="133" s="2" customFormat="1" ht="16.5" customHeight="1">
      <c r="A133" s="39"/>
      <c r="B133" s="40"/>
      <c r="C133" s="229" t="s">
        <v>281</v>
      </c>
      <c r="D133" s="229" t="s">
        <v>234</v>
      </c>
      <c r="E133" s="230" t="s">
        <v>2818</v>
      </c>
      <c r="F133" s="231" t="s">
        <v>2819</v>
      </c>
      <c r="G133" s="232" t="s">
        <v>1049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237</v>
      </c>
      <c r="AT133" s="241" t="s">
        <v>234</v>
      </c>
      <c r="AU133" s="241" t="s">
        <v>83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237</v>
      </c>
      <c r="BM133" s="241" t="s">
        <v>395</v>
      </c>
    </row>
    <row r="134" s="2" customFormat="1" ht="16.5" customHeight="1">
      <c r="A134" s="39"/>
      <c r="B134" s="40"/>
      <c r="C134" s="229" t="s">
        <v>285</v>
      </c>
      <c r="D134" s="229" t="s">
        <v>234</v>
      </c>
      <c r="E134" s="230" t="s">
        <v>2820</v>
      </c>
      <c r="F134" s="231" t="s">
        <v>2821</v>
      </c>
      <c r="G134" s="232" t="s">
        <v>987</v>
      </c>
      <c r="H134" s="233">
        <v>1</v>
      </c>
      <c r="I134" s="234"/>
      <c r="J134" s="235">
        <f>ROUND(I134*H134,2)</f>
        <v>0</v>
      </c>
      <c r="K134" s="236"/>
      <c r="L134" s="45"/>
      <c r="M134" s="302" t="s">
        <v>1</v>
      </c>
      <c r="N134" s="303" t="s">
        <v>41</v>
      </c>
      <c r="O134" s="304"/>
      <c r="P134" s="305">
        <f>O134*H134</f>
        <v>0</v>
      </c>
      <c r="Q134" s="305">
        <v>0</v>
      </c>
      <c r="R134" s="305">
        <f>Q134*H134</f>
        <v>0</v>
      </c>
      <c r="S134" s="305">
        <v>0</v>
      </c>
      <c r="T134" s="30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83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405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/Y99y8B4i7fmXCd3dEDuWzWUcshROI5+Kvh+R6YhDVb+OQHWf5jFCTXHRkZC2O/XX1QZaUPXY6iQH8NPx721yg==" hashValue="5EGIX2+a3ISLo7lIe093yh1AnRzsGS0qLPENESOI9xQJYT31K6P37eH5LU+QEpjonRElOPt0F56EnM93mx8S5A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ROUND((SUM(BE130:BE281)),  2)</f>
        <v>0</v>
      </c>
      <c r="G35" s="39"/>
      <c r="H35" s="39"/>
      <c r="I35" s="166">
        <v>0.20999999999999999</v>
      </c>
      <c r="J35" s="165">
        <f>ROUND(((SUM(BE130:BE281))*I35),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ROUND((SUM(BF130:BF281)),  2)</f>
        <v>0</v>
      </c>
      <c r="G36" s="39"/>
      <c r="H36" s="39"/>
      <c r="I36" s="166">
        <v>0.12</v>
      </c>
      <c r="J36" s="165">
        <f>ROUND(((SUM(BF130:BF281))*I36),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ROUND((SUM(BG130:BG281)),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ROUND((SUM(BH130:BH281)),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ROUND((SUM(BI130:BI281)),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D.1.4.4.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2823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2824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2825</v>
      </c>
      <c r="E101" s="193"/>
      <c r="F101" s="193"/>
      <c r="G101" s="193"/>
      <c r="H101" s="193"/>
      <c r="I101" s="193"/>
      <c r="J101" s="194">
        <f>J167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2826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2827</v>
      </c>
      <c r="E103" s="193"/>
      <c r="F103" s="193"/>
      <c r="G103" s="193"/>
      <c r="H103" s="193"/>
      <c r="I103" s="193"/>
      <c r="J103" s="194">
        <f>J198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2828</v>
      </c>
      <c r="E104" s="193"/>
      <c r="F104" s="193"/>
      <c r="G104" s="193"/>
      <c r="H104" s="193"/>
      <c r="I104" s="193"/>
      <c r="J104" s="194">
        <f>J223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2829</v>
      </c>
      <c r="E105" s="193"/>
      <c r="F105" s="193"/>
      <c r="G105" s="193"/>
      <c r="H105" s="193"/>
      <c r="I105" s="193"/>
      <c r="J105" s="194">
        <f>J233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2830</v>
      </c>
      <c r="E106" s="193"/>
      <c r="F106" s="193"/>
      <c r="G106" s="193"/>
      <c r="H106" s="193"/>
      <c r="I106" s="193"/>
      <c r="J106" s="194">
        <f>J247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2831</v>
      </c>
      <c r="E107" s="193"/>
      <c r="F107" s="193"/>
      <c r="G107" s="193"/>
      <c r="H107" s="193"/>
      <c r="I107" s="193"/>
      <c r="J107" s="194">
        <f>J258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2832</v>
      </c>
      <c r="E108" s="193"/>
      <c r="F108" s="193"/>
      <c r="G108" s="193"/>
      <c r="H108" s="193"/>
      <c r="I108" s="193"/>
      <c r="J108" s="194">
        <f>J266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178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181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184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D.1.4.4.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19. 3. 2025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218</v>
      </c>
      <c r="D129" s="204" t="s">
        <v>61</v>
      </c>
      <c r="E129" s="204" t="s">
        <v>57</v>
      </c>
      <c r="F129" s="204" t="s">
        <v>58</v>
      </c>
      <c r="G129" s="204" t="s">
        <v>219</v>
      </c>
      <c r="H129" s="204" t="s">
        <v>220</v>
      </c>
      <c r="I129" s="204" t="s">
        <v>221</v>
      </c>
      <c r="J129" s="205" t="s">
        <v>193</v>
      </c>
      <c r="K129" s="206" t="s">
        <v>222</v>
      </c>
      <c r="L129" s="207"/>
      <c r="M129" s="101" t="s">
        <v>1</v>
      </c>
      <c r="N129" s="102" t="s">
        <v>40</v>
      </c>
      <c r="O129" s="102" t="s">
        <v>223</v>
      </c>
      <c r="P129" s="102" t="s">
        <v>224</v>
      </c>
      <c r="Q129" s="102" t="s">
        <v>225</v>
      </c>
      <c r="R129" s="102" t="s">
        <v>226</v>
      </c>
      <c r="S129" s="102" t="s">
        <v>227</v>
      </c>
      <c r="T129" s="103" t="s">
        <v>228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229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P131+P155+P167+P173+P198+P223+P233+P247+P258+P266</f>
        <v>0</v>
      </c>
      <c r="Q130" s="105"/>
      <c r="R130" s="210">
        <f>R131+R155+R167+R173+R198+R223+R233+R247+R258+R266</f>
        <v>0</v>
      </c>
      <c r="S130" s="105"/>
      <c r="T130" s="211">
        <f>T131+T155+T167+T173+T198+T223+T233+T247+T258+T266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195</v>
      </c>
      <c r="BK130" s="212">
        <f>BK131+BK155+BK167+BK173+BK198+BK223+BK233+BK247+BK258+BK266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83</v>
      </c>
      <c r="F131" s="216" t="s">
        <v>2833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SUM(P132:P154)</f>
        <v>0</v>
      </c>
      <c r="Q131" s="221"/>
      <c r="R131" s="222">
        <f>SUM(R132:R154)</f>
        <v>0</v>
      </c>
      <c r="S131" s="221"/>
      <c r="T131" s="223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232</v>
      </c>
      <c r="BK131" s="226">
        <f>SUM(BK132:BK154)</f>
        <v>0</v>
      </c>
    </row>
    <row r="132" s="2" customFormat="1" ht="16.5" customHeight="1">
      <c r="A132" s="39"/>
      <c r="B132" s="40"/>
      <c r="C132" s="229" t="s">
        <v>85</v>
      </c>
      <c r="D132" s="229" t="s">
        <v>234</v>
      </c>
      <c r="E132" s="230" t="s">
        <v>2834</v>
      </c>
      <c r="F132" s="231" t="s">
        <v>2835</v>
      </c>
      <c r="G132" s="232" t="s">
        <v>164</v>
      </c>
      <c r="H132" s="233">
        <v>1200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237</v>
      </c>
      <c r="AT132" s="241" t="s">
        <v>234</v>
      </c>
      <c r="AU132" s="241" t="s">
        <v>83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237</v>
      </c>
      <c r="BM132" s="241" t="s">
        <v>85</v>
      </c>
    </row>
    <row r="133" s="2" customFormat="1" ht="16.5" customHeight="1">
      <c r="A133" s="39"/>
      <c r="B133" s="40"/>
      <c r="C133" s="229" t="s">
        <v>244</v>
      </c>
      <c r="D133" s="229" t="s">
        <v>234</v>
      </c>
      <c r="E133" s="230" t="s">
        <v>2836</v>
      </c>
      <c r="F133" s="231" t="s">
        <v>2837</v>
      </c>
      <c r="G133" s="232" t="s">
        <v>164</v>
      </c>
      <c r="H133" s="233">
        <v>900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237</v>
      </c>
      <c r="AT133" s="241" t="s">
        <v>234</v>
      </c>
      <c r="AU133" s="241" t="s">
        <v>83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237</v>
      </c>
      <c r="BM133" s="241" t="s">
        <v>237</v>
      </c>
    </row>
    <row r="134" s="2" customFormat="1" ht="16.5" customHeight="1">
      <c r="A134" s="39"/>
      <c r="B134" s="40"/>
      <c r="C134" s="229" t="s">
        <v>237</v>
      </c>
      <c r="D134" s="229" t="s">
        <v>234</v>
      </c>
      <c r="E134" s="230" t="s">
        <v>2838</v>
      </c>
      <c r="F134" s="231" t="s">
        <v>2839</v>
      </c>
      <c r="G134" s="232" t="s">
        <v>164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83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259</v>
      </c>
    </row>
    <row r="135" s="2" customFormat="1" ht="16.5" customHeight="1">
      <c r="A135" s="39"/>
      <c r="B135" s="40"/>
      <c r="C135" s="229" t="s">
        <v>252</v>
      </c>
      <c r="D135" s="229" t="s">
        <v>234</v>
      </c>
      <c r="E135" s="230" t="s">
        <v>2840</v>
      </c>
      <c r="F135" s="231" t="s">
        <v>2841</v>
      </c>
      <c r="G135" s="232" t="s">
        <v>164</v>
      </c>
      <c r="H135" s="233">
        <v>1620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237</v>
      </c>
      <c r="AT135" s="241" t="s">
        <v>234</v>
      </c>
      <c r="AU135" s="241" t="s">
        <v>83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237</v>
      </c>
      <c r="BM135" s="241" t="s">
        <v>273</v>
      </c>
    </row>
    <row r="136" s="2" customFormat="1" ht="16.5" customHeight="1">
      <c r="A136" s="39"/>
      <c r="B136" s="40"/>
      <c r="C136" s="229" t="s">
        <v>259</v>
      </c>
      <c r="D136" s="229" t="s">
        <v>234</v>
      </c>
      <c r="E136" s="230" t="s">
        <v>2842</v>
      </c>
      <c r="F136" s="231" t="s">
        <v>2843</v>
      </c>
      <c r="G136" s="232" t="s">
        <v>164</v>
      </c>
      <c r="H136" s="233">
        <v>7450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237</v>
      </c>
      <c r="AT136" s="241" t="s">
        <v>234</v>
      </c>
      <c r="AU136" s="241" t="s">
        <v>83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237</v>
      </c>
      <c r="BM136" s="241" t="s">
        <v>285</v>
      </c>
    </row>
    <row r="137" s="2" customFormat="1" ht="16.5" customHeight="1">
      <c r="A137" s="39"/>
      <c r="B137" s="40"/>
      <c r="C137" s="229" t="s">
        <v>267</v>
      </c>
      <c r="D137" s="229" t="s">
        <v>234</v>
      </c>
      <c r="E137" s="230" t="s">
        <v>2844</v>
      </c>
      <c r="F137" s="231" t="s">
        <v>2845</v>
      </c>
      <c r="G137" s="232" t="s">
        <v>164</v>
      </c>
      <c r="H137" s="233">
        <v>800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237</v>
      </c>
      <c r="AT137" s="241" t="s">
        <v>234</v>
      </c>
      <c r="AU137" s="241" t="s">
        <v>83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237</v>
      </c>
      <c r="BM137" s="241" t="s">
        <v>8</v>
      </c>
    </row>
    <row r="138" s="2" customFormat="1" ht="16.5" customHeight="1">
      <c r="A138" s="39"/>
      <c r="B138" s="40"/>
      <c r="C138" s="229" t="s">
        <v>273</v>
      </c>
      <c r="D138" s="229" t="s">
        <v>234</v>
      </c>
      <c r="E138" s="230" t="s">
        <v>2846</v>
      </c>
      <c r="F138" s="231" t="s">
        <v>2847</v>
      </c>
      <c r="G138" s="232" t="s">
        <v>164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83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311</v>
      </c>
    </row>
    <row r="139" s="2" customFormat="1" ht="16.5" customHeight="1">
      <c r="A139" s="39"/>
      <c r="B139" s="40"/>
      <c r="C139" s="229" t="s">
        <v>281</v>
      </c>
      <c r="D139" s="229" t="s">
        <v>234</v>
      </c>
      <c r="E139" s="230" t="s">
        <v>2848</v>
      </c>
      <c r="F139" s="231" t="s">
        <v>2849</v>
      </c>
      <c r="G139" s="232" t="s">
        <v>164</v>
      </c>
      <c r="H139" s="233">
        <v>80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83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321</v>
      </c>
    </row>
    <row r="140" s="2" customFormat="1" ht="16.5" customHeight="1">
      <c r="A140" s="39"/>
      <c r="B140" s="40"/>
      <c r="C140" s="229" t="s">
        <v>285</v>
      </c>
      <c r="D140" s="229" t="s">
        <v>234</v>
      </c>
      <c r="E140" s="230" t="s">
        <v>2850</v>
      </c>
      <c r="F140" s="231" t="s">
        <v>2851</v>
      </c>
      <c r="G140" s="232" t="s">
        <v>164</v>
      </c>
      <c r="H140" s="233">
        <v>280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83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332</v>
      </c>
    </row>
    <row r="141" s="2" customFormat="1" ht="24.15" customHeight="1">
      <c r="A141" s="39"/>
      <c r="B141" s="40"/>
      <c r="C141" s="229" t="s">
        <v>290</v>
      </c>
      <c r="D141" s="229" t="s">
        <v>234</v>
      </c>
      <c r="E141" s="230" t="s">
        <v>2852</v>
      </c>
      <c r="F141" s="231" t="s">
        <v>2853</v>
      </c>
      <c r="G141" s="232" t="s">
        <v>164</v>
      </c>
      <c r="H141" s="233">
        <v>3900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83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345</v>
      </c>
    </row>
    <row r="142" s="2" customFormat="1" ht="24.15" customHeight="1">
      <c r="A142" s="39"/>
      <c r="B142" s="40"/>
      <c r="C142" s="229" t="s">
        <v>8</v>
      </c>
      <c r="D142" s="229" t="s">
        <v>234</v>
      </c>
      <c r="E142" s="230" t="s">
        <v>2854</v>
      </c>
      <c r="F142" s="231" t="s">
        <v>2855</v>
      </c>
      <c r="G142" s="232" t="s">
        <v>164</v>
      </c>
      <c r="H142" s="233">
        <v>610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83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359</v>
      </c>
    </row>
    <row r="143" s="2" customFormat="1" ht="24.15" customHeight="1">
      <c r="A143" s="39"/>
      <c r="B143" s="40"/>
      <c r="C143" s="229" t="s">
        <v>302</v>
      </c>
      <c r="D143" s="229" t="s">
        <v>234</v>
      </c>
      <c r="E143" s="230" t="s">
        <v>2856</v>
      </c>
      <c r="F143" s="231" t="s">
        <v>2857</v>
      </c>
      <c r="G143" s="232" t="s">
        <v>164</v>
      </c>
      <c r="H143" s="233">
        <v>80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237</v>
      </c>
      <c r="AT143" s="241" t="s">
        <v>234</v>
      </c>
      <c r="AU143" s="241" t="s">
        <v>83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237</v>
      </c>
      <c r="BM143" s="241" t="s">
        <v>374</v>
      </c>
    </row>
    <row r="144" s="2" customFormat="1" ht="24.15" customHeight="1">
      <c r="A144" s="39"/>
      <c r="B144" s="40"/>
      <c r="C144" s="229" t="s">
        <v>311</v>
      </c>
      <c r="D144" s="229" t="s">
        <v>234</v>
      </c>
      <c r="E144" s="230" t="s">
        <v>2858</v>
      </c>
      <c r="F144" s="231" t="s">
        <v>2859</v>
      </c>
      <c r="G144" s="232" t="s">
        <v>164</v>
      </c>
      <c r="H144" s="233">
        <v>90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83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384</v>
      </c>
    </row>
    <row r="145" s="2" customFormat="1" ht="24.15" customHeight="1">
      <c r="A145" s="39"/>
      <c r="B145" s="40"/>
      <c r="C145" s="229" t="s">
        <v>316</v>
      </c>
      <c r="D145" s="229" t="s">
        <v>234</v>
      </c>
      <c r="E145" s="230" t="s">
        <v>2860</v>
      </c>
      <c r="F145" s="231" t="s">
        <v>2861</v>
      </c>
      <c r="G145" s="232" t="s">
        <v>164</v>
      </c>
      <c r="H145" s="233">
        <v>50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237</v>
      </c>
      <c r="AT145" s="241" t="s">
        <v>234</v>
      </c>
      <c r="AU145" s="241" t="s">
        <v>83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237</v>
      </c>
      <c r="BM145" s="241" t="s">
        <v>395</v>
      </c>
    </row>
    <row r="146" s="2" customFormat="1" ht="24.15" customHeight="1">
      <c r="A146" s="39"/>
      <c r="B146" s="40"/>
      <c r="C146" s="229" t="s">
        <v>321</v>
      </c>
      <c r="D146" s="229" t="s">
        <v>234</v>
      </c>
      <c r="E146" s="230" t="s">
        <v>2862</v>
      </c>
      <c r="F146" s="231" t="s">
        <v>2863</v>
      </c>
      <c r="G146" s="232" t="s">
        <v>164</v>
      </c>
      <c r="H146" s="233">
        <v>90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83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405</v>
      </c>
    </row>
    <row r="147" s="2" customFormat="1" ht="16.5" customHeight="1">
      <c r="A147" s="39"/>
      <c r="B147" s="40"/>
      <c r="C147" s="229" t="s">
        <v>326</v>
      </c>
      <c r="D147" s="229" t="s">
        <v>234</v>
      </c>
      <c r="E147" s="230" t="s">
        <v>2864</v>
      </c>
      <c r="F147" s="231" t="s">
        <v>2865</v>
      </c>
      <c r="G147" s="232" t="s">
        <v>164</v>
      </c>
      <c r="H147" s="233">
        <v>6800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237</v>
      </c>
      <c r="AT147" s="241" t="s">
        <v>234</v>
      </c>
      <c r="AU147" s="241" t="s">
        <v>83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237</v>
      </c>
      <c r="BM147" s="241" t="s">
        <v>417</v>
      </c>
    </row>
    <row r="148" s="2" customFormat="1" ht="16.5" customHeight="1">
      <c r="A148" s="39"/>
      <c r="B148" s="40"/>
      <c r="C148" s="229" t="s">
        <v>332</v>
      </c>
      <c r="D148" s="229" t="s">
        <v>234</v>
      </c>
      <c r="E148" s="230" t="s">
        <v>2866</v>
      </c>
      <c r="F148" s="231" t="s">
        <v>2867</v>
      </c>
      <c r="G148" s="232" t="s">
        <v>164</v>
      </c>
      <c r="H148" s="233">
        <v>105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237</v>
      </c>
      <c r="AT148" s="241" t="s">
        <v>234</v>
      </c>
      <c r="AU148" s="241" t="s">
        <v>83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237</v>
      </c>
      <c r="BM148" s="241" t="s">
        <v>429</v>
      </c>
    </row>
    <row r="149" s="2" customFormat="1" ht="16.5" customHeight="1">
      <c r="A149" s="39"/>
      <c r="B149" s="40"/>
      <c r="C149" s="229" t="s">
        <v>340</v>
      </c>
      <c r="D149" s="229" t="s">
        <v>234</v>
      </c>
      <c r="E149" s="230" t="s">
        <v>2868</v>
      </c>
      <c r="F149" s="231" t="s">
        <v>2869</v>
      </c>
      <c r="G149" s="232" t="s">
        <v>164</v>
      </c>
      <c r="H149" s="233">
        <v>120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237</v>
      </c>
      <c r="AT149" s="241" t="s">
        <v>234</v>
      </c>
      <c r="AU149" s="241" t="s">
        <v>83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237</v>
      </c>
      <c r="BM149" s="241" t="s">
        <v>444</v>
      </c>
    </row>
    <row r="150" s="2" customFormat="1" ht="16.5" customHeight="1">
      <c r="A150" s="39"/>
      <c r="B150" s="40"/>
      <c r="C150" s="229" t="s">
        <v>345</v>
      </c>
      <c r="D150" s="229" t="s">
        <v>234</v>
      </c>
      <c r="E150" s="230" t="s">
        <v>2870</v>
      </c>
      <c r="F150" s="231" t="s">
        <v>2871</v>
      </c>
      <c r="G150" s="232" t="s">
        <v>164</v>
      </c>
      <c r="H150" s="233">
        <v>2400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83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455</v>
      </c>
    </row>
    <row r="151" s="2" customFormat="1" ht="16.5" customHeight="1">
      <c r="A151" s="39"/>
      <c r="B151" s="40"/>
      <c r="C151" s="229" t="s">
        <v>7</v>
      </c>
      <c r="D151" s="229" t="s">
        <v>234</v>
      </c>
      <c r="E151" s="230" t="s">
        <v>2872</v>
      </c>
      <c r="F151" s="231" t="s">
        <v>2873</v>
      </c>
      <c r="G151" s="232" t="s">
        <v>164</v>
      </c>
      <c r="H151" s="233">
        <v>120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237</v>
      </c>
      <c r="AT151" s="241" t="s">
        <v>234</v>
      </c>
      <c r="AU151" s="241" t="s">
        <v>83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237</v>
      </c>
      <c r="BM151" s="241" t="s">
        <v>466</v>
      </c>
    </row>
    <row r="152" s="2" customFormat="1" ht="16.5" customHeight="1">
      <c r="A152" s="39"/>
      <c r="B152" s="40"/>
      <c r="C152" s="229" t="s">
        <v>359</v>
      </c>
      <c r="D152" s="229" t="s">
        <v>234</v>
      </c>
      <c r="E152" s="230" t="s">
        <v>2874</v>
      </c>
      <c r="F152" s="231" t="s">
        <v>2875</v>
      </c>
      <c r="G152" s="232" t="s">
        <v>164</v>
      </c>
      <c r="H152" s="233">
        <v>450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83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480</v>
      </c>
    </row>
    <row r="153" s="2" customFormat="1" ht="16.5" customHeight="1">
      <c r="A153" s="39"/>
      <c r="B153" s="40"/>
      <c r="C153" s="229" t="s">
        <v>365</v>
      </c>
      <c r="D153" s="229" t="s">
        <v>234</v>
      </c>
      <c r="E153" s="230" t="s">
        <v>2876</v>
      </c>
      <c r="F153" s="231" t="s">
        <v>2877</v>
      </c>
      <c r="G153" s="232" t="s">
        <v>948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237</v>
      </c>
      <c r="AT153" s="241" t="s">
        <v>234</v>
      </c>
      <c r="AU153" s="241" t="s">
        <v>83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237</v>
      </c>
      <c r="BM153" s="241" t="s">
        <v>491</v>
      </c>
    </row>
    <row r="154" s="2" customFormat="1" ht="16.5" customHeight="1">
      <c r="A154" s="39"/>
      <c r="B154" s="40"/>
      <c r="C154" s="229" t="s">
        <v>374</v>
      </c>
      <c r="D154" s="229" t="s">
        <v>234</v>
      </c>
      <c r="E154" s="230" t="s">
        <v>2878</v>
      </c>
      <c r="F154" s="231" t="s">
        <v>2879</v>
      </c>
      <c r="G154" s="232" t="s">
        <v>948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237</v>
      </c>
      <c r="AT154" s="241" t="s">
        <v>234</v>
      </c>
      <c r="AU154" s="241" t="s">
        <v>83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500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85</v>
      </c>
      <c r="F155" s="216" t="s">
        <v>2880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SUM(P156:P166)</f>
        <v>0</v>
      </c>
      <c r="Q155" s="221"/>
      <c r="R155" s="222">
        <f>SUM(R156:R166)</f>
        <v>0</v>
      </c>
      <c r="S155" s="221"/>
      <c r="T155" s="223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232</v>
      </c>
      <c r="BK155" s="226">
        <f>SUM(BK156:BK166)</f>
        <v>0</v>
      </c>
    </row>
    <row r="156" s="2" customFormat="1" ht="16.5" customHeight="1">
      <c r="A156" s="39"/>
      <c r="B156" s="40"/>
      <c r="C156" s="229" t="s">
        <v>389</v>
      </c>
      <c r="D156" s="229" t="s">
        <v>234</v>
      </c>
      <c r="E156" s="230" t="s">
        <v>2881</v>
      </c>
      <c r="F156" s="231" t="s">
        <v>2882</v>
      </c>
      <c r="G156" s="232" t="s">
        <v>1049</v>
      </c>
      <c r="H156" s="233">
        <v>180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83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509</v>
      </c>
    </row>
    <row r="157" s="2" customFormat="1" ht="16.5" customHeight="1">
      <c r="A157" s="39"/>
      <c r="B157" s="40"/>
      <c r="C157" s="229" t="s">
        <v>395</v>
      </c>
      <c r="D157" s="229" t="s">
        <v>234</v>
      </c>
      <c r="E157" s="230" t="s">
        <v>2883</v>
      </c>
      <c r="F157" s="231" t="s">
        <v>2884</v>
      </c>
      <c r="G157" s="232" t="s">
        <v>1049</v>
      </c>
      <c r="H157" s="233">
        <v>140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237</v>
      </c>
      <c r="AT157" s="241" t="s">
        <v>234</v>
      </c>
      <c r="AU157" s="241" t="s">
        <v>83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237</v>
      </c>
      <c r="BM157" s="241" t="s">
        <v>518</v>
      </c>
    </row>
    <row r="158" s="2" customFormat="1" ht="16.5" customHeight="1">
      <c r="A158" s="39"/>
      <c r="B158" s="40"/>
      <c r="C158" s="229" t="s">
        <v>401</v>
      </c>
      <c r="D158" s="229" t="s">
        <v>234</v>
      </c>
      <c r="E158" s="230" t="s">
        <v>2885</v>
      </c>
      <c r="F158" s="231" t="s">
        <v>2886</v>
      </c>
      <c r="G158" s="232" t="s">
        <v>1049</v>
      </c>
      <c r="H158" s="233">
        <v>50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237</v>
      </c>
      <c r="AT158" s="241" t="s">
        <v>234</v>
      </c>
      <c r="AU158" s="241" t="s">
        <v>83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237</v>
      </c>
      <c r="BM158" s="241" t="s">
        <v>529</v>
      </c>
    </row>
    <row r="159" s="2" customFormat="1" ht="16.5" customHeight="1">
      <c r="A159" s="39"/>
      <c r="B159" s="40"/>
      <c r="C159" s="229" t="s">
        <v>405</v>
      </c>
      <c r="D159" s="229" t="s">
        <v>234</v>
      </c>
      <c r="E159" s="230" t="s">
        <v>2887</v>
      </c>
      <c r="F159" s="231" t="s">
        <v>2888</v>
      </c>
      <c r="G159" s="232" t="s">
        <v>1049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237</v>
      </c>
      <c r="AT159" s="241" t="s">
        <v>234</v>
      </c>
      <c r="AU159" s="241" t="s">
        <v>83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541</v>
      </c>
    </row>
    <row r="160" s="2" customFormat="1" ht="16.5" customHeight="1">
      <c r="A160" s="39"/>
      <c r="B160" s="40"/>
      <c r="C160" s="229" t="s">
        <v>409</v>
      </c>
      <c r="D160" s="229" t="s">
        <v>234</v>
      </c>
      <c r="E160" s="230" t="s">
        <v>2889</v>
      </c>
      <c r="F160" s="231" t="s">
        <v>2890</v>
      </c>
      <c r="G160" s="232" t="s">
        <v>1049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237</v>
      </c>
      <c r="AT160" s="241" t="s">
        <v>234</v>
      </c>
      <c r="AU160" s="241" t="s">
        <v>83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237</v>
      </c>
      <c r="BM160" s="241" t="s">
        <v>553</v>
      </c>
    </row>
    <row r="161" s="2" customFormat="1" ht="16.5" customHeight="1">
      <c r="A161" s="39"/>
      <c r="B161" s="40"/>
      <c r="C161" s="229" t="s">
        <v>417</v>
      </c>
      <c r="D161" s="229" t="s">
        <v>234</v>
      </c>
      <c r="E161" s="230" t="s">
        <v>2891</v>
      </c>
      <c r="F161" s="231" t="s">
        <v>2892</v>
      </c>
      <c r="G161" s="232" t="s">
        <v>1049</v>
      </c>
      <c r="H161" s="233">
        <v>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237</v>
      </c>
      <c r="AT161" s="241" t="s">
        <v>234</v>
      </c>
      <c r="AU161" s="241" t="s">
        <v>83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237</v>
      </c>
      <c r="BM161" s="241" t="s">
        <v>580</v>
      </c>
    </row>
    <row r="162" s="2" customFormat="1" ht="16.5" customHeight="1">
      <c r="A162" s="39"/>
      <c r="B162" s="40"/>
      <c r="C162" s="229" t="s">
        <v>422</v>
      </c>
      <c r="D162" s="229" t="s">
        <v>234</v>
      </c>
      <c r="E162" s="230" t="s">
        <v>2893</v>
      </c>
      <c r="F162" s="231" t="s">
        <v>2894</v>
      </c>
      <c r="G162" s="232" t="s">
        <v>1049</v>
      </c>
      <c r="H162" s="233">
        <v>10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237</v>
      </c>
      <c r="AT162" s="241" t="s">
        <v>234</v>
      </c>
      <c r="AU162" s="241" t="s">
        <v>83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237</v>
      </c>
      <c r="BM162" s="241" t="s">
        <v>588</v>
      </c>
    </row>
    <row r="163" s="2" customFormat="1" ht="16.5" customHeight="1">
      <c r="A163" s="39"/>
      <c r="B163" s="40"/>
      <c r="C163" s="229" t="s">
        <v>429</v>
      </c>
      <c r="D163" s="229" t="s">
        <v>234</v>
      </c>
      <c r="E163" s="230" t="s">
        <v>2895</v>
      </c>
      <c r="F163" s="231" t="s">
        <v>2896</v>
      </c>
      <c r="G163" s="232" t="s">
        <v>1049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237</v>
      </c>
      <c r="AT163" s="241" t="s">
        <v>234</v>
      </c>
      <c r="AU163" s="241" t="s">
        <v>83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237</v>
      </c>
      <c r="BM163" s="241" t="s">
        <v>596</v>
      </c>
    </row>
    <row r="164" s="2" customFormat="1" ht="16.5" customHeight="1">
      <c r="A164" s="39"/>
      <c r="B164" s="40"/>
      <c r="C164" s="229" t="s">
        <v>436</v>
      </c>
      <c r="D164" s="229" t="s">
        <v>234</v>
      </c>
      <c r="E164" s="230" t="s">
        <v>2897</v>
      </c>
      <c r="F164" s="231" t="s">
        <v>2898</v>
      </c>
      <c r="G164" s="232" t="s">
        <v>1049</v>
      </c>
      <c r="H164" s="233">
        <v>6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237</v>
      </c>
      <c r="AT164" s="241" t="s">
        <v>234</v>
      </c>
      <c r="AU164" s="241" t="s">
        <v>83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237</v>
      </c>
      <c r="BM164" s="241" t="s">
        <v>614</v>
      </c>
    </row>
    <row r="165" s="2" customFormat="1" ht="16.5" customHeight="1">
      <c r="A165" s="39"/>
      <c r="B165" s="40"/>
      <c r="C165" s="229" t="s">
        <v>444</v>
      </c>
      <c r="D165" s="229" t="s">
        <v>234</v>
      </c>
      <c r="E165" s="230" t="s">
        <v>2899</v>
      </c>
      <c r="F165" s="231" t="s">
        <v>2877</v>
      </c>
      <c r="G165" s="232" t="s">
        <v>948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83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624</v>
      </c>
    </row>
    <row r="166" s="2" customFormat="1" ht="16.5" customHeight="1">
      <c r="A166" s="39"/>
      <c r="B166" s="40"/>
      <c r="C166" s="229" t="s">
        <v>450</v>
      </c>
      <c r="D166" s="229" t="s">
        <v>234</v>
      </c>
      <c r="E166" s="230" t="s">
        <v>2900</v>
      </c>
      <c r="F166" s="231" t="s">
        <v>2879</v>
      </c>
      <c r="G166" s="232" t="s">
        <v>948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237</v>
      </c>
      <c r="AT166" s="241" t="s">
        <v>234</v>
      </c>
      <c r="AU166" s="241" t="s">
        <v>83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237</v>
      </c>
      <c r="BM166" s="241" t="s">
        <v>633</v>
      </c>
    </row>
    <row r="167" s="12" customFormat="1" ht="25.92" customHeight="1">
      <c r="A167" s="12"/>
      <c r="B167" s="213"/>
      <c r="C167" s="214"/>
      <c r="D167" s="215" t="s">
        <v>75</v>
      </c>
      <c r="E167" s="216" t="s">
        <v>244</v>
      </c>
      <c r="F167" s="216" t="s">
        <v>2901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SUM(P168:P172)</f>
        <v>0</v>
      </c>
      <c r="Q167" s="221"/>
      <c r="R167" s="222">
        <f>SUM(R168:R172)</f>
        <v>0</v>
      </c>
      <c r="S167" s="221"/>
      <c r="T167" s="22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83</v>
      </c>
      <c r="AT167" s="225" t="s">
        <v>75</v>
      </c>
      <c r="AU167" s="225" t="s">
        <v>76</v>
      </c>
      <c r="AY167" s="224" t="s">
        <v>232</v>
      </c>
      <c r="BK167" s="226">
        <f>SUM(BK168:BK172)</f>
        <v>0</v>
      </c>
    </row>
    <row r="168" s="2" customFormat="1" ht="16.5" customHeight="1">
      <c r="A168" s="39"/>
      <c r="B168" s="40"/>
      <c r="C168" s="229" t="s">
        <v>466</v>
      </c>
      <c r="D168" s="229" t="s">
        <v>234</v>
      </c>
      <c r="E168" s="230" t="s">
        <v>2902</v>
      </c>
      <c r="F168" s="231" t="s">
        <v>2903</v>
      </c>
      <c r="G168" s="232" t="s">
        <v>1049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237</v>
      </c>
      <c r="AT168" s="241" t="s">
        <v>234</v>
      </c>
      <c r="AU168" s="241" t="s">
        <v>83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237</v>
      </c>
      <c r="BM168" s="241" t="s">
        <v>642</v>
      </c>
    </row>
    <row r="169" s="2" customFormat="1" ht="16.5" customHeight="1">
      <c r="A169" s="39"/>
      <c r="B169" s="40"/>
      <c r="C169" s="229" t="s">
        <v>475</v>
      </c>
      <c r="D169" s="229" t="s">
        <v>234</v>
      </c>
      <c r="E169" s="230" t="s">
        <v>2904</v>
      </c>
      <c r="F169" s="231" t="s">
        <v>2905</v>
      </c>
      <c r="G169" s="232" t="s">
        <v>1049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237</v>
      </c>
      <c r="AT169" s="241" t="s">
        <v>234</v>
      </c>
      <c r="AU169" s="241" t="s">
        <v>83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237</v>
      </c>
      <c r="BM169" s="241" t="s">
        <v>654</v>
      </c>
    </row>
    <row r="170" s="2" customFormat="1" ht="78" customHeight="1">
      <c r="A170" s="39"/>
      <c r="B170" s="40"/>
      <c r="C170" s="229" t="s">
        <v>480</v>
      </c>
      <c r="D170" s="229" t="s">
        <v>234</v>
      </c>
      <c r="E170" s="230" t="s">
        <v>2906</v>
      </c>
      <c r="F170" s="231" t="s">
        <v>2907</v>
      </c>
      <c r="G170" s="232" t="s">
        <v>1049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237</v>
      </c>
      <c r="AT170" s="241" t="s">
        <v>234</v>
      </c>
      <c r="AU170" s="241" t="s">
        <v>83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237</v>
      </c>
      <c r="BM170" s="241" t="s">
        <v>662</v>
      </c>
    </row>
    <row r="171" s="2" customFormat="1" ht="16.5" customHeight="1">
      <c r="A171" s="39"/>
      <c r="B171" s="40"/>
      <c r="C171" s="229" t="s">
        <v>484</v>
      </c>
      <c r="D171" s="229" t="s">
        <v>234</v>
      </c>
      <c r="E171" s="230" t="s">
        <v>2908</v>
      </c>
      <c r="F171" s="231" t="s">
        <v>2877</v>
      </c>
      <c r="G171" s="232" t="s">
        <v>948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237</v>
      </c>
      <c r="AT171" s="241" t="s">
        <v>234</v>
      </c>
      <c r="AU171" s="241" t="s">
        <v>83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237</v>
      </c>
      <c r="BM171" s="241" t="s">
        <v>671</v>
      </c>
    </row>
    <row r="172" s="2" customFormat="1" ht="16.5" customHeight="1">
      <c r="A172" s="39"/>
      <c r="B172" s="40"/>
      <c r="C172" s="229" t="s">
        <v>491</v>
      </c>
      <c r="D172" s="229" t="s">
        <v>234</v>
      </c>
      <c r="E172" s="230" t="s">
        <v>2909</v>
      </c>
      <c r="F172" s="231" t="s">
        <v>2879</v>
      </c>
      <c r="G172" s="232" t="s">
        <v>948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237</v>
      </c>
      <c r="AT172" s="241" t="s">
        <v>234</v>
      </c>
      <c r="AU172" s="241" t="s">
        <v>83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237</v>
      </c>
      <c r="BM172" s="241" t="s">
        <v>686</v>
      </c>
    </row>
    <row r="173" s="12" customFormat="1" ht="25.92" customHeight="1">
      <c r="A173" s="12"/>
      <c r="B173" s="213"/>
      <c r="C173" s="214"/>
      <c r="D173" s="215" t="s">
        <v>75</v>
      </c>
      <c r="E173" s="216" t="s">
        <v>237</v>
      </c>
      <c r="F173" s="216" t="s">
        <v>2910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SUM(P174:P197)</f>
        <v>0</v>
      </c>
      <c r="Q173" s="221"/>
      <c r="R173" s="222">
        <f>SUM(R174:R197)</f>
        <v>0</v>
      </c>
      <c r="S173" s="221"/>
      <c r="T173" s="223">
        <f>SUM(T174:T197)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83</v>
      </c>
      <c r="AT173" s="225" t="s">
        <v>75</v>
      </c>
      <c r="AU173" s="225" t="s">
        <v>76</v>
      </c>
      <c r="AY173" s="224" t="s">
        <v>232</v>
      </c>
      <c r="BK173" s="226">
        <f>SUM(BK174:BK197)</f>
        <v>0</v>
      </c>
    </row>
    <row r="174" s="2" customFormat="1" ht="55.5" customHeight="1">
      <c r="A174" s="39"/>
      <c r="B174" s="40"/>
      <c r="C174" s="229" t="s">
        <v>505</v>
      </c>
      <c r="D174" s="229" t="s">
        <v>234</v>
      </c>
      <c r="E174" s="230" t="s">
        <v>2911</v>
      </c>
      <c r="F174" s="231" t="s">
        <v>2912</v>
      </c>
      <c r="G174" s="232" t="s">
        <v>1049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237</v>
      </c>
      <c r="AT174" s="241" t="s">
        <v>234</v>
      </c>
      <c r="AU174" s="241" t="s">
        <v>83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237</v>
      </c>
      <c r="BM174" s="241" t="s">
        <v>697</v>
      </c>
    </row>
    <row r="175" s="2" customFormat="1" ht="49.05" customHeight="1">
      <c r="A175" s="39"/>
      <c r="B175" s="40"/>
      <c r="C175" s="229" t="s">
        <v>509</v>
      </c>
      <c r="D175" s="229" t="s">
        <v>234</v>
      </c>
      <c r="E175" s="230" t="s">
        <v>2913</v>
      </c>
      <c r="F175" s="231" t="s">
        <v>2914</v>
      </c>
      <c r="G175" s="232" t="s">
        <v>1049</v>
      </c>
      <c r="H175" s="233">
        <v>12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237</v>
      </c>
      <c r="AT175" s="241" t="s">
        <v>234</v>
      </c>
      <c r="AU175" s="241" t="s">
        <v>83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237</v>
      </c>
      <c r="BM175" s="241" t="s">
        <v>706</v>
      </c>
    </row>
    <row r="176" s="2" customFormat="1" ht="49.05" customHeight="1">
      <c r="A176" s="39"/>
      <c r="B176" s="40"/>
      <c r="C176" s="229" t="s">
        <v>514</v>
      </c>
      <c r="D176" s="229" t="s">
        <v>234</v>
      </c>
      <c r="E176" s="230" t="s">
        <v>2915</v>
      </c>
      <c r="F176" s="231" t="s">
        <v>2916</v>
      </c>
      <c r="G176" s="232" t="s">
        <v>1049</v>
      </c>
      <c r="H176" s="233">
        <v>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237</v>
      </c>
      <c r="AT176" s="241" t="s">
        <v>234</v>
      </c>
      <c r="AU176" s="241" t="s">
        <v>83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237</v>
      </c>
      <c r="BM176" s="241" t="s">
        <v>716</v>
      </c>
    </row>
    <row r="177" s="2" customFormat="1" ht="49.05" customHeight="1">
      <c r="A177" s="39"/>
      <c r="B177" s="40"/>
      <c r="C177" s="229" t="s">
        <v>518</v>
      </c>
      <c r="D177" s="229" t="s">
        <v>234</v>
      </c>
      <c r="E177" s="230" t="s">
        <v>2917</v>
      </c>
      <c r="F177" s="231" t="s">
        <v>2918</v>
      </c>
      <c r="G177" s="232" t="s">
        <v>1049</v>
      </c>
      <c r="H177" s="233">
        <v>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83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724</v>
      </c>
    </row>
    <row r="178" s="2" customFormat="1" ht="49.05" customHeight="1">
      <c r="A178" s="39"/>
      <c r="B178" s="40"/>
      <c r="C178" s="229" t="s">
        <v>525</v>
      </c>
      <c r="D178" s="229" t="s">
        <v>234</v>
      </c>
      <c r="E178" s="230" t="s">
        <v>2919</v>
      </c>
      <c r="F178" s="231" t="s">
        <v>2920</v>
      </c>
      <c r="G178" s="232" t="s">
        <v>1049</v>
      </c>
      <c r="H178" s="233">
        <v>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237</v>
      </c>
      <c r="AT178" s="241" t="s">
        <v>234</v>
      </c>
      <c r="AU178" s="241" t="s">
        <v>83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237</v>
      </c>
      <c r="BM178" s="241" t="s">
        <v>734</v>
      </c>
    </row>
    <row r="179" s="2" customFormat="1" ht="55.5" customHeight="1">
      <c r="A179" s="39"/>
      <c r="B179" s="40"/>
      <c r="C179" s="229" t="s">
        <v>529</v>
      </c>
      <c r="D179" s="229" t="s">
        <v>234</v>
      </c>
      <c r="E179" s="230" t="s">
        <v>2921</v>
      </c>
      <c r="F179" s="231" t="s">
        <v>2922</v>
      </c>
      <c r="G179" s="232" t="s">
        <v>1049</v>
      </c>
      <c r="H179" s="233">
        <v>835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237</v>
      </c>
      <c r="AT179" s="241" t="s">
        <v>234</v>
      </c>
      <c r="AU179" s="241" t="s">
        <v>83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237</v>
      </c>
      <c r="BM179" s="241" t="s">
        <v>745</v>
      </c>
    </row>
    <row r="180" s="2" customFormat="1" ht="55.5" customHeight="1">
      <c r="A180" s="39"/>
      <c r="B180" s="40"/>
      <c r="C180" s="229" t="s">
        <v>536</v>
      </c>
      <c r="D180" s="229" t="s">
        <v>234</v>
      </c>
      <c r="E180" s="230" t="s">
        <v>2923</v>
      </c>
      <c r="F180" s="231" t="s">
        <v>2924</v>
      </c>
      <c r="G180" s="232" t="s">
        <v>1049</v>
      </c>
      <c r="H180" s="233">
        <v>18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237</v>
      </c>
      <c r="AT180" s="241" t="s">
        <v>234</v>
      </c>
      <c r="AU180" s="241" t="s">
        <v>83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237</v>
      </c>
      <c r="BM180" s="241" t="s">
        <v>754</v>
      </c>
    </row>
    <row r="181" s="2" customFormat="1" ht="33" customHeight="1">
      <c r="A181" s="39"/>
      <c r="B181" s="40"/>
      <c r="C181" s="229" t="s">
        <v>541</v>
      </c>
      <c r="D181" s="229" t="s">
        <v>234</v>
      </c>
      <c r="E181" s="230" t="s">
        <v>2925</v>
      </c>
      <c r="F181" s="231" t="s">
        <v>2926</v>
      </c>
      <c r="G181" s="232" t="s">
        <v>1049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237</v>
      </c>
      <c r="AT181" s="241" t="s">
        <v>234</v>
      </c>
      <c r="AU181" s="241" t="s">
        <v>83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237</v>
      </c>
      <c r="BM181" s="241" t="s">
        <v>761</v>
      </c>
    </row>
    <row r="182" s="2" customFormat="1" ht="37.8" customHeight="1">
      <c r="A182" s="39"/>
      <c r="B182" s="40"/>
      <c r="C182" s="229" t="s">
        <v>547</v>
      </c>
      <c r="D182" s="229" t="s">
        <v>234</v>
      </c>
      <c r="E182" s="230" t="s">
        <v>2927</v>
      </c>
      <c r="F182" s="231" t="s">
        <v>2928</v>
      </c>
      <c r="G182" s="232" t="s">
        <v>1049</v>
      </c>
      <c r="H182" s="233">
        <v>102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237</v>
      </c>
      <c r="AT182" s="241" t="s">
        <v>234</v>
      </c>
      <c r="AU182" s="241" t="s">
        <v>83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237</v>
      </c>
      <c r="BM182" s="241" t="s">
        <v>778</v>
      </c>
    </row>
    <row r="183" s="2" customFormat="1" ht="24.15" customHeight="1">
      <c r="A183" s="39"/>
      <c r="B183" s="40"/>
      <c r="C183" s="229" t="s">
        <v>553</v>
      </c>
      <c r="D183" s="229" t="s">
        <v>234</v>
      </c>
      <c r="E183" s="230" t="s">
        <v>2929</v>
      </c>
      <c r="F183" s="231" t="s">
        <v>2930</v>
      </c>
      <c r="G183" s="232" t="s">
        <v>1049</v>
      </c>
      <c r="H183" s="233">
        <v>65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237</v>
      </c>
      <c r="AT183" s="241" t="s">
        <v>234</v>
      </c>
      <c r="AU183" s="241" t="s">
        <v>83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237</v>
      </c>
      <c r="BM183" s="241" t="s">
        <v>787</v>
      </c>
    </row>
    <row r="184" s="2" customFormat="1" ht="24.15" customHeight="1">
      <c r="A184" s="39"/>
      <c r="B184" s="40"/>
      <c r="C184" s="229" t="s">
        <v>574</v>
      </c>
      <c r="D184" s="229" t="s">
        <v>234</v>
      </c>
      <c r="E184" s="230" t="s">
        <v>2931</v>
      </c>
      <c r="F184" s="231" t="s">
        <v>2932</v>
      </c>
      <c r="G184" s="232" t="s">
        <v>1049</v>
      </c>
      <c r="H184" s="233">
        <v>6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237</v>
      </c>
      <c r="AT184" s="241" t="s">
        <v>234</v>
      </c>
      <c r="AU184" s="241" t="s">
        <v>83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237</v>
      </c>
      <c r="BM184" s="241" t="s">
        <v>797</v>
      </c>
    </row>
    <row r="185" s="2" customFormat="1" ht="33" customHeight="1">
      <c r="A185" s="39"/>
      <c r="B185" s="40"/>
      <c r="C185" s="229" t="s">
        <v>580</v>
      </c>
      <c r="D185" s="229" t="s">
        <v>234</v>
      </c>
      <c r="E185" s="230" t="s">
        <v>2933</v>
      </c>
      <c r="F185" s="231" t="s">
        <v>2934</v>
      </c>
      <c r="G185" s="232" t="s">
        <v>1049</v>
      </c>
      <c r="H185" s="233">
        <v>14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237</v>
      </c>
      <c r="AT185" s="241" t="s">
        <v>234</v>
      </c>
      <c r="AU185" s="241" t="s">
        <v>83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237</v>
      </c>
      <c r="BM185" s="241" t="s">
        <v>807</v>
      </c>
    </row>
    <row r="186" s="2" customFormat="1" ht="24.15" customHeight="1">
      <c r="A186" s="39"/>
      <c r="B186" s="40"/>
      <c r="C186" s="229" t="s">
        <v>584</v>
      </c>
      <c r="D186" s="229" t="s">
        <v>234</v>
      </c>
      <c r="E186" s="230" t="s">
        <v>2935</v>
      </c>
      <c r="F186" s="231" t="s">
        <v>2936</v>
      </c>
      <c r="G186" s="232" t="s">
        <v>1049</v>
      </c>
      <c r="H186" s="233">
        <v>187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237</v>
      </c>
      <c r="AT186" s="241" t="s">
        <v>234</v>
      </c>
      <c r="AU186" s="241" t="s">
        <v>83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237</v>
      </c>
      <c r="BM186" s="241" t="s">
        <v>816</v>
      </c>
    </row>
    <row r="187" s="2" customFormat="1" ht="24.15" customHeight="1">
      <c r="A187" s="39"/>
      <c r="B187" s="40"/>
      <c r="C187" s="229" t="s">
        <v>588</v>
      </c>
      <c r="D187" s="229" t="s">
        <v>234</v>
      </c>
      <c r="E187" s="230" t="s">
        <v>2937</v>
      </c>
      <c r="F187" s="231" t="s">
        <v>2938</v>
      </c>
      <c r="G187" s="232" t="s">
        <v>1049</v>
      </c>
      <c r="H187" s="233">
        <v>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237</v>
      </c>
      <c r="AT187" s="241" t="s">
        <v>234</v>
      </c>
      <c r="AU187" s="241" t="s">
        <v>83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237</v>
      </c>
      <c r="BM187" s="241" t="s">
        <v>824</v>
      </c>
    </row>
    <row r="188" s="2" customFormat="1" ht="24.15" customHeight="1">
      <c r="A188" s="39"/>
      <c r="B188" s="40"/>
      <c r="C188" s="229" t="s">
        <v>592</v>
      </c>
      <c r="D188" s="229" t="s">
        <v>234</v>
      </c>
      <c r="E188" s="230" t="s">
        <v>2939</v>
      </c>
      <c r="F188" s="231" t="s">
        <v>2940</v>
      </c>
      <c r="G188" s="232" t="s">
        <v>1049</v>
      </c>
      <c r="H188" s="233">
        <v>9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237</v>
      </c>
      <c r="AT188" s="241" t="s">
        <v>234</v>
      </c>
      <c r="AU188" s="241" t="s">
        <v>83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237</v>
      </c>
      <c r="BM188" s="241" t="s">
        <v>833</v>
      </c>
    </row>
    <row r="189" s="2" customFormat="1" ht="24.15" customHeight="1">
      <c r="A189" s="39"/>
      <c r="B189" s="40"/>
      <c r="C189" s="229" t="s">
        <v>596</v>
      </c>
      <c r="D189" s="229" t="s">
        <v>234</v>
      </c>
      <c r="E189" s="230" t="s">
        <v>2941</v>
      </c>
      <c r="F189" s="231" t="s">
        <v>2942</v>
      </c>
      <c r="G189" s="232" t="s">
        <v>1049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237</v>
      </c>
      <c r="AT189" s="241" t="s">
        <v>234</v>
      </c>
      <c r="AU189" s="241" t="s">
        <v>83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237</v>
      </c>
      <c r="BM189" s="241" t="s">
        <v>844</v>
      </c>
    </row>
    <row r="190" s="2" customFormat="1" ht="24.15" customHeight="1">
      <c r="A190" s="39"/>
      <c r="B190" s="40"/>
      <c r="C190" s="229" t="s">
        <v>600</v>
      </c>
      <c r="D190" s="229" t="s">
        <v>234</v>
      </c>
      <c r="E190" s="230" t="s">
        <v>2943</v>
      </c>
      <c r="F190" s="231" t="s">
        <v>2944</v>
      </c>
      <c r="G190" s="232" t="s">
        <v>1049</v>
      </c>
      <c r="H190" s="233">
        <v>7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237</v>
      </c>
      <c r="AT190" s="241" t="s">
        <v>234</v>
      </c>
      <c r="AU190" s="241" t="s">
        <v>83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237</v>
      </c>
      <c r="BM190" s="241" t="s">
        <v>852</v>
      </c>
    </row>
    <row r="191" s="2" customFormat="1" ht="24.15" customHeight="1">
      <c r="A191" s="39"/>
      <c r="B191" s="40"/>
      <c r="C191" s="229" t="s">
        <v>614</v>
      </c>
      <c r="D191" s="229" t="s">
        <v>234</v>
      </c>
      <c r="E191" s="230" t="s">
        <v>2945</v>
      </c>
      <c r="F191" s="231" t="s">
        <v>2946</v>
      </c>
      <c r="G191" s="232" t="s">
        <v>1049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237</v>
      </c>
      <c r="AT191" s="241" t="s">
        <v>234</v>
      </c>
      <c r="AU191" s="241" t="s">
        <v>83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237</v>
      </c>
      <c r="BM191" s="241" t="s">
        <v>860</v>
      </c>
    </row>
    <row r="192" s="2" customFormat="1" ht="24.15" customHeight="1">
      <c r="A192" s="39"/>
      <c r="B192" s="40"/>
      <c r="C192" s="229" t="s">
        <v>628</v>
      </c>
      <c r="D192" s="229" t="s">
        <v>234</v>
      </c>
      <c r="E192" s="230" t="s">
        <v>2947</v>
      </c>
      <c r="F192" s="231" t="s">
        <v>2948</v>
      </c>
      <c r="G192" s="232" t="s">
        <v>964</v>
      </c>
      <c r="H192" s="233">
        <v>0.80000000000000004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237</v>
      </c>
      <c r="AT192" s="241" t="s">
        <v>234</v>
      </c>
      <c r="AU192" s="241" t="s">
        <v>83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237</v>
      </c>
      <c r="BM192" s="241" t="s">
        <v>868</v>
      </c>
    </row>
    <row r="193" s="2" customFormat="1" ht="24.15" customHeight="1">
      <c r="A193" s="39"/>
      <c r="B193" s="40"/>
      <c r="C193" s="229" t="s">
        <v>633</v>
      </c>
      <c r="D193" s="229" t="s">
        <v>234</v>
      </c>
      <c r="E193" s="230" t="s">
        <v>2949</v>
      </c>
      <c r="F193" s="231" t="s">
        <v>2950</v>
      </c>
      <c r="G193" s="232" t="s">
        <v>1049</v>
      </c>
      <c r="H193" s="233">
        <v>126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237</v>
      </c>
      <c r="AT193" s="241" t="s">
        <v>234</v>
      </c>
      <c r="AU193" s="241" t="s">
        <v>83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237</v>
      </c>
      <c r="BM193" s="241" t="s">
        <v>876</v>
      </c>
    </row>
    <row r="194" s="2" customFormat="1" ht="21.75" customHeight="1">
      <c r="A194" s="39"/>
      <c r="B194" s="40"/>
      <c r="C194" s="229" t="s">
        <v>637</v>
      </c>
      <c r="D194" s="229" t="s">
        <v>234</v>
      </c>
      <c r="E194" s="230" t="s">
        <v>2951</v>
      </c>
      <c r="F194" s="231" t="s">
        <v>2952</v>
      </c>
      <c r="G194" s="232" t="s">
        <v>1049</v>
      </c>
      <c r="H194" s="233">
        <v>12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237</v>
      </c>
      <c r="AT194" s="241" t="s">
        <v>234</v>
      </c>
      <c r="AU194" s="241" t="s">
        <v>83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237</v>
      </c>
      <c r="BM194" s="241" t="s">
        <v>885</v>
      </c>
    </row>
    <row r="195" s="2" customFormat="1" ht="66.75" customHeight="1">
      <c r="A195" s="39"/>
      <c r="B195" s="40"/>
      <c r="C195" s="229" t="s">
        <v>642</v>
      </c>
      <c r="D195" s="229" t="s">
        <v>234</v>
      </c>
      <c r="E195" s="230" t="s">
        <v>2953</v>
      </c>
      <c r="F195" s="231" t="s">
        <v>2954</v>
      </c>
      <c r="G195" s="232" t="s">
        <v>964</v>
      </c>
      <c r="H195" s="233">
        <v>0.90000000000000002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237</v>
      </c>
      <c r="AT195" s="241" t="s">
        <v>234</v>
      </c>
      <c r="AU195" s="241" t="s">
        <v>83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237</v>
      </c>
      <c r="BM195" s="241" t="s">
        <v>893</v>
      </c>
    </row>
    <row r="196" s="2" customFormat="1" ht="16.5" customHeight="1">
      <c r="A196" s="39"/>
      <c r="B196" s="40"/>
      <c r="C196" s="229" t="s">
        <v>649</v>
      </c>
      <c r="D196" s="229" t="s">
        <v>234</v>
      </c>
      <c r="E196" s="230" t="s">
        <v>2955</v>
      </c>
      <c r="F196" s="231" t="s">
        <v>2956</v>
      </c>
      <c r="G196" s="232" t="s">
        <v>948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237</v>
      </c>
      <c r="AT196" s="241" t="s">
        <v>234</v>
      </c>
      <c r="AU196" s="241" t="s">
        <v>83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237</v>
      </c>
      <c r="BM196" s="241" t="s">
        <v>901</v>
      </c>
    </row>
    <row r="197" s="2" customFormat="1" ht="16.5" customHeight="1">
      <c r="A197" s="39"/>
      <c r="B197" s="40"/>
      <c r="C197" s="229" t="s">
        <v>654</v>
      </c>
      <c r="D197" s="229" t="s">
        <v>234</v>
      </c>
      <c r="E197" s="230" t="s">
        <v>2957</v>
      </c>
      <c r="F197" s="231" t="s">
        <v>2879</v>
      </c>
      <c r="G197" s="232" t="s">
        <v>948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237</v>
      </c>
      <c r="AT197" s="241" t="s">
        <v>234</v>
      </c>
      <c r="AU197" s="241" t="s">
        <v>83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237</v>
      </c>
      <c r="BM197" s="241" t="s">
        <v>909</v>
      </c>
    </row>
    <row r="198" s="12" customFormat="1" ht="25.92" customHeight="1">
      <c r="A198" s="12"/>
      <c r="B198" s="213"/>
      <c r="C198" s="214"/>
      <c r="D198" s="215" t="s">
        <v>75</v>
      </c>
      <c r="E198" s="216" t="s">
        <v>252</v>
      </c>
      <c r="F198" s="216" t="s">
        <v>2958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SUM(P199:P222)</f>
        <v>0</v>
      </c>
      <c r="Q198" s="221"/>
      <c r="R198" s="222">
        <f>SUM(R199:R222)</f>
        <v>0</v>
      </c>
      <c r="S198" s="221"/>
      <c r="T198" s="223">
        <f>SUM(T199:T222)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76</v>
      </c>
      <c r="AY198" s="224" t="s">
        <v>232</v>
      </c>
      <c r="BK198" s="226">
        <f>SUM(BK199:BK222)</f>
        <v>0</v>
      </c>
    </row>
    <row r="199" s="2" customFormat="1" ht="33" customHeight="1">
      <c r="A199" s="39"/>
      <c r="B199" s="40"/>
      <c r="C199" s="229" t="s">
        <v>667</v>
      </c>
      <c r="D199" s="229" t="s">
        <v>234</v>
      </c>
      <c r="E199" s="230" t="s">
        <v>2959</v>
      </c>
      <c r="F199" s="231" t="s">
        <v>2960</v>
      </c>
      <c r="G199" s="232" t="s">
        <v>164</v>
      </c>
      <c r="H199" s="233">
        <v>1100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237</v>
      </c>
      <c r="AT199" s="241" t="s">
        <v>234</v>
      </c>
      <c r="AU199" s="241" t="s">
        <v>83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237</v>
      </c>
      <c r="BM199" s="241" t="s">
        <v>917</v>
      </c>
    </row>
    <row r="200" s="2" customFormat="1" ht="33" customHeight="1">
      <c r="A200" s="39"/>
      <c r="B200" s="40"/>
      <c r="C200" s="229" t="s">
        <v>671</v>
      </c>
      <c r="D200" s="229" t="s">
        <v>234</v>
      </c>
      <c r="E200" s="230" t="s">
        <v>2961</v>
      </c>
      <c r="F200" s="231" t="s">
        <v>2962</v>
      </c>
      <c r="G200" s="232" t="s">
        <v>164</v>
      </c>
      <c r="H200" s="233">
        <v>220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237</v>
      </c>
      <c r="AT200" s="241" t="s">
        <v>234</v>
      </c>
      <c r="AU200" s="241" t="s">
        <v>83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237</v>
      </c>
      <c r="BM200" s="241" t="s">
        <v>925</v>
      </c>
    </row>
    <row r="201" s="2" customFormat="1" ht="24.15" customHeight="1">
      <c r="A201" s="39"/>
      <c r="B201" s="40"/>
      <c r="C201" s="229" t="s">
        <v>678</v>
      </c>
      <c r="D201" s="229" t="s">
        <v>234</v>
      </c>
      <c r="E201" s="230" t="s">
        <v>2963</v>
      </c>
      <c r="F201" s="231" t="s">
        <v>2964</v>
      </c>
      <c r="G201" s="232" t="s">
        <v>164</v>
      </c>
      <c r="H201" s="233">
        <v>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237</v>
      </c>
      <c r="AT201" s="241" t="s">
        <v>234</v>
      </c>
      <c r="AU201" s="241" t="s">
        <v>83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237</v>
      </c>
      <c r="BM201" s="241" t="s">
        <v>933</v>
      </c>
    </row>
    <row r="202" s="2" customFormat="1" ht="21.75" customHeight="1">
      <c r="A202" s="39"/>
      <c r="B202" s="40"/>
      <c r="C202" s="229" t="s">
        <v>686</v>
      </c>
      <c r="D202" s="229" t="s">
        <v>234</v>
      </c>
      <c r="E202" s="230" t="s">
        <v>2965</v>
      </c>
      <c r="F202" s="231" t="s">
        <v>2966</v>
      </c>
      <c r="G202" s="232" t="s">
        <v>1049</v>
      </c>
      <c r="H202" s="233">
        <v>10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237</v>
      </c>
      <c r="AT202" s="241" t="s">
        <v>234</v>
      </c>
      <c r="AU202" s="241" t="s">
        <v>83</v>
      </c>
      <c r="AY202" s="18" t="s">
        <v>232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237</v>
      </c>
      <c r="BM202" s="241" t="s">
        <v>941</v>
      </c>
    </row>
    <row r="203" s="2" customFormat="1" ht="24.15" customHeight="1">
      <c r="A203" s="39"/>
      <c r="B203" s="40"/>
      <c r="C203" s="229" t="s">
        <v>691</v>
      </c>
      <c r="D203" s="229" t="s">
        <v>234</v>
      </c>
      <c r="E203" s="230" t="s">
        <v>2967</v>
      </c>
      <c r="F203" s="231" t="s">
        <v>2968</v>
      </c>
      <c r="G203" s="232" t="s">
        <v>1049</v>
      </c>
      <c r="H203" s="233">
        <v>20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237</v>
      </c>
      <c r="AT203" s="241" t="s">
        <v>234</v>
      </c>
      <c r="AU203" s="241" t="s">
        <v>83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237</v>
      </c>
      <c r="BM203" s="241" t="s">
        <v>950</v>
      </c>
    </row>
    <row r="204" s="2" customFormat="1" ht="16.5" customHeight="1">
      <c r="A204" s="39"/>
      <c r="B204" s="40"/>
      <c r="C204" s="229" t="s">
        <v>697</v>
      </c>
      <c r="D204" s="229" t="s">
        <v>234</v>
      </c>
      <c r="E204" s="230" t="s">
        <v>2969</v>
      </c>
      <c r="F204" s="231" t="s">
        <v>2970</v>
      </c>
      <c r="G204" s="232" t="s">
        <v>1049</v>
      </c>
      <c r="H204" s="233">
        <v>300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237</v>
      </c>
      <c r="AT204" s="241" t="s">
        <v>234</v>
      </c>
      <c r="AU204" s="241" t="s">
        <v>83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237</v>
      </c>
      <c r="BM204" s="241" t="s">
        <v>961</v>
      </c>
    </row>
    <row r="205" s="2" customFormat="1" ht="24.15" customHeight="1">
      <c r="A205" s="39"/>
      <c r="B205" s="40"/>
      <c r="C205" s="229" t="s">
        <v>703</v>
      </c>
      <c r="D205" s="229" t="s">
        <v>234</v>
      </c>
      <c r="E205" s="230" t="s">
        <v>2971</v>
      </c>
      <c r="F205" s="231" t="s">
        <v>2972</v>
      </c>
      <c r="G205" s="232" t="s">
        <v>1049</v>
      </c>
      <c r="H205" s="233">
        <v>160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237</v>
      </c>
      <c r="AT205" s="241" t="s">
        <v>234</v>
      </c>
      <c r="AU205" s="241" t="s">
        <v>83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237</v>
      </c>
      <c r="BM205" s="241" t="s">
        <v>970</v>
      </c>
    </row>
    <row r="206" s="2" customFormat="1" ht="16.5" customHeight="1">
      <c r="A206" s="39"/>
      <c r="B206" s="40"/>
      <c r="C206" s="229" t="s">
        <v>706</v>
      </c>
      <c r="D206" s="229" t="s">
        <v>234</v>
      </c>
      <c r="E206" s="230" t="s">
        <v>2973</v>
      </c>
      <c r="F206" s="231" t="s">
        <v>2974</v>
      </c>
      <c r="G206" s="232" t="s">
        <v>1049</v>
      </c>
      <c r="H206" s="233">
        <v>150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237</v>
      </c>
      <c r="AT206" s="241" t="s">
        <v>234</v>
      </c>
      <c r="AU206" s="241" t="s">
        <v>83</v>
      </c>
      <c r="AY206" s="18" t="s">
        <v>232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237</v>
      </c>
      <c r="BM206" s="241" t="s">
        <v>980</v>
      </c>
    </row>
    <row r="207" s="2" customFormat="1" ht="24.15" customHeight="1">
      <c r="A207" s="39"/>
      <c r="B207" s="40"/>
      <c r="C207" s="229" t="s">
        <v>711</v>
      </c>
      <c r="D207" s="229" t="s">
        <v>234</v>
      </c>
      <c r="E207" s="230" t="s">
        <v>2975</v>
      </c>
      <c r="F207" s="231" t="s">
        <v>2976</v>
      </c>
      <c r="G207" s="232" t="s">
        <v>1049</v>
      </c>
      <c r="H207" s="233">
        <v>80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237</v>
      </c>
      <c r="AT207" s="241" t="s">
        <v>234</v>
      </c>
      <c r="AU207" s="241" t="s">
        <v>83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237</v>
      </c>
      <c r="BM207" s="241" t="s">
        <v>990</v>
      </c>
    </row>
    <row r="208" s="2" customFormat="1" ht="16.5" customHeight="1">
      <c r="A208" s="39"/>
      <c r="B208" s="40"/>
      <c r="C208" s="229" t="s">
        <v>716</v>
      </c>
      <c r="D208" s="229" t="s">
        <v>234</v>
      </c>
      <c r="E208" s="230" t="s">
        <v>2977</v>
      </c>
      <c r="F208" s="231" t="s">
        <v>2978</v>
      </c>
      <c r="G208" s="232" t="s">
        <v>164</v>
      </c>
      <c r="H208" s="233">
        <v>3000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237</v>
      </c>
      <c r="AT208" s="241" t="s">
        <v>234</v>
      </c>
      <c r="AU208" s="241" t="s">
        <v>83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237</v>
      </c>
      <c r="BM208" s="241" t="s">
        <v>999</v>
      </c>
    </row>
    <row r="209" s="2" customFormat="1" ht="24.15" customHeight="1">
      <c r="A209" s="39"/>
      <c r="B209" s="40"/>
      <c r="C209" s="229" t="s">
        <v>721</v>
      </c>
      <c r="D209" s="229" t="s">
        <v>234</v>
      </c>
      <c r="E209" s="230" t="s">
        <v>2979</v>
      </c>
      <c r="F209" s="231" t="s">
        <v>2980</v>
      </c>
      <c r="G209" s="232" t="s">
        <v>164</v>
      </c>
      <c r="H209" s="233">
        <v>900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237</v>
      </c>
      <c r="AT209" s="241" t="s">
        <v>234</v>
      </c>
      <c r="AU209" s="241" t="s">
        <v>83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237</v>
      </c>
      <c r="BM209" s="241" t="s">
        <v>1008</v>
      </c>
    </row>
    <row r="210" s="2" customFormat="1" ht="16.5" customHeight="1">
      <c r="A210" s="39"/>
      <c r="B210" s="40"/>
      <c r="C210" s="229" t="s">
        <v>724</v>
      </c>
      <c r="D210" s="229" t="s">
        <v>234</v>
      </c>
      <c r="E210" s="230" t="s">
        <v>2981</v>
      </c>
      <c r="F210" s="231" t="s">
        <v>2982</v>
      </c>
      <c r="G210" s="232" t="s">
        <v>1049</v>
      </c>
      <c r="H210" s="233">
        <v>200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237</v>
      </c>
      <c r="AT210" s="241" t="s">
        <v>234</v>
      </c>
      <c r="AU210" s="241" t="s">
        <v>83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237</v>
      </c>
      <c r="BM210" s="241" t="s">
        <v>1018</v>
      </c>
    </row>
    <row r="211" s="2" customFormat="1" ht="16.5" customHeight="1">
      <c r="A211" s="39"/>
      <c r="B211" s="40"/>
      <c r="C211" s="229" t="s">
        <v>730</v>
      </c>
      <c r="D211" s="229" t="s">
        <v>234</v>
      </c>
      <c r="E211" s="230" t="s">
        <v>2983</v>
      </c>
      <c r="F211" s="231" t="s">
        <v>2984</v>
      </c>
      <c r="G211" s="232" t="s">
        <v>1049</v>
      </c>
      <c r="H211" s="233">
        <v>200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237</v>
      </c>
      <c r="AT211" s="241" t="s">
        <v>234</v>
      </c>
      <c r="AU211" s="241" t="s">
        <v>83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237</v>
      </c>
      <c r="BM211" s="241" t="s">
        <v>1028</v>
      </c>
    </row>
    <row r="212" s="2" customFormat="1" ht="16.5" customHeight="1">
      <c r="A212" s="39"/>
      <c r="B212" s="40"/>
      <c r="C212" s="229" t="s">
        <v>734</v>
      </c>
      <c r="D212" s="229" t="s">
        <v>234</v>
      </c>
      <c r="E212" s="230" t="s">
        <v>2985</v>
      </c>
      <c r="F212" s="231" t="s">
        <v>2986</v>
      </c>
      <c r="G212" s="232" t="s">
        <v>1049</v>
      </c>
      <c r="H212" s="233">
        <v>600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237</v>
      </c>
      <c r="AT212" s="241" t="s">
        <v>234</v>
      </c>
      <c r="AU212" s="241" t="s">
        <v>83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237</v>
      </c>
      <c r="BM212" s="241" t="s">
        <v>1038</v>
      </c>
    </row>
    <row r="213" s="2" customFormat="1" ht="16.5" customHeight="1">
      <c r="A213" s="39"/>
      <c r="B213" s="40"/>
      <c r="C213" s="229" t="s">
        <v>739</v>
      </c>
      <c r="D213" s="229" t="s">
        <v>234</v>
      </c>
      <c r="E213" s="230" t="s">
        <v>2987</v>
      </c>
      <c r="F213" s="231" t="s">
        <v>2988</v>
      </c>
      <c r="G213" s="232" t="s">
        <v>1049</v>
      </c>
      <c r="H213" s="233">
        <v>3600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237</v>
      </c>
      <c r="AT213" s="241" t="s">
        <v>234</v>
      </c>
      <c r="AU213" s="241" t="s">
        <v>83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237</v>
      </c>
      <c r="BM213" s="241" t="s">
        <v>1052</v>
      </c>
    </row>
    <row r="214" s="2" customFormat="1" ht="16.5" customHeight="1">
      <c r="A214" s="39"/>
      <c r="B214" s="40"/>
      <c r="C214" s="229" t="s">
        <v>745</v>
      </c>
      <c r="D214" s="229" t="s">
        <v>234</v>
      </c>
      <c r="E214" s="230" t="s">
        <v>2989</v>
      </c>
      <c r="F214" s="231" t="s">
        <v>2990</v>
      </c>
      <c r="G214" s="232" t="s">
        <v>1049</v>
      </c>
      <c r="H214" s="233">
        <v>500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237</v>
      </c>
      <c r="AT214" s="241" t="s">
        <v>234</v>
      </c>
      <c r="AU214" s="241" t="s">
        <v>83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237</v>
      </c>
      <c r="BM214" s="241" t="s">
        <v>1062</v>
      </c>
    </row>
    <row r="215" s="2" customFormat="1" ht="16.5" customHeight="1">
      <c r="A215" s="39"/>
      <c r="B215" s="40"/>
      <c r="C215" s="229" t="s">
        <v>749</v>
      </c>
      <c r="D215" s="229" t="s">
        <v>234</v>
      </c>
      <c r="E215" s="230" t="s">
        <v>2991</v>
      </c>
      <c r="F215" s="231" t="s">
        <v>2992</v>
      </c>
      <c r="G215" s="232" t="s">
        <v>1049</v>
      </c>
      <c r="H215" s="233">
        <v>500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237</v>
      </c>
      <c r="AT215" s="241" t="s">
        <v>234</v>
      </c>
      <c r="AU215" s="241" t="s">
        <v>83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237</v>
      </c>
      <c r="BM215" s="241" t="s">
        <v>1070</v>
      </c>
    </row>
    <row r="216" s="2" customFormat="1" ht="21.75" customHeight="1">
      <c r="A216" s="39"/>
      <c r="B216" s="40"/>
      <c r="C216" s="229" t="s">
        <v>754</v>
      </c>
      <c r="D216" s="229" t="s">
        <v>234</v>
      </c>
      <c r="E216" s="230" t="s">
        <v>2993</v>
      </c>
      <c r="F216" s="231" t="s">
        <v>2994</v>
      </c>
      <c r="G216" s="232" t="s">
        <v>1049</v>
      </c>
      <c r="H216" s="233">
        <v>250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237</v>
      </c>
      <c r="AT216" s="241" t="s">
        <v>234</v>
      </c>
      <c r="AU216" s="241" t="s">
        <v>83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237</v>
      </c>
      <c r="BM216" s="241" t="s">
        <v>1083</v>
      </c>
    </row>
    <row r="217" s="2" customFormat="1" ht="16.5" customHeight="1">
      <c r="A217" s="39"/>
      <c r="B217" s="40"/>
      <c r="C217" s="229" t="s">
        <v>756</v>
      </c>
      <c r="D217" s="229" t="s">
        <v>234</v>
      </c>
      <c r="E217" s="230" t="s">
        <v>2995</v>
      </c>
      <c r="F217" s="231" t="s">
        <v>2996</v>
      </c>
      <c r="G217" s="232" t="s">
        <v>1049</v>
      </c>
      <c r="H217" s="233">
        <v>150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237</v>
      </c>
      <c r="AT217" s="241" t="s">
        <v>234</v>
      </c>
      <c r="AU217" s="241" t="s">
        <v>83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237</v>
      </c>
      <c r="BM217" s="241" t="s">
        <v>1093</v>
      </c>
    </row>
    <row r="218" s="2" customFormat="1" ht="16.5" customHeight="1">
      <c r="A218" s="39"/>
      <c r="B218" s="40"/>
      <c r="C218" s="229" t="s">
        <v>761</v>
      </c>
      <c r="D218" s="229" t="s">
        <v>234</v>
      </c>
      <c r="E218" s="230" t="s">
        <v>2997</v>
      </c>
      <c r="F218" s="231" t="s">
        <v>2998</v>
      </c>
      <c r="G218" s="232" t="s">
        <v>1049</v>
      </c>
      <c r="H218" s="233">
        <v>650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237</v>
      </c>
      <c r="AT218" s="241" t="s">
        <v>234</v>
      </c>
      <c r="AU218" s="241" t="s">
        <v>83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237</v>
      </c>
      <c r="BM218" s="241" t="s">
        <v>1102</v>
      </c>
    </row>
    <row r="219" s="2" customFormat="1" ht="24.15" customHeight="1">
      <c r="A219" s="39"/>
      <c r="B219" s="40"/>
      <c r="C219" s="229" t="s">
        <v>767</v>
      </c>
      <c r="D219" s="229" t="s">
        <v>234</v>
      </c>
      <c r="E219" s="230" t="s">
        <v>2999</v>
      </c>
      <c r="F219" s="231" t="s">
        <v>3000</v>
      </c>
      <c r="G219" s="232" t="s">
        <v>1049</v>
      </c>
      <c r="H219" s="233">
        <v>36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237</v>
      </c>
      <c r="AT219" s="241" t="s">
        <v>234</v>
      </c>
      <c r="AU219" s="241" t="s">
        <v>83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237</v>
      </c>
      <c r="BM219" s="241" t="s">
        <v>1149</v>
      </c>
    </row>
    <row r="220" s="2" customFormat="1" ht="16.5" customHeight="1">
      <c r="A220" s="39"/>
      <c r="B220" s="40"/>
      <c r="C220" s="229" t="s">
        <v>778</v>
      </c>
      <c r="D220" s="229" t="s">
        <v>234</v>
      </c>
      <c r="E220" s="230" t="s">
        <v>3001</v>
      </c>
      <c r="F220" s="231" t="s">
        <v>3002</v>
      </c>
      <c r="G220" s="232" t="s">
        <v>1049</v>
      </c>
      <c r="H220" s="233">
        <v>8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237</v>
      </c>
      <c r="AT220" s="241" t="s">
        <v>234</v>
      </c>
      <c r="AU220" s="241" t="s">
        <v>83</v>
      </c>
      <c r="AY220" s="18" t="s">
        <v>232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237</v>
      </c>
      <c r="BM220" s="241" t="s">
        <v>1159</v>
      </c>
    </row>
    <row r="221" s="2" customFormat="1" ht="16.5" customHeight="1">
      <c r="A221" s="39"/>
      <c r="B221" s="40"/>
      <c r="C221" s="229" t="s">
        <v>783</v>
      </c>
      <c r="D221" s="229" t="s">
        <v>234</v>
      </c>
      <c r="E221" s="230" t="s">
        <v>3003</v>
      </c>
      <c r="F221" s="231" t="s">
        <v>3004</v>
      </c>
      <c r="G221" s="232" t="s">
        <v>948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237</v>
      </c>
      <c r="AT221" s="241" t="s">
        <v>234</v>
      </c>
      <c r="AU221" s="241" t="s">
        <v>83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237</v>
      </c>
      <c r="BM221" s="241" t="s">
        <v>1179</v>
      </c>
    </row>
    <row r="222" s="2" customFormat="1" ht="16.5" customHeight="1">
      <c r="A222" s="39"/>
      <c r="B222" s="40"/>
      <c r="C222" s="229" t="s">
        <v>787</v>
      </c>
      <c r="D222" s="229" t="s">
        <v>234</v>
      </c>
      <c r="E222" s="230" t="s">
        <v>3005</v>
      </c>
      <c r="F222" s="231" t="s">
        <v>2879</v>
      </c>
      <c r="G222" s="232" t="s">
        <v>948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237</v>
      </c>
      <c r="AT222" s="241" t="s">
        <v>234</v>
      </c>
      <c r="AU222" s="241" t="s">
        <v>83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237</v>
      </c>
      <c r="BM222" s="241" t="s">
        <v>1200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259</v>
      </c>
      <c r="F223" s="216" t="s">
        <v>3006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SUM(P224:P232)</f>
        <v>0</v>
      </c>
      <c r="Q223" s="221"/>
      <c r="R223" s="222">
        <f>SUM(R224:R232)</f>
        <v>0</v>
      </c>
      <c r="S223" s="221"/>
      <c r="T223" s="223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76</v>
      </c>
      <c r="AY223" s="224" t="s">
        <v>232</v>
      </c>
      <c r="BK223" s="226">
        <f>SUM(BK224:BK232)</f>
        <v>0</v>
      </c>
    </row>
    <row r="224" s="2" customFormat="1" ht="24.15" customHeight="1">
      <c r="A224" s="39"/>
      <c r="B224" s="40"/>
      <c r="C224" s="229" t="s">
        <v>803</v>
      </c>
      <c r="D224" s="229" t="s">
        <v>234</v>
      </c>
      <c r="E224" s="230" t="s">
        <v>3007</v>
      </c>
      <c r="F224" s="231" t="s">
        <v>3008</v>
      </c>
      <c r="G224" s="232" t="s">
        <v>1049</v>
      </c>
      <c r="H224" s="233">
        <v>15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237</v>
      </c>
      <c r="AT224" s="241" t="s">
        <v>234</v>
      </c>
      <c r="AU224" s="241" t="s">
        <v>83</v>
      </c>
      <c r="AY224" s="18" t="s">
        <v>232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237</v>
      </c>
      <c r="BM224" s="241" t="s">
        <v>1226</v>
      </c>
    </row>
    <row r="225" s="2" customFormat="1" ht="24.15" customHeight="1">
      <c r="A225" s="39"/>
      <c r="B225" s="40"/>
      <c r="C225" s="229" t="s">
        <v>807</v>
      </c>
      <c r="D225" s="229" t="s">
        <v>234</v>
      </c>
      <c r="E225" s="230" t="s">
        <v>3009</v>
      </c>
      <c r="F225" s="231" t="s">
        <v>3010</v>
      </c>
      <c r="G225" s="232" t="s">
        <v>1049</v>
      </c>
      <c r="H225" s="233">
        <v>6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237</v>
      </c>
      <c r="AT225" s="241" t="s">
        <v>234</v>
      </c>
      <c r="AU225" s="241" t="s">
        <v>83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237</v>
      </c>
      <c r="BM225" s="241" t="s">
        <v>1234</v>
      </c>
    </row>
    <row r="226" s="2" customFormat="1" ht="24.15" customHeight="1">
      <c r="A226" s="39"/>
      <c r="B226" s="40"/>
      <c r="C226" s="229" t="s">
        <v>812</v>
      </c>
      <c r="D226" s="229" t="s">
        <v>234</v>
      </c>
      <c r="E226" s="230" t="s">
        <v>3011</v>
      </c>
      <c r="F226" s="231" t="s">
        <v>3012</v>
      </c>
      <c r="G226" s="232" t="s">
        <v>1049</v>
      </c>
      <c r="H226" s="233">
        <v>0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237</v>
      </c>
      <c r="AT226" s="241" t="s">
        <v>234</v>
      </c>
      <c r="AU226" s="241" t="s">
        <v>83</v>
      </c>
      <c r="AY226" s="18" t="s">
        <v>232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237</v>
      </c>
      <c r="BM226" s="241" t="s">
        <v>1244</v>
      </c>
    </row>
    <row r="227" s="2" customFormat="1" ht="24.15" customHeight="1">
      <c r="A227" s="39"/>
      <c r="B227" s="40"/>
      <c r="C227" s="229" t="s">
        <v>816</v>
      </c>
      <c r="D227" s="229" t="s">
        <v>234</v>
      </c>
      <c r="E227" s="230" t="s">
        <v>3013</v>
      </c>
      <c r="F227" s="231" t="s">
        <v>3014</v>
      </c>
      <c r="G227" s="232" t="s">
        <v>1049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237</v>
      </c>
      <c r="AT227" s="241" t="s">
        <v>234</v>
      </c>
      <c r="AU227" s="241" t="s">
        <v>83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237</v>
      </c>
      <c r="BM227" s="241" t="s">
        <v>1253</v>
      </c>
    </row>
    <row r="228" s="2" customFormat="1" ht="24.15" customHeight="1">
      <c r="A228" s="39"/>
      <c r="B228" s="40"/>
      <c r="C228" s="229" t="s">
        <v>820</v>
      </c>
      <c r="D228" s="229" t="s">
        <v>234</v>
      </c>
      <c r="E228" s="230" t="s">
        <v>3015</v>
      </c>
      <c r="F228" s="231" t="s">
        <v>3016</v>
      </c>
      <c r="G228" s="232" t="s">
        <v>1049</v>
      </c>
      <c r="H228" s="233">
        <v>0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237</v>
      </c>
      <c r="AT228" s="241" t="s">
        <v>234</v>
      </c>
      <c r="AU228" s="241" t="s">
        <v>83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237</v>
      </c>
      <c r="BM228" s="241" t="s">
        <v>1261</v>
      </c>
    </row>
    <row r="229" s="2" customFormat="1" ht="24.15" customHeight="1">
      <c r="A229" s="39"/>
      <c r="B229" s="40"/>
      <c r="C229" s="229" t="s">
        <v>824</v>
      </c>
      <c r="D229" s="229" t="s">
        <v>234</v>
      </c>
      <c r="E229" s="230" t="s">
        <v>3017</v>
      </c>
      <c r="F229" s="231" t="s">
        <v>3018</v>
      </c>
      <c r="G229" s="232" t="s">
        <v>1049</v>
      </c>
      <c r="H229" s="233">
        <v>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237</v>
      </c>
      <c r="AT229" s="241" t="s">
        <v>234</v>
      </c>
      <c r="AU229" s="241" t="s">
        <v>83</v>
      </c>
      <c r="AY229" s="18" t="s">
        <v>232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237</v>
      </c>
      <c r="BM229" s="241" t="s">
        <v>1270</v>
      </c>
    </row>
    <row r="230" s="2" customFormat="1" ht="24.15" customHeight="1">
      <c r="A230" s="39"/>
      <c r="B230" s="40"/>
      <c r="C230" s="229" t="s">
        <v>828</v>
      </c>
      <c r="D230" s="229" t="s">
        <v>234</v>
      </c>
      <c r="E230" s="230" t="s">
        <v>3019</v>
      </c>
      <c r="F230" s="231" t="s">
        <v>3020</v>
      </c>
      <c r="G230" s="232" t="s">
        <v>1049</v>
      </c>
      <c r="H230" s="233">
        <v>16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237</v>
      </c>
      <c r="AT230" s="241" t="s">
        <v>234</v>
      </c>
      <c r="AU230" s="241" t="s">
        <v>83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237</v>
      </c>
      <c r="BM230" s="241" t="s">
        <v>1279</v>
      </c>
    </row>
    <row r="231" s="2" customFormat="1" ht="16.5" customHeight="1">
      <c r="A231" s="39"/>
      <c r="B231" s="40"/>
      <c r="C231" s="229" t="s">
        <v>833</v>
      </c>
      <c r="D231" s="229" t="s">
        <v>234</v>
      </c>
      <c r="E231" s="230" t="s">
        <v>3021</v>
      </c>
      <c r="F231" s="231" t="s">
        <v>3022</v>
      </c>
      <c r="G231" s="232" t="s">
        <v>948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237</v>
      </c>
      <c r="AT231" s="241" t="s">
        <v>234</v>
      </c>
      <c r="AU231" s="241" t="s">
        <v>83</v>
      </c>
      <c r="AY231" s="18" t="s">
        <v>232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237</v>
      </c>
      <c r="BM231" s="241" t="s">
        <v>1288</v>
      </c>
    </row>
    <row r="232" s="2" customFormat="1" ht="16.5" customHeight="1">
      <c r="A232" s="39"/>
      <c r="B232" s="40"/>
      <c r="C232" s="229" t="s">
        <v>839</v>
      </c>
      <c r="D232" s="229" t="s">
        <v>234</v>
      </c>
      <c r="E232" s="230" t="s">
        <v>3023</v>
      </c>
      <c r="F232" s="231" t="s">
        <v>2879</v>
      </c>
      <c r="G232" s="232" t="s">
        <v>948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237</v>
      </c>
      <c r="AT232" s="241" t="s">
        <v>234</v>
      </c>
      <c r="AU232" s="241" t="s">
        <v>83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237</v>
      </c>
      <c r="BM232" s="241" t="s">
        <v>1295</v>
      </c>
    </row>
    <row r="233" s="12" customFormat="1" ht="25.92" customHeight="1">
      <c r="A233" s="12"/>
      <c r="B233" s="213"/>
      <c r="C233" s="214"/>
      <c r="D233" s="215" t="s">
        <v>75</v>
      </c>
      <c r="E233" s="216" t="s">
        <v>267</v>
      </c>
      <c r="F233" s="216" t="s">
        <v>3024</v>
      </c>
      <c r="G233" s="214"/>
      <c r="H233" s="214"/>
      <c r="I233" s="217"/>
      <c r="J233" s="218">
        <f>BK233</f>
        <v>0</v>
      </c>
      <c r="K233" s="214"/>
      <c r="L233" s="219"/>
      <c r="M233" s="220"/>
      <c r="N233" s="221"/>
      <c r="O233" s="221"/>
      <c r="P233" s="222">
        <f>SUM(P234:P246)</f>
        <v>0</v>
      </c>
      <c r="Q233" s="221"/>
      <c r="R233" s="222">
        <f>SUM(R234:R246)</f>
        <v>0</v>
      </c>
      <c r="S233" s="221"/>
      <c r="T233" s="223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76</v>
      </c>
      <c r="AY233" s="224" t="s">
        <v>232</v>
      </c>
      <c r="BK233" s="226">
        <f>SUM(BK234:BK246)</f>
        <v>0</v>
      </c>
    </row>
    <row r="234" s="2" customFormat="1" ht="16.5" customHeight="1">
      <c r="A234" s="39"/>
      <c r="B234" s="40"/>
      <c r="C234" s="229" t="s">
        <v>852</v>
      </c>
      <c r="D234" s="229" t="s">
        <v>234</v>
      </c>
      <c r="E234" s="230" t="s">
        <v>3025</v>
      </c>
      <c r="F234" s="231" t="s">
        <v>3026</v>
      </c>
      <c r="G234" s="232" t="s">
        <v>164</v>
      </c>
      <c r="H234" s="233">
        <v>250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237</v>
      </c>
      <c r="AT234" s="241" t="s">
        <v>234</v>
      </c>
      <c r="AU234" s="241" t="s">
        <v>83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237</v>
      </c>
      <c r="BM234" s="241" t="s">
        <v>1302</v>
      </c>
    </row>
    <row r="235" s="2" customFormat="1" ht="16.5" customHeight="1">
      <c r="A235" s="39"/>
      <c r="B235" s="40"/>
      <c r="C235" s="229" t="s">
        <v>856</v>
      </c>
      <c r="D235" s="229" t="s">
        <v>234</v>
      </c>
      <c r="E235" s="230" t="s">
        <v>3027</v>
      </c>
      <c r="F235" s="231" t="s">
        <v>3028</v>
      </c>
      <c r="G235" s="232" t="s">
        <v>164</v>
      </c>
      <c r="H235" s="233">
        <v>1350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237</v>
      </c>
      <c r="AT235" s="241" t="s">
        <v>234</v>
      </c>
      <c r="AU235" s="241" t="s">
        <v>83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237</v>
      </c>
      <c r="BM235" s="241" t="s">
        <v>1311</v>
      </c>
    </row>
    <row r="236" s="2" customFormat="1" ht="16.5" customHeight="1">
      <c r="A236" s="39"/>
      <c r="B236" s="40"/>
      <c r="C236" s="229" t="s">
        <v>860</v>
      </c>
      <c r="D236" s="229" t="s">
        <v>234</v>
      </c>
      <c r="E236" s="230" t="s">
        <v>3029</v>
      </c>
      <c r="F236" s="231" t="s">
        <v>3030</v>
      </c>
      <c r="G236" s="232" t="s">
        <v>164</v>
      </c>
      <c r="H236" s="233">
        <v>2200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237</v>
      </c>
      <c r="AT236" s="241" t="s">
        <v>234</v>
      </c>
      <c r="AU236" s="241" t="s">
        <v>83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237</v>
      </c>
      <c r="BM236" s="241" t="s">
        <v>1320</v>
      </c>
    </row>
    <row r="237" s="2" customFormat="1" ht="16.5" customHeight="1">
      <c r="A237" s="39"/>
      <c r="B237" s="40"/>
      <c r="C237" s="229" t="s">
        <v>864</v>
      </c>
      <c r="D237" s="229" t="s">
        <v>234</v>
      </c>
      <c r="E237" s="230" t="s">
        <v>3031</v>
      </c>
      <c r="F237" s="231" t="s">
        <v>3032</v>
      </c>
      <c r="G237" s="232" t="s">
        <v>164</v>
      </c>
      <c r="H237" s="233">
        <v>280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237</v>
      </c>
      <c r="AT237" s="241" t="s">
        <v>234</v>
      </c>
      <c r="AU237" s="241" t="s">
        <v>83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237</v>
      </c>
      <c r="BM237" s="241" t="s">
        <v>1332</v>
      </c>
    </row>
    <row r="238" s="2" customFormat="1" ht="16.5" customHeight="1">
      <c r="A238" s="39"/>
      <c r="B238" s="40"/>
      <c r="C238" s="229" t="s">
        <v>868</v>
      </c>
      <c r="D238" s="229" t="s">
        <v>234</v>
      </c>
      <c r="E238" s="230" t="s">
        <v>3033</v>
      </c>
      <c r="F238" s="231" t="s">
        <v>3034</v>
      </c>
      <c r="G238" s="232" t="s">
        <v>1049</v>
      </c>
      <c r="H238" s="233">
        <v>160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237</v>
      </c>
      <c r="AT238" s="241" t="s">
        <v>234</v>
      </c>
      <c r="AU238" s="241" t="s">
        <v>83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237</v>
      </c>
      <c r="BM238" s="241" t="s">
        <v>1343</v>
      </c>
    </row>
    <row r="239" s="2" customFormat="1" ht="16.5" customHeight="1">
      <c r="A239" s="39"/>
      <c r="B239" s="40"/>
      <c r="C239" s="229" t="s">
        <v>872</v>
      </c>
      <c r="D239" s="229" t="s">
        <v>234</v>
      </c>
      <c r="E239" s="230" t="s">
        <v>3035</v>
      </c>
      <c r="F239" s="231" t="s">
        <v>3036</v>
      </c>
      <c r="G239" s="232" t="s">
        <v>1049</v>
      </c>
      <c r="H239" s="233">
        <v>80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237</v>
      </c>
      <c r="AT239" s="241" t="s">
        <v>234</v>
      </c>
      <c r="AU239" s="241" t="s">
        <v>83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237</v>
      </c>
      <c r="BM239" s="241" t="s">
        <v>2077</v>
      </c>
    </row>
    <row r="240" s="2" customFormat="1" ht="16.5" customHeight="1">
      <c r="A240" s="39"/>
      <c r="B240" s="40"/>
      <c r="C240" s="229" t="s">
        <v>876</v>
      </c>
      <c r="D240" s="229" t="s">
        <v>234</v>
      </c>
      <c r="E240" s="230" t="s">
        <v>3037</v>
      </c>
      <c r="F240" s="231" t="s">
        <v>3038</v>
      </c>
      <c r="G240" s="232" t="s">
        <v>1049</v>
      </c>
      <c r="H240" s="233">
        <v>150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237</v>
      </c>
      <c r="AT240" s="241" t="s">
        <v>234</v>
      </c>
      <c r="AU240" s="241" t="s">
        <v>83</v>
      </c>
      <c r="AY240" s="18" t="s">
        <v>232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237</v>
      </c>
      <c r="BM240" s="241" t="s">
        <v>2080</v>
      </c>
    </row>
    <row r="241" s="2" customFormat="1" ht="16.5" customHeight="1">
      <c r="A241" s="39"/>
      <c r="B241" s="40"/>
      <c r="C241" s="229" t="s">
        <v>881</v>
      </c>
      <c r="D241" s="229" t="s">
        <v>234</v>
      </c>
      <c r="E241" s="230" t="s">
        <v>3039</v>
      </c>
      <c r="F241" s="231" t="s">
        <v>3040</v>
      </c>
      <c r="G241" s="232" t="s">
        <v>1049</v>
      </c>
      <c r="H241" s="233">
        <v>80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237</v>
      </c>
      <c r="AT241" s="241" t="s">
        <v>234</v>
      </c>
      <c r="AU241" s="241" t="s">
        <v>83</v>
      </c>
      <c r="AY241" s="18" t="s">
        <v>232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237</v>
      </c>
      <c r="BM241" s="241" t="s">
        <v>2083</v>
      </c>
    </row>
    <row r="242" s="2" customFormat="1" ht="16.5" customHeight="1">
      <c r="A242" s="39"/>
      <c r="B242" s="40"/>
      <c r="C242" s="229" t="s">
        <v>885</v>
      </c>
      <c r="D242" s="229" t="s">
        <v>234</v>
      </c>
      <c r="E242" s="230" t="s">
        <v>3041</v>
      </c>
      <c r="F242" s="231" t="s">
        <v>3042</v>
      </c>
      <c r="G242" s="232" t="s">
        <v>1049</v>
      </c>
      <c r="H242" s="233">
        <v>40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237</v>
      </c>
      <c r="AT242" s="241" t="s">
        <v>234</v>
      </c>
      <c r="AU242" s="241" t="s">
        <v>83</v>
      </c>
      <c r="AY242" s="18" t="s">
        <v>232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237</v>
      </c>
      <c r="BM242" s="241" t="s">
        <v>2086</v>
      </c>
    </row>
    <row r="243" s="2" customFormat="1" ht="16.5" customHeight="1">
      <c r="A243" s="39"/>
      <c r="B243" s="40"/>
      <c r="C243" s="229" t="s">
        <v>889</v>
      </c>
      <c r="D243" s="229" t="s">
        <v>234</v>
      </c>
      <c r="E243" s="230" t="s">
        <v>3043</v>
      </c>
      <c r="F243" s="231" t="s">
        <v>3044</v>
      </c>
      <c r="G243" s="232" t="s">
        <v>1049</v>
      </c>
      <c r="H243" s="233">
        <v>64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237</v>
      </c>
      <c r="AT243" s="241" t="s">
        <v>234</v>
      </c>
      <c r="AU243" s="241" t="s">
        <v>83</v>
      </c>
      <c r="AY243" s="18" t="s">
        <v>232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237</v>
      </c>
      <c r="BM243" s="241" t="s">
        <v>2089</v>
      </c>
    </row>
    <row r="244" s="2" customFormat="1" ht="16.5" customHeight="1">
      <c r="A244" s="39"/>
      <c r="B244" s="40"/>
      <c r="C244" s="229" t="s">
        <v>893</v>
      </c>
      <c r="D244" s="229" t="s">
        <v>234</v>
      </c>
      <c r="E244" s="230" t="s">
        <v>3045</v>
      </c>
      <c r="F244" s="231" t="s">
        <v>3046</v>
      </c>
      <c r="G244" s="232" t="s">
        <v>1049</v>
      </c>
      <c r="H244" s="233">
        <v>40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237</v>
      </c>
      <c r="AT244" s="241" t="s">
        <v>234</v>
      </c>
      <c r="AU244" s="241" t="s">
        <v>83</v>
      </c>
      <c r="AY244" s="18" t="s">
        <v>232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237</v>
      </c>
      <c r="BM244" s="241" t="s">
        <v>2092</v>
      </c>
    </row>
    <row r="245" s="2" customFormat="1" ht="16.5" customHeight="1">
      <c r="A245" s="39"/>
      <c r="B245" s="40"/>
      <c r="C245" s="229" t="s">
        <v>897</v>
      </c>
      <c r="D245" s="229" t="s">
        <v>234</v>
      </c>
      <c r="E245" s="230" t="s">
        <v>3047</v>
      </c>
      <c r="F245" s="231" t="s">
        <v>2877</v>
      </c>
      <c r="G245" s="232" t="s">
        <v>948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237</v>
      </c>
      <c r="AT245" s="241" t="s">
        <v>234</v>
      </c>
      <c r="AU245" s="241" t="s">
        <v>83</v>
      </c>
      <c r="AY245" s="18" t="s">
        <v>232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237</v>
      </c>
      <c r="BM245" s="241" t="s">
        <v>2095</v>
      </c>
    </row>
    <row r="246" s="2" customFormat="1" ht="16.5" customHeight="1">
      <c r="A246" s="39"/>
      <c r="B246" s="40"/>
      <c r="C246" s="229" t="s">
        <v>901</v>
      </c>
      <c r="D246" s="229" t="s">
        <v>234</v>
      </c>
      <c r="E246" s="230" t="s">
        <v>3048</v>
      </c>
      <c r="F246" s="231" t="s">
        <v>2879</v>
      </c>
      <c r="G246" s="232" t="s">
        <v>948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237</v>
      </c>
      <c r="AT246" s="241" t="s">
        <v>234</v>
      </c>
      <c r="AU246" s="241" t="s">
        <v>83</v>
      </c>
      <c r="AY246" s="18" t="s">
        <v>232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237</v>
      </c>
      <c r="BM246" s="241" t="s">
        <v>2098</v>
      </c>
    </row>
    <row r="247" s="12" customFormat="1" ht="25.92" customHeight="1">
      <c r="A247" s="12"/>
      <c r="B247" s="213"/>
      <c r="C247" s="214"/>
      <c r="D247" s="215" t="s">
        <v>75</v>
      </c>
      <c r="E247" s="216" t="s">
        <v>273</v>
      </c>
      <c r="F247" s="216" t="s">
        <v>3049</v>
      </c>
      <c r="G247" s="214"/>
      <c r="H247" s="214"/>
      <c r="I247" s="217"/>
      <c r="J247" s="218">
        <f>BK247</f>
        <v>0</v>
      </c>
      <c r="K247" s="214"/>
      <c r="L247" s="219"/>
      <c r="M247" s="220"/>
      <c r="N247" s="221"/>
      <c r="O247" s="221"/>
      <c r="P247" s="222">
        <f>SUM(P248:P257)</f>
        <v>0</v>
      </c>
      <c r="Q247" s="221"/>
      <c r="R247" s="222">
        <f>SUM(R248:R257)</f>
        <v>0</v>
      </c>
      <c r="S247" s="221"/>
      <c r="T247" s="223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4" t="s">
        <v>83</v>
      </c>
      <c r="AT247" s="225" t="s">
        <v>75</v>
      </c>
      <c r="AU247" s="225" t="s">
        <v>76</v>
      </c>
      <c r="AY247" s="224" t="s">
        <v>232</v>
      </c>
      <c r="BK247" s="226">
        <f>SUM(BK248:BK257)</f>
        <v>0</v>
      </c>
    </row>
    <row r="248" s="2" customFormat="1" ht="24.15" customHeight="1">
      <c r="A248" s="39"/>
      <c r="B248" s="40"/>
      <c r="C248" s="229" t="s">
        <v>913</v>
      </c>
      <c r="D248" s="229" t="s">
        <v>234</v>
      </c>
      <c r="E248" s="230" t="s">
        <v>3050</v>
      </c>
      <c r="F248" s="231" t="s">
        <v>3051</v>
      </c>
      <c r="G248" s="232" t="s">
        <v>167</v>
      </c>
      <c r="H248" s="233">
        <v>30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237</v>
      </c>
      <c r="AT248" s="241" t="s">
        <v>234</v>
      </c>
      <c r="AU248" s="241" t="s">
        <v>83</v>
      </c>
      <c r="AY248" s="18" t="s">
        <v>232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237</v>
      </c>
      <c r="BM248" s="241" t="s">
        <v>2099</v>
      </c>
    </row>
    <row r="249" s="2" customFormat="1" ht="16.5" customHeight="1">
      <c r="A249" s="39"/>
      <c r="B249" s="40"/>
      <c r="C249" s="229" t="s">
        <v>917</v>
      </c>
      <c r="D249" s="229" t="s">
        <v>234</v>
      </c>
      <c r="E249" s="230" t="s">
        <v>3052</v>
      </c>
      <c r="F249" s="231" t="s">
        <v>3053</v>
      </c>
      <c r="G249" s="232" t="s">
        <v>1049</v>
      </c>
      <c r="H249" s="233">
        <v>10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237</v>
      </c>
      <c r="AT249" s="241" t="s">
        <v>234</v>
      </c>
      <c r="AU249" s="241" t="s">
        <v>83</v>
      </c>
      <c r="AY249" s="18" t="s">
        <v>232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237</v>
      </c>
      <c r="BM249" s="241" t="s">
        <v>2102</v>
      </c>
    </row>
    <row r="250" s="2" customFormat="1" ht="24.15" customHeight="1">
      <c r="A250" s="39"/>
      <c r="B250" s="40"/>
      <c r="C250" s="229" t="s">
        <v>921</v>
      </c>
      <c r="D250" s="229" t="s">
        <v>234</v>
      </c>
      <c r="E250" s="230" t="s">
        <v>3054</v>
      </c>
      <c r="F250" s="231" t="s">
        <v>3055</v>
      </c>
      <c r="G250" s="232" t="s">
        <v>1049</v>
      </c>
      <c r="H250" s="233">
        <v>85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237</v>
      </c>
      <c r="AT250" s="241" t="s">
        <v>234</v>
      </c>
      <c r="AU250" s="241" t="s">
        <v>83</v>
      </c>
      <c r="AY250" s="18" t="s">
        <v>232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237</v>
      </c>
      <c r="BM250" s="241" t="s">
        <v>2103</v>
      </c>
    </row>
    <row r="251" s="2" customFormat="1" ht="21.75" customHeight="1">
      <c r="A251" s="39"/>
      <c r="B251" s="40"/>
      <c r="C251" s="229" t="s">
        <v>925</v>
      </c>
      <c r="D251" s="229" t="s">
        <v>234</v>
      </c>
      <c r="E251" s="230" t="s">
        <v>3056</v>
      </c>
      <c r="F251" s="231" t="s">
        <v>3057</v>
      </c>
      <c r="G251" s="232" t="s">
        <v>1049</v>
      </c>
      <c r="H251" s="233">
        <v>102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237</v>
      </c>
      <c r="AT251" s="241" t="s">
        <v>234</v>
      </c>
      <c r="AU251" s="241" t="s">
        <v>83</v>
      </c>
      <c r="AY251" s="18" t="s">
        <v>232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237</v>
      </c>
      <c r="BM251" s="241" t="s">
        <v>2106</v>
      </c>
    </row>
    <row r="252" s="2" customFormat="1" ht="33" customHeight="1">
      <c r="A252" s="39"/>
      <c r="B252" s="40"/>
      <c r="C252" s="229" t="s">
        <v>929</v>
      </c>
      <c r="D252" s="229" t="s">
        <v>234</v>
      </c>
      <c r="E252" s="230" t="s">
        <v>3058</v>
      </c>
      <c r="F252" s="231" t="s">
        <v>3059</v>
      </c>
      <c r="G252" s="232" t="s">
        <v>1049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237</v>
      </c>
      <c r="AT252" s="241" t="s">
        <v>234</v>
      </c>
      <c r="AU252" s="241" t="s">
        <v>83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237</v>
      </c>
      <c r="BM252" s="241" t="s">
        <v>2109</v>
      </c>
    </row>
    <row r="253" s="2" customFormat="1" ht="44.25" customHeight="1">
      <c r="A253" s="39"/>
      <c r="B253" s="40"/>
      <c r="C253" s="229" t="s">
        <v>933</v>
      </c>
      <c r="D253" s="229" t="s">
        <v>234</v>
      </c>
      <c r="E253" s="230" t="s">
        <v>3060</v>
      </c>
      <c r="F253" s="231" t="s">
        <v>3061</v>
      </c>
      <c r="G253" s="232" t="s">
        <v>1049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237</v>
      </c>
      <c r="AT253" s="241" t="s">
        <v>234</v>
      </c>
      <c r="AU253" s="241" t="s">
        <v>83</v>
      </c>
      <c r="AY253" s="18" t="s">
        <v>232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237</v>
      </c>
      <c r="BM253" s="241" t="s">
        <v>2112</v>
      </c>
    </row>
    <row r="254" s="2" customFormat="1" ht="37.8" customHeight="1">
      <c r="A254" s="39"/>
      <c r="B254" s="40"/>
      <c r="C254" s="229" t="s">
        <v>937</v>
      </c>
      <c r="D254" s="229" t="s">
        <v>234</v>
      </c>
      <c r="E254" s="230" t="s">
        <v>3062</v>
      </c>
      <c r="F254" s="231" t="s">
        <v>3063</v>
      </c>
      <c r="G254" s="232" t="s">
        <v>1049</v>
      </c>
      <c r="H254" s="233">
        <v>12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237</v>
      </c>
      <c r="AT254" s="241" t="s">
        <v>234</v>
      </c>
      <c r="AU254" s="241" t="s">
        <v>83</v>
      </c>
      <c r="AY254" s="18" t="s">
        <v>232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237</v>
      </c>
      <c r="BM254" s="241" t="s">
        <v>2115</v>
      </c>
    </row>
    <row r="255" s="2" customFormat="1" ht="24.15" customHeight="1">
      <c r="A255" s="39"/>
      <c r="B255" s="40"/>
      <c r="C255" s="229" t="s">
        <v>941</v>
      </c>
      <c r="D255" s="229" t="s">
        <v>234</v>
      </c>
      <c r="E255" s="230" t="s">
        <v>3064</v>
      </c>
      <c r="F255" s="231" t="s">
        <v>3065</v>
      </c>
      <c r="G255" s="232" t="s">
        <v>1049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237</v>
      </c>
      <c r="AT255" s="241" t="s">
        <v>234</v>
      </c>
      <c r="AU255" s="241" t="s">
        <v>83</v>
      </c>
      <c r="AY255" s="18" t="s">
        <v>232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237</v>
      </c>
      <c r="BM255" s="241" t="s">
        <v>2118</v>
      </c>
    </row>
    <row r="256" s="2" customFormat="1" ht="16.5" customHeight="1">
      <c r="A256" s="39"/>
      <c r="B256" s="40"/>
      <c r="C256" s="229" t="s">
        <v>945</v>
      </c>
      <c r="D256" s="229" t="s">
        <v>234</v>
      </c>
      <c r="E256" s="230" t="s">
        <v>3066</v>
      </c>
      <c r="F256" s="231" t="s">
        <v>2877</v>
      </c>
      <c r="G256" s="232" t="s">
        <v>948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237</v>
      </c>
      <c r="AT256" s="241" t="s">
        <v>234</v>
      </c>
      <c r="AU256" s="241" t="s">
        <v>83</v>
      </c>
      <c r="AY256" s="18" t="s">
        <v>232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237</v>
      </c>
      <c r="BM256" s="241" t="s">
        <v>2121</v>
      </c>
    </row>
    <row r="257" s="2" customFormat="1" ht="16.5" customHeight="1">
      <c r="A257" s="39"/>
      <c r="B257" s="40"/>
      <c r="C257" s="229" t="s">
        <v>950</v>
      </c>
      <c r="D257" s="229" t="s">
        <v>234</v>
      </c>
      <c r="E257" s="230" t="s">
        <v>3067</v>
      </c>
      <c r="F257" s="231" t="s">
        <v>2879</v>
      </c>
      <c r="G257" s="232" t="s">
        <v>948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237</v>
      </c>
      <c r="AT257" s="241" t="s">
        <v>234</v>
      </c>
      <c r="AU257" s="241" t="s">
        <v>83</v>
      </c>
      <c r="AY257" s="18" t="s">
        <v>232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237</v>
      </c>
      <c r="BM257" s="241" t="s">
        <v>2122</v>
      </c>
    </row>
    <row r="258" s="12" customFormat="1" ht="25.92" customHeight="1">
      <c r="A258" s="12"/>
      <c r="B258" s="213"/>
      <c r="C258" s="214"/>
      <c r="D258" s="215" t="s">
        <v>75</v>
      </c>
      <c r="E258" s="216" t="s">
        <v>281</v>
      </c>
      <c r="F258" s="216" t="s">
        <v>3068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SUM(P259:P265)</f>
        <v>0</v>
      </c>
      <c r="Q258" s="221"/>
      <c r="R258" s="222">
        <f>SUM(R259:R265)</f>
        <v>0</v>
      </c>
      <c r="S258" s="221"/>
      <c r="T258" s="223">
        <f>SUM(T259:T265)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83</v>
      </c>
      <c r="AT258" s="225" t="s">
        <v>75</v>
      </c>
      <c r="AU258" s="225" t="s">
        <v>76</v>
      </c>
      <c r="AY258" s="224" t="s">
        <v>232</v>
      </c>
      <c r="BK258" s="226">
        <f>SUM(BK259:BK265)</f>
        <v>0</v>
      </c>
    </row>
    <row r="259" s="2" customFormat="1" ht="24.15" customHeight="1">
      <c r="A259" s="39"/>
      <c r="B259" s="40"/>
      <c r="C259" s="229" t="s">
        <v>1014</v>
      </c>
      <c r="D259" s="229" t="s">
        <v>234</v>
      </c>
      <c r="E259" s="230" t="s">
        <v>3069</v>
      </c>
      <c r="F259" s="231" t="s">
        <v>3070</v>
      </c>
      <c r="G259" s="232" t="s">
        <v>964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237</v>
      </c>
      <c r="AT259" s="241" t="s">
        <v>234</v>
      </c>
      <c r="AU259" s="241" t="s">
        <v>83</v>
      </c>
      <c r="AY259" s="18" t="s">
        <v>232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237</v>
      </c>
      <c r="BM259" s="241" t="s">
        <v>2123</v>
      </c>
    </row>
    <row r="260" s="2" customFormat="1" ht="24.15" customHeight="1">
      <c r="A260" s="39"/>
      <c r="B260" s="40"/>
      <c r="C260" s="229" t="s">
        <v>1018</v>
      </c>
      <c r="D260" s="229" t="s">
        <v>234</v>
      </c>
      <c r="E260" s="230" t="s">
        <v>3071</v>
      </c>
      <c r="F260" s="231" t="s">
        <v>3072</v>
      </c>
      <c r="G260" s="232" t="s">
        <v>964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237</v>
      </c>
      <c r="AT260" s="241" t="s">
        <v>234</v>
      </c>
      <c r="AU260" s="241" t="s">
        <v>83</v>
      </c>
      <c r="AY260" s="18" t="s">
        <v>232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237</v>
      </c>
      <c r="BM260" s="241" t="s">
        <v>2126</v>
      </c>
    </row>
    <row r="261" s="2" customFormat="1" ht="24.15" customHeight="1">
      <c r="A261" s="39"/>
      <c r="B261" s="40"/>
      <c r="C261" s="229" t="s">
        <v>1023</v>
      </c>
      <c r="D261" s="229" t="s">
        <v>234</v>
      </c>
      <c r="E261" s="230" t="s">
        <v>3073</v>
      </c>
      <c r="F261" s="231" t="s">
        <v>3074</v>
      </c>
      <c r="G261" s="232" t="s">
        <v>964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237</v>
      </c>
      <c r="AT261" s="241" t="s">
        <v>234</v>
      </c>
      <c r="AU261" s="241" t="s">
        <v>83</v>
      </c>
      <c r="AY261" s="18" t="s">
        <v>232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237</v>
      </c>
      <c r="BM261" s="241" t="s">
        <v>2129</v>
      </c>
    </row>
    <row r="262" s="2" customFormat="1" ht="16.5" customHeight="1">
      <c r="A262" s="39"/>
      <c r="B262" s="40"/>
      <c r="C262" s="229" t="s">
        <v>1066</v>
      </c>
      <c r="D262" s="229" t="s">
        <v>234</v>
      </c>
      <c r="E262" s="230" t="s">
        <v>3075</v>
      </c>
      <c r="F262" s="231" t="s">
        <v>3076</v>
      </c>
      <c r="G262" s="232" t="s">
        <v>1049</v>
      </c>
      <c r="H262" s="233">
        <v>2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237</v>
      </c>
      <c r="AT262" s="241" t="s">
        <v>234</v>
      </c>
      <c r="AU262" s="241" t="s">
        <v>83</v>
      </c>
      <c r="AY262" s="18" t="s">
        <v>232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237</v>
      </c>
      <c r="BM262" s="241" t="s">
        <v>2132</v>
      </c>
    </row>
    <row r="263" s="2" customFormat="1" ht="16.5" customHeight="1">
      <c r="A263" s="39"/>
      <c r="B263" s="40"/>
      <c r="C263" s="229" t="s">
        <v>1070</v>
      </c>
      <c r="D263" s="229" t="s">
        <v>234</v>
      </c>
      <c r="E263" s="230" t="s">
        <v>3077</v>
      </c>
      <c r="F263" s="231" t="s">
        <v>3078</v>
      </c>
      <c r="G263" s="232" t="s">
        <v>1049</v>
      </c>
      <c r="H263" s="233">
        <v>2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237</v>
      </c>
      <c r="AT263" s="241" t="s">
        <v>234</v>
      </c>
      <c r="AU263" s="241" t="s">
        <v>83</v>
      </c>
      <c r="AY263" s="18" t="s">
        <v>232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237</v>
      </c>
      <c r="BM263" s="241" t="s">
        <v>2135</v>
      </c>
    </row>
    <row r="264" s="2" customFormat="1" ht="16.5" customHeight="1">
      <c r="A264" s="39"/>
      <c r="B264" s="40"/>
      <c r="C264" s="229" t="s">
        <v>1076</v>
      </c>
      <c r="D264" s="229" t="s">
        <v>234</v>
      </c>
      <c r="E264" s="230" t="s">
        <v>3079</v>
      </c>
      <c r="F264" s="231" t="s">
        <v>3080</v>
      </c>
      <c r="G264" s="232" t="s">
        <v>1049</v>
      </c>
      <c r="H264" s="233">
        <v>2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237</v>
      </c>
      <c r="AT264" s="241" t="s">
        <v>234</v>
      </c>
      <c r="AU264" s="241" t="s">
        <v>83</v>
      </c>
      <c r="AY264" s="18" t="s">
        <v>232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237</v>
      </c>
      <c r="BM264" s="241" t="s">
        <v>2138</v>
      </c>
    </row>
    <row r="265" s="2" customFormat="1" ht="24.15" customHeight="1">
      <c r="A265" s="39"/>
      <c r="B265" s="40"/>
      <c r="C265" s="229" t="s">
        <v>1083</v>
      </c>
      <c r="D265" s="229" t="s">
        <v>234</v>
      </c>
      <c r="E265" s="230" t="s">
        <v>3081</v>
      </c>
      <c r="F265" s="231" t="s">
        <v>3082</v>
      </c>
      <c r="G265" s="232" t="s">
        <v>1049</v>
      </c>
      <c r="H265" s="233">
        <v>540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237</v>
      </c>
      <c r="AT265" s="241" t="s">
        <v>234</v>
      </c>
      <c r="AU265" s="241" t="s">
        <v>83</v>
      </c>
      <c r="AY265" s="18" t="s">
        <v>232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237</v>
      </c>
      <c r="BM265" s="241" t="s">
        <v>2141</v>
      </c>
    </row>
    <row r="266" s="12" customFormat="1" ht="25.92" customHeight="1">
      <c r="A266" s="12"/>
      <c r="B266" s="213"/>
      <c r="C266" s="214"/>
      <c r="D266" s="215" t="s">
        <v>75</v>
      </c>
      <c r="E266" s="216" t="s">
        <v>285</v>
      </c>
      <c r="F266" s="216" t="s">
        <v>3083</v>
      </c>
      <c r="G266" s="214"/>
      <c r="H266" s="214"/>
      <c r="I266" s="217"/>
      <c r="J266" s="218">
        <f>BK266</f>
        <v>0</v>
      </c>
      <c r="K266" s="214"/>
      <c r="L266" s="219"/>
      <c r="M266" s="220"/>
      <c r="N266" s="221"/>
      <c r="O266" s="221"/>
      <c r="P266" s="222">
        <f>SUM(P267:P281)</f>
        <v>0</v>
      </c>
      <c r="Q266" s="221"/>
      <c r="R266" s="222">
        <f>SUM(R267:R281)</f>
        <v>0</v>
      </c>
      <c r="S266" s="221"/>
      <c r="T266" s="223">
        <f>SUM(T267:T281)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83</v>
      </c>
      <c r="AT266" s="225" t="s">
        <v>75</v>
      </c>
      <c r="AU266" s="225" t="s">
        <v>76</v>
      </c>
      <c r="AY266" s="224" t="s">
        <v>232</v>
      </c>
      <c r="BK266" s="226">
        <f>SUM(BK267:BK281)</f>
        <v>0</v>
      </c>
    </row>
    <row r="267" s="2" customFormat="1" ht="16.5" customHeight="1">
      <c r="A267" s="39"/>
      <c r="B267" s="40"/>
      <c r="C267" s="229" t="s">
        <v>1098</v>
      </c>
      <c r="D267" s="229" t="s">
        <v>234</v>
      </c>
      <c r="E267" s="230" t="s">
        <v>3084</v>
      </c>
      <c r="F267" s="231" t="s">
        <v>3085</v>
      </c>
      <c r="G267" s="232" t="s">
        <v>2228</v>
      </c>
      <c r="H267" s="233">
        <v>200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237</v>
      </c>
      <c r="AT267" s="241" t="s">
        <v>234</v>
      </c>
      <c r="AU267" s="241" t="s">
        <v>83</v>
      </c>
      <c r="AY267" s="18" t="s">
        <v>232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237</v>
      </c>
      <c r="BM267" s="241" t="s">
        <v>2144</v>
      </c>
    </row>
    <row r="268" s="2" customFormat="1" ht="16.5" customHeight="1">
      <c r="A268" s="39"/>
      <c r="B268" s="40"/>
      <c r="C268" s="229" t="s">
        <v>1102</v>
      </c>
      <c r="D268" s="229" t="s">
        <v>234</v>
      </c>
      <c r="E268" s="230" t="s">
        <v>3086</v>
      </c>
      <c r="F268" s="231" t="s">
        <v>3087</v>
      </c>
      <c r="G268" s="232" t="s">
        <v>964</v>
      </c>
      <c r="H268" s="233">
        <v>50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237</v>
      </c>
      <c r="AT268" s="241" t="s">
        <v>234</v>
      </c>
      <c r="AU268" s="241" t="s">
        <v>83</v>
      </c>
      <c r="AY268" s="18" t="s">
        <v>232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237</v>
      </c>
      <c r="BM268" s="241" t="s">
        <v>2147</v>
      </c>
    </row>
    <row r="269" s="2" customFormat="1" ht="16.5" customHeight="1">
      <c r="A269" s="39"/>
      <c r="B269" s="40"/>
      <c r="C269" s="229" t="s">
        <v>1108</v>
      </c>
      <c r="D269" s="229" t="s">
        <v>234</v>
      </c>
      <c r="E269" s="230" t="s">
        <v>3088</v>
      </c>
      <c r="F269" s="231" t="s">
        <v>3089</v>
      </c>
      <c r="G269" s="232" t="s">
        <v>2228</v>
      </c>
      <c r="H269" s="233">
        <v>200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237</v>
      </c>
      <c r="AT269" s="241" t="s">
        <v>234</v>
      </c>
      <c r="AU269" s="241" t="s">
        <v>83</v>
      </c>
      <c r="AY269" s="18" t="s">
        <v>232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237</v>
      </c>
      <c r="BM269" s="241" t="s">
        <v>2150</v>
      </c>
    </row>
    <row r="270" s="2" customFormat="1" ht="16.5" customHeight="1">
      <c r="A270" s="39"/>
      <c r="B270" s="40"/>
      <c r="C270" s="229" t="s">
        <v>1149</v>
      </c>
      <c r="D270" s="229" t="s">
        <v>234</v>
      </c>
      <c r="E270" s="230" t="s">
        <v>3090</v>
      </c>
      <c r="F270" s="231" t="s">
        <v>3091</v>
      </c>
      <c r="G270" s="232" t="s">
        <v>2228</v>
      </c>
      <c r="H270" s="233">
        <v>90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237</v>
      </c>
      <c r="AT270" s="241" t="s">
        <v>234</v>
      </c>
      <c r="AU270" s="241" t="s">
        <v>83</v>
      </c>
      <c r="AY270" s="18" t="s">
        <v>232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237</v>
      </c>
      <c r="BM270" s="241" t="s">
        <v>2153</v>
      </c>
    </row>
    <row r="271" s="2" customFormat="1" ht="16.5" customHeight="1">
      <c r="A271" s="39"/>
      <c r="B271" s="40"/>
      <c r="C271" s="229" t="s">
        <v>1154</v>
      </c>
      <c r="D271" s="229" t="s">
        <v>234</v>
      </c>
      <c r="E271" s="230" t="s">
        <v>3092</v>
      </c>
      <c r="F271" s="231" t="s">
        <v>3093</v>
      </c>
      <c r="G271" s="232" t="s">
        <v>2228</v>
      </c>
      <c r="H271" s="233">
        <v>110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237</v>
      </c>
      <c r="AT271" s="241" t="s">
        <v>234</v>
      </c>
      <c r="AU271" s="241" t="s">
        <v>83</v>
      </c>
      <c r="AY271" s="18" t="s">
        <v>232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237</v>
      </c>
      <c r="BM271" s="241" t="s">
        <v>2156</v>
      </c>
    </row>
    <row r="272" s="2" customFormat="1" ht="16.5" customHeight="1">
      <c r="A272" s="39"/>
      <c r="B272" s="40"/>
      <c r="C272" s="229" t="s">
        <v>1159</v>
      </c>
      <c r="D272" s="229" t="s">
        <v>234</v>
      </c>
      <c r="E272" s="230" t="s">
        <v>3094</v>
      </c>
      <c r="F272" s="231" t="s">
        <v>3095</v>
      </c>
      <c r="G272" s="232" t="s">
        <v>164</v>
      </c>
      <c r="H272" s="233">
        <v>20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237</v>
      </c>
      <c r="AT272" s="241" t="s">
        <v>234</v>
      </c>
      <c r="AU272" s="241" t="s">
        <v>83</v>
      </c>
      <c r="AY272" s="18" t="s">
        <v>232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237</v>
      </c>
      <c r="BM272" s="241" t="s">
        <v>2159</v>
      </c>
    </row>
    <row r="273" s="2" customFormat="1" ht="16.5" customHeight="1">
      <c r="A273" s="39"/>
      <c r="B273" s="40"/>
      <c r="C273" s="229" t="s">
        <v>1173</v>
      </c>
      <c r="D273" s="229" t="s">
        <v>234</v>
      </c>
      <c r="E273" s="230" t="s">
        <v>3096</v>
      </c>
      <c r="F273" s="231" t="s">
        <v>3097</v>
      </c>
      <c r="G273" s="232" t="s">
        <v>2228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237</v>
      </c>
      <c r="AT273" s="241" t="s">
        <v>234</v>
      </c>
      <c r="AU273" s="241" t="s">
        <v>83</v>
      </c>
      <c r="AY273" s="18" t="s">
        <v>232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237</v>
      </c>
      <c r="BM273" s="241" t="s">
        <v>2162</v>
      </c>
    </row>
    <row r="274" s="2" customFormat="1" ht="24.15" customHeight="1">
      <c r="A274" s="39"/>
      <c r="B274" s="40"/>
      <c r="C274" s="229" t="s">
        <v>1179</v>
      </c>
      <c r="D274" s="229" t="s">
        <v>234</v>
      </c>
      <c r="E274" s="230" t="s">
        <v>3098</v>
      </c>
      <c r="F274" s="231" t="s">
        <v>3099</v>
      </c>
      <c r="G274" s="232" t="s">
        <v>2228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237</v>
      </c>
      <c r="AT274" s="241" t="s">
        <v>234</v>
      </c>
      <c r="AU274" s="241" t="s">
        <v>83</v>
      </c>
      <c r="AY274" s="18" t="s">
        <v>232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237</v>
      </c>
      <c r="BM274" s="241" t="s">
        <v>2165</v>
      </c>
    </row>
    <row r="275" s="2" customFormat="1" ht="37.8" customHeight="1">
      <c r="A275" s="39"/>
      <c r="B275" s="40"/>
      <c r="C275" s="229" t="s">
        <v>1194</v>
      </c>
      <c r="D275" s="229" t="s">
        <v>234</v>
      </c>
      <c r="E275" s="230" t="s">
        <v>3100</v>
      </c>
      <c r="F275" s="231" t="s">
        <v>3101</v>
      </c>
      <c r="G275" s="232" t="s">
        <v>2228</v>
      </c>
      <c r="H275" s="233">
        <v>100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237</v>
      </c>
      <c r="AT275" s="241" t="s">
        <v>234</v>
      </c>
      <c r="AU275" s="241" t="s">
        <v>83</v>
      </c>
      <c r="AY275" s="18" t="s">
        <v>232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237</v>
      </c>
      <c r="BM275" s="241" t="s">
        <v>2168</v>
      </c>
    </row>
    <row r="276" s="2" customFormat="1" ht="24.15" customHeight="1">
      <c r="A276" s="39"/>
      <c r="B276" s="40"/>
      <c r="C276" s="229" t="s">
        <v>1200</v>
      </c>
      <c r="D276" s="229" t="s">
        <v>234</v>
      </c>
      <c r="E276" s="230" t="s">
        <v>3102</v>
      </c>
      <c r="F276" s="231" t="s">
        <v>3103</v>
      </c>
      <c r="G276" s="232" t="s">
        <v>2228</v>
      </c>
      <c r="H276" s="233">
        <v>50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237</v>
      </c>
      <c r="AT276" s="241" t="s">
        <v>234</v>
      </c>
      <c r="AU276" s="241" t="s">
        <v>83</v>
      </c>
      <c r="AY276" s="18" t="s">
        <v>232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237</v>
      </c>
      <c r="BM276" s="241" t="s">
        <v>2171</v>
      </c>
    </row>
    <row r="277" s="2" customFormat="1" ht="24.15" customHeight="1">
      <c r="A277" s="39"/>
      <c r="B277" s="40"/>
      <c r="C277" s="229" t="s">
        <v>1220</v>
      </c>
      <c r="D277" s="229" t="s">
        <v>234</v>
      </c>
      <c r="E277" s="230" t="s">
        <v>3104</v>
      </c>
      <c r="F277" s="231" t="s">
        <v>3105</v>
      </c>
      <c r="G277" s="232" t="s">
        <v>2228</v>
      </c>
      <c r="H277" s="233">
        <v>50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237</v>
      </c>
      <c r="AT277" s="241" t="s">
        <v>234</v>
      </c>
      <c r="AU277" s="241" t="s">
        <v>83</v>
      </c>
      <c r="AY277" s="18" t="s">
        <v>232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237</v>
      </c>
      <c r="BM277" s="241" t="s">
        <v>2174</v>
      </c>
    </row>
    <row r="278" s="2" customFormat="1" ht="37.8" customHeight="1">
      <c r="A278" s="39"/>
      <c r="B278" s="40"/>
      <c r="C278" s="229" t="s">
        <v>1230</v>
      </c>
      <c r="D278" s="229" t="s">
        <v>234</v>
      </c>
      <c r="E278" s="230" t="s">
        <v>3106</v>
      </c>
      <c r="F278" s="231" t="s">
        <v>3107</v>
      </c>
      <c r="G278" s="232" t="s">
        <v>2228</v>
      </c>
      <c r="H278" s="233">
        <v>120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237</v>
      </c>
      <c r="AT278" s="241" t="s">
        <v>234</v>
      </c>
      <c r="AU278" s="241" t="s">
        <v>83</v>
      </c>
      <c r="AY278" s="18" t="s">
        <v>232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237</v>
      </c>
      <c r="BM278" s="241" t="s">
        <v>2180</v>
      </c>
    </row>
    <row r="279" s="2" customFormat="1" ht="44.25" customHeight="1">
      <c r="A279" s="39"/>
      <c r="B279" s="40"/>
      <c r="C279" s="229" t="s">
        <v>1234</v>
      </c>
      <c r="D279" s="229" t="s">
        <v>234</v>
      </c>
      <c r="E279" s="230" t="s">
        <v>3108</v>
      </c>
      <c r="F279" s="231" t="s">
        <v>3109</v>
      </c>
      <c r="G279" s="232" t="s">
        <v>2228</v>
      </c>
      <c r="H279" s="233">
        <v>70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237</v>
      </c>
      <c r="AT279" s="241" t="s">
        <v>234</v>
      </c>
      <c r="AU279" s="241" t="s">
        <v>83</v>
      </c>
      <c r="AY279" s="18" t="s">
        <v>232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237</v>
      </c>
      <c r="BM279" s="241" t="s">
        <v>2183</v>
      </c>
    </row>
    <row r="280" s="2" customFormat="1" ht="24.15" customHeight="1">
      <c r="A280" s="39"/>
      <c r="B280" s="40"/>
      <c r="C280" s="229" t="s">
        <v>1238</v>
      </c>
      <c r="D280" s="229" t="s">
        <v>234</v>
      </c>
      <c r="E280" s="230" t="s">
        <v>3110</v>
      </c>
      <c r="F280" s="231" t="s">
        <v>3111</v>
      </c>
      <c r="G280" s="232" t="s">
        <v>2228</v>
      </c>
      <c r="H280" s="233">
        <v>50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237</v>
      </c>
      <c r="AT280" s="241" t="s">
        <v>234</v>
      </c>
      <c r="AU280" s="241" t="s">
        <v>83</v>
      </c>
      <c r="AY280" s="18" t="s">
        <v>232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237</v>
      </c>
      <c r="BM280" s="241" t="s">
        <v>2186</v>
      </c>
    </row>
    <row r="281" s="2" customFormat="1" ht="24.15" customHeight="1">
      <c r="A281" s="39"/>
      <c r="B281" s="40"/>
      <c r="C281" s="229" t="s">
        <v>1244</v>
      </c>
      <c r="D281" s="229" t="s">
        <v>234</v>
      </c>
      <c r="E281" s="230" t="s">
        <v>3112</v>
      </c>
      <c r="F281" s="231" t="s">
        <v>3113</v>
      </c>
      <c r="G281" s="232" t="s">
        <v>2228</v>
      </c>
      <c r="H281" s="233">
        <v>100</v>
      </c>
      <c r="I281" s="234"/>
      <c r="J281" s="235">
        <f>ROUND(I281*H281,2)</f>
        <v>0</v>
      </c>
      <c r="K281" s="236"/>
      <c r="L281" s="45"/>
      <c r="M281" s="302" t="s">
        <v>1</v>
      </c>
      <c r="N281" s="303" t="s">
        <v>41</v>
      </c>
      <c r="O281" s="304"/>
      <c r="P281" s="305">
        <f>O281*H281</f>
        <v>0</v>
      </c>
      <c r="Q281" s="305">
        <v>0</v>
      </c>
      <c r="R281" s="305">
        <f>Q281*H281</f>
        <v>0</v>
      </c>
      <c r="S281" s="305">
        <v>0</v>
      </c>
      <c r="T281" s="30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237</v>
      </c>
      <c r="AT281" s="241" t="s">
        <v>234</v>
      </c>
      <c r="AU281" s="241" t="s">
        <v>83</v>
      </c>
      <c r="AY281" s="18" t="s">
        <v>232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237</v>
      </c>
      <c r="BM281" s="241" t="s">
        <v>2189</v>
      </c>
    </row>
    <row r="282" s="2" customFormat="1" ht="6.96" customHeight="1">
      <c r="A282" s="39"/>
      <c r="B282" s="67"/>
      <c r="C282" s="68"/>
      <c r="D282" s="68"/>
      <c r="E282" s="68"/>
      <c r="F282" s="68"/>
      <c r="G282" s="68"/>
      <c r="H282" s="68"/>
      <c r="I282" s="68"/>
      <c r="J282" s="68"/>
      <c r="K282" s="68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nzCBs92Bw90JhVSJIkaCtzbIgw7i5R+Pjw6Do2dqW4QjN1LhMbdtCpScy2MIS/NV2Ynmm0s9oXoz/bnSU/iLaA==" hashValue="BZBm2EMw6A30u6wgcyjI4zKruaGj30lVstf08qbxhyG/6WNv4CunUNz5e3joWPlxoebXJP56Tcsdw9f40gm6cg==" algorithmName="SHA-512" password="CC35"/>
  <autoFilter ref="C129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ROUND((SUM(BE127:BE236)),  2)</f>
        <v>0</v>
      </c>
      <c r="G35" s="39"/>
      <c r="H35" s="39"/>
      <c r="I35" s="166">
        <v>0.20999999999999999</v>
      </c>
      <c r="J35" s="165">
        <f>ROUND(((SUM(BE127:BE236))*I35),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ROUND((SUM(BF127:BF236)),  2)</f>
        <v>0</v>
      </c>
      <c r="G36" s="39"/>
      <c r="H36" s="39"/>
      <c r="I36" s="166">
        <v>0.12</v>
      </c>
      <c r="J36" s="165">
        <f>ROUND(((SUM(BF127:BF236))*I36),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ROUND((SUM(BG127:BG236)),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ROUND((SUM(BH127:BH236)),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ROUND((SUM(BI127:BI236)),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3115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3116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3117</v>
      </c>
      <c r="E101" s="198"/>
      <c r="F101" s="198"/>
      <c r="G101" s="198"/>
      <c r="H101" s="198"/>
      <c r="I101" s="198"/>
      <c r="J101" s="199">
        <f>J160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3118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3119</v>
      </c>
      <c r="E103" s="198"/>
      <c r="F103" s="198"/>
      <c r="G103" s="198"/>
      <c r="H103" s="198"/>
      <c r="I103" s="198"/>
      <c r="J103" s="199">
        <f>J202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3120</v>
      </c>
      <c r="E104" s="198"/>
      <c r="F104" s="198"/>
      <c r="G104" s="198"/>
      <c r="H104" s="198"/>
      <c r="I104" s="198"/>
      <c r="J104" s="199">
        <f>J225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3121</v>
      </c>
      <c r="E105" s="198"/>
      <c r="F105" s="198"/>
      <c r="G105" s="198"/>
      <c r="H105" s="198"/>
      <c r="I105" s="198"/>
      <c r="J105" s="199">
        <f>J231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217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D.1.4.5 - Slaboproud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19. 3. 2025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30</v>
      </c>
      <c r="J123" s="37" t="str">
        <f>E23</f>
        <v>AGP nova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QSB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218</v>
      </c>
      <c r="D126" s="204" t="s">
        <v>61</v>
      </c>
      <c r="E126" s="204" t="s">
        <v>57</v>
      </c>
      <c r="F126" s="204" t="s">
        <v>58</v>
      </c>
      <c r="G126" s="204" t="s">
        <v>219</v>
      </c>
      <c r="H126" s="204" t="s">
        <v>220</v>
      </c>
      <c r="I126" s="204" t="s">
        <v>221</v>
      </c>
      <c r="J126" s="205" t="s">
        <v>193</v>
      </c>
      <c r="K126" s="206" t="s">
        <v>222</v>
      </c>
      <c r="L126" s="207"/>
      <c r="M126" s="101" t="s">
        <v>1</v>
      </c>
      <c r="N126" s="102" t="s">
        <v>40</v>
      </c>
      <c r="O126" s="102" t="s">
        <v>223</v>
      </c>
      <c r="P126" s="102" t="s">
        <v>224</v>
      </c>
      <c r="Q126" s="102" t="s">
        <v>225</v>
      </c>
      <c r="R126" s="102" t="s">
        <v>226</v>
      </c>
      <c r="S126" s="102" t="s">
        <v>227</v>
      </c>
      <c r="T126" s="103" t="s">
        <v>228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229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195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1846</v>
      </c>
      <c r="F128" s="216" t="s">
        <v>3122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P129+P160+P170+P202+P225+P231</f>
        <v>0</v>
      </c>
      <c r="Q128" s="221"/>
      <c r="R128" s="222">
        <f>R129+R160+R170+R202+R225+R231</f>
        <v>0</v>
      </c>
      <c r="S128" s="221"/>
      <c r="T128" s="223">
        <f>T129+T160+T170+T202+T225+T231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232</v>
      </c>
      <c r="BK128" s="226">
        <f>BK129+BK160+BK170+BK202+BK225+BK231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2810</v>
      </c>
      <c r="F129" s="227" t="s">
        <v>3123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SUM(P130:P159)</f>
        <v>0</v>
      </c>
      <c r="Q129" s="221"/>
      <c r="R129" s="222">
        <f>SUM(R130:R159)</f>
        <v>0</v>
      </c>
      <c r="S129" s="221"/>
      <c r="T129" s="223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83</v>
      </c>
      <c r="AY129" s="224" t="s">
        <v>232</v>
      </c>
      <c r="BK129" s="226">
        <f>SUM(BK130:BK159)</f>
        <v>0</v>
      </c>
    </row>
    <row r="130" s="2" customFormat="1" ht="21.75" customHeight="1">
      <c r="A130" s="39"/>
      <c r="B130" s="40"/>
      <c r="C130" s="229" t="s">
        <v>83</v>
      </c>
      <c r="D130" s="229" t="s">
        <v>234</v>
      </c>
      <c r="E130" s="230" t="s">
        <v>3124</v>
      </c>
      <c r="F130" s="231" t="s">
        <v>3125</v>
      </c>
      <c r="G130" s="232" t="s">
        <v>1049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321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321</v>
      </c>
      <c r="BM130" s="241" t="s">
        <v>85</v>
      </c>
    </row>
    <row r="131" s="2" customFormat="1" ht="16.5" customHeight="1">
      <c r="A131" s="39"/>
      <c r="B131" s="40"/>
      <c r="C131" s="229" t="s">
        <v>85</v>
      </c>
      <c r="D131" s="229" t="s">
        <v>234</v>
      </c>
      <c r="E131" s="230" t="s">
        <v>3126</v>
      </c>
      <c r="F131" s="231" t="s">
        <v>3127</v>
      </c>
      <c r="G131" s="232" t="s">
        <v>1049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321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321</v>
      </c>
      <c r="BM131" s="241" t="s">
        <v>237</v>
      </c>
    </row>
    <row r="132" s="2" customFormat="1" ht="24.15" customHeight="1">
      <c r="A132" s="39"/>
      <c r="B132" s="40"/>
      <c r="C132" s="229" t="s">
        <v>244</v>
      </c>
      <c r="D132" s="229" t="s">
        <v>234</v>
      </c>
      <c r="E132" s="230" t="s">
        <v>3128</v>
      </c>
      <c r="F132" s="231" t="s">
        <v>3129</v>
      </c>
      <c r="G132" s="232" t="s">
        <v>1049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259</v>
      </c>
    </row>
    <row r="133" s="2" customFormat="1" ht="16.5" customHeight="1">
      <c r="A133" s="39"/>
      <c r="B133" s="40"/>
      <c r="C133" s="229" t="s">
        <v>252</v>
      </c>
      <c r="D133" s="229" t="s">
        <v>234</v>
      </c>
      <c r="E133" s="230" t="s">
        <v>3130</v>
      </c>
      <c r="F133" s="231" t="s">
        <v>3131</v>
      </c>
      <c r="G133" s="232" t="s">
        <v>1049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273</v>
      </c>
    </row>
    <row r="134" s="2" customFormat="1" ht="16.5" customHeight="1">
      <c r="A134" s="39"/>
      <c r="B134" s="40"/>
      <c r="C134" s="229" t="s">
        <v>259</v>
      </c>
      <c r="D134" s="229" t="s">
        <v>234</v>
      </c>
      <c r="E134" s="230" t="s">
        <v>3132</v>
      </c>
      <c r="F134" s="231" t="s">
        <v>3133</v>
      </c>
      <c r="G134" s="232" t="s">
        <v>1049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285</v>
      </c>
    </row>
    <row r="135" s="2" customFormat="1" ht="24.15" customHeight="1">
      <c r="A135" s="39"/>
      <c r="B135" s="40"/>
      <c r="C135" s="229" t="s">
        <v>267</v>
      </c>
      <c r="D135" s="229" t="s">
        <v>234</v>
      </c>
      <c r="E135" s="230" t="s">
        <v>3134</v>
      </c>
      <c r="F135" s="231" t="s">
        <v>3135</v>
      </c>
      <c r="G135" s="232" t="s">
        <v>1049</v>
      </c>
      <c r="H135" s="233">
        <v>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8</v>
      </c>
    </row>
    <row r="136" s="2" customFormat="1" ht="16.5" customHeight="1">
      <c r="A136" s="39"/>
      <c r="B136" s="40"/>
      <c r="C136" s="229" t="s">
        <v>281</v>
      </c>
      <c r="D136" s="229" t="s">
        <v>234</v>
      </c>
      <c r="E136" s="230" t="s">
        <v>3136</v>
      </c>
      <c r="F136" s="231" t="s">
        <v>3137</v>
      </c>
      <c r="G136" s="232" t="s">
        <v>1049</v>
      </c>
      <c r="H136" s="233">
        <v>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311</v>
      </c>
    </row>
    <row r="137" s="2" customFormat="1" ht="16.5" customHeight="1">
      <c r="A137" s="39"/>
      <c r="B137" s="40"/>
      <c r="C137" s="229" t="s">
        <v>285</v>
      </c>
      <c r="D137" s="229" t="s">
        <v>234</v>
      </c>
      <c r="E137" s="230" t="s">
        <v>3138</v>
      </c>
      <c r="F137" s="231" t="s">
        <v>3139</v>
      </c>
      <c r="G137" s="232" t="s">
        <v>1049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321</v>
      </c>
    </row>
    <row r="138" s="2" customFormat="1" ht="24.15" customHeight="1">
      <c r="A138" s="39"/>
      <c r="B138" s="40"/>
      <c r="C138" s="229" t="s">
        <v>290</v>
      </c>
      <c r="D138" s="229" t="s">
        <v>234</v>
      </c>
      <c r="E138" s="230" t="s">
        <v>3140</v>
      </c>
      <c r="F138" s="231" t="s">
        <v>3141</v>
      </c>
      <c r="G138" s="232" t="s">
        <v>1049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332</v>
      </c>
    </row>
    <row r="139" s="2" customFormat="1" ht="24.15" customHeight="1">
      <c r="A139" s="39"/>
      <c r="B139" s="40"/>
      <c r="C139" s="229" t="s">
        <v>8</v>
      </c>
      <c r="D139" s="229" t="s">
        <v>234</v>
      </c>
      <c r="E139" s="230" t="s">
        <v>3142</v>
      </c>
      <c r="F139" s="231" t="s">
        <v>3143</v>
      </c>
      <c r="G139" s="232" t="s">
        <v>1049</v>
      </c>
      <c r="H139" s="233">
        <v>29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345</v>
      </c>
    </row>
    <row r="140" s="2" customFormat="1" ht="44.25" customHeight="1">
      <c r="A140" s="39"/>
      <c r="B140" s="40"/>
      <c r="C140" s="229" t="s">
        <v>311</v>
      </c>
      <c r="D140" s="229" t="s">
        <v>234</v>
      </c>
      <c r="E140" s="230" t="s">
        <v>3144</v>
      </c>
      <c r="F140" s="231" t="s">
        <v>3145</v>
      </c>
      <c r="G140" s="232" t="s">
        <v>1049</v>
      </c>
      <c r="H140" s="233">
        <v>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359</v>
      </c>
    </row>
    <row r="141" s="2" customFormat="1" ht="44.25" customHeight="1">
      <c r="A141" s="39"/>
      <c r="B141" s="40"/>
      <c r="C141" s="229" t="s">
        <v>316</v>
      </c>
      <c r="D141" s="229" t="s">
        <v>234</v>
      </c>
      <c r="E141" s="230" t="s">
        <v>3146</v>
      </c>
      <c r="F141" s="231" t="s">
        <v>3147</v>
      </c>
      <c r="G141" s="232" t="s">
        <v>1049</v>
      </c>
      <c r="H141" s="233">
        <v>29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374</v>
      </c>
    </row>
    <row r="142" s="2" customFormat="1" ht="21.75" customHeight="1">
      <c r="A142" s="39"/>
      <c r="B142" s="40"/>
      <c r="C142" s="229" t="s">
        <v>321</v>
      </c>
      <c r="D142" s="229" t="s">
        <v>234</v>
      </c>
      <c r="E142" s="230" t="s">
        <v>3148</v>
      </c>
      <c r="F142" s="231" t="s">
        <v>3149</v>
      </c>
      <c r="G142" s="232" t="s">
        <v>1049</v>
      </c>
      <c r="H142" s="233">
        <v>29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384</v>
      </c>
    </row>
    <row r="143" s="2" customFormat="1" ht="16.5" customHeight="1">
      <c r="A143" s="39"/>
      <c r="B143" s="40"/>
      <c r="C143" s="229" t="s">
        <v>326</v>
      </c>
      <c r="D143" s="229" t="s">
        <v>234</v>
      </c>
      <c r="E143" s="230" t="s">
        <v>3150</v>
      </c>
      <c r="F143" s="231" t="s">
        <v>3151</v>
      </c>
      <c r="G143" s="232" t="s">
        <v>1049</v>
      </c>
      <c r="H143" s="233">
        <v>464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395</v>
      </c>
    </row>
    <row r="144" s="2" customFormat="1" ht="21.75" customHeight="1">
      <c r="A144" s="39"/>
      <c r="B144" s="40"/>
      <c r="C144" s="229" t="s">
        <v>332</v>
      </c>
      <c r="D144" s="229" t="s">
        <v>234</v>
      </c>
      <c r="E144" s="230" t="s">
        <v>3152</v>
      </c>
      <c r="F144" s="231" t="s">
        <v>3153</v>
      </c>
      <c r="G144" s="232" t="s">
        <v>1049</v>
      </c>
      <c r="H144" s="233">
        <v>232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405</v>
      </c>
    </row>
    <row r="145" s="2" customFormat="1" ht="21.75" customHeight="1">
      <c r="A145" s="39"/>
      <c r="B145" s="40"/>
      <c r="C145" s="229" t="s">
        <v>340</v>
      </c>
      <c r="D145" s="229" t="s">
        <v>234</v>
      </c>
      <c r="E145" s="230" t="s">
        <v>3154</v>
      </c>
      <c r="F145" s="231" t="s">
        <v>3155</v>
      </c>
      <c r="G145" s="232" t="s">
        <v>1049</v>
      </c>
      <c r="H145" s="233">
        <v>74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417</v>
      </c>
    </row>
    <row r="146" s="2" customFormat="1" ht="16.5" customHeight="1">
      <c r="A146" s="39"/>
      <c r="B146" s="40"/>
      <c r="C146" s="229" t="s">
        <v>345</v>
      </c>
      <c r="D146" s="229" t="s">
        <v>234</v>
      </c>
      <c r="E146" s="230" t="s">
        <v>3156</v>
      </c>
      <c r="F146" s="231" t="s">
        <v>3157</v>
      </c>
      <c r="G146" s="232" t="s">
        <v>1982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429</v>
      </c>
    </row>
    <row r="147" s="2" customFormat="1" ht="16.5" customHeight="1">
      <c r="A147" s="39"/>
      <c r="B147" s="40"/>
      <c r="C147" s="229" t="s">
        <v>7</v>
      </c>
      <c r="D147" s="229" t="s">
        <v>234</v>
      </c>
      <c r="E147" s="230" t="s">
        <v>3158</v>
      </c>
      <c r="F147" s="231" t="s">
        <v>3159</v>
      </c>
      <c r="G147" s="232" t="s">
        <v>1049</v>
      </c>
      <c r="H147" s="233">
        <v>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444</v>
      </c>
    </row>
    <row r="148" s="2" customFormat="1" ht="16.5" customHeight="1">
      <c r="A148" s="39"/>
      <c r="B148" s="40"/>
      <c r="C148" s="229" t="s">
        <v>359</v>
      </c>
      <c r="D148" s="229" t="s">
        <v>234</v>
      </c>
      <c r="E148" s="230" t="s">
        <v>3160</v>
      </c>
      <c r="F148" s="231" t="s">
        <v>3161</v>
      </c>
      <c r="G148" s="232" t="s">
        <v>1049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455</v>
      </c>
    </row>
    <row r="149" s="2" customFormat="1" ht="16.5" customHeight="1">
      <c r="A149" s="39"/>
      <c r="B149" s="40"/>
      <c r="C149" s="229" t="s">
        <v>365</v>
      </c>
      <c r="D149" s="229" t="s">
        <v>234</v>
      </c>
      <c r="E149" s="230" t="s">
        <v>3162</v>
      </c>
      <c r="F149" s="231" t="s">
        <v>3163</v>
      </c>
      <c r="G149" s="232" t="s">
        <v>1049</v>
      </c>
      <c r="H149" s="233">
        <v>76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466</v>
      </c>
    </row>
    <row r="150" s="2" customFormat="1" ht="16.5" customHeight="1">
      <c r="A150" s="39"/>
      <c r="B150" s="40"/>
      <c r="C150" s="229" t="s">
        <v>374</v>
      </c>
      <c r="D150" s="229" t="s">
        <v>234</v>
      </c>
      <c r="E150" s="230" t="s">
        <v>3164</v>
      </c>
      <c r="F150" s="231" t="s">
        <v>3165</v>
      </c>
      <c r="G150" s="232" t="s">
        <v>164</v>
      </c>
      <c r="H150" s="233">
        <v>160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480</v>
      </c>
    </row>
    <row r="151" s="2" customFormat="1" ht="16.5" customHeight="1">
      <c r="A151" s="39"/>
      <c r="B151" s="40"/>
      <c r="C151" s="229" t="s">
        <v>379</v>
      </c>
      <c r="D151" s="229" t="s">
        <v>234</v>
      </c>
      <c r="E151" s="230" t="s">
        <v>3166</v>
      </c>
      <c r="F151" s="231" t="s">
        <v>3167</v>
      </c>
      <c r="G151" s="232" t="s">
        <v>164</v>
      </c>
      <c r="H151" s="233">
        <v>610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491</v>
      </c>
    </row>
    <row r="152" s="2" customFormat="1" ht="16.5" customHeight="1">
      <c r="A152" s="39"/>
      <c r="B152" s="40"/>
      <c r="C152" s="229" t="s">
        <v>384</v>
      </c>
      <c r="D152" s="229" t="s">
        <v>234</v>
      </c>
      <c r="E152" s="230" t="s">
        <v>3168</v>
      </c>
      <c r="F152" s="231" t="s">
        <v>3169</v>
      </c>
      <c r="G152" s="232" t="s">
        <v>164</v>
      </c>
      <c r="H152" s="233">
        <v>70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500</v>
      </c>
    </row>
    <row r="153" s="2" customFormat="1" ht="24.15" customHeight="1">
      <c r="A153" s="39"/>
      <c r="B153" s="40"/>
      <c r="C153" s="229" t="s">
        <v>389</v>
      </c>
      <c r="D153" s="229" t="s">
        <v>234</v>
      </c>
      <c r="E153" s="230" t="s">
        <v>3170</v>
      </c>
      <c r="F153" s="231" t="s">
        <v>3171</v>
      </c>
      <c r="G153" s="232" t="s">
        <v>164</v>
      </c>
      <c r="H153" s="233">
        <v>2809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509</v>
      </c>
    </row>
    <row r="154" s="2" customFormat="1" ht="16.5" customHeight="1">
      <c r="A154" s="39"/>
      <c r="B154" s="40"/>
      <c r="C154" s="229" t="s">
        <v>395</v>
      </c>
      <c r="D154" s="229" t="s">
        <v>234</v>
      </c>
      <c r="E154" s="230" t="s">
        <v>3172</v>
      </c>
      <c r="F154" s="231" t="s">
        <v>3173</v>
      </c>
      <c r="G154" s="232" t="s">
        <v>164</v>
      </c>
      <c r="H154" s="233">
        <v>150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518</v>
      </c>
    </row>
    <row r="155" s="2" customFormat="1" ht="24.15" customHeight="1">
      <c r="A155" s="39"/>
      <c r="B155" s="40"/>
      <c r="C155" s="229" t="s">
        <v>401</v>
      </c>
      <c r="D155" s="229" t="s">
        <v>234</v>
      </c>
      <c r="E155" s="230" t="s">
        <v>3174</v>
      </c>
      <c r="F155" s="231" t="s">
        <v>3175</v>
      </c>
      <c r="G155" s="232" t="s">
        <v>164</v>
      </c>
      <c r="H155" s="233">
        <v>650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529</v>
      </c>
    </row>
    <row r="156" s="2" customFormat="1" ht="16.5" customHeight="1">
      <c r="A156" s="39"/>
      <c r="B156" s="40"/>
      <c r="C156" s="229" t="s">
        <v>405</v>
      </c>
      <c r="D156" s="229" t="s">
        <v>234</v>
      </c>
      <c r="E156" s="230" t="s">
        <v>3176</v>
      </c>
      <c r="F156" s="231" t="s">
        <v>3177</v>
      </c>
      <c r="G156" s="232" t="s">
        <v>1049</v>
      </c>
      <c r="H156" s="233">
        <v>2989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541</v>
      </c>
    </row>
    <row r="157" s="2" customFormat="1" ht="16.5" customHeight="1">
      <c r="A157" s="39"/>
      <c r="B157" s="40"/>
      <c r="C157" s="229" t="s">
        <v>409</v>
      </c>
      <c r="D157" s="229" t="s">
        <v>234</v>
      </c>
      <c r="E157" s="230" t="s">
        <v>3178</v>
      </c>
      <c r="F157" s="231" t="s">
        <v>3179</v>
      </c>
      <c r="G157" s="232" t="s">
        <v>1982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553</v>
      </c>
    </row>
    <row r="158" s="2" customFormat="1" ht="16.5" customHeight="1">
      <c r="A158" s="39"/>
      <c r="B158" s="40"/>
      <c r="C158" s="229" t="s">
        <v>417</v>
      </c>
      <c r="D158" s="229" t="s">
        <v>234</v>
      </c>
      <c r="E158" s="230" t="s">
        <v>3180</v>
      </c>
      <c r="F158" s="231" t="s">
        <v>3181</v>
      </c>
      <c r="G158" s="232" t="s">
        <v>1982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580</v>
      </c>
    </row>
    <row r="159" s="2" customFormat="1" ht="16.5" customHeight="1">
      <c r="A159" s="39"/>
      <c r="B159" s="40"/>
      <c r="C159" s="229" t="s">
        <v>422</v>
      </c>
      <c r="D159" s="229" t="s">
        <v>234</v>
      </c>
      <c r="E159" s="230" t="s">
        <v>3182</v>
      </c>
      <c r="F159" s="231" t="s">
        <v>677</v>
      </c>
      <c r="G159" s="232" t="s">
        <v>1939</v>
      </c>
      <c r="H159" s="307"/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588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2379</v>
      </c>
      <c r="F160" s="227" t="s">
        <v>3183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SUM(P161:P169)</f>
        <v>0</v>
      </c>
      <c r="Q160" s="221"/>
      <c r="R160" s="222">
        <f>SUM(R161:R169)</f>
        <v>0</v>
      </c>
      <c r="S160" s="221"/>
      <c r="T160" s="223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83</v>
      </c>
      <c r="AT160" s="225" t="s">
        <v>75</v>
      </c>
      <c r="AU160" s="225" t="s">
        <v>83</v>
      </c>
      <c r="AY160" s="224" t="s">
        <v>232</v>
      </c>
      <c r="BK160" s="226">
        <f>SUM(BK161:BK169)</f>
        <v>0</v>
      </c>
    </row>
    <row r="161" s="2" customFormat="1" ht="21.75" customHeight="1">
      <c r="A161" s="39"/>
      <c r="B161" s="40"/>
      <c r="C161" s="229" t="s">
        <v>429</v>
      </c>
      <c r="D161" s="229" t="s">
        <v>234</v>
      </c>
      <c r="E161" s="230" t="s">
        <v>3184</v>
      </c>
      <c r="F161" s="231" t="s">
        <v>3185</v>
      </c>
      <c r="G161" s="232" t="s">
        <v>1049</v>
      </c>
      <c r="H161" s="233">
        <v>126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596</v>
      </c>
    </row>
    <row r="162" s="2" customFormat="1" ht="21.75" customHeight="1">
      <c r="A162" s="39"/>
      <c r="B162" s="40"/>
      <c r="C162" s="229" t="s">
        <v>436</v>
      </c>
      <c r="D162" s="229" t="s">
        <v>234</v>
      </c>
      <c r="E162" s="230" t="s">
        <v>3186</v>
      </c>
      <c r="F162" s="231" t="s">
        <v>3187</v>
      </c>
      <c r="G162" s="232" t="s">
        <v>1049</v>
      </c>
      <c r="H162" s="233">
        <v>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614</v>
      </c>
    </row>
    <row r="163" s="2" customFormat="1" ht="16.5" customHeight="1">
      <c r="A163" s="39"/>
      <c r="B163" s="40"/>
      <c r="C163" s="229" t="s">
        <v>444</v>
      </c>
      <c r="D163" s="229" t="s">
        <v>234</v>
      </c>
      <c r="E163" s="230" t="s">
        <v>3188</v>
      </c>
      <c r="F163" s="231" t="s">
        <v>3189</v>
      </c>
      <c r="G163" s="232" t="s">
        <v>1049</v>
      </c>
      <c r="H163" s="233">
        <v>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624</v>
      </c>
    </row>
    <row r="164" s="2" customFormat="1" ht="21.75" customHeight="1">
      <c r="A164" s="39"/>
      <c r="B164" s="40"/>
      <c r="C164" s="229" t="s">
        <v>450</v>
      </c>
      <c r="D164" s="229" t="s">
        <v>234</v>
      </c>
      <c r="E164" s="230" t="s">
        <v>3190</v>
      </c>
      <c r="F164" s="231" t="s">
        <v>3191</v>
      </c>
      <c r="G164" s="232" t="s">
        <v>1049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633</v>
      </c>
    </row>
    <row r="165" s="2" customFormat="1" ht="16.5" customHeight="1">
      <c r="A165" s="39"/>
      <c r="B165" s="40"/>
      <c r="C165" s="229" t="s">
        <v>455</v>
      </c>
      <c r="D165" s="229" t="s">
        <v>234</v>
      </c>
      <c r="E165" s="230" t="s">
        <v>3192</v>
      </c>
      <c r="F165" s="231" t="s">
        <v>3193</v>
      </c>
      <c r="G165" s="232" t="s">
        <v>1049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642</v>
      </c>
    </row>
    <row r="166" s="2" customFormat="1" ht="24.15" customHeight="1">
      <c r="A166" s="39"/>
      <c r="B166" s="40"/>
      <c r="C166" s="229" t="s">
        <v>460</v>
      </c>
      <c r="D166" s="229" t="s">
        <v>234</v>
      </c>
      <c r="E166" s="230" t="s">
        <v>3194</v>
      </c>
      <c r="F166" s="231" t="s">
        <v>3195</v>
      </c>
      <c r="G166" s="232" t="s">
        <v>1049</v>
      </c>
      <c r="H166" s="233">
        <v>29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654</v>
      </c>
    </row>
    <row r="167" s="2" customFormat="1" ht="21.75" customHeight="1">
      <c r="A167" s="39"/>
      <c r="B167" s="40"/>
      <c r="C167" s="229" t="s">
        <v>466</v>
      </c>
      <c r="D167" s="229" t="s">
        <v>234</v>
      </c>
      <c r="E167" s="230" t="s">
        <v>3196</v>
      </c>
      <c r="F167" s="231" t="s">
        <v>3197</v>
      </c>
      <c r="G167" s="232" t="s">
        <v>1049</v>
      </c>
      <c r="H167" s="233">
        <v>58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662</v>
      </c>
    </row>
    <row r="168" s="2" customFormat="1" ht="16.5" customHeight="1">
      <c r="A168" s="39"/>
      <c r="B168" s="40"/>
      <c r="C168" s="229" t="s">
        <v>500</v>
      </c>
      <c r="D168" s="229" t="s">
        <v>234</v>
      </c>
      <c r="E168" s="230" t="s">
        <v>3198</v>
      </c>
      <c r="F168" s="231" t="s">
        <v>3181</v>
      </c>
      <c r="G168" s="232" t="s">
        <v>1982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671</v>
      </c>
    </row>
    <row r="169" s="2" customFormat="1" ht="16.5" customHeight="1">
      <c r="A169" s="39"/>
      <c r="B169" s="40"/>
      <c r="C169" s="229" t="s">
        <v>505</v>
      </c>
      <c r="D169" s="229" t="s">
        <v>234</v>
      </c>
      <c r="E169" s="230" t="s">
        <v>3199</v>
      </c>
      <c r="F169" s="231" t="s">
        <v>677</v>
      </c>
      <c r="G169" s="232" t="s">
        <v>1939</v>
      </c>
      <c r="H169" s="307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686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2385</v>
      </c>
      <c r="F170" s="227" t="s">
        <v>3200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SUM(P171:P201)</f>
        <v>0</v>
      </c>
      <c r="Q170" s="221"/>
      <c r="R170" s="222">
        <f>SUM(R171:R201)</f>
        <v>0</v>
      </c>
      <c r="S170" s="221"/>
      <c r="T170" s="223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83</v>
      </c>
      <c r="AT170" s="225" t="s">
        <v>75</v>
      </c>
      <c r="AU170" s="225" t="s">
        <v>83</v>
      </c>
      <c r="AY170" s="224" t="s">
        <v>232</v>
      </c>
      <c r="BK170" s="226">
        <f>SUM(BK171:BK201)</f>
        <v>0</v>
      </c>
    </row>
    <row r="171" s="2" customFormat="1" ht="24.15" customHeight="1">
      <c r="A171" s="39"/>
      <c r="B171" s="40"/>
      <c r="C171" s="229" t="s">
        <v>509</v>
      </c>
      <c r="D171" s="229" t="s">
        <v>234</v>
      </c>
      <c r="E171" s="230" t="s">
        <v>3201</v>
      </c>
      <c r="F171" s="231" t="s">
        <v>3202</v>
      </c>
      <c r="G171" s="232" t="s">
        <v>1049</v>
      </c>
      <c r="H171" s="233">
        <v>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697</v>
      </c>
    </row>
    <row r="172" s="2" customFormat="1" ht="37.8" customHeight="1">
      <c r="A172" s="39"/>
      <c r="B172" s="40"/>
      <c r="C172" s="229" t="s">
        <v>514</v>
      </c>
      <c r="D172" s="229" t="s">
        <v>234</v>
      </c>
      <c r="E172" s="230" t="s">
        <v>3203</v>
      </c>
      <c r="F172" s="231" t="s">
        <v>3204</v>
      </c>
      <c r="G172" s="232" t="s">
        <v>1049</v>
      </c>
      <c r="H172" s="233">
        <v>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706</v>
      </c>
    </row>
    <row r="173" s="2" customFormat="1" ht="24.15" customHeight="1">
      <c r="A173" s="39"/>
      <c r="B173" s="40"/>
      <c r="C173" s="229" t="s">
        <v>518</v>
      </c>
      <c r="D173" s="229" t="s">
        <v>234</v>
      </c>
      <c r="E173" s="230" t="s">
        <v>3205</v>
      </c>
      <c r="F173" s="231" t="s">
        <v>3206</v>
      </c>
      <c r="G173" s="232" t="s">
        <v>1049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716</v>
      </c>
    </row>
    <row r="174" s="2" customFormat="1" ht="16.5" customHeight="1">
      <c r="A174" s="39"/>
      <c r="B174" s="40"/>
      <c r="C174" s="229" t="s">
        <v>525</v>
      </c>
      <c r="D174" s="229" t="s">
        <v>234</v>
      </c>
      <c r="E174" s="230" t="s">
        <v>3207</v>
      </c>
      <c r="F174" s="231" t="s">
        <v>3208</v>
      </c>
      <c r="G174" s="232" t="s">
        <v>1049</v>
      </c>
      <c r="H174" s="233">
        <v>3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724</v>
      </c>
    </row>
    <row r="175" s="2" customFormat="1" ht="55.5" customHeight="1">
      <c r="A175" s="39"/>
      <c r="B175" s="40"/>
      <c r="C175" s="229" t="s">
        <v>529</v>
      </c>
      <c r="D175" s="229" t="s">
        <v>234</v>
      </c>
      <c r="E175" s="230" t="s">
        <v>3209</v>
      </c>
      <c r="F175" s="231" t="s">
        <v>3210</v>
      </c>
      <c r="G175" s="232" t="s">
        <v>1049</v>
      </c>
      <c r="H175" s="233">
        <v>31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321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734</v>
      </c>
    </row>
    <row r="176" s="2" customFormat="1" ht="21.75" customHeight="1">
      <c r="A176" s="39"/>
      <c r="B176" s="40"/>
      <c r="C176" s="229" t="s">
        <v>536</v>
      </c>
      <c r="D176" s="229" t="s">
        <v>234</v>
      </c>
      <c r="E176" s="230" t="s">
        <v>3211</v>
      </c>
      <c r="F176" s="231" t="s">
        <v>3212</v>
      </c>
      <c r="G176" s="232" t="s">
        <v>1049</v>
      </c>
      <c r="H176" s="233">
        <v>11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745</v>
      </c>
    </row>
    <row r="177" s="2" customFormat="1" ht="24.15" customHeight="1">
      <c r="A177" s="39"/>
      <c r="B177" s="40"/>
      <c r="C177" s="229" t="s">
        <v>541</v>
      </c>
      <c r="D177" s="229" t="s">
        <v>234</v>
      </c>
      <c r="E177" s="230" t="s">
        <v>3213</v>
      </c>
      <c r="F177" s="231" t="s">
        <v>3214</v>
      </c>
      <c r="G177" s="232" t="s">
        <v>1049</v>
      </c>
      <c r="H177" s="233">
        <v>20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754</v>
      </c>
    </row>
    <row r="178" s="2" customFormat="1" ht="24.15" customHeight="1">
      <c r="A178" s="39"/>
      <c r="B178" s="40"/>
      <c r="C178" s="229" t="s">
        <v>547</v>
      </c>
      <c r="D178" s="229" t="s">
        <v>234</v>
      </c>
      <c r="E178" s="230" t="s">
        <v>3215</v>
      </c>
      <c r="F178" s="231" t="s">
        <v>3216</v>
      </c>
      <c r="G178" s="232" t="s">
        <v>1049</v>
      </c>
      <c r="H178" s="233">
        <v>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761</v>
      </c>
    </row>
    <row r="179" s="2" customFormat="1" ht="24.15" customHeight="1">
      <c r="A179" s="39"/>
      <c r="B179" s="40"/>
      <c r="C179" s="229" t="s">
        <v>553</v>
      </c>
      <c r="D179" s="229" t="s">
        <v>234</v>
      </c>
      <c r="E179" s="230" t="s">
        <v>3217</v>
      </c>
      <c r="F179" s="231" t="s">
        <v>3218</v>
      </c>
      <c r="G179" s="232" t="s">
        <v>1049</v>
      </c>
      <c r="H179" s="233">
        <v>26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321</v>
      </c>
      <c r="AT179" s="241" t="s">
        <v>234</v>
      </c>
      <c r="AU179" s="241" t="s">
        <v>85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321</v>
      </c>
      <c r="BM179" s="241" t="s">
        <v>778</v>
      </c>
    </row>
    <row r="180" s="2" customFormat="1" ht="16.5" customHeight="1">
      <c r="A180" s="39"/>
      <c r="B180" s="40"/>
      <c r="C180" s="229" t="s">
        <v>574</v>
      </c>
      <c r="D180" s="229" t="s">
        <v>234</v>
      </c>
      <c r="E180" s="230" t="s">
        <v>3219</v>
      </c>
      <c r="F180" s="231" t="s">
        <v>3220</v>
      </c>
      <c r="G180" s="232" t="s">
        <v>1049</v>
      </c>
      <c r="H180" s="233">
        <v>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787</v>
      </c>
    </row>
    <row r="181" s="2" customFormat="1" ht="16.5" customHeight="1">
      <c r="A181" s="39"/>
      <c r="B181" s="40"/>
      <c r="C181" s="229" t="s">
        <v>580</v>
      </c>
      <c r="D181" s="229" t="s">
        <v>234</v>
      </c>
      <c r="E181" s="230" t="s">
        <v>3221</v>
      </c>
      <c r="F181" s="231" t="s">
        <v>3222</v>
      </c>
      <c r="G181" s="232" t="s">
        <v>1049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321</v>
      </c>
      <c r="AT181" s="241" t="s">
        <v>234</v>
      </c>
      <c r="AU181" s="241" t="s">
        <v>85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321</v>
      </c>
      <c r="BM181" s="241" t="s">
        <v>797</v>
      </c>
    </row>
    <row r="182" s="2" customFormat="1" ht="16.5" customHeight="1">
      <c r="A182" s="39"/>
      <c r="B182" s="40"/>
      <c r="C182" s="229" t="s">
        <v>584</v>
      </c>
      <c r="D182" s="229" t="s">
        <v>234</v>
      </c>
      <c r="E182" s="230" t="s">
        <v>3223</v>
      </c>
      <c r="F182" s="231" t="s">
        <v>3224</v>
      </c>
      <c r="G182" s="232" t="s">
        <v>1049</v>
      </c>
      <c r="H182" s="233">
        <v>10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807</v>
      </c>
    </row>
    <row r="183" s="2" customFormat="1" ht="16.5" customHeight="1">
      <c r="A183" s="39"/>
      <c r="B183" s="40"/>
      <c r="C183" s="229" t="s">
        <v>588</v>
      </c>
      <c r="D183" s="229" t="s">
        <v>234</v>
      </c>
      <c r="E183" s="230" t="s">
        <v>3225</v>
      </c>
      <c r="F183" s="231" t="s">
        <v>3226</v>
      </c>
      <c r="G183" s="232" t="s">
        <v>1049</v>
      </c>
      <c r="H183" s="233">
        <v>4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816</v>
      </c>
    </row>
    <row r="184" s="2" customFormat="1" ht="24.15" customHeight="1">
      <c r="A184" s="39"/>
      <c r="B184" s="40"/>
      <c r="C184" s="229" t="s">
        <v>592</v>
      </c>
      <c r="D184" s="229" t="s">
        <v>234</v>
      </c>
      <c r="E184" s="230" t="s">
        <v>3227</v>
      </c>
      <c r="F184" s="231" t="s">
        <v>3228</v>
      </c>
      <c r="G184" s="232" t="s">
        <v>1049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321</v>
      </c>
      <c r="AT184" s="241" t="s">
        <v>234</v>
      </c>
      <c r="AU184" s="241" t="s">
        <v>85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321</v>
      </c>
      <c r="BM184" s="241" t="s">
        <v>824</v>
      </c>
    </row>
    <row r="185" s="2" customFormat="1" ht="16.5" customHeight="1">
      <c r="A185" s="39"/>
      <c r="B185" s="40"/>
      <c r="C185" s="229" t="s">
        <v>596</v>
      </c>
      <c r="D185" s="229" t="s">
        <v>234</v>
      </c>
      <c r="E185" s="230" t="s">
        <v>3229</v>
      </c>
      <c r="F185" s="231" t="s">
        <v>3230</v>
      </c>
      <c r="G185" s="232" t="s">
        <v>1049</v>
      </c>
      <c r="H185" s="233">
        <v>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85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833</v>
      </c>
    </row>
    <row r="186" s="2" customFormat="1" ht="16.5" customHeight="1">
      <c r="A186" s="39"/>
      <c r="B186" s="40"/>
      <c r="C186" s="229" t="s">
        <v>600</v>
      </c>
      <c r="D186" s="229" t="s">
        <v>234</v>
      </c>
      <c r="E186" s="230" t="s">
        <v>3231</v>
      </c>
      <c r="F186" s="231" t="s">
        <v>3232</v>
      </c>
      <c r="G186" s="232" t="s">
        <v>1049</v>
      </c>
      <c r="H186" s="233">
        <v>10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321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321</v>
      </c>
      <c r="BM186" s="241" t="s">
        <v>844</v>
      </c>
    </row>
    <row r="187" s="2" customFormat="1" ht="16.5" customHeight="1">
      <c r="A187" s="39"/>
      <c r="B187" s="40"/>
      <c r="C187" s="229" t="s">
        <v>614</v>
      </c>
      <c r="D187" s="229" t="s">
        <v>234</v>
      </c>
      <c r="E187" s="230" t="s">
        <v>3233</v>
      </c>
      <c r="F187" s="231" t="s">
        <v>3234</v>
      </c>
      <c r="G187" s="232" t="s">
        <v>1049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321</v>
      </c>
      <c r="AT187" s="241" t="s">
        <v>234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852</v>
      </c>
    </row>
    <row r="188" s="2" customFormat="1" ht="21.75" customHeight="1">
      <c r="A188" s="39"/>
      <c r="B188" s="40"/>
      <c r="C188" s="229" t="s">
        <v>619</v>
      </c>
      <c r="D188" s="229" t="s">
        <v>234</v>
      </c>
      <c r="E188" s="230" t="s">
        <v>3235</v>
      </c>
      <c r="F188" s="231" t="s">
        <v>3236</v>
      </c>
      <c r="G188" s="232" t="s">
        <v>1049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321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860</v>
      </c>
    </row>
    <row r="189" s="2" customFormat="1" ht="16.5" customHeight="1">
      <c r="A189" s="39"/>
      <c r="B189" s="40"/>
      <c r="C189" s="229" t="s">
        <v>624</v>
      </c>
      <c r="D189" s="229" t="s">
        <v>234</v>
      </c>
      <c r="E189" s="230" t="s">
        <v>3237</v>
      </c>
      <c r="F189" s="231" t="s">
        <v>3238</v>
      </c>
      <c r="G189" s="232" t="s">
        <v>1049</v>
      </c>
      <c r="H189" s="233">
        <v>15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85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868</v>
      </c>
    </row>
    <row r="190" s="2" customFormat="1" ht="16.5" customHeight="1">
      <c r="A190" s="39"/>
      <c r="B190" s="40"/>
      <c r="C190" s="229" t="s">
        <v>628</v>
      </c>
      <c r="D190" s="229" t="s">
        <v>234</v>
      </c>
      <c r="E190" s="230" t="s">
        <v>3239</v>
      </c>
      <c r="F190" s="231" t="s">
        <v>3240</v>
      </c>
      <c r="G190" s="232" t="s">
        <v>1049</v>
      </c>
      <c r="H190" s="233">
        <v>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321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321</v>
      </c>
      <c r="BM190" s="241" t="s">
        <v>876</v>
      </c>
    </row>
    <row r="191" s="2" customFormat="1" ht="16.5" customHeight="1">
      <c r="A191" s="39"/>
      <c r="B191" s="40"/>
      <c r="C191" s="229" t="s">
        <v>633</v>
      </c>
      <c r="D191" s="229" t="s">
        <v>234</v>
      </c>
      <c r="E191" s="230" t="s">
        <v>3241</v>
      </c>
      <c r="F191" s="231" t="s">
        <v>3242</v>
      </c>
      <c r="G191" s="232" t="s">
        <v>1049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321</v>
      </c>
      <c r="AT191" s="241" t="s">
        <v>234</v>
      </c>
      <c r="AU191" s="241" t="s">
        <v>85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321</v>
      </c>
      <c r="BM191" s="241" t="s">
        <v>885</v>
      </c>
    </row>
    <row r="192" s="2" customFormat="1" ht="24.15" customHeight="1">
      <c r="A192" s="39"/>
      <c r="B192" s="40"/>
      <c r="C192" s="229" t="s">
        <v>637</v>
      </c>
      <c r="D192" s="229" t="s">
        <v>234</v>
      </c>
      <c r="E192" s="230" t="s">
        <v>3243</v>
      </c>
      <c r="F192" s="231" t="s">
        <v>3244</v>
      </c>
      <c r="G192" s="232" t="s">
        <v>164</v>
      </c>
      <c r="H192" s="233">
        <v>1445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893</v>
      </c>
    </row>
    <row r="193" s="2" customFormat="1" ht="24.15" customHeight="1">
      <c r="A193" s="39"/>
      <c r="B193" s="40"/>
      <c r="C193" s="229" t="s">
        <v>642</v>
      </c>
      <c r="D193" s="229" t="s">
        <v>234</v>
      </c>
      <c r="E193" s="230" t="s">
        <v>3245</v>
      </c>
      <c r="F193" s="231" t="s">
        <v>3246</v>
      </c>
      <c r="G193" s="232" t="s">
        <v>164</v>
      </c>
      <c r="H193" s="233">
        <v>450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321</v>
      </c>
      <c r="AT193" s="241" t="s">
        <v>234</v>
      </c>
      <c r="AU193" s="241" t="s">
        <v>85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321</v>
      </c>
      <c r="BM193" s="241" t="s">
        <v>901</v>
      </c>
    </row>
    <row r="194" s="2" customFormat="1" ht="24.15" customHeight="1">
      <c r="A194" s="39"/>
      <c r="B194" s="40"/>
      <c r="C194" s="229" t="s">
        <v>649</v>
      </c>
      <c r="D194" s="229" t="s">
        <v>234</v>
      </c>
      <c r="E194" s="230" t="s">
        <v>3247</v>
      </c>
      <c r="F194" s="231" t="s">
        <v>3248</v>
      </c>
      <c r="G194" s="232" t="s">
        <v>164</v>
      </c>
      <c r="H194" s="233">
        <v>110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909</v>
      </c>
    </row>
    <row r="195" s="2" customFormat="1" ht="16.5" customHeight="1">
      <c r="A195" s="39"/>
      <c r="B195" s="40"/>
      <c r="C195" s="229" t="s">
        <v>654</v>
      </c>
      <c r="D195" s="229" t="s">
        <v>234</v>
      </c>
      <c r="E195" s="230" t="s">
        <v>3249</v>
      </c>
      <c r="F195" s="231" t="s">
        <v>3250</v>
      </c>
      <c r="G195" s="232" t="s">
        <v>1049</v>
      </c>
      <c r="H195" s="233">
        <v>77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321</v>
      </c>
      <c r="AT195" s="241" t="s">
        <v>234</v>
      </c>
      <c r="AU195" s="241" t="s">
        <v>85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321</v>
      </c>
      <c r="BM195" s="241" t="s">
        <v>917</v>
      </c>
    </row>
    <row r="196" s="2" customFormat="1" ht="21.75" customHeight="1">
      <c r="A196" s="39"/>
      <c r="B196" s="40"/>
      <c r="C196" s="229" t="s">
        <v>658</v>
      </c>
      <c r="D196" s="229" t="s">
        <v>234</v>
      </c>
      <c r="E196" s="230" t="s">
        <v>3251</v>
      </c>
      <c r="F196" s="231" t="s">
        <v>3252</v>
      </c>
      <c r="G196" s="232" t="s">
        <v>2531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925</v>
      </c>
    </row>
    <row r="197" s="2" customFormat="1" ht="24.15" customHeight="1">
      <c r="A197" s="39"/>
      <c r="B197" s="40"/>
      <c r="C197" s="229" t="s">
        <v>662</v>
      </c>
      <c r="D197" s="229" t="s">
        <v>234</v>
      </c>
      <c r="E197" s="230" t="s">
        <v>3253</v>
      </c>
      <c r="F197" s="231" t="s">
        <v>3254</v>
      </c>
      <c r="G197" s="232" t="s">
        <v>164</v>
      </c>
      <c r="H197" s="233">
        <v>985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321</v>
      </c>
      <c r="AT197" s="241" t="s">
        <v>234</v>
      </c>
      <c r="AU197" s="241" t="s">
        <v>85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321</v>
      </c>
      <c r="BM197" s="241" t="s">
        <v>933</v>
      </c>
    </row>
    <row r="198" s="2" customFormat="1" ht="16.5" customHeight="1">
      <c r="A198" s="39"/>
      <c r="B198" s="40"/>
      <c r="C198" s="229" t="s">
        <v>667</v>
      </c>
      <c r="D198" s="229" t="s">
        <v>234</v>
      </c>
      <c r="E198" s="230" t="s">
        <v>3255</v>
      </c>
      <c r="F198" s="231" t="s">
        <v>3256</v>
      </c>
      <c r="G198" s="232" t="s">
        <v>164</v>
      </c>
      <c r="H198" s="233">
        <v>1897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321</v>
      </c>
      <c r="AT198" s="241" t="s">
        <v>234</v>
      </c>
      <c r="AU198" s="241" t="s">
        <v>85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321</v>
      </c>
      <c r="BM198" s="241" t="s">
        <v>941</v>
      </c>
    </row>
    <row r="199" s="2" customFormat="1" ht="16.5" customHeight="1">
      <c r="A199" s="39"/>
      <c r="B199" s="40"/>
      <c r="C199" s="229" t="s">
        <v>671</v>
      </c>
      <c r="D199" s="229" t="s">
        <v>234</v>
      </c>
      <c r="E199" s="230" t="s">
        <v>3257</v>
      </c>
      <c r="F199" s="231" t="s">
        <v>3179</v>
      </c>
      <c r="G199" s="232" t="s">
        <v>1982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321</v>
      </c>
      <c r="AT199" s="241" t="s">
        <v>234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950</v>
      </c>
    </row>
    <row r="200" s="2" customFormat="1" ht="16.5" customHeight="1">
      <c r="A200" s="39"/>
      <c r="B200" s="40"/>
      <c r="C200" s="229" t="s">
        <v>678</v>
      </c>
      <c r="D200" s="229" t="s">
        <v>234</v>
      </c>
      <c r="E200" s="230" t="s">
        <v>3258</v>
      </c>
      <c r="F200" s="231" t="s">
        <v>3181</v>
      </c>
      <c r="G200" s="232" t="s">
        <v>1982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321</v>
      </c>
      <c r="AT200" s="241" t="s">
        <v>234</v>
      </c>
      <c r="AU200" s="241" t="s">
        <v>85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321</v>
      </c>
      <c r="BM200" s="241" t="s">
        <v>961</v>
      </c>
    </row>
    <row r="201" s="2" customFormat="1" ht="16.5" customHeight="1">
      <c r="A201" s="39"/>
      <c r="B201" s="40"/>
      <c r="C201" s="229" t="s">
        <v>686</v>
      </c>
      <c r="D201" s="229" t="s">
        <v>234</v>
      </c>
      <c r="E201" s="230" t="s">
        <v>3259</v>
      </c>
      <c r="F201" s="231" t="s">
        <v>677</v>
      </c>
      <c r="G201" s="232" t="s">
        <v>1939</v>
      </c>
      <c r="H201" s="307"/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321</v>
      </c>
      <c r="AT201" s="241" t="s">
        <v>234</v>
      </c>
      <c r="AU201" s="241" t="s">
        <v>85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321</v>
      </c>
      <c r="BM201" s="241" t="s">
        <v>970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2593</v>
      </c>
      <c r="F202" s="227" t="s">
        <v>3260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SUM(P203:P224)</f>
        <v>0</v>
      </c>
      <c r="Q202" s="221"/>
      <c r="R202" s="222">
        <f>SUM(R203:R224)</f>
        <v>0</v>
      </c>
      <c r="S202" s="221"/>
      <c r="T202" s="223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232</v>
      </c>
      <c r="BK202" s="226">
        <f>SUM(BK203:BK224)</f>
        <v>0</v>
      </c>
    </row>
    <row r="203" s="2" customFormat="1" ht="24.15" customHeight="1">
      <c r="A203" s="39"/>
      <c r="B203" s="40"/>
      <c r="C203" s="229" t="s">
        <v>691</v>
      </c>
      <c r="D203" s="229" t="s">
        <v>234</v>
      </c>
      <c r="E203" s="230" t="s">
        <v>3261</v>
      </c>
      <c r="F203" s="231" t="s">
        <v>3262</v>
      </c>
      <c r="G203" s="232" t="s">
        <v>1049</v>
      </c>
      <c r="H203" s="233">
        <v>12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980</v>
      </c>
    </row>
    <row r="204" s="2" customFormat="1" ht="66.75" customHeight="1">
      <c r="A204" s="39"/>
      <c r="B204" s="40"/>
      <c r="C204" s="229" t="s">
        <v>697</v>
      </c>
      <c r="D204" s="229" t="s">
        <v>234</v>
      </c>
      <c r="E204" s="230" t="s">
        <v>3263</v>
      </c>
      <c r="F204" s="231" t="s">
        <v>3264</v>
      </c>
      <c r="G204" s="232" t="s">
        <v>1049</v>
      </c>
      <c r="H204" s="233">
        <v>2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321</v>
      </c>
      <c r="AT204" s="241" t="s">
        <v>234</v>
      </c>
      <c r="AU204" s="241" t="s">
        <v>85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321</v>
      </c>
      <c r="BM204" s="241" t="s">
        <v>990</v>
      </c>
    </row>
    <row r="205" s="2" customFormat="1" ht="44.25" customHeight="1">
      <c r="A205" s="39"/>
      <c r="B205" s="40"/>
      <c r="C205" s="229" t="s">
        <v>703</v>
      </c>
      <c r="D205" s="229" t="s">
        <v>234</v>
      </c>
      <c r="E205" s="230" t="s">
        <v>3265</v>
      </c>
      <c r="F205" s="231" t="s">
        <v>3266</v>
      </c>
      <c r="G205" s="232" t="s">
        <v>1049</v>
      </c>
      <c r="H205" s="233">
        <v>2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321</v>
      </c>
      <c r="AT205" s="241" t="s">
        <v>234</v>
      </c>
      <c r="AU205" s="241" t="s">
        <v>85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321</v>
      </c>
      <c r="BM205" s="241" t="s">
        <v>999</v>
      </c>
    </row>
    <row r="206" s="2" customFormat="1" ht="37.8" customHeight="1">
      <c r="A206" s="39"/>
      <c r="B206" s="40"/>
      <c r="C206" s="229" t="s">
        <v>706</v>
      </c>
      <c r="D206" s="229" t="s">
        <v>234</v>
      </c>
      <c r="E206" s="230" t="s">
        <v>3267</v>
      </c>
      <c r="F206" s="231" t="s">
        <v>3268</v>
      </c>
      <c r="G206" s="232" t="s">
        <v>1049</v>
      </c>
      <c r="H206" s="233">
        <v>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321</v>
      </c>
      <c r="AT206" s="241" t="s">
        <v>234</v>
      </c>
      <c r="AU206" s="241" t="s">
        <v>85</v>
      </c>
      <c r="AY206" s="18" t="s">
        <v>232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321</v>
      </c>
      <c r="BM206" s="241" t="s">
        <v>1008</v>
      </c>
    </row>
    <row r="207" s="2" customFormat="1" ht="76.35" customHeight="1">
      <c r="A207" s="39"/>
      <c r="B207" s="40"/>
      <c r="C207" s="229" t="s">
        <v>711</v>
      </c>
      <c r="D207" s="229" t="s">
        <v>234</v>
      </c>
      <c r="E207" s="230" t="s">
        <v>3269</v>
      </c>
      <c r="F207" s="231" t="s">
        <v>3270</v>
      </c>
      <c r="G207" s="232" t="s">
        <v>1049</v>
      </c>
      <c r="H207" s="233">
        <v>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321</v>
      </c>
      <c r="AT207" s="241" t="s">
        <v>234</v>
      </c>
      <c r="AU207" s="241" t="s">
        <v>85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321</v>
      </c>
      <c r="BM207" s="241" t="s">
        <v>1018</v>
      </c>
    </row>
    <row r="208" s="2" customFormat="1" ht="33" customHeight="1">
      <c r="A208" s="39"/>
      <c r="B208" s="40"/>
      <c r="C208" s="229" t="s">
        <v>716</v>
      </c>
      <c r="D208" s="229" t="s">
        <v>234</v>
      </c>
      <c r="E208" s="230" t="s">
        <v>3271</v>
      </c>
      <c r="F208" s="231" t="s">
        <v>3272</v>
      </c>
      <c r="G208" s="232" t="s">
        <v>1049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321</v>
      </c>
      <c r="AT208" s="241" t="s">
        <v>234</v>
      </c>
      <c r="AU208" s="241" t="s">
        <v>85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321</v>
      </c>
      <c r="BM208" s="241" t="s">
        <v>1028</v>
      </c>
    </row>
    <row r="209" s="2" customFormat="1" ht="33" customHeight="1">
      <c r="A209" s="39"/>
      <c r="B209" s="40"/>
      <c r="C209" s="229" t="s">
        <v>721</v>
      </c>
      <c r="D209" s="229" t="s">
        <v>234</v>
      </c>
      <c r="E209" s="230" t="s">
        <v>3273</v>
      </c>
      <c r="F209" s="231" t="s">
        <v>3274</v>
      </c>
      <c r="G209" s="232" t="s">
        <v>1049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1038</v>
      </c>
    </row>
    <row r="210" s="2" customFormat="1" ht="76.35" customHeight="1">
      <c r="A210" s="39"/>
      <c r="B210" s="40"/>
      <c r="C210" s="229" t="s">
        <v>724</v>
      </c>
      <c r="D210" s="229" t="s">
        <v>234</v>
      </c>
      <c r="E210" s="230" t="s">
        <v>3275</v>
      </c>
      <c r="F210" s="231" t="s">
        <v>3276</v>
      </c>
      <c r="G210" s="232" t="s">
        <v>1049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321</v>
      </c>
      <c r="AT210" s="241" t="s">
        <v>234</v>
      </c>
      <c r="AU210" s="241" t="s">
        <v>85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321</v>
      </c>
      <c r="BM210" s="241" t="s">
        <v>1052</v>
      </c>
    </row>
    <row r="211" s="2" customFormat="1" ht="33" customHeight="1">
      <c r="A211" s="39"/>
      <c r="B211" s="40"/>
      <c r="C211" s="229" t="s">
        <v>730</v>
      </c>
      <c r="D211" s="229" t="s">
        <v>234</v>
      </c>
      <c r="E211" s="230" t="s">
        <v>3277</v>
      </c>
      <c r="F211" s="231" t="s">
        <v>3278</v>
      </c>
      <c r="G211" s="232" t="s">
        <v>1049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321</v>
      </c>
      <c r="AT211" s="241" t="s">
        <v>234</v>
      </c>
      <c r="AU211" s="241" t="s">
        <v>85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321</v>
      </c>
      <c r="BM211" s="241" t="s">
        <v>1062</v>
      </c>
    </row>
    <row r="212" s="2" customFormat="1" ht="24.15" customHeight="1">
      <c r="A212" s="39"/>
      <c r="B212" s="40"/>
      <c r="C212" s="229" t="s">
        <v>734</v>
      </c>
      <c r="D212" s="229" t="s">
        <v>234</v>
      </c>
      <c r="E212" s="230" t="s">
        <v>3279</v>
      </c>
      <c r="F212" s="231" t="s">
        <v>3280</v>
      </c>
      <c r="G212" s="232" t="s">
        <v>1049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321</v>
      </c>
      <c r="AT212" s="241" t="s">
        <v>234</v>
      </c>
      <c r="AU212" s="241" t="s">
        <v>85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321</v>
      </c>
      <c r="BM212" s="241" t="s">
        <v>1070</v>
      </c>
    </row>
    <row r="213" s="2" customFormat="1" ht="66.75" customHeight="1">
      <c r="A213" s="39"/>
      <c r="B213" s="40"/>
      <c r="C213" s="229" t="s">
        <v>739</v>
      </c>
      <c r="D213" s="229" t="s">
        <v>234</v>
      </c>
      <c r="E213" s="230" t="s">
        <v>3281</v>
      </c>
      <c r="F213" s="231" t="s">
        <v>3282</v>
      </c>
      <c r="G213" s="232" t="s">
        <v>1049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1083</v>
      </c>
    </row>
    <row r="214" s="2" customFormat="1" ht="33" customHeight="1">
      <c r="A214" s="39"/>
      <c r="B214" s="40"/>
      <c r="C214" s="229" t="s">
        <v>745</v>
      </c>
      <c r="D214" s="229" t="s">
        <v>234</v>
      </c>
      <c r="E214" s="230" t="s">
        <v>3283</v>
      </c>
      <c r="F214" s="231" t="s">
        <v>3284</v>
      </c>
      <c r="G214" s="232" t="s">
        <v>1049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321</v>
      </c>
      <c r="AT214" s="241" t="s">
        <v>234</v>
      </c>
      <c r="AU214" s="241" t="s">
        <v>85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321</v>
      </c>
      <c r="BM214" s="241" t="s">
        <v>1093</v>
      </c>
    </row>
    <row r="215" s="2" customFormat="1" ht="33" customHeight="1">
      <c r="A215" s="39"/>
      <c r="B215" s="40"/>
      <c r="C215" s="229" t="s">
        <v>749</v>
      </c>
      <c r="D215" s="229" t="s">
        <v>234</v>
      </c>
      <c r="E215" s="230" t="s">
        <v>3271</v>
      </c>
      <c r="F215" s="231" t="s">
        <v>3272</v>
      </c>
      <c r="G215" s="232" t="s">
        <v>1049</v>
      </c>
      <c r="H215" s="233">
        <v>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1102</v>
      </c>
    </row>
    <row r="216" s="2" customFormat="1" ht="33" customHeight="1">
      <c r="A216" s="39"/>
      <c r="B216" s="40"/>
      <c r="C216" s="229" t="s">
        <v>754</v>
      </c>
      <c r="D216" s="229" t="s">
        <v>234</v>
      </c>
      <c r="E216" s="230" t="s">
        <v>3273</v>
      </c>
      <c r="F216" s="231" t="s">
        <v>3274</v>
      </c>
      <c r="G216" s="232" t="s">
        <v>1049</v>
      </c>
      <c r="H216" s="233">
        <v>2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321</v>
      </c>
      <c r="AT216" s="241" t="s">
        <v>234</v>
      </c>
      <c r="AU216" s="241" t="s">
        <v>85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321</v>
      </c>
      <c r="BM216" s="241" t="s">
        <v>1149</v>
      </c>
    </row>
    <row r="217" s="2" customFormat="1" ht="44.25" customHeight="1">
      <c r="A217" s="39"/>
      <c r="B217" s="40"/>
      <c r="C217" s="229" t="s">
        <v>756</v>
      </c>
      <c r="D217" s="229" t="s">
        <v>234</v>
      </c>
      <c r="E217" s="230" t="s">
        <v>3285</v>
      </c>
      <c r="F217" s="231" t="s">
        <v>3286</v>
      </c>
      <c r="G217" s="232" t="s">
        <v>1049</v>
      </c>
      <c r="H217" s="233">
        <v>12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321</v>
      </c>
      <c r="AT217" s="241" t="s">
        <v>234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1159</v>
      </c>
    </row>
    <row r="218" s="2" customFormat="1" ht="44.25" customHeight="1">
      <c r="A218" s="39"/>
      <c r="B218" s="40"/>
      <c r="C218" s="229" t="s">
        <v>761</v>
      </c>
      <c r="D218" s="229" t="s">
        <v>234</v>
      </c>
      <c r="E218" s="230" t="s">
        <v>3287</v>
      </c>
      <c r="F218" s="231" t="s">
        <v>3288</v>
      </c>
      <c r="G218" s="232" t="s">
        <v>1049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321</v>
      </c>
      <c r="AT218" s="241" t="s">
        <v>234</v>
      </c>
      <c r="AU218" s="241" t="s">
        <v>85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321</v>
      </c>
      <c r="BM218" s="241" t="s">
        <v>1179</v>
      </c>
    </row>
    <row r="219" s="2" customFormat="1" ht="33" customHeight="1">
      <c r="A219" s="39"/>
      <c r="B219" s="40"/>
      <c r="C219" s="229" t="s">
        <v>767</v>
      </c>
      <c r="D219" s="229" t="s">
        <v>234</v>
      </c>
      <c r="E219" s="230" t="s">
        <v>3271</v>
      </c>
      <c r="F219" s="231" t="s">
        <v>3272</v>
      </c>
      <c r="G219" s="232" t="s">
        <v>1049</v>
      </c>
      <c r="H219" s="233">
        <v>16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1200</v>
      </c>
    </row>
    <row r="220" s="2" customFormat="1" ht="33" customHeight="1">
      <c r="A220" s="39"/>
      <c r="B220" s="40"/>
      <c r="C220" s="229" t="s">
        <v>778</v>
      </c>
      <c r="D220" s="229" t="s">
        <v>234</v>
      </c>
      <c r="E220" s="230" t="s">
        <v>3273</v>
      </c>
      <c r="F220" s="231" t="s">
        <v>3274</v>
      </c>
      <c r="G220" s="232" t="s">
        <v>1049</v>
      </c>
      <c r="H220" s="233">
        <v>16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321</v>
      </c>
      <c r="AT220" s="241" t="s">
        <v>234</v>
      </c>
      <c r="AU220" s="241" t="s">
        <v>85</v>
      </c>
      <c r="AY220" s="18" t="s">
        <v>232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321</v>
      </c>
      <c r="BM220" s="241" t="s">
        <v>1226</v>
      </c>
    </row>
    <row r="221" s="2" customFormat="1" ht="24.15" customHeight="1">
      <c r="A221" s="39"/>
      <c r="B221" s="40"/>
      <c r="C221" s="229" t="s">
        <v>783</v>
      </c>
      <c r="D221" s="229" t="s">
        <v>234</v>
      </c>
      <c r="E221" s="230" t="s">
        <v>3289</v>
      </c>
      <c r="F221" s="231" t="s">
        <v>3290</v>
      </c>
      <c r="G221" s="232" t="s">
        <v>1982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85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1234</v>
      </c>
    </row>
    <row r="222" s="2" customFormat="1" ht="21.75" customHeight="1">
      <c r="A222" s="39"/>
      <c r="B222" s="40"/>
      <c r="C222" s="229" t="s">
        <v>787</v>
      </c>
      <c r="D222" s="229" t="s">
        <v>234</v>
      </c>
      <c r="E222" s="230" t="s">
        <v>3291</v>
      </c>
      <c r="F222" s="231" t="s">
        <v>3292</v>
      </c>
      <c r="G222" s="232" t="s">
        <v>1982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321</v>
      </c>
      <c r="AT222" s="241" t="s">
        <v>234</v>
      </c>
      <c r="AU222" s="241" t="s">
        <v>85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321</v>
      </c>
      <c r="BM222" s="241" t="s">
        <v>1244</v>
      </c>
    </row>
    <row r="223" s="2" customFormat="1" ht="16.5" customHeight="1">
      <c r="A223" s="39"/>
      <c r="B223" s="40"/>
      <c r="C223" s="229" t="s">
        <v>791</v>
      </c>
      <c r="D223" s="229" t="s">
        <v>234</v>
      </c>
      <c r="E223" s="230" t="s">
        <v>3293</v>
      </c>
      <c r="F223" s="231" t="s">
        <v>3181</v>
      </c>
      <c r="G223" s="232" t="s">
        <v>1982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321</v>
      </c>
      <c r="AT223" s="241" t="s">
        <v>234</v>
      </c>
      <c r="AU223" s="241" t="s">
        <v>85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321</v>
      </c>
      <c r="BM223" s="241" t="s">
        <v>1253</v>
      </c>
    </row>
    <row r="224" s="2" customFormat="1" ht="16.5" customHeight="1">
      <c r="A224" s="39"/>
      <c r="B224" s="40"/>
      <c r="C224" s="229" t="s">
        <v>797</v>
      </c>
      <c r="D224" s="229" t="s">
        <v>234</v>
      </c>
      <c r="E224" s="230" t="s">
        <v>3294</v>
      </c>
      <c r="F224" s="231" t="s">
        <v>677</v>
      </c>
      <c r="G224" s="232" t="s">
        <v>1939</v>
      </c>
      <c r="H224" s="307"/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321</v>
      </c>
      <c r="AT224" s="241" t="s">
        <v>234</v>
      </c>
      <c r="AU224" s="241" t="s">
        <v>85</v>
      </c>
      <c r="AY224" s="18" t="s">
        <v>232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321</v>
      </c>
      <c r="BM224" s="241" t="s">
        <v>1261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2613</v>
      </c>
      <c r="F225" s="227" t="s">
        <v>3295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SUM(P226:P230)</f>
        <v>0</v>
      </c>
      <c r="Q225" s="221"/>
      <c r="R225" s="222">
        <f>SUM(R226:R230)</f>
        <v>0</v>
      </c>
      <c r="S225" s="221"/>
      <c r="T225" s="223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83</v>
      </c>
      <c r="AT225" s="225" t="s">
        <v>75</v>
      </c>
      <c r="AU225" s="225" t="s">
        <v>83</v>
      </c>
      <c r="AY225" s="224" t="s">
        <v>232</v>
      </c>
      <c r="BK225" s="226">
        <f>SUM(BK226:BK230)</f>
        <v>0</v>
      </c>
    </row>
    <row r="226" s="2" customFormat="1" ht="24.15" customHeight="1">
      <c r="A226" s="39"/>
      <c r="B226" s="40"/>
      <c r="C226" s="229" t="s">
        <v>807</v>
      </c>
      <c r="D226" s="229" t="s">
        <v>234</v>
      </c>
      <c r="E226" s="230" t="s">
        <v>3296</v>
      </c>
      <c r="F226" s="231" t="s">
        <v>3297</v>
      </c>
      <c r="G226" s="232" t="s">
        <v>164</v>
      </c>
      <c r="H226" s="233">
        <v>1195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321</v>
      </c>
      <c r="AT226" s="241" t="s">
        <v>234</v>
      </c>
      <c r="AU226" s="241" t="s">
        <v>85</v>
      </c>
      <c r="AY226" s="18" t="s">
        <v>232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321</v>
      </c>
      <c r="BM226" s="241" t="s">
        <v>1270</v>
      </c>
    </row>
    <row r="227" s="2" customFormat="1" ht="24.15" customHeight="1">
      <c r="A227" s="39"/>
      <c r="B227" s="40"/>
      <c r="C227" s="229" t="s">
        <v>812</v>
      </c>
      <c r="D227" s="229" t="s">
        <v>234</v>
      </c>
      <c r="E227" s="230" t="s">
        <v>3298</v>
      </c>
      <c r="F227" s="231" t="s">
        <v>3299</v>
      </c>
      <c r="G227" s="232" t="s">
        <v>164</v>
      </c>
      <c r="H227" s="233">
        <v>28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321</v>
      </c>
      <c r="AT227" s="241" t="s">
        <v>234</v>
      </c>
      <c r="AU227" s="241" t="s">
        <v>85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321</v>
      </c>
      <c r="BM227" s="241" t="s">
        <v>1279</v>
      </c>
    </row>
    <row r="228" s="2" customFormat="1" ht="16.5" customHeight="1">
      <c r="A228" s="39"/>
      <c r="B228" s="40"/>
      <c r="C228" s="229" t="s">
        <v>816</v>
      </c>
      <c r="D228" s="229" t="s">
        <v>234</v>
      </c>
      <c r="E228" s="230" t="s">
        <v>3300</v>
      </c>
      <c r="F228" s="231" t="s">
        <v>3301</v>
      </c>
      <c r="G228" s="232" t="s">
        <v>1982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321</v>
      </c>
      <c r="AT228" s="241" t="s">
        <v>234</v>
      </c>
      <c r="AU228" s="241" t="s">
        <v>85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321</v>
      </c>
      <c r="BM228" s="241" t="s">
        <v>1288</v>
      </c>
    </row>
    <row r="229" s="2" customFormat="1" ht="16.5" customHeight="1">
      <c r="A229" s="39"/>
      <c r="B229" s="40"/>
      <c r="C229" s="229" t="s">
        <v>820</v>
      </c>
      <c r="D229" s="229" t="s">
        <v>234</v>
      </c>
      <c r="E229" s="230" t="s">
        <v>3302</v>
      </c>
      <c r="F229" s="231" t="s">
        <v>3179</v>
      </c>
      <c r="G229" s="232" t="s">
        <v>1982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321</v>
      </c>
      <c r="AT229" s="241" t="s">
        <v>234</v>
      </c>
      <c r="AU229" s="241" t="s">
        <v>85</v>
      </c>
      <c r="AY229" s="18" t="s">
        <v>232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321</v>
      </c>
      <c r="BM229" s="241" t="s">
        <v>1295</v>
      </c>
    </row>
    <row r="230" s="2" customFormat="1" ht="16.5" customHeight="1">
      <c r="A230" s="39"/>
      <c r="B230" s="40"/>
      <c r="C230" s="229" t="s">
        <v>824</v>
      </c>
      <c r="D230" s="229" t="s">
        <v>234</v>
      </c>
      <c r="E230" s="230" t="s">
        <v>3303</v>
      </c>
      <c r="F230" s="231" t="s">
        <v>677</v>
      </c>
      <c r="G230" s="232" t="s">
        <v>1939</v>
      </c>
      <c r="H230" s="307"/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321</v>
      </c>
      <c r="AT230" s="241" t="s">
        <v>234</v>
      </c>
      <c r="AU230" s="241" t="s">
        <v>85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321</v>
      </c>
      <c r="BM230" s="241" t="s">
        <v>1302</v>
      </c>
    </row>
    <row r="231" s="12" customFormat="1" ht="22.8" customHeight="1">
      <c r="A231" s="12"/>
      <c r="B231" s="213"/>
      <c r="C231" s="214"/>
      <c r="D231" s="215" t="s">
        <v>75</v>
      </c>
      <c r="E231" s="227" t="s">
        <v>2403</v>
      </c>
      <c r="F231" s="227" t="s">
        <v>3304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SUM(P232:P236)</f>
        <v>0</v>
      </c>
      <c r="Q231" s="221"/>
      <c r="R231" s="222">
        <f>SUM(R232:R236)</f>
        <v>0</v>
      </c>
      <c r="S231" s="221"/>
      <c r="T231" s="223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83</v>
      </c>
      <c r="AT231" s="225" t="s">
        <v>75</v>
      </c>
      <c r="AU231" s="225" t="s">
        <v>83</v>
      </c>
      <c r="AY231" s="224" t="s">
        <v>232</v>
      </c>
      <c r="BK231" s="226">
        <f>SUM(BK232:BK236)</f>
        <v>0</v>
      </c>
    </row>
    <row r="232" s="2" customFormat="1" ht="16.5" customHeight="1">
      <c r="A232" s="39"/>
      <c r="B232" s="40"/>
      <c r="C232" s="229" t="s">
        <v>828</v>
      </c>
      <c r="D232" s="229" t="s">
        <v>234</v>
      </c>
      <c r="E232" s="230" t="s">
        <v>3305</v>
      </c>
      <c r="F232" s="231" t="s">
        <v>3306</v>
      </c>
      <c r="G232" s="232" t="s">
        <v>2228</v>
      </c>
      <c r="H232" s="233">
        <v>60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321</v>
      </c>
      <c r="AT232" s="241" t="s">
        <v>234</v>
      </c>
      <c r="AU232" s="241" t="s">
        <v>85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321</v>
      </c>
      <c r="BM232" s="241" t="s">
        <v>1311</v>
      </c>
    </row>
    <row r="233" s="2" customFormat="1" ht="16.5" customHeight="1">
      <c r="A233" s="39"/>
      <c r="B233" s="40"/>
      <c r="C233" s="229" t="s">
        <v>833</v>
      </c>
      <c r="D233" s="229" t="s">
        <v>234</v>
      </c>
      <c r="E233" s="230" t="s">
        <v>3307</v>
      </c>
      <c r="F233" s="231" t="s">
        <v>3308</v>
      </c>
      <c r="G233" s="232" t="s">
        <v>1982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321</v>
      </c>
      <c r="AT233" s="241" t="s">
        <v>234</v>
      </c>
      <c r="AU233" s="241" t="s">
        <v>85</v>
      </c>
      <c r="AY233" s="18" t="s">
        <v>232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321</v>
      </c>
      <c r="BM233" s="241" t="s">
        <v>1320</v>
      </c>
    </row>
    <row r="234" s="2" customFormat="1" ht="21.75" customHeight="1">
      <c r="A234" s="39"/>
      <c r="B234" s="40"/>
      <c r="C234" s="229" t="s">
        <v>839</v>
      </c>
      <c r="D234" s="229" t="s">
        <v>234</v>
      </c>
      <c r="E234" s="230" t="s">
        <v>3309</v>
      </c>
      <c r="F234" s="231" t="s">
        <v>3310</v>
      </c>
      <c r="G234" s="232" t="s">
        <v>1982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321</v>
      </c>
      <c r="AT234" s="241" t="s">
        <v>234</v>
      </c>
      <c r="AU234" s="241" t="s">
        <v>85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321</v>
      </c>
      <c r="BM234" s="241" t="s">
        <v>1332</v>
      </c>
    </row>
    <row r="235" s="2" customFormat="1" ht="16.5" customHeight="1">
      <c r="A235" s="39"/>
      <c r="B235" s="40"/>
      <c r="C235" s="229" t="s">
        <v>844</v>
      </c>
      <c r="D235" s="229" t="s">
        <v>234</v>
      </c>
      <c r="E235" s="230" t="s">
        <v>3311</v>
      </c>
      <c r="F235" s="231" t="s">
        <v>3312</v>
      </c>
      <c r="G235" s="232" t="s">
        <v>2228</v>
      </c>
      <c r="H235" s="233">
        <v>180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321</v>
      </c>
      <c r="AT235" s="241" t="s">
        <v>234</v>
      </c>
      <c r="AU235" s="241" t="s">
        <v>85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321</v>
      </c>
      <c r="BM235" s="241" t="s">
        <v>1343</v>
      </c>
    </row>
    <row r="236" s="2" customFormat="1" ht="16.5" customHeight="1">
      <c r="A236" s="39"/>
      <c r="B236" s="40"/>
      <c r="C236" s="229" t="s">
        <v>848</v>
      </c>
      <c r="D236" s="229" t="s">
        <v>234</v>
      </c>
      <c r="E236" s="230" t="s">
        <v>3313</v>
      </c>
      <c r="F236" s="231" t="s">
        <v>3314</v>
      </c>
      <c r="G236" s="232" t="s">
        <v>1982</v>
      </c>
      <c r="H236" s="233">
        <v>1</v>
      </c>
      <c r="I236" s="234"/>
      <c r="J236" s="235">
        <f>ROUND(I236*H236,2)</f>
        <v>0</v>
      </c>
      <c r="K236" s="236"/>
      <c r="L236" s="45"/>
      <c r="M236" s="302" t="s">
        <v>1</v>
      </c>
      <c r="N236" s="303" t="s">
        <v>41</v>
      </c>
      <c r="O236" s="304"/>
      <c r="P236" s="305">
        <f>O236*H236</f>
        <v>0</v>
      </c>
      <c r="Q236" s="305">
        <v>0</v>
      </c>
      <c r="R236" s="305">
        <f>Q236*H236</f>
        <v>0</v>
      </c>
      <c r="S236" s="305">
        <v>0</v>
      </c>
      <c r="T236" s="30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321</v>
      </c>
      <c r="AT236" s="241" t="s">
        <v>234</v>
      </c>
      <c r="AU236" s="241" t="s">
        <v>85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321</v>
      </c>
      <c r="BM236" s="241" t="s">
        <v>2077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dXecUtz0T3BNaZBFr8iGqmh+J1dk65soQaA/OJunfn82Jk6G9O7VeTjBg/sxa+vBchAf1qS/GbCktPfMjpqf8g==" hashValue="qp9gOAeqjNQGVxTQ3rWWYEDXa5SsuuqOpj31k7zvr+jnbZkdjKFYiwQdC4VyWgV3ecb5B0Q/FgKAeoCKNa2+rg==" algorithmName="SHA-512" password="CC35"/>
  <autoFilter ref="C126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ROUND((SUM(BE123:BE178)),  2)</f>
        <v>0</v>
      </c>
      <c r="G35" s="39"/>
      <c r="H35" s="39"/>
      <c r="I35" s="166">
        <v>0.20999999999999999</v>
      </c>
      <c r="J35" s="165">
        <f>ROUND(((SUM(BE123:BE178))*I35),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ROUND((SUM(BF123:BF178)),  2)</f>
        <v>0</v>
      </c>
      <c r="G36" s="39"/>
      <c r="H36" s="39"/>
      <c r="I36" s="166">
        <v>0.12</v>
      </c>
      <c r="J36" s="165">
        <f>ROUND(((SUM(BF123:BF178))*I36),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ROUND((SUM(BH123:BH178)),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3316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3317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3318</v>
      </c>
      <c r="E101" s="198"/>
      <c r="F101" s="198"/>
      <c r="G101" s="198"/>
      <c r="H101" s="198"/>
      <c r="I101" s="198"/>
      <c r="J101" s="199">
        <f>J163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181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184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19. 3. 2025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218</v>
      </c>
      <c r="D122" s="204" t="s">
        <v>61</v>
      </c>
      <c r="E122" s="204" t="s">
        <v>57</v>
      </c>
      <c r="F122" s="204" t="s">
        <v>58</v>
      </c>
      <c r="G122" s="204" t="s">
        <v>219</v>
      </c>
      <c r="H122" s="204" t="s">
        <v>220</v>
      </c>
      <c r="I122" s="204" t="s">
        <v>221</v>
      </c>
      <c r="J122" s="205" t="s">
        <v>193</v>
      </c>
      <c r="K122" s="206" t="s">
        <v>222</v>
      </c>
      <c r="L122" s="207"/>
      <c r="M122" s="101" t="s">
        <v>1</v>
      </c>
      <c r="N122" s="102" t="s">
        <v>40</v>
      </c>
      <c r="O122" s="102" t="s">
        <v>223</v>
      </c>
      <c r="P122" s="102" t="s">
        <v>224</v>
      </c>
      <c r="Q122" s="102" t="s">
        <v>225</v>
      </c>
      <c r="R122" s="102" t="s">
        <v>226</v>
      </c>
      <c r="S122" s="102" t="s">
        <v>227</v>
      </c>
      <c r="T122" s="103" t="s">
        <v>228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229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195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1846</v>
      </c>
      <c r="F124" s="216" t="s">
        <v>3319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P125+P163</f>
        <v>0</v>
      </c>
      <c r="Q124" s="221"/>
      <c r="R124" s="222">
        <f>R125+R163</f>
        <v>0</v>
      </c>
      <c r="S124" s="221"/>
      <c r="T124" s="223">
        <f>T125+T163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232</v>
      </c>
      <c r="BK124" s="226">
        <f>BK125+BK163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2810</v>
      </c>
      <c r="F125" s="227" t="s">
        <v>3320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SUM(P126:P162)</f>
        <v>0</v>
      </c>
      <c r="Q125" s="221"/>
      <c r="R125" s="222">
        <f>SUM(R126:R162)</f>
        <v>0</v>
      </c>
      <c r="S125" s="221"/>
      <c r="T125" s="223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83</v>
      </c>
      <c r="AY125" s="224" t="s">
        <v>232</v>
      </c>
      <c r="BK125" s="226">
        <f>SUM(BK126:BK162)</f>
        <v>0</v>
      </c>
    </row>
    <row r="126" s="2" customFormat="1" ht="16.5" customHeight="1">
      <c r="A126" s="39"/>
      <c r="B126" s="40"/>
      <c r="C126" s="229" t="s">
        <v>83</v>
      </c>
      <c r="D126" s="229" t="s">
        <v>234</v>
      </c>
      <c r="E126" s="230" t="s">
        <v>3321</v>
      </c>
      <c r="F126" s="231" t="s">
        <v>3322</v>
      </c>
      <c r="G126" s="232" t="s">
        <v>1049</v>
      </c>
      <c r="H126" s="233">
        <v>2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321</v>
      </c>
      <c r="AT126" s="241" t="s">
        <v>234</v>
      </c>
      <c r="AU126" s="241" t="s">
        <v>85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321</v>
      </c>
      <c r="BM126" s="241" t="s">
        <v>85</v>
      </c>
    </row>
    <row r="127" s="2" customFormat="1" ht="55.5" customHeight="1">
      <c r="A127" s="39"/>
      <c r="B127" s="40"/>
      <c r="C127" s="229" t="s">
        <v>85</v>
      </c>
      <c r="D127" s="229" t="s">
        <v>234</v>
      </c>
      <c r="E127" s="230" t="s">
        <v>3323</v>
      </c>
      <c r="F127" s="231" t="s">
        <v>3324</v>
      </c>
      <c r="G127" s="232" t="s">
        <v>1049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321</v>
      </c>
      <c r="AT127" s="241" t="s">
        <v>234</v>
      </c>
      <c r="AU127" s="241" t="s">
        <v>85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321</v>
      </c>
      <c r="BM127" s="241" t="s">
        <v>237</v>
      </c>
    </row>
    <row r="128" s="2" customFormat="1" ht="49.05" customHeight="1">
      <c r="A128" s="39"/>
      <c r="B128" s="40"/>
      <c r="C128" s="229" t="s">
        <v>244</v>
      </c>
      <c r="D128" s="229" t="s">
        <v>234</v>
      </c>
      <c r="E128" s="230" t="s">
        <v>3325</v>
      </c>
      <c r="F128" s="231" t="s">
        <v>3326</v>
      </c>
      <c r="G128" s="232" t="s">
        <v>1049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321</v>
      </c>
      <c r="AT128" s="241" t="s">
        <v>234</v>
      </c>
      <c r="AU128" s="241" t="s">
        <v>85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321</v>
      </c>
      <c r="BM128" s="241" t="s">
        <v>259</v>
      </c>
    </row>
    <row r="129" s="2" customFormat="1" ht="44.25" customHeight="1">
      <c r="A129" s="39"/>
      <c r="B129" s="40"/>
      <c r="C129" s="229" t="s">
        <v>237</v>
      </c>
      <c r="D129" s="229" t="s">
        <v>234</v>
      </c>
      <c r="E129" s="230" t="s">
        <v>3327</v>
      </c>
      <c r="F129" s="231" t="s">
        <v>3328</v>
      </c>
      <c r="G129" s="232" t="s">
        <v>1049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321</v>
      </c>
      <c r="AT129" s="241" t="s">
        <v>234</v>
      </c>
      <c r="AU129" s="241" t="s">
        <v>85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321</v>
      </c>
      <c r="BM129" s="241" t="s">
        <v>273</v>
      </c>
    </row>
    <row r="130" s="2" customFormat="1" ht="33" customHeight="1">
      <c r="A130" s="39"/>
      <c r="B130" s="40"/>
      <c r="C130" s="229" t="s">
        <v>252</v>
      </c>
      <c r="D130" s="229" t="s">
        <v>234</v>
      </c>
      <c r="E130" s="230" t="s">
        <v>3329</v>
      </c>
      <c r="F130" s="231" t="s">
        <v>3330</v>
      </c>
      <c r="G130" s="232" t="s">
        <v>1049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321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321</v>
      </c>
      <c r="BM130" s="241" t="s">
        <v>285</v>
      </c>
    </row>
    <row r="131" s="2" customFormat="1" ht="21.75" customHeight="1">
      <c r="A131" s="39"/>
      <c r="B131" s="40"/>
      <c r="C131" s="229" t="s">
        <v>259</v>
      </c>
      <c r="D131" s="229" t="s">
        <v>234</v>
      </c>
      <c r="E131" s="230" t="s">
        <v>3331</v>
      </c>
      <c r="F131" s="231" t="s">
        <v>3332</v>
      </c>
      <c r="G131" s="232" t="s">
        <v>1049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321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321</v>
      </c>
      <c r="BM131" s="241" t="s">
        <v>8</v>
      </c>
    </row>
    <row r="132" s="2" customFormat="1" ht="33" customHeight="1">
      <c r="A132" s="39"/>
      <c r="B132" s="40"/>
      <c r="C132" s="229" t="s">
        <v>267</v>
      </c>
      <c r="D132" s="229" t="s">
        <v>234</v>
      </c>
      <c r="E132" s="230" t="s">
        <v>3333</v>
      </c>
      <c r="F132" s="231" t="s">
        <v>3334</v>
      </c>
      <c r="G132" s="232" t="s">
        <v>1049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311</v>
      </c>
    </row>
    <row r="133" s="2" customFormat="1" ht="24.15" customHeight="1">
      <c r="A133" s="39"/>
      <c r="B133" s="40"/>
      <c r="C133" s="229" t="s">
        <v>273</v>
      </c>
      <c r="D133" s="229" t="s">
        <v>234</v>
      </c>
      <c r="E133" s="230" t="s">
        <v>3335</v>
      </c>
      <c r="F133" s="231" t="s">
        <v>3336</v>
      </c>
      <c r="G133" s="232" t="s">
        <v>1049</v>
      </c>
      <c r="H133" s="233">
        <v>42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321</v>
      </c>
    </row>
    <row r="134" s="2" customFormat="1" ht="16.5" customHeight="1">
      <c r="A134" s="39"/>
      <c r="B134" s="40"/>
      <c r="C134" s="229" t="s">
        <v>281</v>
      </c>
      <c r="D134" s="229" t="s">
        <v>234</v>
      </c>
      <c r="E134" s="230" t="s">
        <v>3337</v>
      </c>
      <c r="F134" s="231" t="s">
        <v>3338</v>
      </c>
      <c r="G134" s="232" t="s">
        <v>1049</v>
      </c>
      <c r="H134" s="233">
        <v>42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332</v>
      </c>
    </row>
    <row r="135" s="2" customFormat="1" ht="37.8" customHeight="1">
      <c r="A135" s="39"/>
      <c r="B135" s="40"/>
      <c r="C135" s="229" t="s">
        <v>285</v>
      </c>
      <c r="D135" s="229" t="s">
        <v>234</v>
      </c>
      <c r="E135" s="230" t="s">
        <v>3339</v>
      </c>
      <c r="F135" s="231" t="s">
        <v>3340</v>
      </c>
      <c r="G135" s="232" t="s">
        <v>1049</v>
      </c>
      <c r="H135" s="233">
        <v>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345</v>
      </c>
    </row>
    <row r="136" s="2" customFormat="1" ht="37.8" customHeight="1">
      <c r="A136" s="39"/>
      <c r="B136" s="40"/>
      <c r="C136" s="229" t="s">
        <v>290</v>
      </c>
      <c r="D136" s="229" t="s">
        <v>234</v>
      </c>
      <c r="E136" s="230" t="s">
        <v>3341</v>
      </c>
      <c r="F136" s="231" t="s">
        <v>3342</v>
      </c>
      <c r="G136" s="232" t="s">
        <v>1049</v>
      </c>
      <c r="H136" s="233">
        <v>41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359</v>
      </c>
    </row>
    <row r="137" s="2" customFormat="1" ht="16.5" customHeight="1">
      <c r="A137" s="39"/>
      <c r="B137" s="40"/>
      <c r="C137" s="229" t="s">
        <v>8</v>
      </c>
      <c r="D137" s="229" t="s">
        <v>234</v>
      </c>
      <c r="E137" s="230" t="s">
        <v>3343</v>
      </c>
      <c r="F137" s="231" t="s">
        <v>3344</v>
      </c>
      <c r="G137" s="232" t="s">
        <v>1049</v>
      </c>
      <c r="H137" s="233">
        <v>76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374</v>
      </c>
    </row>
    <row r="138" s="2" customFormat="1" ht="55.5" customHeight="1">
      <c r="A138" s="39"/>
      <c r="B138" s="40"/>
      <c r="C138" s="229" t="s">
        <v>302</v>
      </c>
      <c r="D138" s="229" t="s">
        <v>234</v>
      </c>
      <c r="E138" s="230" t="s">
        <v>3345</v>
      </c>
      <c r="F138" s="231" t="s">
        <v>3346</v>
      </c>
      <c r="G138" s="232" t="s">
        <v>1049</v>
      </c>
      <c r="H138" s="233">
        <v>31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384</v>
      </c>
    </row>
    <row r="139" s="2" customFormat="1" ht="37.8" customHeight="1">
      <c r="A139" s="39"/>
      <c r="B139" s="40"/>
      <c r="C139" s="229" t="s">
        <v>311</v>
      </c>
      <c r="D139" s="229" t="s">
        <v>234</v>
      </c>
      <c r="E139" s="230" t="s">
        <v>3347</v>
      </c>
      <c r="F139" s="231" t="s">
        <v>3348</v>
      </c>
      <c r="G139" s="232" t="s">
        <v>1049</v>
      </c>
      <c r="H139" s="233">
        <v>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395</v>
      </c>
    </row>
    <row r="140" s="2" customFormat="1" ht="37.8" customHeight="1">
      <c r="A140" s="39"/>
      <c r="B140" s="40"/>
      <c r="C140" s="229" t="s">
        <v>316</v>
      </c>
      <c r="D140" s="229" t="s">
        <v>234</v>
      </c>
      <c r="E140" s="230" t="s">
        <v>3349</v>
      </c>
      <c r="F140" s="231" t="s">
        <v>3350</v>
      </c>
      <c r="G140" s="232" t="s">
        <v>1049</v>
      </c>
      <c r="H140" s="233">
        <v>13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405</v>
      </c>
    </row>
    <row r="141" s="2" customFormat="1" ht="16.5" customHeight="1">
      <c r="A141" s="39"/>
      <c r="B141" s="40"/>
      <c r="C141" s="229" t="s">
        <v>321</v>
      </c>
      <c r="D141" s="229" t="s">
        <v>234</v>
      </c>
      <c r="E141" s="230" t="s">
        <v>3351</v>
      </c>
      <c r="F141" s="231" t="s">
        <v>3352</v>
      </c>
      <c r="G141" s="232" t="s">
        <v>1049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417</v>
      </c>
    </row>
    <row r="142" s="2" customFormat="1" ht="16.5" customHeight="1">
      <c r="A142" s="39"/>
      <c r="B142" s="40"/>
      <c r="C142" s="229" t="s">
        <v>326</v>
      </c>
      <c r="D142" s="229" t="s">
        <v>234</v>
      </c>
      <c r="E142" s="230" t="s">
        <v>3353</v>
      </c>
      <c r="F142" s="231" t="s">
        <v>3354</v>
      </c>
      <c r="G142" s="232" t="s">
        <v>1049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429</v>
      </c>
    </row>
    <row r="143" s="2" customFormat="1" ht="16.5" customHeight="1">
      <c r="A143" s="39"/>
      <c r="B143" s="40"/>
      <c r="C143" s="229" t="s">
        <v>332</v>
      </c>
      <c r="D143" s="229" t="s">
        <v>234</v>
      </c>
      <c r="E143" s="230" t="s">
        <v>3355</v>
      </c>
      <c r="F143" s="231" t="s">
        <v>3356</v>
      </c>
      <c r="G143" s="232" t="s">
        <v>1049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444</v>
      </c>
    </row>
    <row r="144" s="2" customFormat="1" ht="16.5" customHeight="1">
      <c r="A144" s="39"/>
      <c r="B144" s="40"/>
      <c r="C144" s="229" t="s">
        <v>340</v>
      </c>
      <c r="D144" s="229" t="s">
        <v>234</v>
      </c>
      <c r="E144" s="230" t="s">
        <v>3357</v>
      </c>
      <c r="F144" s="231" t="s">
        <v>3358</v>
      </c>
      <c r="G144" s="232" t="s">
        <v>1049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455</v>
      </c>
    </row>
    <row r="145" s="2" customFormat="1" ht="16.5" customHeight="1">
      <c r="A145" s="39"/>
      <c r="B145" s="40"/>
      <c r="C145" s="229" t="s">
        <v>345</v>
      </c>
      <c r="D145" s="229" t="s">
        <v>234</v>
      </c>
      <c r="E145" s="230" t="s">
        <v>3359</v>
      </c>
      <c r="F145" s="231" t="s">
        <v>3360</v>
      </c>
      <c r="G145" s="232" t="s">
        <v>1049</v>
      </c>
      <c r="H145" s="233">
        <v>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466</v>
      </c>
    </row>
    <row r="146" s="2" customFormat="1" ht="16.5" customHeight="1">
      <c r="A146" s="39"/>
      <c r="B146" s="40"/>
      <c r="C146" s="229" t="s">
        <v>7</v>
      </c>
      <c r="D146" s="229" t="s">
        <v>234</v>
      </c>
      <c r="E146" s="230" t="s">
        <v>3361</v>
      </c>
      <c r="F146" s="231" t="s">
        <v>3362</v>
      </c>
      <c r="G146" s="232" t="s">
        <v>1049</v>
      </c>
      <c r="H146" s="233">
        <v>298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480</v>
      </c>
    </row>
    <row r="147" s="2" customFormat="1" ht="16.5" customHeight="1">
      <c r="A147" s="39"/>
      <c r="B147" s="40"/>
      <c r="C147" s="229" t="s">
        <v>359</v>
      </c>
      <c r="D147" s="229" t="s">
        <v>234</v>
      </c>
      <c r="E147" s="230" t="s">
        <v>3363</v>
      </c>
      <c r="F147" s="231" t="s">
        <v>3364</v>
      </c>
      <c r="G147" s="232" t="s">
        <v>1049</v>
      </c>
      <c r="H147" s="233">
        <v>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491</v>
      </c>
    </row>
    <row r="148" s="2" customFormat="1" ht="16.5" customHeight="1">
      <c r="A148" s="39"/>
      <c r="B148" s="40"/>
      <c r="C148" s="229" t="s">
        <v>365</v>
      </c>
      <c r="D148" s="229" t="s">
        <v>234</v>
      </c>
      <c r="E148" s="230" t="s">
        <v>3365</v>
      </c>
      <c r="F148" s="231" t="s">
        <v>3366</v>
      </c>
      <c r="G148" s="232" t="s">
        <v>1049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500</v>
      </c>
    </row>
    <row r="149" s="2" customFormat="1" ht="16.5" customHeight="1">
      <c r="A149" s="39"/>
      <c r="B149" s="40"/>
      <c r="C149" s="229" t="s">
        <v>374</v>
      </c>
      <c r="D149" s="229" t="s">
        <v>234</v>
      </c>
      <c r="E149" s="230" t="s">
        <v>3367</v>
      </c>
      <c r="F149" s="231" t="s">
        <v>3368</v>
      </c>
      <c r="G149" s="232" t="s">
        <v>164</v>
      </c>
      <c r="H149" s="233">
        <v>2370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509</v>
      </c>
    </row>
    <row r="150" s="2" customFormat="1" ht="24.15" customHeight="1">
      <c r="A150" s="39"/>
      <c r="B150" s="40"/>
      <c r="C150" s="229" t="s">
        <v>379</v>
      </c>
      <c r="D150" s="229" t="s">
        <v>234</v>
      </c>
      <c r="E150" s="230" t="s">
        <v>3369</v>
      </c>
      <c r="F150" s="231" t="s">
        <v>3370</v>
      </c>
      <c r="G150" s="232" t="s">
        <v>164</v>
      </c>
      <c r="H150" s="233">
        <v>1860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518</v>
      </c>
    </row>
    <row r="151" s="2" customFormat="1" ht="24.15" customHeight="1">
      <c r="A151" s="39"/>
      <c r="B151" s="40"/>
      <c r="C151" s="229" t="s">
        <v>384</v>
      </c>
      <c r="D151" s="229" t="s">
        <v>234</v>
      </c>
      <c r="E151" s="230" t="s">
        <v>3371</v>
      </c>
      <c r="F151" s="231" t="s">
        <v>3372</v>
      </c>
      <c r="G151" s="232" t="s">
        <v>164</v>
      </c>
      <c r="H151" s="233">
        <v>2579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529</v>
      </c>
    </row>
    <row r="152" s="2" customFormat="1" ht="16.5" customHeight="1">
      <c r="A152" s="39"/>
      <c r="B152" s="40"/>
      <c r="C152" s="229" t="s">
        <v>389</v>
      </c>
      <c r="D152" s="229" t="s">
        <v>234</v>
      </c>
      <c r="E152" s="230" t="s">
        <v>3373</v>
      </c>
      <c r="F152" s="231" t="s">
        <v>3374</v>
      </c>
      <c r="G152" s="232" t="s">
        <v>1049</v>
      </c>
      <c r="H152" s="233">
        <v>27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541</v>
      </c>
    </row>
    <row r="153" s="2" customFormat="1" ht="16.5" customHeight="1">
      <c r="A153" s="39"/>
      <c r="B153" s="40"/>
      <c r="C153" s="229" t="s">
        <v>395</v>
      </c>
      <c r="D153" s="229" t="s">
        <v>234</v>
      </c>
      <c r="E153" s="230" t="s">
        <v>3375</v>
      </c>
      <c r="F153" s="231" t="s">
        <v>3376</v>
      </c>
      <c r="G153" s="232" t="s">
        <v>164</v>
      </c>
      <c r="H153" s="233">
        <v>4050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553</v>
      </c>
    </row>
    <row r="154" s="2" customFormat="1" ht="24.15" customHeight="1">
      <c r="A154" s="39"/>
      <c r="B154" s="40"/>
      <c r="C154" s="229" t="s">
        <v>401</v>
      </c>
      <c r="D154" s="229" t="s">
        <v>234</v>
      </c>
      <c r="E154" s="230" t="s">
        <v>3377</v>
      </c>
      <c r="F154" s="231" t="s">
        <v>3378</v>
      </c>
      <c r="G154" s="232" t="s">
        <v>164</v>
      </c>
      <c r="H154" s="233">
        <v>3900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580</v>
      </c>
    </row>
    <row r="155" s="2" customFormat="1" ht="16.5" customHeight="1">
      <c r="A155" s="39"/>
      <c r="B155" s="40"/>
      <c r="C155" s="229" t="s">
        <v>405</v>
      </c>
      <c r="D155" s="229" t="s">
        <v>234</v>
      </c>
      <c r="E155" s="230" t="s">
        <v>3379</v>
      </c>
      <c r="F155" s="231" t="s">
        <v>3380</v>
      </c>
      <c r="G155" s="232" t="s">
        <v>164</v>
      </c>
      <c r="H155" s="233">
        <v>192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588</v>
      </c>
    </row>
    <row r="156" s="2" customFormat="1" ht="21.75" customHeight="1">
      <c r="A156" s="39"/>
      <c r="B156" s="40"/>
      <c r="C156" s="229" t="s">
        <v>409</v>
      </c>
      <c r="D156" s="229" t="s">
        <v>234</v>
      </c>
      <c r="E156" s="230" t="s">
        <v>3381</v>
      </c>
      <c r="F156" s="231" t="s">
        <v>3382</v>
      </c>
      <c r="G156" s="232" t="s">
        <v>164</v>
      </c>
      <c r="H156" s="233">
        <v>2014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596</v>
      </c>
    </row>
    <row r="157" s="2" customFormat="1" ht="24.15" customHeight="1">
      <c r="A157" s="39"/>
      <c r="B157" s="40"/>
      <c r="C157" s="229" t="s">
        <v>417</v>
      </c>
      <c r="D157" s="229" t="s">
        <v>234</v>
      </c>
      <c r="E157" s="230" t="s">
        <v>3383</v>
      </c>
      <c r="F157" s="231" t="s">
        <v>3384</v>
      </c>
      <c r="G157" s="232" t="s">
        <v>1049</v>
      </c>
      <c r="H157" s="233">
        <v>13317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614</v>
      </c>
    </row>
    <row r="158" s="2" customFormat="1" ht="16.5" customHeight="1">
      <c r="A158" s="39"/>
      <c r="B158" s="40"/>
      <c r="C158" s="229" t="s">
        <v>422</v>
      </c>
      <c r="D158" s="229" t="s">
        <v>234</v>
      </c>
      <c r="E158" s="230" t="s">
        <v>3385</v>
      </c>
      <c r="F158" s="231" t="s">
        <v>3386</v>
      </c>
      <c r="G158" s="232" t="s">
        <v>1049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624</v>
      </c>
    </row>
    <row r="159" s="2" customFormat="1" ht="16.5" customHeight="1">
      <c r="A159" s="39"/>
      <c r="B159" s="40"/>
      <c r="C159" s="229" t="s">
        <v>429</v>
      </c>
      <c r="D159" s="229" t="s">
        <v>234</v>
      </c>
      <c r="E159" s="230" t="s">
        <v>3387</v>
      </c>
      <c r="F159" s="231" t="s">
        <v>3388</v>
      </c>
      <c r="G159" s="232" t="s">
        <v>1049</v>
      </c>
      <c r="H159" s="233">
        <v>172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633</v>
      </c>
    </row>
    <row r="160" s="2" customFormat="1" ht="16.5" customHeight="1">
      <c r="A160" s="39"/>
      <c r="B160" s="40"/>
      <c r="C160" s="229" t="s">
        <v>436</v>
      </c>
      <c r="D160" s="229" t="s">
        <v>234</v>
      </c>
      <c r="E160" s="230" t="s">
        <v>3389</v>
      </c>
      <c r="F160" s="231" t="s">
        <v>3179</v>
      </c>
      <c r="G160" s="232" t="s">
        <v>1982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642</v>
      </c>
    </row>
    <row r="161" s="2" customFormat="1" ht="16.5" customHeight="1">
      <c r="A161" s="39"/>
      <c r="B161" s="40"/>
      <c r="C161" s="229" t="s">
        <v>444</v>
      </c>
      <c r="D161" s="229" t="s">
        <v>234</v>
      </c>
      <c r="E161" s="230" t="s">
        <v>3390</v>
      </c>
      <c r="F161" s="231" t="s">
        <v>3391</v>
      </c>
      <c r="G161" s="232" t="s">
        <v>1049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654</v>
      </c>
    </row>
    <row r="162" s="2" customFormat="1" ht="16.5" customHeight="1">
      <c r="A162" s="39"/>
      <c r="B162" s="40"/>
      <c r="C162" s="229" t="s">
        <v>450</v>
      </c>
      <c r="D162" s="229" t="s">
        <v>234</v>
      </c>
      <c r="E162" s="230" t="s">
        <v>3392</v>
      </c>
      <c r="F162" s="231" t="s">
        <v>677</v>
      </c>
      <c r="G162" s="232" t="s">
        <v>1939</v>
      </c>
      <c r="H162" s="307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662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2379</v>
      </c>
      <c r="F163" s="227" t="s">
        <v>3393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SUM(P164:P178)</f>
        <v>0</v>
      </c>
      <c r="Q163" s="221"/>
      <c r="R163" s="222">
        <f>SUM(R164:R178)</f>
        <v>0</v>
      </c>
      <c r="S163" s="221"/>
      <c r="T163" s="22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232</v>
      </c>
      <c r="BK163" s="226">
        <f>SUM(BK164:BK178)</f>
        <v>0</v>
      </c>
    </row>
    <row r="164" s="2" customFormat="1" ht="16.5" customHeight="1">
      <c r="A164" s="39"/>
      <c r="B164" s="40"/>
      <c r="C164" s="229" t="s">
        <v>455</v>
      </c>
      <c r="D164" s="229" t="s">
        <v>234</v>
      </c>
      <c r="E164" s="230" t="s">
        <v>3394</v>
      </c>
      <c r="F164" s="231" t="s">
        <v>3395</v>
      </c>
      <c r="G164" s="232" t="s">
        <v>2228</v>
      </c>
      <c r="H164" s="233">
        <v>30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671</v>
      </c>
    </row>
    <row r="165" s="2" customFormat="1" ht="16.5" customHeight="1">
      <c r="A165" s="39"/>
      <c r="B165" s="40"/>
      <c r="C165" s="229" t="s">
        <v>460</v>
      </c>
      <c r="D165" s="229" t="s">
        <v>234</v>
      </c>
      <c r="E165" s="230" t="s">
        <v>3396</v>
      </c>
      <c r="F165" s="231" t="s">
        <v>3397</v>
      </c>
      <c r="G165" s="232" t="s">
        <v>2228</v>
      </c>
      <c r="H165" s="233">
        <v>20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686</v>
      </c>
    </row>
    <row r="166" s="2" customFormat="1" ht="44.25" customHeight="1">
      <c r="A166" s="39"/>
      <c r="B166" s="40"/>
      <c r="C166" s="229" t="s">
        <v>466</v>
      </c>
      <c r="D166" s="229" t="s">
        <v>234</v>
      </c>
      <c r="E166" s="230" t="s">
        <v>3398</v>
      </c>
      <c r="F166" s="231" t="s">
        <v>3399</v>
      </c>
      <c r="G166" s="232" t="s">
        <v>1982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697</v>
      </c>
    </row>
    <row r="167" s="2" customFormat="1" ht="16.5" customHeight="1">
      <c r="A167" s="39"/>
      <c r="B167" s="40"/>
      <c r="C167" s="229" t="s">
        <v>475</v>
      </c>
      <c r="D167" s="229" t="s">
        <v>234</v>
      </c>
      <c r="E167" s="230" t="s">
        <v>3400</v>
      </c>
      <c r="F167" s="231" t="s">
        <v>3401</v>
      </c>
      <c r="G167" s="232" t="s">
        <v>1049</v>
      </c>
      <c r="H167" s="233">
        <v>150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706</v>
      </c>
    </row>
    <row r="168" s="2" customFormat="1" ht="16.5" customHeight="1">
      <c r="A168" s="39"/>
      <c r="B168" s="40"/>
      <c r="C168" s="229" t="s">
        <v>480</v>
      </c>
      <c r="D168" s="229" t="s">
        <v>234</v>
      </c>
      <c r="E168" s="230" t="s">
        <v>3402</v>
      </c>
      <c r="F168" s="231" t="s">
        <v>3403</v>
      </c>
      <c r="G168" s="232" t="s">
        <v>164</v>
      </c>
      <c r="H168" s="233">
        <v>192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716</v>
      </c>
    </row>
    <row r="169" s="2" customFormat="1" ht="16.5" customHeight="1">
      <c r="A169" s="39"/>
      <c r="B169" s="40"/>
      <c r="C169" s="229" t="s">
        <v>484</v>
      </c>
      <c r="D169" s="229" t="s">
        <v>234</v>
      </c>
      <c r="E169" s="230" t="s">
        <v>3404</v>
      </c>
      <c r="F169" s="231" t="s">
        <v>3405</v>
      </c>
      <c r="G169" s="232" t="s">
        <v>1982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724</v>
      </c>
    </row>
    <row r="170" s="2" customFormat="1" ht="16.5" customHeight="1">
      <c r="A170" s="39"/>
      <c r="B170" s="40"/>
      <c r="C170" s="229" t="s">
        <v>491</v>
      </c>
      <c r="D170" s="229" t="s">
        <v>234</v>
      </c>
      <c r="E170" s="230" t="s">
        <v>3406</v>
      </c>
      <c r="F170" s="231" t="s">
        <v>3407</v>
      </c>
      <c r="G170" s="232" t="s">
        <v>2228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734</v>
      </c>
    </row>
    <row r="171" s="2" customFormat="1" ht="21.75" customHeight="1">
      <c r="A171" s="39"/>
      <c r="B171" s="40"/>
      <c r="C171" s="229" t="s">
        <v>495</v>
      </c>
      <c r="D171" s="229" t="s">
        <v>234</v>
      </c>
      <c r="E171" s="230" t="s">
        <v>3408</v>
      </c>
      <c r="F171" s="231" t="s">
        <v>3310</v>
      </c>
      <c r="G171" s="232" t="s">
        <v>1982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745</v>
      </c>
    </row>
    <row r="172" s="2" customFormat="1" ht="21.75" customHeight="1">
      <c r="A172" s="39"/>
      <c r="B172" s="40"/>
      <c r="C172" s="229" t="s">
        <v>500</v>
      </c>
      <c r="D172" s="229" t="s">
        <v>234</v>
      </c>
      <c r="E172" s="230" t="s">
        <v>3409</v>
      </c>
      <c r="F172" s="231" t="s">
        <v>3410</v>
      </c>
      <c r="G172" s="232" t="s">
        <v>1982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754</v>
      </c>
    </row>
    <row r="173" s="2" customFormat="1" ht="24.15" customHeight="1">
      <c r="A173" s="39"/>
      <c r="B173" s="40"/>
      <c r="C173" s="229" t="s">
        <v>505</v>
      </c>
      <c r="D173" s="229" t="s">
        <v>234</v>
      </c>
      <c r="E173" s="230" t="s">
        <v>3411</v>
      </c>
      <c r="F173" s="231" t="s">
        <v>3412</v>
      </c>
      <c r="G173" s="232" t="s">
        <v>1982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761</v>
      </c>
    </row>
    <row r="174" s="2" customFormat="1" ht="24.15" customHeight="1">
      <c r="A174" s="39"/>
      <c r="B174" s="40"/>
      <c r="C174" s="229" t="s">
        <v>509</v>
      </c>
      <c r="D174" s="229" t="s">
        <v>234</v>
      </c>
      <c r="E174" s="230" t="s">
        <v>3413</v>
      </c>
      <c r="F174" s="231" t="s">
        <v>3414</v>
      </c>
      <c r="G174" s="232" t="s">
        <v>1982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778</v>
      </c>
    </row>
    <row r="175" s="2" customFormat="1" ht="24.15" customHeight="1">
      <c r="A175" s="39"/>
      <c r="B175" s="40"/>
      <c r="C175" s="229" t="s">
        <v>514</v>
      </c>
      <c r="D175" s="229" t="s">
        <v>234</v>
      </c>
      <c r="E175" s="230" t="s">
        <v>3415</v>
      </c>
      <c r="F175" s="231" t="s">
        <v>3416</v>
      </c>
      <c r="G175" s="232" t="s">
        <v>1049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321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787</v>
      </c>
    </row>
    <row r="176" s="2" customFormat="1" ht="24.15" customHeight="1">
      <c r="A176" s="39"/>
      <c r="B176" s="40"/>
      <c r="C176" s="229" t="s">
        <v>518</v>
      </c>
      <c r="D176" s="229" t="s">
        <v>234</v>
      </c>
      <c r="E176" s="230" t="s">
        <v>3417</v>
      </c>
      <c r="F176" s="231" t="s">
        <v>3418</v>
      </c>
      <c r="G176" s="232" t="s">
        <v>1049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797</v>
      </c>
    </row>
    <row r="177" s="2" customFormat="1" ht="24.15" customHeight="1">
      <c r="A177" s="39"/>
      <c r="B177" s="40"/>
      <c r="C177" s="229" t="s">
        <v>525</v>
      </c>
      <c r="D177" s="229" t="s">
        <v>234</v>
      </c>
      <c r="E177" s="230" t="s">
        <v>3419</v>
      </c>
      <c r="F177" s="231" t="s">
        <v>3420</v>
      </c>
      <c r="G177" s="232" t="s">
        <v>1049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807</v>
      </c>
    </row>
    <row r="178" s="2" customFormat="1" ht="16.5" customHeight="1">
      <c r="A178" s="39"/>
      <c r="B178" s="40"/>
      <c r="C178" s="229" t="s">
        <v>529</v>
      </c>
      <c r="D178" s="229" t="s">
        <v>234</v>
      </c>
      <c r="E178" s="230" t="s">
        <v>3421</v>
      </c>
      <c r="F178" s="231" t="s">
        <v>3422</v>
      </c>
      <c r="G178" s="232" t="s">
        <v>1049</v>
      </c>
      <c r="H178" s="233">
        <v>356</v>
      </c>
      <c r="I178" s="234"/>
      <c r="J178" s="235">
        <f>ROUND(I178*H178,2)</f>
        <v>0</v>
      </c>
      <c r="K178" s="236"/>
      <c r="L178" s="45"/>
      <c r="M178" s="302" t="s">
        <v>1</v>
      </c>
      <c r="N178" s="303" t="s">
        <v>41</v>
      </c>
      <c r="O178" s="304"/>
      <c r="P178" s="305">
        <f>O178*H178</f>
        <v>0</v>
      </c>
      <c r="Q178" s="305">
        <v>0</v>
      </c>
      <c r="R178" s="305">
        <f>Q178*H178</f>
        <v>0</v>
      </c>
      <c r="S178" s="305">
        <v>0</v>
      </c>
      <c r="T178" s="30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816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0wGv7XLtP717MgdaTEhK/1jGRuueHhjw5GYGrexzHoDwsotV57BX8qvsvFQDRvnk81pfCTSxZjvqsUidJn6hrg==" hashValue="wECD20JNviYZ8TUG87sRzTxz0pK15i+le4xDH1GR5IT0WiQVsg65NzdSM0aURavXLp3T7Efk9AaGV3Q0PGr59A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ROUND((SUM(BE158:BE1114)),  2)</f>
        <v>0</v>
      </c>
      <c r="G35" s="39"/>
      <c r="H35" s="39"/>
      <c r="I35" s="166">
        <v>0.20999999999999999</v>
      </c>
      <c r="J35" s="165">
        <f>ROUND(((SUM(BE158:BE1114))*I35),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ROUND((SUM(BF158:BF1114)),  2)</f>
        <v>0</v>
      </c>
      <c r="G36" s="39"/>
      <c r="H36" s="39"/>
      <c r="I36" s="166">
        <v>0.12</v>
      </c>
      <c r="J36" s="165">
        <f>ROUND(((SUM(BF158:BF1114))*I36),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ROUND((SUM(BG158:BG1114)),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ROUND((SUM(BH158:BH1114)),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ROUND((SUM(BI158:BI1114)),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D.2. - Zpevněné plochy a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J159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J160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3424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3425</v>
      </c>
      <c r="E102" s="198"/>
      <c r="F102" s="198"/>
      <c r="G102" s="198"/>
      <c r="H102" s="198"/>
      <c r="I102" s="198"/>
      <c r="J102" s="199">
        <f>J206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3426</v>
      </c>
      <c r="E103" s="198"/>
      <c r="F103" s="198"/>
      <c r="G103" s="198"/>
      <c r="H103" s="198"/>
      <c r="I103" s="198"/>
      <c r="J103" s="199">
        <f>J234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3427</v>
      </c>
      <c r="E104" s="198"/>
      <c r="F104" s="198"/>
      <c r="G104" s="198"/>
      <c r="H104" s="198"/>
      <c r="I104" s="198"/>
      <c r="J104" s="199">
        <f>J259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3428</v>
      </c>
      <c r="E105" s="198"/>
      <c r="F105" s="198"/>
      <c r="G105" s="198"/>
      <c r="H105" s="198"/>
      <c r="I105" s="198"/>
      <c r="J105" s="199">
        <f>J268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3429</v>
      </c>
      <c r="E106" s="198"/>
      <c r="F106" s="198"/>
      <c r="G106" s="198"/>
      <c r="H106" s="198"/>
      <c r="I106" s="198"/>
      <c r="J106" s="199">
        <f>J344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3430</v>
      </c>
      <c r="E107" s="198"/>
      <c r="F107" s="198"/>
      <c r="G107" s="198"/>
      <c r="H107" s="198"/>
      <c r="I107" s="198"/>
      <c r="J107" s="199">
        <f>J394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J428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3431</v>
      </c>
      <c r="E109" s="198"/>
      <c r="F109" s="198"/>
      <c r="G109" s="198"/>
      <c r="H109" s="198"/>
      <c r="I109" s="198"/>
      <c r="J109" s="199">
        <f>J429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3432</v>
      </c>
      <c r="E110" s="198"/>
      <c r="F110" s="198"/>
      <c r="G110" s="198"/>
      <c r="H110" s="198"/>
      <c r="I110" s="198"/>
      <c r="J110" s="199">
        <f>J448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199</v>
      </c>
      <c r="E111" s="198"/>
      <c r="F111" s="198"/>
      <c r="G111" s="198"/>
      <c r="H111" s="198"/>
      <c r="I111" s="198"/>
      <c r="J111" s="199">
        <f>J465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6"/>
      <c r="C112" s="134"/>
      <c r="D112" s="197" t="s">
        <v>3433</v>
      </c>
      <c r="E112" s="198"/>
      <c r="F112" s="198"/>
      <c r="G112" s="198"/>
      <c r="H112" s="198"/>
      <c r="I112" s="198"/>
      <c r="J112" s="199">
        <f>J466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3434</v>
      </c>
      <c r="E113" s="198"/>
      <c r="F113" s="198"/>
      <c r="G113" s="198"/>
      <c r="H113" s="198"/>
      <c r="I113" s="198"/>
      <c r="J113" s="199">
        <f>J475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200</v>
      </c>
      <c r="E114" s="198"/>
      <c r="F114" s="198"/>
      <c r="G114" s="198"/>
      <c r="H114" s="198"/>
      <c r="I114" s="198"/>
      <c r="J114" s="199">
        <f>J484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3435</v>
      </c>
      <c r="E115" s="198"/>
      <c r="F115" s="198"/>
      <c r="G115" s="198"/>
      <c r="H115" s="198"/>
      <c r="I115" s="198"/>
      <c r="J115" s="199">
        <f>J485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201</v>
      </c>
      <c r="E116" s="198"/>
      <c r="F116" s="198"/>
      <c r="G116" s="198"/>
      <c r="H116" s="198"/>
      <c r="I116" s="198"/>
      <c r="J116" s="199">
        <f>J496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3436</v>
      </c>
      <c r="E117" s="198"/>
      <c r="F117" s="198"/>
      <c r="G117" s="198"/>
      <c r="H117" s="198"/>
      <c r="I117" s="198"/>
      <c r="J117" s="199">
        <f>J497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3437</v>
      </c>
      <c r="E118" s="198"/>
      <c r="F118" s="198"/>
      <c r="G118" s="198"/>
      <c r="H118" s="198"/>
      <c r="I118" s="198"/>
      <c r="J118" s="199">
        <f>J549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3438</v>
      </c>
      <c r="E119" s="198"/>
      <c r="F119" s="198"/>
      <c r="G119" s="198"/>
      <c r="H119" s="198"/>
      <c r="I119" s="198"/>
      <c r="J119" s="199">
        <f>J562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3439</v>
      </c>
      <c r="E120" s="198"/>
      <c r="F120" s="198"/>
      <c r="G120" s="198"/>
      <c r="H120" s="198"/>
      <c r="I120" s="198"/>
      <c r="J120" s="199">
        <f>J591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3440</v>
      </c>
      <c r="E121" s="198"/>
      <c r="F121" s="198"/>
      <c r="G121" s="198"/>
      <c r="H121" s="198"/>
      <c r="I121" s="198"/>
      <c r="J121" s="199">
        <f>J592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6"/>
      <c r="C122" s="134"/>
      <c r="D122" s="197" t="s">
        <v>3441</v>
      </c>
      <c r="E122" s="198"/>
      <c r="F122" s="198"/>
      <c r="G122" s="198"/>
      <c r="H122" s="198"/>
      <c r="I122" s="198"/>
      <c r="J122" s="199">
        <f>J617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203</v>
      </c>
      <c r="E123" s="198"/>
      <c r="F123" s="198"/>
      <c r="G123" s="198"/>
      <c r="H123" s="198"/>
      <c r="I123" s="198"/>
      <c r="J123" s="199">
        <f>J660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3442</v>
      </c>
      <c r="E124" s="198"/>
      <c r="F124" s="198"/>
      <c r="G124" s="198"/>
      <c r="H124" s="198"/>
      <c r="I124" s="198"/>
      <c r="J124" s="199">
        <f>J661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3443</v>
      </c>
      <c r="E125" s="198"/>
      <c r="F125" s="198"/>
      <c r="G125" s="198"/>
      <c r="H125" s="198"/>
      <c r="I125" s="198"/>
      <c r="J125" s="199">
        <f>J848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3444</v>
      </c>
      <c r="E126" s="198"/>
      <c r="F126" s="198"/>
      <c r="G126" s="198"/>
      <c r="H126" s="198"/>
      <c r="I126" s="198"/>
      <c r="J126" s="199">
        <f>J980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3445</v>
      </c>
      <c r="E127" s="198"/>
      <c r="F127" s="198"/>
      <c r="G127" s="198"/>
      <c r="H127" s="198"/>
      <c r="I127" s="198"/>
      <c r="J127" s="199">
        <f>J984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204</v>
      </c>
      <c r="E128" s="198"/>
      <c r="F128" s="198"/>
      <c r="G128" s="198"/>
      <c r="H128" s="198"/>
      <c r="I128" s="198"/>
      <c r="J128" s="199">
        <f>J988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205</v>
      </c>
      <c r="E129" s="198"/>
      <c r="F129" s="198"/>
      <c r="G129" s="198"/>
      <c r="H129" s="198"/>
      <c r="I129" s="198"/>
      <c r="J129" s="199">
        <f>J1075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206</v>
      </c>
      <c r="E130" s="193"/>
      <c r="F130" s="193"/>
      <c r="G130" s="193"/>
      <c r="H130" s="193"/>
      <c r="I130" s="193"/>
      <c r="J130" s="194">
        <f>J1077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1354</v>
      </c>
      <c r="E131" s="198"/>
      <c r="F131" s="198"/>
      <c r="G131" s="198"/>
      <c r="H131" s="198"/>
      <c r="I131" s="198"/>
      <c r="J131" s="199">
        <f>J1078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0"/>
      <c r="C132" s="191"/>
      <c r="D132" s="192" t="s">
        <v>3446</v>
      </c>
      <c r="E132" s="193"/>
      <c r="F132" s="193"/>
      <c r="G132" s="193"/>
      <c r="H132" s="193"/>
      <c r="I132" s="193"/>
      <c r="J132" s="194">
        <f>J1083</f>
        <v>0</v>
      </c>
      <c r="K132" s="191"/>
      <c r="L132" s="195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6"/>
      <c r="C133" s="134"/>
      <c r="D133" s="197" t="s">
        <v>3447</v>
      </c>
      <c r="E133" s="198"/>
      <c r="F133" s="198"/>
      <c r="G133" s="198"/>
      <c r="H133" s="198"/>
      <c r="I133" s="198"/>
      <c r="J133" s="199">
        <f>J1084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6"/>
      <c r="C134" s="134"/>
      <c r="D134" s="197" t="s">
        <v>3448</v>
      </c>
      <c r="E134" s="198"/>
      <c r="F134" s="198"/>
      <c r="G134" s="198"/>
      <c r="H134" s="198"/>
      <c r="I134" s="198"/>
      <c r="J134" s="199">
        <f>J1097</f>
        <v>0</v>
      </c>
      <c r="K134" s="134"/>
      <c r="L134" s="20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6"/>
      <c r="C135" s="134"/>
      <c r="D135" s="197" t="s">
        <v>3449</v>
      </c>
      <c r="E135" s="198"/>
      <c r="F135" s="198"/>
      <c r="G135" s="198"/>
      <c r="H135" s="198"/>
      <c r="I135" s="198"/>
      <c r="J135" s="199">
        <f>J1101</f>
        <v>0</v>
      </c>
      <c r="K135" s="134"/>
      <c r="L135" s="20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6"/>
      <c r="C136" s="134"/>
      <c r="D136" s="197" t="s">
        <v>3450</v>
      </c>
      <c r="E136" s="198"/>
      <c r="F136" s="198"/>
      <c r="G136" s="198"/>
      <c r="H136" s="198"/>
      <c r="I136" s="198"/>
      <c r="J136" s="199">
        <f>J1105</f>
        <v>0</v>
      </c>
      <c r="K136" s="134"/>
      <c r="L136" s="20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217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5" t="str">
        <f>E7</f>
        <v>Parkoviště pro zaměstnance a heliport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178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5" t="s">
        <v>181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184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D.2. - Zpevněné plochy a komunikace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 xml:space="preserve"> </v>
      </c>
      <c r="G152" s="41"/>
      <c r="H152" s="41"/>
      <c r="I152" s="33" t="s">
        <v>22</v>
      </c>
      <c r="J152" s="80" t="str">
        <f>IF(J14="","",J14)</f>
        <v>19. 3. 2025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5.15" customHeight="1">
      <c r="A154" s="39"/>
      <c r="B154" s="40"/>
      <c r="C154" s="33" t="s">
        <v>24</v>
      </c>
      <c r="D154" s="41"/>
      <c r="E154" s="41"/>
      <c r="F154" s="28" t="str">
        <f>E17</f>
        <v>Nemocnice České Budějovice</v>
      </c>
      <c r="G154" s="41"/>
      <c r="H154" s="41"/>
      <c r="I154" s="33" t="s">
        <v>30</v>
      </c>
      <c r="J154" s="37" t="str">
        <f>E23</f>
        <v>AGP nova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28</v>
      </c>
      <c r="D155" s="41"/>
      <c r="E155" s="41"/>
      <c r="F155" s="28" t="str">
        <f>IF(E20="","",E20)</f>
        <v>Vyplň údaj</v>
      </c>
      <c r="G155" s="41"/>
      <c r="H155" s="41"/>
      <c r="I155" s="33" t="s">
        <v>33</v>
      </c>
      <c r="J155" s="37" t="str">
        <f>E26</f>
        <v>QSB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1" customFormat="1" ht="29.28" customHeight="1">
      <c r="A157" s="201"/>
      <c r="B157" s="202"/>
      <c r="C157" s="203" t="s">
        <v>218</v>
      </c>
      <c r="D157" s="204" t="s">
        <v>61</v>
      </c>
      <c r="E157" s="204" t="s">
        <v>57</v>
      </c>
      <c r="F157" s="204" t="s">
        <v>58</v>
      </c>
      <c r="G157" s="204" t="s">
        <v>219</v>
      </c>
      <c r="H157" s="204" t="s">
        <v>220</v>
      </c>
      <c r="I157" s="204" t="s">
        <v>221</v>
      </c>
      <c r="J157" s="205" t="s">
        <v>193</v>
      </c>
      <c r="K157" s="206" t="s">
        <v>222</v>
      </c>
      <c r="L157" s="207"/>
      <c r="M157" s="101" t="s">
        <v>1</v>
      </c>
      <c r="N157" s="102" t="s">
        <v>40</v>
      </c>
      <c r="O157" s="102" t="s">
        <v>223</v>
      </c>
      <c r="P157" s="102" t="s">
        <v>224</v>
      </c>
      <c r="Q157" s="102" t="s">
        <v>225</v>
      </c>
      <c r="R157" s="102" t="s">
        <v>226</v>
      </c>
      <c r="S157" s="102" t="s">
        <v>227</v>
      </c>
      <c r="T157" s="103" t="s">
        <v>228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</row>
    <row r="158" s="2" customFormat="1" ht="22.8" customHeight="1">
      <c r="A158" s="39"/>
      <c r="B158" s="40"/>
      <c r="C158" s="108" t="s">
        <v>229</v>
      </c>
      <c r="D158" s="41"/>
      <c r="E158" s="41"/>
      <c r="F158" s="41"/>
      <c r="G158" s="41"/>
      <c r="H158" s="41"/>
      <c r="I158" s="41"/>
      <c r="J158" s="208">
        <f>BK158</f>
        <v>0</v>
      </c>
      <c r="K158" s="41"/>
      <c r="L158" s="45"/>
      <c r="M158" s="104"/>
      <c r="N158" s="209"/>
      <c r="O158" s="105"/>
      <c r="P158" s="210">
        <f>P159+P1077+P1083</f>
        <v>0</v>
      </c>
      <c r="Q158" s="105"/>
      <c r="R158" s="210">
        <f>R159+R1077+R1083</f>
        <v>0</v>
      </c>
      <c r="S158" s="105"/>
      <c r="T158" s="211">
        <f>T159+T1077+T1083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75</v>
      </c>
      <c r="AU158" s="18" t="s">
        <v>195</v>
      </c>
      <c r="BK158" s="212">
        <f>BK159+BK1077+BK1083</f>
        <v>0</v>
      </c>
    </row>
    <row r="159" s="12" customFormat="1" ht="25.92" customHeight="1">
      <c r="A159" s="12"/>
      <c r="B159" s="213"/>
      <c r="C159" s="214"/>
      <c r="D159" s="215" t="s">
        <v>75</v>
      </c>
      <c r="E159" s="216" t="s">
        <v>230</v>
      </c>
      <c r="F159" s="216" t="s">
        <v>231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P160+P428+P465+P484+P496+P591+P660+P988+P1075</f>
        <v>0</v>
      </c>
      <c r="Q159" s="221"/>
      <c r="R159" s="222">
        <f>R160+R428+R465+R484+R496+R591+R660+R988+R1075</f>
        <v>0</v>
      </c>
      <c r="S159" s="221"/>
      <c r="T159" s="223">
        <f>T160+T428+T465+T484+T496+T591+T660+T988+T1075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76</v>
      </c>
      <c r="AY159" s="224" t="s">
        <v>232</v>
      </c>
      <c r="BK159" s="226">
        <f>BK160+BK428+BK465+BK484+BK496+BK591+BK660+BK988+BK1075</f>
        <v>0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83</v>
      </c>
      <c r="F160" s="227" t="s">
        <v>233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P161+P206+P234+P259+P268+P344+P394</f>
        <v>0</v>
      </c>
      <c r="Q160" s="221"/>
      <c r="R160" s="222">
        <f>R161+R206+R234+R259+R268+R344+R394</f>
        <v>0</v>
      </c>
      <c r="S160" s="221"/>
      <c r="T160" s="223">
        <f>T161+T206+T234+T259+T268+T344+T394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83</v>
      </c>
      <c r="AT160" s="225" t="s">
        <v>75</v>
      </c>
      <c r="AU160" s="225" t="s">
        <v>83</v>
      </c>
      <c r="AY160" s="224" t="s">
        <v>232</v>
      </c>
      <c r="BK160" s="226">
        <f>BK161+BK206+BK234+BK259+BK268+BK344+BK394</f>
        <v>0</v>
      </c>
    </row>
    <row r="161" s="12" customFormat="1" ht="20.88" customHeight="1">
      <c r="A161" s="12"/>
      <c r="B161" s="213"/>
      <c r="C161" s="214"/>
      <c r="D161" s="215" t="s">
        <v>75</v>
      </c>
      <c r="E161" s="227" t="s">
        <v>290</v>
      </c>
      <c r="F161" s="227" t="s">
        <v>3451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SUM(P162:P205)</f>
        <v>0</v>
      </c>
      <c r="Q161" s="221"/>
      <c r="R161" s="222">
        <f>SUM(R162:R205)</f>
        <v>0</v>
      </c>
      <c r="S161" s="221"/>
      <c r="T161" s="223">
        <f>SUM(T162:T205)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85</v>
      </c>
      <c r="AY161" s="224" t="s">
        <v>232</v>
      </c>
      <c r="BK161" s="226">
        <f>SUM(BK162:BK205)</f>
        <v>0</v>
      </c>
    </row>
    <row r="162" s="2" customFormat="1" ht="49.05" customHeight="1">
      <c r="A162" s="39"/>
      <c r="B162" s="40"/>
      <c r="C162" s="229" t="s">
        <v>83</v>
      </c>
      <c r="D162" s="229" t="s">
        <v>234</v>
      </c>
      <c r="E162" s="230" t="s">
        <v>3452</v>
      </c>
      <c r="F162" s="231" t="s">
        <v>3453</v>
      </c>
      <c r="G162" s="232" t="s">
        <v>167</v>
      </c>
      <c r="H162" s="233">
        <v>52.5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237</v>
      </c>
      <c r="AT162" s="241" t="s">
        <v>234</v>
      </c>
      <c r="AU162" s="241" t="s">
        <v>244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237</v>
      </c>
      <c r="BM162" s="241" t="s">
        <v>85</v>
      </c>
    </row>
    <row r="163" s="13" customFormat="1">
      <c r="A163" s="13"/>
      <c r="B163" s="243"/>
      <c r="C163" s="244"/>
      <c r="D163" s="245" t="s">
        <v>239</v>
      </c>
      <c r="E163" s="246" t="s">
        <v>1</v>
      </c>
      <c r="F163" s="247" t="s">
        <v>3454</v>
      </c>
      <c r="G163" s="244"/>
      <c r="H163" s="248">
        <v>52.5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239</v>
      </c>
      <c r="AU163" s="254" t="s">
        <v>244</v>
      </c>
      <c r="AV163" s="13" t="s">
        <v>85</v>
      </c>
      <c r="AW163" s="13" t="s">
        <v>32</v>
      </c>
      <c r="AX163" s="13" t="s">
        <v>76</v>
      </c>
      <c r="AY163" s="254" t="s">
        <v>232</v>
      </c>
    </row>
    <row r="164" s="14" customFormat="1">
      <c r="A164" s="14"/>
      <c r="B164" s="255"/>
      <c r="C164" s="256"/>
      <c r="D164" s="245" t="s">
        <v>239</v>
      </c>
      <c r="E164" s="257" t="s">
        <v>1</v>
      </c>
      <c r="F164" s="258" t="s">
        <v>258</v>
      </c>
      <c r="G164" s="256"/>
      <c r="H164" s="259">
        <v>52.5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239</v>
      </c>
      <c r="AU164" s="265" t="s">
        <v>244</v>
      </c>
      <c r="AV164" s="14" t="s">
        <v>237</v>
      </c>
      <c r="AW164" s="14" t="s">
        <v>32</v>
      </c>
      <c r="AX164" s="14" t="s">
        <v>83</v>
      </c>
      <c r="AY164" s="265" t="s">
        <v>232</v>
      </c>
    </row>
    <row r="165" s="2" customFormat="1" ht="33" customHeight="1">
      <c r="A165" s="39"/>
      <c r="B165" s="40"/>
      <c r="C165" s="229" t="s">
        <v>85</v>
      </c>
      <c r="D165" s="229" t="s">
        <v>234</v>
      </c>
      <c r="E165" s="230" t="s">
        <v>3455</v>
      </c>
      <c r="F165" s="231" t="s">
        <v>3456</v>
      </c>
      <c r="G165" s="232" t="s">
        <v>167</v>
      </c>
      <c r="H165" s="233">
        <v>52.5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244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237</v>
      </c>
    </row>
    <row r="166" s="13" customFormat="1">
      <c r="A166" s="13"/>
      <c r="B166" s="243"/>
      <c r="C166" s="244"/>
      <c r="D166" s="245" t="s">
        <v>239</v>
      </c>
      <c r="E166" s="246" t="s">
        <v>1</v>
      </c>
      <c r="F166" s="247" t="s">
        <v>3454</v>
      </c>
      <c r="G166" s="244"/>
      <c r="H166" s="248">
        <v>52.5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239</v>
      </c>
      <c r="AU166" s="254" t="s">
        <v>244</v>
      </c>
      <c r="AV166" s="13" t="s">
        <v>85</v>
      </c>
      <c r="AW166" s="13" t="s">
        <v>32</v>
      </c>
      <c r="AX166" s="13" t="s">
        <v>76</v>
      </c>
      <c r="AY166" s="254" t="s">
        <v>232</v>
      </c>
    </row>
    <row r="167" s="14" customFormat="1">
      <c r="A167" s="14"/>
      <c r="B167" s="255"/>
      <c r="C167" s="256"/>
      <c r="D167" s="245" t="s">
        <v>239</v>
      </c>
      <c r="E167" s="257" t="s">
        <v>1</v>
      </c>
      <c r="F167" s="258" t="s">
        <v>258</v>
      </c>
      <c r="G167" s="256"/>
      <c r="H167" s="259">
        <v>52.5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239</v>
      </c>
      <c r="AU167" s="265" t="s">
        <v>244</v>
      </c>
      <c r="AV167" s="14" t="s">
        <v>237</v>
      </c>
      <c r="AW167" s="14" t="s">
        <v>32</v>
      </c>
      <c r="AX167" s="14" t="s">
        <v>83</v>
      </c>
      <c r="AY167" s="265" t="s">
        <v>232</v>
      </c>
    </row>
    <row r="168" s="2" customFormat="1" ht="76.35" customHeight="1">
      <c r="A168" s="39"/>
      <c r="B168" s="40"/>
      <c r="C168" s="229" t="s">
        <v>244</v>
      </c>
      <c r="D168" s="229" t="s">
        <v>234</v>
      </c>
      <c r="E168" s="230" t="s">
        <v>3457</v>
      </c>
      <c r="F168" s="231" t="s">
        <v>3458</v>
      </c>
      <c r="G168" s="232" t="s">
        <v>167</v>
      </c>
      <c r="H168" s="233">
        <v>161.69999999999999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237</v>
      </c>
      <c r="AT168" s="241" t="s">
        <v>234</v>
      </c>
      <c r="AU168" s="241" t="s">
        <v>244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237</v>
      </c>
      <c r="BM168" s="241" t="s">
        <v>259</v>
      </c>
    </row>
    <row r="169" s="13" customFormat="1">
      <c r="A169" s="13"/>
      <c r="B169" s="243"/>
      <c r="C169" s="244"/>
      <c r="D169" s="245" t="s">
        <v>239</v>
      </c>
      <c r="E169" s="246" t="s">
        <v>1</v>
      </c>
      <c r="F169" s="247" t="s">
        <v>3459</v>
      </c>
      <c r="G169" s="244"/>
      <c r="H169" s="248">
        <v>130.19999999999999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239</v>
      </c>
      <c r="AU169" s="254" t="s">
        <v>244</v>
      </c>
      <c r="AV169" s="13" t="s">
        <v>85</v>
      </c>
      <c r="AW169" s="13" t="s">
        <v>32</v>
      </c>
      <c r="AX169" s="13" t="s">
        <v>76</v>
      </c>
      <c r="AY169" s="254" t="s">
        <v>232</v>
      </c>
    </row>
    <row r="170" s="16" customFormat="1">
      <c r="A170" s="16"/>
      <c r="B170" s="287"/>
      <c r="C170" s="288"/>
      <c r="D170" s="245" t="s">
        <v>239</v>
      </c>
      <c r="E170" s="289" t="s">
        <v>1</v>
      </c>
      <c r="F170" s="290" t="s">
        <v>499</v>
      </c>
      <c r="G170" s="288"/>
      <c r="H170" s="291">
        <v>130.19999999999999</v>
      </c>
      <c r="I170" s="292"/>
      <c r="J170" s="288"/>
      <c r="K170" s="288"/>
      <c r="L170" s="293"/>
      <c r="M170" s="294"/>
      <c r="N170" s="295"/>
      <c r="O170" s="295"/>
      <c r="P170" s="295"/>
      <c r="Q170" s="295"/>
      <c r="R170" s="295"/>
      <c r="S170" s="295"/>
      <c r="T170" s="29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97" t="s">
        <v>239</v>
      </c>
      <c r="AU170" s="297" t="s">
        <v>244</v>
      </c>
      <c r="AV170" s="16" t="s">
        <v>244</v>
      </c>
      <c r="AW170" s="16" t="s">
        <v>32</v>
      </c>
      <c r="AX170" s="16" t="s">
        <v>76</v>
      </c>
      <c r="AY170" s="297" t="s">
        <v>232</v>
      </c>
    </row>
    <row r="171" s="13" customFormat="1">
      <c r="A171" s="13"/>
      <c r="B171" s="243"/>
      <c r="C171" s="244"/>
      <c r="D171" s="245" t="s">
        <v>239</v>
      </c>
      <c r="E171" s="246" t="s">
        <v>1</v>
      </c>
      <c r="F171" s="247" t="s">
        <v>3460</v>
      </c>
      <c r="G171" s="244"/>
      <c r="H171" s="248">
        <v>31.5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239</v>
      </c>
      <c r="AU171" s="254" t="s">
        <v>244</v>
      </c>
      <c r="AV171" s="13" t="s">
        <v>85</v>
      </c>
      <c r="AW171" s="13" t="s">
        <v>32</v>
      </c>
      <c r="AX171" s="13" t="s">
        <v>76</v>
      </c>
      <c r="AY171" s="254" t="s">
        <v>232</v>
      </c>
    </row>
    <row r="172" s="16" customFormat="1">
      <c r="A172" s="16"/>
      <c r="B172" s="287"/>
      <c r="C172" s="288"/>
      <c r="D172" s="245" t="s">
        <v>239</v>
      </c>
      <c r="E172" s="289" t="s">
        <v>1</v>
      </c>
      <c r="F172" s="290" t="s">
        <v>499</v>
      </c>
      <c r="G172" s="288"/>
      <c r="H172" s="291">
        <v>31.5</v>
      </c>
      <c r="I172" s="292"/>
      <c r="J172" s="288"/>
      <c r="K172" s="288"/>
      <c r="L172" s="293"/>
      <c r="M172" s="294"/>
      <c r="N172" s="295"/>
      <c r="O172" s="295"/>
      <c r="P172" s="295"/>
      <c r="Q172" s="295"/>
      <c r="R172" s="295"/>
      <c r="S172" s="295"/>
      <c r="T172" s="29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7" t="s">
        <v>239</v>
      </c>
      <c r="AU172" s="297" t="s">
        <v>244</v>
      </c>
      <c r="AV172" s="16" t="s">
        <v>244</v>
      </c>
      <c r="AW172" s="16" t="s">
        <v>32</v>
      </c>
      <c r="AX172" s="16" t="s">
        <v>76</v>
      </c>
      <c r="AY172" s="297" t="s">
        <v>232</v>
      </c>
    </row>
    <row r="173" s="14" customFormat="1">
      <c r="A173" s="14"/>
      <c r="B173" s="255"/>
      <c r="C173" s="256"/>
      <c r="D173" s="245" t="s">
        <v>239</v>
      </c>
      <c r="E173" s="257" t="s">
        <v>1</v>
      </c>
      <c r="F173" s="258" t="s">
        <v>258</v>
      </c>
      <c r="G173" s="256"/>
      <c r="H173" s="259">
        <v>161.69999999999999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239</v>
      </c>
      <c r="AU173" s="265" t="s">
        <v>244</v>
      </c>
      <c r="AV173" s="14" t="s">
        <v>237</v>
      </c>
      <c r="AW173" s="14" t="s">
        <v>32</v>
      </c>
      <c r="AX173" s="14" t="s">
        <v>83</v>
      </c>
      <c r="AY173" s="265" t="s">
        <v>232</v>
      </c>
    </row>
    <row r="174" s="2" customFormat="1" ht="66.75" customHeight="1">
      <c r="A174" s="39"/>
      <c r="B174" s="40"/>
      <c r="C174" s="229" t="s">
        <v>237</v>
      </c>
      <c r="D174" s="229" t="s">
        <v>234</v>
      </c>
      <c r="E174" s="230" t="s">
        <v>3461</v>
      </c>
      <c r="F174" s="231" t="s">
        <v>3462</v>
      </c>
      <c r="G174" s="232" t="s">
        <v>167</v>
      </c>
      <c r="H174" s="233">
        <v>25.803999999999998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237</v>
      </c>
      <c r="AT174" s="241" t="s">
        <v>234</v>
      </c>
      <c r="AU174" s="241" t="s">
        <v>244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237</v>
      </c>
      <c r="BM174" s="241" t="s">
        <v>273</v>
      </c>
    </row>
    <row r="175" s="13" customFormat="1">
      <c r="A175" s="13"/>
      <c r="B175" s="243"/>
      <c r="C175" s="244"/>
      <c r="D175" s="245" t="s">
        <v>239</v>
      </c>
      <c r="E175" s="246" t="s">
        <v>1</v>
      </c>
      <c r="F175" s="247" t="s">
        <v>3463</v>
      </c>
      <c r="G175" s="244"/>
      <c r="H175" s="248">
        <v>25.803999999999998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239</v>
      </c>
      <c r="AU175" s="254" t="s">
        <v>244</v>
      </c>
      <c r="AV175" s="13" t="s">
        <v>85</v>
      </c>
      <c r="AW175" s="13" t="s">
        <v>32</v>
      </c>
      <c r="AX175" s="13" t="s">
        <v>76</v>
      </c>
      <c r="AY175" s="254" t="s">
        <v>232</v>
      </c>
    </row>
    <row r="176" s="14" customFormat="1">
      <c r="A176" s="14"/>
      <c r="B176" s="255"/>
      <c r="C176" s="256"/>
      <c r="D176" s="245" t="s">
        <v>239</v>
      </c>
      <c r="E176" s="257" t="s">
        <v>1</v>
      </c>
      <c r="F176" s="258" t="s">
        <v>258</v>
      </c>
      <c r="G176" s="256"/>
      <c r="H176" s="259">
        <v>25.803999999999998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239</v>
      </c>
      <c r="AU176" s="265" t="s">
        <v>244</v>
      </c>
      <c r="AV176" s="14" t="s">
        <v>237</v>
      </c>
      <c r="AW176" s="14" t="s">
        <v>32</v>
      </c>
      <c r="AX176" s="14" t="s">
        <v>83</v>
      </c>
      <c r="AY176" s="265" t="s">
        <v>232</v>
      </c>
    </row>
    <row r="177" s="2" customFormat="1" ht="66.75" customHeight="1">
      <c r="A177" s="39"/>
      <c r="B177" s="40"/>
      <c r="C177" s="229" t="s">
        <v>1194</v>
      </c>
      <c r="D177" s="229" t="s">
        <v>234</v>
      </c>
      <c r="E177" s="230" t="s">
        <v>235</v>
      </c>
      <c r="F177" s="231" t="s">
        <v>3464</v>
      </c>
      <c r="G177" s="232" t="s">
        <v>167</v>
      </c>
      <c r="H177" s="233">
        <v>1239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244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285</v>
      </c>
    </row>
    <row r="178" s="13" customFormat="1">
      <c r="A178" s="13"/>
      <c r="B178" s="243"/>
      <c r="C178" s="244"/>
      <c r="D178" s="245" t="s">
        <v>239</v>
      </c>
      <c r="E178" s="246" t="s">
        <v>1</v>
      </c>
      <c r="F178" s="247" t="s">
        <v>3465</v>
      </c>
      <c r="G178" s="244"/>
      <c r="H178" s="248">
        <v>1239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239</v>
      </c>
      <c r="AU178" s="254" t="s">
        <v>244</v>
      </c>
      <c r="AV178" s="13" t="s">
        <v>85</v>
      </c>
      <c r="AW178" s="13" t="s">
        <v>32</v>
      </c>
      <c r="AX178" s="13" t="s">
        <v>76</v>
      </c>
      <c r="AY178" s="254" t="s">
        <v>232</v>
      </c>
    </row>
    <row r="179" s="14" customFormat="1">
      <c r="A179" s="14"/>
      <c r="B179" s="255"/>
      <c r="C179" s="256"/>
      <c r="D179" s="245" t="s">
        <v>239</v>
      </c>
      <c r="E179" s="257" t="s">
        <v>1</v>
      </c>
      <c r="F179" s="258" t="s">
        <v>258</v>
      </c>
      <c r="G179" s="256"/>
      <c r="H179" s="259">
        <v>1239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239</v>
      </c>
      <c r="AU179" s="265" t="s">
        <v>244</v>
      </c>
      <c r="AV179" s="14" t="s">
        <v>237</v>
      </c>
      <c r="AW179" s="14" t="s">
        <v>32</v>
      </c>
      <c r="AX179" s="14" t="s">
        <v>83</v>
      </c>
      <c r="AY179" s="265" t="s">
        <v>232</v>
      </c>
    </row>
    <row r="180" s="2" customFormat="1" ht="66.75" customHeight="1">
      <c r="A180" s="39"/>
      <c r="B180" s="40"/>
      <c r="C180" s="229" t="s">
        <v>252</v>
      </c>
      <c r="D180" s="229" t="s">
        <v>234</v>
      </c>
      <c r="E180" s="230" t="s">
        <v>3466</v>
      </c>
      <c r="F180" s="231" t="s">
        <v>3467</v>
      </c>
      <c r="G180" s="232" t="s">
        <v>167</v>
      </c>
      <c r="H180" s="233">
        <v>130.19999999999999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237</v>
      </c>
      <c r="AT180" s="241" t="s">
        <v>234</v>
      </c>
      <c r="AU180" s="241" t="s">
        <v>244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237</v>
      </c>
      <c r="BM180" s="241" t="s">
        <v>8</v>
      </c>
    </row>
    <row r="181" s="13" customFormat="1">
      <c r="A181" s="13"/>
      <c r="B181" s="243"/>
      <c r="C181" s="244"/>
      <c r="D181" s="245" t="s">
        <v>239</v>
      </c>
      <c r="E181" s="246" t="s">
        <v>1</v>
      </c>
      <c r="F181" s="247" t="s">
        <v>3468</v>
      </c>
      <c r="G181" s="244"/>
      <c r="H181" s="248">
        <v>130.19999999999999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239</v>
      </c>
      <c r="AU181" s="254" t="s">
        <v>244</v>
      </c>
      <c r="AV181" s="13" t="s">
        <v>85</v>
      </c>
      <c r="AW181" s="13" t="s">
        <v>32</v>
      </c>
      <c r="AX181" s="13" t="s">
        <v>76</v>
      </c>
      <c r="AY181" s="254" t="s">
        <v>232</v>
      </c>
    </row>
    <row r="182" s="16" customFormat="1">
      <c r="A182" s="16"/>
      <c r="B182" s="287"/>
      <c r="C182" s="288"/>
      <c r="D182" s="245" t="s">
        <v>239</v>
      </c>
      <c r="E182" s="289" t="s">
        <v>1</v>
      </c>
      <c r="F182" s="290" t="s">
        <v>499</v>
      </c>
      <c r="G182" s="288"/>
      <c r="H182" s="291">
        <v>130.19999999999999</v>
      </c>
      <c r="I182" s="292"/>
      <c r="J182" s="288"/>
      <c r="K182" s="288"/>
      <c r="L182" s="293"/>
      <c r="M182" s="294"/>
      <c r="N182" s="295"/>
      <c r="O182" s="295"/>
      <c r="P182" s="295"/>
      <c r="Q182" s="295"/>
      <c r="R182" s="295"/>
      <c r="S182" s="295"/>
      <c r="T182" s="29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97" t="s">
        <v>239</v>
      </c>
      <c r="AU182" s="297" t="s">
        <v>244</v>
      </c>
      <c r="AV182" s="16" t="s">
        <v>244</v>
      </c>
      <c r="AW182" s="16" t="s">
        <v>32</v>
      </c>
      <c r="AX182" s="16" t="s">
        <v>76</v>
      </c>
      <c r="AY182" s="297" t="s">
        <v>232</v>
      </c>
    </row>
    <row r="183" s="14" customFormat="1">
      <c r="A183" s="14"/>
      <c r="B183" s="255"/>
      <c r="C183" s="256"/>
      <c r="D183" s="245" t="s">
        <v>239</v>
      </c>
      <c r="E183" s="257" t="s">
        <v>1</v>
      </c>
      <c r="F183" s="258" t="s">
        <v>258</v>
      </c>
      <c r="G183" s="256"/>
      <c r="H183" s="259">
        <v>130.19999999999999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239</v>
      </c>
      <c r="AU183" s="265" t="s">
        <v>244</v>
      </c>
      <c r="AV183" s="14" t="s">
        <v>237</v>
      </c>
      <c r="AW183" s="14" t="s">
        <v>32</v>
      </c>
      <c r="AX183" s="14" t="s">
        <v>83</v>
      </c>
      <c r="AY183" s="265" t="s">
        <v>232</v>
      </c>
    </row>
    <row r="184" s="2" customFormat="1" ht="66.75" customHeight="1">
      <c r="A184" s="39"/>
      <c r="B184" s="40"/>
      <c r="C184" s="229" t="s">
        <v>259</v>
      </c>
      <c r="D184" s="229" t="s">
        <v>234</v>
      </c>
      <c r="E184" s="230" t="s">
        <v>3469</v>
      </c>
      <c r="F184" s="231" t="s">
        <v>3470</v>
      </c>
      <c r="G184" s="232" t="s">
        <v>167</v>
      </c>
      <c r="H184" s="233">
        <v>69.299999999999997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237</v>
      </c>
      <c r="AT184" s="241" t="s">
        <v>234</v>
      </c>
      <c r="AU184" s="241" t="s">
        <v>244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237</v>
      </c>
      <c r="BM184" s="241" t="s">
        <v>311</v>
      </c>
    </row>
    <row r="185" s="13" customFormat="1">
      <c r="A185" s="13"/>
      <c r="B185" s="243"/>
      <c r="C185" s="244"/>
      <c r="D185" s="245" t="s">
        <v>239</v>
      </c>
      <c r="E185" s="246" t="s">
        <v>1</v>
      </c>
      <c r="F185" s="247" t="s">
        <v>3471</v>
      </c>
      <c r="G185" s="244"/>
      <c r="H185" s="248">
        <v>69.299999999999997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239</v>
      </c>
      <c r="AU185" s="254" t="s">
        <v>244</v>
      </c>
      <c r="AV185" s="13" t="s">
        <v>85</v>
      </c>
      <c r="AW185" s="13" t="s">
        <v>32</v>
      </c>
      <c r="AX185" s="13" t="s">
        <v>76</v>
      </c>
      <c r="AY185" s="254" t="s">
        <v>232</v>
      </c>
    </row>
    <row r="186" s="14" customFormat="1">
      <c r="A186" s="14"/>
      <c r="B186" s="255"/>
      <c r="C186" s="256"/>
      <c r="D186" s="245" t="s">
        <v>239</v>
      </c>
      <c r="E186" s="257" t="s">
        <v>1</v>
      </c>
      <c r="F186" s="258" t="s">
        <v>258</v>
      </c>
      <c r="G186" s="256"/>
      <c r="H186" s="259">
        <v>69.299999999999997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239</v>
      </c>
      <c r="AU186" s="265" t="s">
        <v>244</v>
      </c>
      <c r="AV186" s="14" t="s">
        <v>237</v>
      </c>
      <c r="AW186" s="14" t="s">
        <v>32</v>
      </c>
      <c r="AX186" s="14" t="s">
        <v>83</v>
      </c>
      <c r="AY186" s="265" t="s">
        <v>232</v>
      </c>
    </row>
    <row r="187" s="2" customFormat="1" ht="66.75" customHeight="1">
      <c r="A187" s="39"/>
      <c r="B187" s="40"/>
      <c r="C187" s="229" t="s">
        <v>267</v>
      </c>
      <c r="D187" s="229" t="s">
        <v>234</v>
      </c>
      <c r="E187" s="230" t="s">
        <v>3472</v>
      </c>
      <c r="F187" s="231" t="s">
        <v>3473</v>
      </c>
      <c r="G187" s="232" t="s">
        <v>167</v>
      </c>
      <c r="H187" s="233">
        <v>31.5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237</v>
      </c>
      <c r="AT187" s="241" t="s">
        <v>234</v>
      </c>
      <c r="AU187" s="241" t="s">
        <v>244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237</v>
      </c>
      <c r="BM187" s="241" t="s">
        <v>321</v>
      </c>
    </row>
    <row r="188" s="13" customFormat="1">
      <c r="A188" s="13"/>
      <c r="B188" s="243"/>
      <c r="C188" s="244"/>
      <c r="D188" s="245" t="s">
        <v>239</v>
      </c>
      <c r="E188" s="246" t="s">
        <v>1</v>
      </c>
      <c r="F188" s="247" t="s">
        <v>3474</v>
      </c>
      <c r="G188" s="244"/>
      <c r="H188" s="248">
        <v>31.5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239</v>
      </c>
      <c r="AU188" s="254" t="s">
        <v>244</v>
      </c>
      <c r="AV188" s="13" t="s">
        <v>85</v>
      </c>
      <c r="AW188" s="13" t="s">
        <v>32</v>
      </c>
      <c r="AX188" s="13" t="s">
        <v>76</v>
      </c>
      <c r="AY188" s="254" t="s">
        <v>232</v>
      </c>
    </row>
    <row r="189" s="16" customFormat="1">
      <c r="A189" s="16"/>
      <c r="B189" s="287"/>
      <c r="C189" s="288"/>
      <c r="D189" s="245" t="s">
        <v>239</v>
      </c>
      <c r="E189" s="289" t="s">
        <v>1</v>
      </c>
      <c r="F189" s="290" t="s">
        <v>499</v>
      </c>
      <c r="G189" s="288"/>
      <c r="H189" s="291">
        <v>31.5</v>
      </c>
      <c r="I189" s="292"/>
      <c r="J189" s="288"/>
      <c r="K189" s="288"/>
      <c r="L189" s="293"/>
      <c r="M189" s="294"/>
      <c r="N189" s="295"/>
      <c r="O189" s="295"/>
      <c r="P189" s="295"/>
      <c r="Q189" s="295"/>
      <c r="R189" s="295"/>
      <c r="S189" s="295"/>
      <c r="T189" s="29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7" t="s">
        <v>239</v>
      </c>
      <c r="AU189" s="297" t="s">
        <v>244</v>
      </c>
      <c r="AV189" s="16" t="s">
        <v>244</v>
      </c>
      <c r="AW189" s="16" t="s">
        <v>32</v>
      </c>
      <c r="AX189" s="16" t="s">
        <v>76</v>
      </c>
      <c r="AY189" s="297" t="s">
        <v>232</v>
      </c>
    </row>
    <row r="190" s="14" customFormat="1">
      <c r="A190" s="14"/>
      <c r="B190" s="255"/>
      <c r="C190" s="256"/>
      <c r="D190" s="245" t="s">
        <v>239</v>
      </c>
      <c r="E190" s="257" t="s">
        <v>1</v>
      </c>
      <c r="F190" s="258" t="s">
        <v>258</v>
      </c>
      <c r="G190" s="256"/>
      <c r="H190" s="259">
        <v>31.5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239</v>
      </c>
      <c r="AU190" s="265" t="s">
        <v>244</v>
      </c>
      <c r="AV190" s="14" t="s">
        <v>237</v>
      </c>
      <c r="AW190" s="14" t="s">
        <v>32</v>
      </c>
      <c r="AX190" s="14" t="s">
        <v>83</v>
      </c>
      <c r="AY190" s="265" t="s">
        <v>232</v>
      </c>
    </row>
    <row r="191" s="2" customFormat="1" ht="66.75" customHeight="1">
      <c r="A191" s="39"/>
      <c r="B191" s="40"/>
      <c r="C191" s="229" t="s">
        <v>273</v>
      </c>
      <c r="D191" s="229" t="s">
        <v>234</v>
      </c>
      <c r="E191" s="230" t="s">
        <v>3475</v>
      </c>
      <c r="F191" s="231" t="s">
        <v>3476</v>
      </c>
      <c r="G191" s="232" t="s">
        <v>167</v>
      </c>
      <c r="H191" s="233">
        <v>317.31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237</v>
      </c>
      <c r="AT191" s="241" t="s">
        <v>234</v>
      </c>
      <c r="AU191" s="241" t="s">
        <v>244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237</v>
      </c>
      <c r="BM191" s="241" t="s">
        <v>332</v>
      </c>
    </row>
    <row r="192" s="13" customFormat="1">
      <c r="A192" s="13"/>
      <c r="B192" s="243"/>
      <c r="C192" s="244"/>
      <c r="D192" s="245" t="s">
        <v>239</v>
      </c>
      <c r="E192" s="246" t="s">
        <v>1</v>
      </c>
      <c r="F192" s="247" t="s">
        <v>3477</v>
      </c>
      <c r="G192" s="244"/>
      <c r="H192" s="248">
        <v>317.31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239</v>
      </c>
      <c r="AU192" s="254" t="s">
        <v>244</v>
      </c>
      <c r="AV192" s="13" t="s">
        <v>85</v>
      </c>
      <c r="AW192" s="13" t="s">
        <v>32</v>
      </c>
      <c r="AX192" s="13" t="s">
        <v>76</v>
      </c>
      <c r="AY192" s="254" t="s">
        <v>232</v>
      </c>
    </row>
    <row r="193" s="16" customFormat="1">
      <c r="A193" s="16"/>
      <c r="B193" s="287"/>
      <c r="C193" s="288"/>
      <c r="D193" s="245" t="s">
        <v>239</v>
      </c>
      <c r="E193" s="289" t="s">
        <v>1</v>
      </c>
      <c r="F193" s="290" t="s">
        <v>499</v>
      </c>
      <c r="G193" s="288"/>
      <c r="H193" s="291">
        <v>317.31</v>
      </c>
      <c r="I193" s="292"/>
      <c r="J193" s="288"/>
      <c r="K193" s="288"/>
      <c r="L193" s="293"/>
      <c r="M193" s="294"/>
      <c r="N193" s="295"/>
      <c r="O193" s="295"/>
      <c r="P193" s="295"/>
      <c r="Q193" s="295"/>
      <c r="R193" s="295"/>
      <c r="S193" s="295"/>
      <c r="T193" s="29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7" t="s">
        <v>239</v>
      </c>
      <c r="AU193" s="297" t="s">
        <v>244</v>
      </c>
      <c r="AV193" s="16" t="s">
        <v>244</v>
      </c>
      <c r="AW193" s="16" t="s">
        <v>32</v>
      </c>
      <c r="AX193" s="16" t="s">
        <v>76</v>
      </c>
      <c r="AY193" s="297" t="s">
        <v>232</v>
      </c>
    </row>
    <row r="194" s="14" customFormat="1">
      <c r="A194" s="14"/>
      <c r="B194" s="255"/>
      <c r="C194" s="256"/>
      <c r="D194" s="245" t="s">
        <v>239</v>
      </c>
      <c r="E194" s="257" t="s">
        <v>1</v>
      </c>
      <c r="F194" s="258" t="s">
        <v>258</v>
      </c>
      <c r="G194" s="256"/>
      <c r="H194" s="259">
        <v>317.31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239</v>
      </c>
      <c r="AU194" s="265" t="s">
        <v>244</v>
      </c>
      <c r="AV194" s="14" t="s">
        <v>237</v>
      </c>
      <c r="AW194" s="14" t="s">
        <v>32</v>
      </c>
      <c r="AX194" s="14" t="s">
        <v>83</v>
      </c>
      <c r="AY194" s="265" t="s">
        <v>232</v>
      </c>
    </row>
    <row r="195" s="2" customFormat="1" ht="55.5" customHeight="1">
      <c r="A195" s="39"/>
      <c r="B195" s="40"/>
      <c r="C195" s="229" t="s">
        <v>281</v>
      </c>
      <c r="D195" s="229" t="s">
        <v>234</v>
      </c>
      <c r="E195" s="230" t="s">
        <v>245</v>
      </c>
      <c r="F195" s="231" t="s">
        <v>3478</v>
      </c>
      <c r="G195" s="232" t="s">
        <v>167</v>
      </c>
      <c r="H195" s="233">
        <v>317.31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237</v>
      </c>
      <c r="AT195" s="241" t="s">
        <v>234</v>
      </c>
      <c r="AU195" s="241" t="s">
        <v>244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237</v>
      </c>
      <c r="BM195" s="241" t="s">
        <v>345</v>
      </c>
    </row>
    <row r="196" s="13" customFormat="1">
      <c r="A196" s="13"/>
      <c r="B196" s="243"/>
      <c r="C196" s="244"/>
      <c r="D196" s="245" t="s">
        <v>239</v>
      </c>
      <c r="E196" s="246" t="s">
        <v>1</v>
      </c>
      <c r="F196" s="247" t="s">
        <v>3479</v>
      </c>
      <c r="G196" s="244"/>
      <c r="H196" s="248">
        <v>317.31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239</v>
      </c>
      <c r="AU196" s="254" t="s">
        <v>244</v>
      </c>
      <c r="AV196" s="13" t="s">
        <v>85</v>
      </c>
      <c r="AW196" s="13" t="s">
        <v>32</v>
      </c>
      <c r="AX196" s="13" t="s">
        <v>76</v>
      </c>
      <c r="AY196" s="254" t="s">
        <v>232</v>
      </c>
    </row>
    <row r="197" s="16" customFormat="1">
      <c r="A197" s="16"/>
      <c r="B197" s="287"/>
      <c r="C197" s="288"/>
      <c r="D197" s="245" t="s">
        <v>239</v>
      </c>
      <c r="E197" s="289" t="s">
        <v>1</v>
      </c>
      <c r="F197" s="290" t="s">
        <v>499</v>
      </c>
      <c r="G197" s="288"/>
      <c r="H197" s="291">
        <v>317.31</v>
      </c>
      <c r="I197" s="292"/>
      <c r="J197" s="288"/>
      <c r="K197" s="288"/>
      <c r="L197" s="293"/>
      <c r="M197" s="294"/>
      <c r="N197" s="295"/>
      <c r="O197" s="295"/>
      <c r="P197" s="295"/>
      <c r="Q197" s="295"/>
      <c r="R197" s="295"/>
      <c r="S197" s="295"/>
      <c r="T197" s="29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7" t="s">
        <v>239</v>
      </c>
      <c r="AU197" s="297" t="s">
        <v>244</v>
      </c>
      <c r="AV197" s="16" t="s">
        <v>244</v>
      </c>
      <c r="AW197" s="16" t="s">
        <v>32</v>
      </c>
      <c r="AX197" s="16" t="s">
        <v>76</v>
      </c>
      <c r="AY197" s="297" t="s">
        <v>232</v>
      </c>
    </row>
    <row r="198" s="14" customFormat="1">
      <c r="A198" s="14"/>
      <c r="B198" s="255"/>
      <c r="C198" s="256"/>
      <c r="D198" s="245" t="s">
        <v>239</v>
      </c>
      <c r="E198" s="257" t="s">
        <v>1</v>
      </c>
      <c r="F198" s="258" t="s">
        <v>258</v>
      </c>
      <c r="G198" s="256"/>
      <c r="H198" s="259">
        <v>317.31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239</v>
      </c>
      <c r="AU198" s="265" t="s">
        <v>244</v>
      </c>
      <c r="AV198" s="14" t="s">
        <v>237</v>
      </c>
      <c r="AW198" s="14" t="s">
        <v>32</v>
      </c>
      <c r="AX198" s="14" t="s">
        <v>83</v>
      </c>
      <c r="AY198" s="265" t="s">
        <v>232</v>
      </c>
    </row>
    <row r="199" s="2" customFormat="1" ht="44.25" customHeight="1">
      <c r="A199" s="39"/>
      <c r="B199" s="40"/>
      <c r="C199" s="229" t="s">
        <v>285</v>
      </c>
      <c r="D199" s="229" t="s">
        <v>234</v>
      </c>
      <c r="E199" s="230" t="s">
        <v>3480</v>
      </c>
      <c r="F199" s="231" t="s">
        <v>3481</v>
      </c>
      <c r="G199" s="232" t="s">
        <v>167</v>
      </c>
      <c r="H199" s="233">
        <v>1423.73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237</v>
      </c>
      <c r="AT199" s="241" t="s">
        <v>234</v>
      </c>
      <c r="AU199" s="241" t="s">
        <v>244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237</v>
      </c>
      <c r="BM199" s="241" t="s">
        <v>359</v>
      </c>
    </row>
    <row r="200" s="13" customFormat="1">
      <c r="A200" s="13"/>
      <c r="B200" s="243"/>
      <c r="C200" s="244"/>
      <c r="D200" s="245" t="s">
        <v>239</v>
      </c>
      <c r="E200" s="246" t="s">
        <v>1</v>
      </c>
      <c r="F200" s="247" t="s">
        <v>3482</v>
      </c>
      <c r="G200" s="244"/>
      <c r="H200" s="248">
        <v>1423.73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239</v>
      </c>
      <c r="AU200" s="254" t="s">
        <v>244</v>
      </c>
      <c r="AV200" s="13" t="s">
        <v>85</v>
      </c>
      <c r="AW200" s="13" t="s">
        <v>32</v>
      </c>
      <c r="AX200" s="13" t="s">
        <v>76</v>
      </c>
      <c r="AY200" s="254" t="s">
        <v>232</v>
      </c>
    </row>
    <row r="201" s="16" customFormat="1">
      <c r="A201" s="16"/>
      <c r="B201" s="287"/>
      <c r="C201" s="288"/>
      <c r="D201" s="245" t="s">
        <v>239</v>
      </c>
      <c r="E201" s="289" t="s">
        <v>1</v>
      </c>
      <c r="F201" s="290" t="s">
        <v>499</v>
      </c>
      <c r="G201" s="288"/>
      <c r="H201" s="291">
        <v>1423.73</v>
      </c>
      <c r="I201" s="292"/>
      <c r="J201" s="288"/>
      <c r="K201" s="288"/>
      <c r="L201" s="293"/>
      <c r="M201" s="294"/>
      <c r="N201" s="295"/>
      <c r="O201" s="295"/>
      <c r="P201" s="295"/>
      <c r="Q201" s="295"/>
      <c r="R201" s="295"/>
      <c r="S201" s="295"/>
      <c r="T201" s="29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97" t="s">
        <v>239</v>
      </c>
      <c r="AU201" s="297" t="s">
        <v>244</v>
      </c>
      <c r="AV201" s="16" t="s">
        <v>244</v>
      </c>
      <c r="AW201" s="16" t="s">
        <v>32</v>
      </c>
      <c r="AX201" s="16" t="s">
        <v>76</v>
      </c>
      <c r="AY201" s="297" t="s">
        <v>232</v>
      </c>
    </row>
    <row r="202" s="14" customFormat="1">
      <c r="A202" s="14"/>
      <c r="B202" s="255"/>
      <c r="C202" s="256"/>
      <c r="D202" s="245" t="s">
        <v>239</v>
      </c>
      <c r="E202" s="257" t="s">
        <v>1</v>
      </c>
      <c r="F202" s="258" t="s">
        <v>258</v>
      </c>
      <c r="G202" s="256"/>
      <c r="H202" s="259">
        <v>1423.73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239</v>
      </c>
      <c r="AU202" s="265" t="s">
        <v>244</v>
      </c>
      <c r="AV202" s="14" t="s">
        <v>237</v>
      </c>
      <c r="AW202" s="14" t="s">
        <v>32</v>
      </c>
      <c r="AX202" s="14" t="s">
        <v>83</v>
      </c>
      <c r="AY202" s="265" t="s">
        <v>232</v>
      </c>
    </row>
    <row r="203" s="2" customFormat="1" ht="49.05" customHeight="1">
      <c r="A203" s="39"/>
      <c r="B203" s="40"/>
      <c r="C203" s="229" t="s">
        <v>290</v>
      </c>
      <c r="D203" s="229" t="s">
        <v>234</v>
      </c>
      <c r="E203" s="230" t="s">
        <v>3483</v>
      </c>
      <c r="F203" s="231" t="s">
        <v>3484</v>
      </c>
      <c r="G203" s="232" t="s">
        <v>164</v>
      </c>
      <c r="H203" s="233">
        <v>478.01299999999998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237</v>
      </c>
      <c r="AT203" s="241" t="s">
        <v>234</v>
      </c>
      <c r="AU203" s="241" t="s">
        <v>244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237</v>
      </c>
      <c r="BM203" s="241" t="s">
        <v>374</v>
      </c>
    </row>
    <row r="204" s="13" customFormat="1">
      <c r="A204" s="13"/>
      <c r="B204" s="243"/>
      <c r="C204" s="244"/>
      <c r="D204" s="245" t="s">
        <v>239</v>
      </c>
      <c r="E204" s="246" t="s">
        <v>1</v>
      </c>
      <c r="F204" s="247" t="s">
        <v>3485</v>
      </c>
      <c r="G204" s="244"/>
      <c r="H204" s="248">
        <v>478.01299999999998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239</v>
      </c>
      <c r="AU204" s="254" t="s">
        <v>244</v>
      </c>
      <c r="AV204" s="13" t="s">
        <v>85</v>
      </c>
      <c r="AW204" s="13" t="s">
        <v>32</v>
      </c>
      <c r="AX204" s="13" t="s">
        <v>76</v>
      </c>
      <c r="AY204" s="254" t="s">
        <v>232</v>
      </c>
    </row>
    <row r="205" s="14" customFormat="1">
      <c r="A205" s="14"/>
      <c r="B205" s="255"/>
      <c r="C205" s="256"/>
      <c r="D205" s="245" t="s">
        <v>239</v>
      </c>
      <c r="E205" s="257" t="s">
        <v>1</v>
      </c>
      <c r="F205" s="258" t="s">
        <v>258</v>
      </c>
      <c r="G205" s="256"/>
      <c r="H205" s="259">
        <v>478.01299999999998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239</v>
      </c>
      <c r="AU205" s="265" t="s">
        <v>244</v>
      </c>
      <c r="AV205" s="14" t="s">
        <v>237</v>
      </c>
      <c r="AW205" s="14" t="s">
        <v>32</v>
      </c>
      <c r="AX205" s="14" t="s">
        <v>83</v>
      </c>
      <c r="AY205" s="265" t="s">
        <v>232</v>
      </c>
    </row>
    <row r="206" s="12" customFormat="1" ht="20.88" customHeight="1">
      <c r="A206" s="12"/>
      <c r="B206" s="213"/>
      <c r="C206" s="214"/>
      <c r="D206" s="215" t="s">
        <v>75</v>
      </c>
      <c r="E206" s="227" t="s">
        <v>8</v>
      </c>
      <c r="F206" s="227" t="s">
        <v>3486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SUM(P207:P233)</f>
        <v>0</v>
      </c>
      <c r="Q206" s="221"/>
      <c r="R206" s="222">
        <f>SUM(R207:R233)</f>
        <v>0</v>
      </c>
      <c r="S206" s="221"/>
      <c r="T206" s="223">
        <f>SUM(T207:T233)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83</v>
      </c>
      <c r="AT206" s="225" t="s">
        <v>75</v>
      </c>
      <c r="AU206" s="225" t="s">
        <v>85</v>
      </c>
      <c r="AY206" s="224" t="s">
        <v>232</v>
      </c>
      <c r="BK206" s="226">
        <f>SUM(BK207:BK233)</f>
        <v>0</v>
      </c>
    </row>
    <row r="207" s="2" customFormat="1" ht="24.15" customHeight="1">
      <c r="A207" s="39"/>
      <c r="B207" s="40"/>
      <c r="C207" s="229" t="s">
        <v>8</v>
      </c>
      <c r="D207" s="229" t="s">
        <v>234</v>
      </c>
      <c r="E207" s="230" t="s">
        <v>3487</v>
      </c>
      <c r="F207" s="231" t="s">
        <v>3488</v>
      </c>
      <c r="G207" s="232" t="s">
        <v>167</v>
      </c>
      <c r="H207" s="233">
        <v>168.41999999999999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237</v>
      </c>
      <c r="AT207" s="241" t="s">
        <v>234</v>
      </c>
      <c r="AU207" s="241" t="s">
        <v>244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237</v>
      </c>
      <c r="BM207" s="241" t="s">
        <v>384</v>
      </c>
    </row>
    <row r="208" s="2" customFormat="1">
      <c r="A208" s="39"/>
      <c r="B208" s="40"/>
      <c r="C208" s="41"/>
      <c r="D208" s="245" t="s">
        <v>578</v>
      </c>
      <c r="E208" s="41"/>
      <c r="F208" s="298" t="s">
        <v>3489</v>
      </c>
      <c r="G208" s="41"/>
      <c r="H208" s="41"/>
      <c r="I208" s="299"/>
      <c r="J208" s="41"/>
      <c r="K208" s="41"/>
      <c r="L208" s="45"/>
      <c r="M208" s="300"/>
      <c r="N208" s="301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578</v>
      </c>
      <c r="AU208" s="18" t="s">
        <v>244</v>
      </c>
    </row>
    <row r="209" s="13" customFormat="1">
      <c r="A209" s="13"/>
      <c r="B209" s="243"/>
      <c r="C209" s="244"/>
      <c r="D209" s="245" t="s">
        <v>239</v>
      </c>
      <c r="E209" s="246" t="s">
        <v>1</v>
      </c>
      <c r="F209" s="247" t="s">
        <v>3490</v>
      </c>
      <c r="G209" s="244"/>
      <c r="H209" s="248">
        <v>168.41999999999999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239</v>
      </c>
      <c r="AU209" s="254" t="s">
        <v>244</v>
      </c>
      <c r="AV209" s="13" t="s">
        <v>85</v>
      </c>
      <c r="AW209" s="13" t="s">
        <v>32</v>
      </c>
      <c r="AX209" s="13" t="s">
        <v>76</v>
      </c>
      <c r="AY209" s="254" t="s">
        <v>232</v>
      </c>
    </row>
    <row r="210" s="16" customFormat="1">
      <c r="A210" s="16"/>
      <c r="B210" s="287"/>
      <c r="C210" s="288"/>
      <c r="D210" s="245" t="s">
        <v>239</v>
      </c>
      <c r="E210" s="289" t="s">
        <v>1</v>
      </c>
      <c r="F210" s="290" t="s">
        <v>499</v>
      </c>
      <c r="G210" s="288"/>
      <c r="H210" s="291">
        <v>168.41999999999999</v>
      </c>
      <c r="I210" s="292"/>
      <c r="J210" s="288"/>
      <c r="K210" s="288"/>
      <c r="L210" s="293"/>
      <c r="M210" s="294"/>
      <c r="N210" s="295"/>
      <c r="O210" s="295"/>
      <c r="P210" s="295"/>
      <c r="Q210" s="295"/>
      <c r="R210" s="295"/>
      <c r="S210" s="295"/>
      <c r="T210" s="29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7" t="s">
        <v>239</v>
      </c>
      <c r="AU210" s="297" t="s">
        <v>244</v>
      </c>
      <c r="AV210" s="16" t="s">
        <v>244</v>
      </c>
      <c r="AW210" s="16" t="s">
        <v>32</v>
      </c>
      <c r="AX210" s="16" t="s">
        <v>76</v>
      </c>
      <c r="AY210" s="297" t="s">
        <v>232</v>
      </c>
    </row>
    <row r="211" s="14" customFormat="1">
      <c r="A211" s="14"/>
      <c r="B211" s="255"/>
      <c r="C211" s="256"/>
      <c r="D211" s="245" t="s">
        <v>239</v>
      </c>
      <c r="E211" s="257" t="s">
        <v>1</v>
      </c>
      <c r="F211" s="258" t="s">
        <v>258</v>
      </c>
      <c r="G211" s="256"/>
      <c r="H211" s="259">
        <v>168.41999999999999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239</v>
      </c>
      <c r="AU211" s="265" t="s">
        <v>244</v>
      </c>
      <c r="AV211" s="14" t="s">
        <v>237</v>
      </c>
      <c r="AW211" s="14" t="s">
        <v>32</v>
      </c>
      <c r="AX211" s="14" t="s">
        <v>83</v>
      </c>
      <c r="AY211" s="265" t="s">
        <v>232</v>
      </c>
    </row>
    <row r="212" s="2" customFormat="1" ht="37.8" customHeight="1">
      <c r="A212" s="39"/>
      <c r="B212" s="40"/>
      <c r="C212" s="229" t="s">
        <v>1149</v>
      </c>
      <c r="D212" s="229" t="s">
        <v>234</v>
      </c>
      <c r="E212" s="230" t="s">
        <v>3491</v>
      </c>
      <c r="F212" s="231" t="s">
        <v>3492</v>
      </c>
      <c r="G212" s="232" t="s">
        <v>189</v>
      </c>
      <c r="H212" s="233">
        <v>174.32599999999999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237</v>
      </c>
      <c r="AT212" s="241" t="s">
        <v>234</v>
      </c>
      <c r="AU212" s="241" t="s">
        <v>244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237</v>
      </c>
      <c r="BM212" s="241" t="s">
        <v>395</v>
      </c>
    </row>
    <row r="213" s="13" customFormat="1">
      <c r="A213" s="13"/>
      <c r="B213" s="243"/>
      <c r="C213" s="244"/>
      <c r="D213" s="245" t="s">
        <v>239</v>
      </c>
      <c r="E213" s="246" t="s">
        <v>1</v>
      </c>
      <c r="F213" s="247" t="s">
        <v>3493</v>
      </c>
      <c r="G213" s="244"/>
      <c r="H213" s="248">
        <v>128.20500000000001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239</v>
      </c>
      <c r="AU213" s="254" t="s">
        <v>244</v>
      </c>
      <c r="AV213" s="13" t="s">
        <v>85</v>
      </c>
      <c r="AW213" s="13" t="s">
        <v>32</v>
      </c>
      <c r="AX213" s="13" t="s">
        <v>76</v>
      </c>
      <c r="AY213" s="254" t="s">
        <v>232</v>
      </c>
    </row>
    <row r="214" s="16" customFormat="1">
      <c r="A214" s="16"/>
      <c r="B214" s="287"/>
      <c r="C214" s="288"/>
      <c r="D214" s="245" t="s">
        <v>239</v>
      </c>
      <c r="E214" s="289" t="s">
        <v>1</v>
      </c>
      <c r="F214" s="290" t="s">
        <v>499</v>
      </c>
      <c r="G214" s="288"/>
      <c r="H214" s="291">
        <v>128.20500000000001</v>
      </c>
      <c r="I214" s="292"/>
      <c r="J214" s="288"/>
      <c r="K214" s="288"/>
      <c r="L214" s="293"/>
      <c r="M214" s="294"/>
      <c r="N214" s="295"/>
      <c r="O214" s="295"/>
      <c r="P214" s="295"/>
      <c r="Q214" s="295"/>
      <c r="R214" s="295"/>
      <c r="S214" s="295"/>
      <c r="T214" s="29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7" t="s">
        <v>239</v>
      </c>
      <c r="AU214" s="297" t="s">
        <v>244</v>
      </c>
      <c r="AV214" s="16" t="s">
        <v>244</v>
      </c>
      <c r="AW214" s="16" t="s">
        <v>32</v>
      </c>
      <c r="AX214" s="16" t="s">
        <v>76</v>
      </c>
      <c r="AY214" s="297" t="s">
        <v>232</v>
      </c>
    </row>
    <row r="215" s="13" customFormat="1">
      <c r="A215" s="13"/>
      <c r="B215" s="243"/>
      <c r="C215" s="244"/>
      <c r="D215" s="245" t="s">
        <v>239</v>
      </c>
      <c r="E215" s="246" t="s">
        <v>1</v>
      </c>
      <c r="F215" s="247" t="s">
        <v>3494</v>
      </c>
      <c r="G215" s="244"/>
      <c r="H215" s="248">
        <v>46.121000000000002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239</v>
      </c>
      <c r="AU215" s="254" t="s">
        <v>244</v>
      </c>
      <c r="AV215" s="13" t="s">
        <v>85</v>
      </c>
      <c r="AW215" s="13" t="s">
        <v>32</v>
      </c>
      <c r="AX215" s="13" t="s">
        <v>76</v>
      </c>
      <c r="AY215" s="254" t="s">
        <v>232</v>
      </c>
    </row>
    <row r="216" s="16" customFormat="1">
      <c r="A216" s="16"/>
      <c r="B216" s="287"/>
      <c r="C216" s="288"/>
      <c r="D216" s="245" t="s">
        <v>239</v>
      </c>
      <c r="E216" s="289" t="s">
        <v>1</v>
      </c>
      <c r="F216" s="290" t="s">
        <v>499</v>
      </c>
      <c r="G216" s="288"/>
      <c r="H216" s="291">
        <v>46.121000000000002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239</v>
      </c>
      <c r="AU216" s="297" t="s">
        <v>244</v>
      </c>
      <c r="AV216" s="16" t="s">
        <v>244</v>
      </c>
      <c r="AW216" s="16" t="s">
        <v>32</v>
      </c>
      <c r="AX216" s="16" t="s">
        <v>76</v>
      </c>
      <c r="AY216" s="297" t="s">
        <v>232</v>
      </c>
    </row>
    <row r="217" s="15" customFormat="1">
      <c r="A217" s="15"/>
      <c r="B217" s="266"/>
      <c r="C217" s="267"/>
      <c r="D217" s="245" t="s">
        <v>239</v>
      </c>
      <c r="E217" s="268" t="s">
        <v>1</v>
      </c>
      <c r="F217" s="269" t="s">
        <v>3495</v>
      </c>
      <c r="G217" s="267"/>
      <c r="H217" s="268" t="s">
        <v>1</v>
      </c>
      <c r="I217" s="270"/>
      <c r="J217" s="267"/>
      <c r="K217" s="267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239</v>
      </c>
      <c r="AU217" s="275" t="s">
        <v>244</v>
      </c>
      <c r="AV217" s="15" t="s">
        <v>83</v>
      </c>
      <c r="AW217" s="15" t="s">
        <v>32</v>
      </c>
      <c r="AX217" s="15" t="s">
        <v>76</v>
      </c>
      <c r="AY217" s="275" t="s">
        <v>232</v>
      </c>
    </row>
    <row r="218" s="14" customFormat="1">
      <c r="A218" s="14"/>
      <c r="B218" s="255"/>
      <c r="C218" s="256"/>
      <c r="D218" s="245" t="s">
        <v>239</v>
      </c>
      <c r="E218" s="257" t="s">
        <v>1</v>
      </c>
      <c r="F218" s="258" t="s">
        <v>258</v>
      </c>
      <c r="G218" s="256"/>
      <c r="H218" s="259">
        <v>174.32600000000002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239</v>
      </c>
      <c r="AU218" s="265" t="s">
        <v>244</v>
      </c>
      <c r="AV218" s="14" t="s">
        <v>237</v>
      </c>
      <c r="AW218" s="14" t="s">
        <v>32</v>
      </c>
      <c r="AX218" s="14" t="s">
        <v>83</v>
      </c>
      <c r="AY218" s="265" t="s">
        <v>232</v>
      </c>
    </row>
    <row r="219" s="2" customFormat="1" ht="37.8" customHeight="1">
      <c r="A219" s="39"/>
      <c r="B219" s="40"/>
      <c r="C219" s="229" t="s">
        <v>302</v>
      </c>
      <c r="D219" s="229" t="s">
        <v>234</v>
      </c>
      <c r="E219" s="230" t="s">
        <v>3496</v>
      </c>
      <c r="F219" s="231" t="s">
        <v>3497</v>
      </c>
      <c r="G219" s="232" t="s">
        <v>189</v>
      </c>
      <c r="H219" s="233">
        <v>113.5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237</v>
      </c>
      <c r="AT219" s="241" t="s">
        <v>234</v>
      </c>
      <c r="AU219" s="241" t="s">
        <v>244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237</v>
      </c>
      <c r="BM219" s="241" t="s">
        <v>405</v>
      </c>
    </row>
    <row r="220" s="13" customFormat="1">
      <c r="A220" s="13"/>
      <c r="B220" s="243"/>
      <c r="C220" s="244"/>
      <c r="D220" s="245" t="s">
        <v>239</v>
      </c>
      <c r="E220" s="246" t="s">
        <v>1</v>
      </c>
      <c r="F220" s="247" t="s">
        <v>3498</v>
      </c>
      <c r="G220" s="244"/>
      <c r="H220" s="248">
        <v>113.5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239</v>
      </c>
      <c r="AU220" s="254" t="s">
        <v>244</v>
      </c>
      <c r="AV220" s="13" t="s">
        <v>85</v>
      </c>
      <c r="AW220" s="13" t="s">
        <v>32</v>
      </c>
      <c r="AX220" s="13" t="s">
        <v>76</v>
      </c>
      <c r="AY220" s="254" t="s">
        <v>232</v>
      </c>
    </row>
    <row r="221" s="16" customFormat="1">
      <c r="A221" s="16"/>
      <c r="B221" s="287"/>
      <c r="C221" s="288"/>
      <c r="D221" s="245" t="s">
        <v>239</v>
      </c>
      <c r="E221" s="289" t="s">
        <v>1</v>
      </c>
      <c r="F221" s="290" t="s">
        <v>499</v>
      </c>
      <c r="G221" s="288"/>
      <c r="H221" s="291">
        <v>113.5</v>
      </c>
      <c r="I221" s="292"/>
      <c r="J221" s="288"/>
      <c r="K221" s="288"/>
      <c r="L221" s="293"/>
      <c r="M221" s="294"/>
      <c r="N221" s="295"/>
      <c r="O221" s="295"/>
      <c r="P221" s="295"/>
      <c r="Q221" s="295"/>
      <c r="R221" s="295"/>
      <c r="S221" s="295"/>
      <c r="T221" s="29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7" t="s">
        <v>239</v>
      </c>
      <c r="AU221" s="297" t="s">
        <v>244</v>
      </c>
      <c r="AV221" s="16" t="s">
        <v>244</v>
      </c>
      <c r="AW221" s="16" t="s">
        <v>32</v>
      </c>
      <c r="AX221" s="16" t="s">
        <v>76</v>
      </c>
      <c r="AY221" s="297" t="s">
        <v>232</v>
      </c>
    </row>
    <row r="222" s="14" customFormat="1">
      <c r="A222" s="14"/>
      <c r="B222" s="255"/>
      <c r="C222" s="256"/>
      <c r="D222" s="245" t="s">
        <v>239</v>
      </c>
      <c r="E222" s="257" t="s">
        <v>1</v>
      </c>
      <c r="F222" s="258" t="s">
        <v>258</v>
      </c>
      <c r="G222" s="256"/>
      <c r="H222" s="259">
        <v>113.5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239</v>
      </c>
      <c r="AU222" s="265" t="s">
        <v>244</v>
      </c>
      <c r="AV222" s="14" t="s">
        <v>237</v>
      </c>
      <c r="AW222" s="14" t="s">
        <v>32</v>
      </c>
      <c r="AX222" s="14" t="s">
        <v>83</v>
      </c>
      <c r="AY222" s="265" t="s">
        <v>232</v>
      </c>
    </row>
    <row r="223" s="2" customFormat="1" ht="37.8" customHeight="1">
      <c r="A223" s="39"/>
      <c r="B223" s="40"/>
      <c r="C223" s="229" t="s">
        <v>1154</v>
      </c>
      <c r="D223" s="229" t="s">
        <v>234</v>
      </c>
      <c r="E223" s="230" t="s">
        <v>3499</v>
      </c>
      <c r="F223" s="231" t="s">
        <v>3500</v>
      </c>
      <c r="G223" s="232" t="s">
        <v>189</v>
      </c>
      <c r="H223" s="233">
        <v>174.32599999999999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237</v>
      </c>
      <c r="AT223" s="241" t="s">
        <v>234</v>
      </c>
      <c r="AU223" s="241" t="s">
        <v>244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237</v>
      </c>
      <c r="BM223" s="241" t="s">
        <v>417</v>
      </c>
    </row>
    <row r="224" s="13" customFormat="1">
      <c r="A224" s="13"/>
      <c r="B224" s="243"/>
      <c r="C224" s="244"/>
      <c r="D224" s="245" t="s">
        <v>239</v>
      </c>
      <c r="E224" s="246" t="s">
        <v>1</v>
      </c>
      <c r="F224" s="247" t="s">
        <v>3501</v>
      </c>
      <c r="G224" s="244"/>
      <c r="H224" s="248">
        <v>128.20500000000001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239</v>
      </c>
      <c r="AU224" s="254" t="s">
        <v>244</v>
      </c>
      <c r="AV224" s="13" t="s">
        <v>85</v>
      </c>
      <c r="AW224" s="13" t="s">
        <v>32</v>
      </c>
      <c r="AX224" s="13" t="s">
        <v>76</v>
      </c>
      <c r="AY224" s="254" t="s">
        <v>232</v>
      </c>
    </row>
    <row r="225" s="16" customFormat="1">
      <c r="A225" s="16"/>
      <c r="B225" s="287"/>
      <c r="C225" s="288"/>
      <c r="D225" s="245" t="s">
        <v>239</v>
      </c>
      <c r="E225" s="289" t="s">
        <v>1</v>
      </c>
      <c r="F225" s="290" t="s">
        <v>499</v>
      </c>
      <c r="G225" s="288"/>
      <c r="H225" s="291">
        <v>128.20500000000001</v>
      </c>
      <c r="I225" s="292"/>
      <c r="J225" s="288"/>
      <c r="K225" s="288"/>
      <c r="L225" s="293"/>
      <c r="M225" s="294"/>
      <c r="N225" s="295"/>
      <c r="O225" s="295"/>
      <c r="P225" s="295"/>
      <c r="Q225" s="295"/>
      <c r="R225" s="295"/>
      <c r="S225" s="295"/>
      <c r="T225" s="29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7" t="s">
        <v>239</v>
      </c>
      <c r="AU225" s="297" t="s">
        <v>244</v>
      </c>
      <c r="AV225" s="16" t="s">
        <v>244</v>
      </c>
      <c r="AW225" s="16" t="s">
        <v>32</v>
      </c>
      <c r="AX225" s="16" t="s">
        <v>76</v>
      </c>
      <c r="AY225" s="297" t="s">
        <v>232</v>
      </c>
    </row>
    <row r="226" s="13" customFormat="1">
      <c r="A226" s="13"/>
      <c r="B226" s="243"/>
      <c r="C226" s="244"/>
      <c r="D226" s="245" t="s">
        <v>239</v>
      </c>
      <c r="E226" s="246" t="s">
        <v>1</v>
      </c>
      <c r="F226" s="247" t="s">
        <v>3494</v>
      </c>
      <c r="G226" s="244"/>
      <c r="H226" s="248">
        <v>46.121000000000002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239</v>
      </c>
      <c r="AU226" s="254" t="s">
        <v>244</v>
      </c>
      <c r="AV226" s="13" t="s">
        <v>85</v>
      </c>
      <c r="AW226" s="13" t="s">
        <v>32</v>
      </c>
      <c r="AX226" s="13" t="s">
        <v>76</v>
      </c>
      <c r="AY226" s="254" t="s">
        <v>232</v>
      </c>
    </row>
    <row r="227" s="16" customFormat="1">
      <c r="A227" s="16"/>
      <c r="B227" s="287"/>
      <c r="C227" s="288"/>
      <c r="D227" s="245" t="s">
        <v>239</v>
      </c>
      <c r="E227" s="289" t="s">
        <v>1</v>
      </c>
      <c r="F227" s="290" t="s">
        <v>499</v>
      </c>
      <c r="G227" s="288"/>
      <c r="H227" s="291">
        <v>46.121000000000002</v>
      </c>
      <c r="I227" s="292"/>
      <c r="J227" s="288"/>
      <c r="K227" s="288"/>
      <c r="L227" s="293"/>
      <c r="M227" s="294"/>
      <c r="N227" s="295"/>
      <c r="O227" s="295"/>
      <c r="P227" s="295"/>
      <c r="Q227" s="295"/>
      <c r="R227" s="295"/>
      <c r="S227" s="295"/>
      <c r="T227" s="29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7" t="s">
        <v>239</v>
      </c>
      <c r="AU227" s="297" t="s">
        <v>244</v>
      </c>
      <c r="AV227" s="16" t="s">
        <v>244</v>
      </c>
      <c r="AW227" s="16" t="s">
        <v>32</v>
      </c>
      <c r="AX227" s="16" t="s">
        <v>76</v>
      </c>
      <c r="AY227" s="297" t="s">
        <v>232</v>
      </c>
    </row>
    <row r="228" s="15" customFormat="1">
      <c r="A228" s="15"/>
      <c r="B228" s="266"/>
      <c r="C228" s="267"/>
      <c r="D228" s="245" t="s">
        <v>239</v>
      </c>
      <c r="E228" s="268" t="s">
        <v>1</v>
      </c>
      <c r="F228" s="269" t="s">
        <v>3495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239</v>
      </c>
      <c r="AU228" s="275" t="s">
        <v>244</v>
      </c>
      <c r="AV228" s="15" t="s">
        <v>83</v>
      </c>
      <c r="AW228" s="15" t="s">
        <v>32</v>
      </c>
      <c r="AX228" s="15" t="s">
        <v>76</v>
      </c>
      <c r="AY228" s="275" t="s">
        <v>232</v>
      </c>
    </row>
    <row r="229" s="14" customFormat="1">
      <c r="A229" s="14"/>
      <c r="B229" s="255"/>
      <c r="C229" s="256"/>
      <c r="D229" s="245" t="s">
        <v>239</v>
      </c>
      <c r="E229" s="257" t="s">
        <v>1</v>
      </c>
      <c r="F229" s="258" t="s">
        <v>258</v>
      </c>
      <c r="G229" s="256"/>
      <c r="H229" s="259">
        <v>174.32600000000002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239</v>
      </c>
      <c r="AU229" s="265" t="s">
        <v>244</v>
      </c>
      <c r="AV229" s="14" t="s">
        <v>237</v>
      </c>
      <c r="AW229" s="14" t="s">
        <v>32</v>
      </c>
      <c r="AX229" s="14" t="s">
        <v>83</v>
      </c>
      <c r="AY229" s="265" t="s">
        <v>232</v>
      </c>
    </row>
    <row r="230" s="2" customFormat="1" ht="37.8" customHeight="1">
      <c r="A230" s="39"/>
      <c r="B230" s="40"/>
      <c r="C230" s="229" t="s">
        <v>316</v>
      </c>
      <c r="D230" s="229" t="s">
        <v>234</v>
      </c>
      <c r="E230" s="230" t="s">
        <v>3502</v>
      </c>
      <c r="F230" s="231" t="s">
        <v>3503</v>
      </c>
      <c r="G230" s="232" t="s">
        <v>189</v>
      </c>
      <c r="H230" s="233">
        <v>113.5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237</v>
      </c>
      <c r="AT230" s="241" t="s">
        <v>234</v>
      </c>
      <c r="AU230" s="241" t="s">
        <v>244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237</v>
      </c>
      <c r="BM230" s="241" t="s">
        <v>429</v>
      </c>
    </row>
    <row r="231" s="13" customFormat="1">
      <c r="A231" s="13"/>
      <c r="B231" s="243"/>
      <c r="C231" s="244"/>
      <c r="D231" s="245" t="s">
        <v>239</v>
      </c>
      <c r="E231" s="246" t="s">
        <v>1</v>
      </c>
      <c r="F231" s="247" t="s">
        <v>3504</v>
      </c>
      <c r="G231" s="244"/>
      <c r="H231" s="248">
        <v>113.5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239</v>
      </c>
      <c r="AU231" s="254" t="s">
        <v>244</v>
      </c>
      <c r="AV231" s="13" t="s">
        <v>85</v>
      </c>
      <c r="AW231" s="13" t="s">
        <v>32</v>
      </c>
      <c r="AX231" s="13" t="s">
        <v>76</v>
      </c>
      <c r="AY231" s="254" t="s">
        <v>232</v>
      </c>
    </row>
    <row r="232" s="16" customFormat="1">
      <c r="A232" s="16"/>
      <c r="B232" s="287"/>
      <c r="C232" s="288"/>
      <c r="D232" s="245" t="s">
        <v>239</v>
      </c>
      <c r="E232" s="289" t="s">
        <v>1</v>
      </c>
      <c r="F232" s="290" t="s">
        <v>499</v>
      </c>
      <c r="G232" s="288"/>
      <c r="H232" s="291">
        <v>113.5</v>
      </c>
      <c r="I232" s="292"/>
      <c r="J232" s="288"/>
      <c r="K232" s="288"/>
      <c r="L232" s="293"/>
      <c r="M232" s="294"/>
      <c r="N232" s="295"/>
      <c r="O232" s="295"/>
      <c r="P232" s="295"/>
      <c r="Q232" s="295"/>
      <c r="R232" s="295"/>
      <c r="S232" s="295"/>
      <c r="T232" s="29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7" t="s">
        <v>239</v>
      </c>
      <c r="AU232" s="297" t="s">
        <v>244</v>
      </c>
      <c r="AV232" s="16" t="s">
        <v>244</v>
      </c>
      <c r="AW232" s="16" t="s">
        <v>32</v>
      </c>
      <c r="AX232" s="16" t="s">
        <v>76</v>
      </c>
      <c r="AY232" s="297" t="s">
        <v>232</v>
      </c>
    </row>
    <row r="233" s="14" customFormat="1">
      <c r="A233" s="14"/>
      <c r="B233" s="255"/>
      <c r="C233" s="256"/>
      <c r="D233" s="245" t="s">
        <v>239</v>
      </c>
      <c r="E233" s="257" t="s">
        <v>1</v>
      </c>
      <c r="F233" s="258" t="s">
        <v>258</v>
      </c>
      <c r="G233" s="256"/>
      <c r="H233" s="259">
        <v>113.5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239</v>
      </c>
      <c r="AU233" s="265" t="s">
        <v>244</v>
      </c>
      <c r="AV233" s="14" t="s">
        <v>237</v>
      </c>
      <c r="AW233" s="14" t="s">
        <v>32</v>
      </c>
      <c r="AX233" s="14" t="s">
        <v>83</v>
      </c>
      <c r="AY233" s="265" t="s">
        <v>232</v>
      </c>
    </row>
    <row r="234" s="12" customFormat="1" ht="20.88" customHeight="1">
      <c r="A234" s="12"/>
      <c r="B234" s="213"/>
      <c r="C234" s="214"/>
      <c r="D234" s="215" t="s">
        <v>75</v>
      </c>
      <c r="E234" s="227" t="s">
        <v>302</v>
      </c>
      <c r="F234" s="227" t="s">
        <v>3505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SUM(P235:P258)</f>
        <v>0</v>
      </c>
      <c r="Q234" s="221"/>
      <c r="R234" s="222">
        <f>SUM(R235:R258)</f>
        <v>0</v>
      </c>
      <c r="S234" s="221"/>
      <c r="T234" s="223">
        <f>SUM(T235:T258)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83</v>
      </c>
      <c r="AT234" s="225" t="s">
        <v>75</v>
      </c>
      <c r="AU234" s="225" t="s">
        <v>85</v>
      </c>
      <c r="AY234" s="224" t="s">
        <v>232</v>
      </c>
      <c r="BK234" s="226">
        <f>SUM(BK235:BK258)</f>
        <v>0</v>
      </c>
    </row>
    <row r="235" s="2" customFormat="1" ht="44.25" customHeight="1">
      <c r="A235" s="39"/>
      <c r="B235" s="40"/>
      <c r="C235" s="229" t="s">
        <v>326</v>
      </c>
      <c r="D235" s="229" t="s">
        <v>234</v>
      </c>
      <c r="E235" s="230" t="s">
        <v>3506</v>
      </c>
      <c r="F235" s="231" t="s">
        <v>3507</v>
      </c>
      <c r="G235" s="232" t="s">
        <v>189</v>
      </c>
      <c r="H235" s="233">
        <v>41.579000000000001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237</v>
      </c>
      <c r="AT235" s="241" t="s">
        <v>234</v>
      </c>
      <c r="AU235" s="241" t="s">
        <v>244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237</v>
      </c>
      <c r="BM235" s="241" t="s">
        <v>444</v>
      </c>
    </row>
    <row r="236" s="13" customFormat="1">
      <c r="A236" s="13"/>
      <c r="B236" s="243"/>
      <c r="C236" s="244"/>
      <c r="D236" s="245" t="s">
        <v>239</v>
      </c>
      <c r="E236" s="246" t="s">
        <v>1</v>
      </c>
      <c r="F236" s="247" t="s">
        <v>3508</v>
      </c>
      <c r="G236" s="244"/>
      <c r="H236" s="248">
        <v>32.795000000000002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239</v>
      </c>
      <c r="AU236" s="254" t="s">
        <v>244</v>
      </c>
      <c r="AV236" s="13" t="s">
        <v>85</v>
      </c>
      <c r="AW236" s="13" t="s">
        <v>32</v>
      </c>
      <c r="AX236" s="13" t="s">
        <v>76</v>
      </c>
      <c r="AY236" s="254" t="s">
        <v>232</v>
      </c>
    </row>
    <row r="237" s="16" customFormat="1">
      <c r="A237" s="16"/>
      <c r="B237" s="287"/>
      <c r="C237" s="288"/>
      <c r="D237" s="245" t="s">
        <v>239</v>
      </c>
      <c r="E237" s="289" t="s">
        <v>1</v>
      </c>
      <c r="F237" s="290" t="s">
        <v>499</v>
      </c>
      <c r="G237" s="288"/>
      <c r="H237" s="291">
        <v>32.795000000000002</v>
      </c>
      <c r="I237" s="292"/>
      <c r="J237" s="288"/>
      <c r="K237" s="288"/>
      <c r="L237" s="293"/>
      <c r="M237" s="294"/>
      <c r="N237" s="295"/>
      <c r="O237" s="295"/>
      <c r="P237" s="295"/>
      <c r="Q237" s="295"/>
      <c r="R237" s="295"/>
      <c r="S237" s="295"/>
      <c r="T237" s="29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7" t="s">
        <v>239</v>
      </c>
      <c r="AU237" s="297" t="s">
        <v>244</v>
      </c>
      <c r="AV237" s="16" t="s">
        <v>244</v>
      </c>
      <c r="AW237" s="16" t="s">
        <v>32</v>
      </c>
      <c r="AX237" s="16" t="s">
        <v>76</v>
      </c>
      <c r="AY237" s="297" t="s">
        <v>232</v>
      </c>
    </row>
    <row r="238" s="13" customFormat="1">
      <c r="A238" s="13"/>
      <c r="B238" s="243"/>
      <c r="C238" s="244"/>
      <c r="D238" s="245" t="s">
        <v>239</v>
      </c>
      <c r="E238" s="246" t="s">
        <v>1</v>
      </c>
      <c r="F238" s="247" t="s">
        <v>3509</v>
      </c>
      <c r="G238" s="244"/>
      <c r="H238" s="248">
        <v>0.14399999999999999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239</v>
      </c>
      <c r="AU238" s="254" t="s">
        <v>244</v>
      </c>
      <c r="AV238" s="13" t="s">
        <v>85</v>
      </c>
      <c r="AW238" s="13" t="s">
        <v>32</v>
      </c>
      <c r="AX238" s="13" t="s">
        <v>76</v>
      </c>
      <c r="AY238" s="254" t="s">
        <v>232</v>
      </c>
    </row>
    <row r="239" s="16" customFormat="1">
      <c r="A239" s="16"/>
      <c r="B239" s="287"/>
      <c r="C239" s="288"/>
      <c r="D239" s="245" t="s">
        <v>239</v>
      </c>
      <c r="E239" s="289" t="s">
        <v>1</v>
      </c>
      <c r="F239" s="290" t="s">
        <v>499</v>
      </c>
      <c r="G239" s="288"/>
      <c r="H239" s="291">
        <v>0.14399999999999999</v>
      </c>
      <c r="I239" s="292"/>
      <c r="J239" s="288"/>
      <c r="K239" s="288"/>
      <c r="L239" s="293"/>
      <c r="M239" s="294"/>
      <c r="N239" s="295"/>
      <c r="O239" s="295"/>
      <c r="P239" s="295"/>
      <c r="Q239" s="295"/>
      <c r="R239" s="295"/>
      <c r="S239" s="295"/>
      <c r="T239" s="29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7" t="s">
        <v>239</v>
      </c>
      <c r="AU239" s="297" t="s">
        <v>244</v>
      </c>
      <c r="AV239" s="16" t="s">
        <v>244</v>
      </c>
      <c r="AW239" s="16" t="s">
        <v>32</v>
      </c>
      <c r="AX239" s="16" t="s">
        <v>76</v>
      </c>
      <c r="AY239" s="297" t="s">
        <v>232</v>
      </c>
    </row>
    <row r="240" s="13" customFormat="1">
      <c r="A240" s="13"/>
      <c r="B240" s="243"/>
      <c r="C240" s="244"/>
      <c r="D240" s="245" t="s">
        <v>239</v>
      </c>
      <c r="E240" s="246" t="s">
        <v>1</v>
      </c>
      <c r="F240" s="247" t="s">
        <v>3510</v>
      </c>
      <c r="G240" s="244"/>
      <c r="H240" s="248">
        <v>8.6400000000000006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239</v>
      </c>
      <c r="AU240" s="254" t="s">
        <v>244</v>
      </c>
      <c r="AV240" s="13" t="s">
        <v>85</v>
      </c>
      <c r="AW240" s="13" t="s">
        <v>32</v>
      </c>
      <c r="AX240" s="13" t="s">
        <v>76</v>
      </c>
      <c r="AY240" s="254" t="s">
        <v>232</v>
      </c>
    </row>
    <row r="241" s="16" customFormat="1">
      <c r="A241" s="16"/>
      <c r="B241" s="287"/>
      <c r="C241" s="288"/>
      <c r="D241" s="245" t="s">
        <v>239</v>
      </c>
      <c r="E241" s="289" t="s">
        <v>1</v>
      </c>
      <c r="F241" s="290" t="s">
        <v>499</v>
      </c>
      <c r="G241" s="288"/>
      <c r="H241" s="291">
        <v>8.6400000000000006</v>
      </c>
      <c r="I241" s="292"/>
      <c r="J241" s="288"/>
      <c r="K241" s="288"/>
      <c r="L241" s="293"/>
      <c r="M241" s="294"/>
      <c r="N241" s="295"/>
      <c r="O241" s="295"/>
      <c r="P241" s="295"/>
      <c r="Q241" s="295"/>
      <c r="R241" s="295"/>
      <c r="S241" s="295"/>
      <c r="T241" s="29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97" t="s">
        <v>239</v>
      </c>
      <c r="AU241" s="297" t="s">
        <v>244</v>
      </c>
      <c r="AV241" s="16" t="s">
        <v>244</v>
      </c>
      <c r="AW241" s="16" t="s">
        <v>32</v>
      </c>
      <c r="AX241" s="16" t="s">
        <v>76</v>
      </c>
      <c r="AY241" s="297" t="s">
        <v>232</v>
      </c>
    </row>
    <row r="242" s="14" customFormat="1">
      <c r="A242" s="14"/>
      <c r="B242" s="255"/>
      <c r="C242" s="256"/>
      <c r="D242" s="245" t="s">
        <v>239</v>
      </c>
      <c r="E242" s="257" t="s">
        <v>1</v>
      </c>
      <c r="F242" s="258" t="s">
        <v>258</v>
      </c>
      <c r="G242" s="256"/>
      <c r="H242" s="259">
        <v>41.579000000000001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239</v>
      </c>
      <c r="AU242" s="265" t="s">
        <v>244</v>
      </c>
      <c r="AV242" s="14" t="s">
        <v>237</v>
      </c>
      <c r="AW242" s="14" t="s">
        <v>32</v>
      </c>
      <c r="AX242" s="14" t="s">
        <v>83</v>
      </c>
      <c r="AY242" s="265" t="s">
        <v>232</v>
      </c>
    </row>
    <row r="243" s="2" customFormat="1" ht="49.05" customHeight="1">
      <c r="A243" s="39"/>
      <c r="B243" s="40"/>
      <c r="C243" s="229" t="s">
        <v>332</v>
      </c>
      <c r="D243" s="229" t="s">
        <v>234</v>
      </c>
      <c r="E243" s="230" t="s">
        <v>3511</v>
      </c>
      <c r="F243" s="231" t="s">
        <v>3512</v>
      </c>
      <c r="G243" s="232" t="s">
        <v>189</v>
      </c>
      <c r="H243" s="233">
        <v>38.808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237</v>
      </c>
      <c r="AT243" s="241" t="s">
        <v>234</v>
      </c>
      <c r="AU243" s="241" t="s">
        <v>244</v>
      </c>
      <c r="AY243" s="18" t="s">
        <v>232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237</v>
      </c>
      <c r="BM243" s="241" t="s">
        <v>455</v>
      </c>
    </row>
    <row r="244" s="13" customFormat="1">
      <c r="A244" s="13"/>
      <c r="B244" s="243"/>
      <c r="C244" s="244"/>
      <c r="D244" s="245" t="s">
        <v>239</v>
      </c>
      <c r="E244" s="246" t="s">
        <v>1</v>
      </c>
      <c r="F244" s="247" t="s">
        <v>3513</v>
      </c>
      <c r="G244" s="244"/>
      <c r="H244" s="248">
        <v>38.808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239</v>
      </c>
      <c r="AU244" s="254" t="s">
        <v>244</v>
      </c>
      <c r="AV244" s="13" t="s">
        <v>85</v>
      </c>
      <c r="AW244" s="13" t="s">
        <v>32</v>
      </c>
      <c r="AX244" s="13" t="s">
        <v>76</v>
      </c>
      <c r="AY244" s="254" t="s">
        <v>232</v>
      </c>
    </row>
    <row r="245" s="16" customFormat="1">
      <c r="A245" s="16"/>
      <c r="B245" s="287"/>
      <c r="C245" s="288"/>
      <c r="D245" s="245" t="s">
        <v>239</v>
      </c>
      <c r="E245" s="289" t="s">
        <v>1</v>
      </c>
      <c r="F245" s="290" t="s">
        <v>499</v>
      </c>
      <c r="G245" s="288"/>
      <c r="H245" s="291">
        <v>38.808</v>
      </c>
      <c r="I245" s="292"/>
      <c r="J245" s="288"/>
      <c r="K245" s="288"/>
      <c r="L245" s="293"/>
      <c r="M245" s="294"/>
      <c r="N245" s="295"/>
      <c r="O245" s="295"/>
      <c r="P245" s="295"/>
      <c r="Q245" s="295"/>
      <c r="R245" s="295"/>
      <c r="S245" s="295"/>
      <c r="T245" s="29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7" t="s">
        <v>239</v>
      </c>
      <c r="AU245" s="297" t="s">
        <v>244</v>
      </c>
      <c r="AV245" s="16" t="s">
        <v>244</v>
      </c>
      <c r="AW245" s="16" t="s">
        <v>32</v>
      </c>
      <c r="AX245" s="16" t="s">
        <v>76</v>
      </c>
      <c r="AY245" s="297" t="s">
        <v>232</v>
      </c>
    </row>
    <row r="246" s="14" customFormat="1">
      <c r="A246" s="14"/>
      <c r="B246" s="255"/>
      <c r="C246" s="256"/>
      <c r="D246" s="245" t="s">
        <v>239</v>
      </c>
      <c r="E246" s="257" t="s">
        <v>1</v>
      </c>
      <c r="F246" s="258" t="s">
        <v>258</v>
      </c>
      <c r="G246" s="256"/>
      <c r="H246" s="259">
        <v>38.808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239</v>
      </c>
      <c r="AU246" s="265" t="s">
        <v>244</v>
      </c>
      <c r="AV246" s="14" t="s">
        <v>237</v>
      </c>
      <c r="AW246" s="14" t="s">
        <v>32</v>
      </c>
      <c r="AX246" s="14" t="s">
        <v>83</v>
      </c>
      <c r="AY246" s="265" t="s">
        <v>232</v>
      </c>
    </row>
    <row r="247" s="2" customFormat="1" ht="44.25" customHeight="1">
      <c r="A247" s="39"/>
      <c r="B247" s="40"/>
      <c r="C247" s="229" t="s">
        <v>340</v>
      </c>
      <c r="D247" s="229" t="s">
        <v>234</v>
      </c>
      <c r="E247" s="230" t="s">
        <v>3514</v>
      </c>
      <c r="F247" s="231" t="s">
        <v>3515</v>
      </c>
      <c r="G247" s="232" t="s">
        <v>189</v>
      </c>
      <c r="H247" s="233">
        <v>41.579000000000001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237</v>
      </c>
      <c r="AT247" s="241" t="s">
        <v>234</v>
      </c>
      <c r="AU247" s="241" t="s">
        <v>244</v>
      </c>
      <c r="AY247" s="18" t="s">
        <v>232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237</v>
      </c>
      <c r="BM247" s="241" t="s">
        <v>466</v>
      </c>
    </row>
    <row r="248" s="13" customFormat="1">
      <c r="A248" s="13"/>
      <c r="B248" s="243"/>
      <c r="C248" s="244"/>
      <c r="D248" s="245" t="s">
        <v>239</v>
      </c>
      <c r="E248" s="246" t="s">
        <v>1</v>
      </c>
      <c r="F248" s="247" t="s">
        <v>3516</v>
      </c>
      <c r="G248" s="244"/>
      <c r="H248" s="248">
        <v>32.795000000000002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239</v>
      </c>
      <c r="AU248" s="254" t="s">
        <v>244</v>
      </c>
      <c r="AV248" s="13" t="s">
        <v>85</v>
      </c>
      <c r="AW248" s="13" t="s">
        <v>32</v>
      </c>
      <c r="AX248" s="13" t="s">
        <v>76</v>
      </c>
      <c r="AY248" s="254" t="s">
        <v>232</v>
      </c>
    </row>
    <row r="249" s="16" customFormat="1">
      <c r="A249" s="16"/>
      <c r="B249" s="287"/>
      <c r="C249" s="288"/>
      <c r="D249" s="245" t="s">
        <v>239</v>
      </c>
      <c r="E249" s="289" t="s">
        <v>1</v>
      </c>
      <c r="F249" s="290" t="s">
        <v>499</v>
      </c>
      <c r="G249" s="288"/>
      <c r="H249" s="291">
        <v>32.795000000000002</v>
      </c>
      <c r="I249" s="292"/>
      <c r="J249" s="288"/>
      <c r="K249" s="288"/>
      <c r="L249" s="293"/>
      <c r="M249" s="294"/>
      <c r="N249" s="295"/>
      <c r="O249" s="295"/>
      <c r="P249" s="295"/>
      <c r="Q249" s="295"/>
      <c r="R249" s="295"/>
      <c r="S249" s="295"/>
      <c r="T249" s="29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7" t="s">
        <v>239</v>
      </c>
      <c r="AU249" s="297" t="s">
        <v>244</v>
      </c>
      <c r="AV249" s="16" t="s">
        <v>244</v>
      </c>
      <c r="AW249" s="16" t="s">
        <v>32</v>
      </c>
      <c r="AX249" s="16" t="s">
        <v>76</v>
      </c>
      <c r="AY249" s="297" t="s">
        <v>232</v>
      </c>
    </row>
    <row r="250" s="13" customFormat="1">
      <c r="A250" s="13"/>
      <c r="B250" s="243"/>
      <c r="C250" s="244"/>
      <c r="D250" s="245" t="s">
        <v>239</v>
      </c>
      <c r="E250" s="246" t="s">
        <v>1</v>
      </c>
      <c r="F250" s="247" t="s">
        <v>3517</v>
      </c>
      <c r="G250" s="244"/>
      <c r="H250" s="248">
        <v>0.14399999999999999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239</v>
      </c>
      <c r="AU250" s="254" t="s">
        <v>244</v>
      </c>
      <c r="AV250" s="13" t="s">
        <v>85</v>
      </c>
      <c r="AW250" s="13" t="s">
        <v>32</v>
      </c>
      <c r="AX250" s="13" t="s">
        <v>76</v>
      </c>
      <c r="AY250" s="254" t="s">
        <v>232</v>
      </c>
    </row>
    <row r="251" s="16" customFormat="1">
      <c r="A251" s="16"/>
      <c r="B251" s="287"/>
      <c r="C251" s="288"/>
      <c r="D251" s="245" t="s">
        <v>239</v>
      </c>
      <c r="E251" s="289" t="s">
        <v>1</v>
      </c>
      <c r="F251" s="290" t="s">
        <v>499</v>
      </c>
      <c r="G251" s="288"/>
      <c r="H251" s="291">
        <v>0.14399999999999999</v>
      </c>
      <c r="I251" s="292"/>
      <c r="J251" s="288"/>
      <c r="K251" s="288"/>
      <c r="L251" s="293"/>
      <c r="M251" s="294"/>
      <c r="N251" s="295"/>
      <c r="O251" s="295"/>
      <c r="P251" s="295"/>
      <c r="Q251" s="295"/>
      <c r="R251" s="295"/>
      <c r="S251" s="295"/>
      <c r="T251" s="29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97" t="s">
        <v>239</v>
      </c>
      <c r="AU251" s="297" t="s">
        <v>244</v>
      </c>
      <c r="AV251" s="16" t="s">
        <v>244</v>
      </c>
      <c r="AW251" s="16" t="s">
        <v>32</v>
      </c>
      <c r="AX251" s="16" t="s">
        <v>76</v>
      </c>
      <c r="AY251" s="297" t="s">
        <v>232</v>
      </c>
    </row>
    <row r="252" s="13" customFormat="1">
      <c r="A252" s="13"/>
      <c r="B252" s="243"/>
      <c r="C252" s="244"/>
      <c r="D252" s="245" t="s">
        <v>239</v>
      </c>
      <c r="E252" s="246" t="s">
        <v>1</v>
      </c>
      <c r="F252" s="247" t="s">
        <v>3518</v>
      </c>
      <c r="G252" s="244"/>
      <c r="H252" s="248">
        <v>8.6400000000000006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239</v>
      </c>
      <c r="AU252" s="254" t="s">
        <v>244</v>
      </c>
      <c r="AV252" s="13" t="s">
        <v>85</v>
      </c>
      <c r="AW252" s="13" t="s">
        <v>32</v>
      </c>
      <c r="AX252" s="13" t="s">
        <v>76</v>
      </c>
      <c r="AY252" s="254" t="s">
        <v>232</v>
      </c>
    </row>
    <row r="253" s="16" customFormat="1">
      <c r="A253" s="16"/>
      <c r="B253" s="287"/>
      <c r="C253" s="288"/>
      <c r="D253" s="245" t="s">
        <v>239</v>
      </c>
      <c r="E253" s="289" t="s">
        <v>1</v>
      </c>
      <c r="F253" s="290" t="s">
        <v>499</v>
      </c>
      <c r="G253" s="288"/>
      <c r="H253" s="291">
        <v>8.6400000000000006</v>
      </c>
      <c r="I253" s="292"/>
      <c r="J253" s="288"/>
      <c r="K253" s="288"/>
      <c r="L253" s="293"/>
      <c r="M253" s="294"/>
      <c r="N253" s="295"/>
      <c r="O253" s="295"/>
      <c r="P253" s="295"/>
      <c r="Q253" s="295"/>
      <c r="R253" s="295"/>
      <c r="S253" s="295"/>
      <c r="T253" s="29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7" t="s">
        <v>239</v>
      </c>
      <c r="AU253" s="297" t="s">
        <v>244</v>
      </c>
      <c r="AV253" s="16" t="s">
        <v>244</v>
      </c>
      <c r="AW253" s="16" t="s">
        <v>32</v>
      </c>
      <c r="AX253" s="16" t="s">
        <v>76</v>
      </c>
      <c r="AY253" s="297" t="s">
        <v>232</v>
      </c>
    </row>
    <row r="254" s="14" customFormat="1">
      <c r="A254" s="14"/>
      <c r="B254" s="255"/>
      <c r="C254" s="256"/>
      <c r="D254" s="245" t="s">
        <v>239</v>
      </c>
      <c r="E254" s="257" t="s">
        <v>1</v>
      </c>
      <c r="F254" s="258" t="s">
        <v>258</v>
      </c>
      <c r="G254" s="256"/>
      <c r="H254" s="259">
        <v>41.579000000000001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239</v>
      </c>
      <c r="AU254" s="265" t="s">
        <v>244</v>
      </c>
      <c r="AV254" s="14" t="s">
        <v>237</v>
      </c>
      <c r="AW254" s="14" t="s">
        <v>32</v>
      </c>
      <c r="AX254" s="14" t="s">
        <v>83</v>
      </c>
      <c r="AY254" s="265" t="s">
        <v>232</v>
      </c>
    </row>
    <row r="255" s="2" customFormat="1" ht="49.05" customHeight="1">
      <c r="A255" s="39"/>
      <c r="B255" s="40"/>
      <c r="C255" s="229" t="s">
        <v>345</v>
      </c>
      <c r="D255" s="229" t="s">
        <v>234</v>
      </c>
      <c r="E255" s="230" t="s">
        <v>3519</v>
      </c>
      <c r="F255" s="231" t="s">
        <v>3520</v>
      </c>
      <c r="G255" s="232" t="s">
        <v>189</v>
      </c>
      <c r="H255" s="233">
        <v>38.808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237</v>
      </c>
      <c r="AT255" s="241" t="s">
        <v>234</v>
      </c>
      <c r="AU255" s="241" t="s">
        <v>244</v>
      </c>
      <c r="AY255" s="18" t="s">
        <v>232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237</v>
      </c>
      <c r="BM255" s="241" t="s">
        <v>480</v>
      </c>
    </row>
    <row r="256" s="13" customFormat="1">
      <c r="A256" s="13"/>
      <c r="B256" s="243"/>
      <c r="C256" s="244"/>
      <c r="D256" s="245" t="s">
        <v>239</v>
      </c>
      <c r="E256" s="246" t="s">
        <v>1</v>
      </c>
      <c r="F256" s="247" t="s">
        <v>3513</v>
      </c>
      <c r="G256" s="244"/>
      <c r="H256" s="248">
        <v>38.808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239</v>
      </c>
      <c r="AU256" s="254" t="s">
        <v>244</v>
      </c>
      <c r="AV256" s="13" t="s">
        <v>85</v>
      </c>
      <c r="AW256" s="13" t="s">
        <v>32</v>
      </c>
      <c r="AX256" s="13" t="s">
        <v>76</v>
      </c>
      <c r="AY256" s="254" t="s">
        <v>232</v>
      </c>
    </row>
    <row r="257" s="16" customFormat="1">
      <c r="A257" s="16"/>
      <c r="B257" s="287"/>
      <c r="C257" s="288"/>
      <c r="D257" s="245" t="s">
        <v>239</v>
      </c>
      <c r="E257" s="289" t="s">
        <v>1</v>
      </c>
      <c r="F257" s="290" t="s">
        <v>499</v>
      </c>
      <c r="G257" s="288"/>
      <c r="H257" s="291">
        <v>38.808</v>
      </c>
      <c r="I257" s="292"/>
      <c r="J257" s="288"/>
      <c r="K257" s="288"/>
      <c r="L257" s="293"/>
      <c r="M257" s="294"/>
      <c r="N257" s="295"/>
      <c r="O257" s="295"/>
      <c r="P257" s="295"/>
      <c r="Q257" s="295"/>
      <c r="R257" s="295"/>
      <c r="S257" s="295"/>
      <c r="T257" s="29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7" t="s">
        <v>239</v>
      </c>
      <c r="AU257" s="297" t="s">
        <v>244</v>
      </c>
      <c r="AV257" s="16" t="s">
        <v>244</v>
      </c>
      <c r="AW257" s="16" t="s">
        <v>32</v>
      </c>
      <c r="AX257" s="16" t="s">
        <v>76</v>
      </c>
      <c r="AY257" s="297" t="s">
        <v>232</v>
      </c>
    </row>
    <row r="258" s="14" customFormat="1">
      <c r="A258" s="14"/>
      <c r="B258" s="255"/>
      <c r="C258" s="256"/>
      <c r="D258" s="245" t="s">
        <v>239</v>
      </c>
      <c r="E258" s="257" t="s">
        <v>1</v>
      </c>
      <c r="F258" s="258" t="s">
        <v>258</v>
      </c>
      <c r="G258" s="256"/>
      <c r="H258" s="259">
        <v>38.808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239</v>
      </c>
      <c r="AU258" s="265" t="s">
        <v>244</v>
      </c>
      <c r="AV258" s="14" t="s">
        <v>237</v>
      </c>
      <c r="AW258" s="14" t="s">
        <v>32</v>
      </c>
      <c r="AX258" s="14" t="s">
        <v>83</v>
      </c>
      <c r="AY258" s="265" t="s">
        <v>232</v>
      </c>
    </row>
    <row r="259" s="12" customFormat="1" ht="20.88" customHeight="1">
      <c r="A259" s="12"/>
      <c r="B259" s="213"/>
      <c r="C259" s="214"/>
      <c r="D259" s="215" t="s">
        <v>75</v>
      </c>
      <c r="E259" s="227" t="s">
        <v>316</v>
      </c>
      <c r="F259" s="227" t="s">
        <v>3521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SUM(P260:P267)</f>
        <v>0</v>
      </c>
      <c r="Q259" s="221"/>
      <c r="R259" s="222">
        <f>SUM(R260:R267)</f>
        <v>0</v>
      </c>
      <c r="S259" s="221"/>
      <c r="T259" s="223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83</v>
      </c>
      <c r="AT259" s="225" t="s">
        <v>75</v>
      </c>
      <c r="AU259" s="225" t="s">
        <v>85</v>
      </c>
      <c r="AY259" s="224" t="s">
        <v>232</v>
      </c>
      <c r="BK259" s="226">
        <f>SUM(BK260:BK267)</f>
        <v>0</v>
      </c>
    </row>
    <row r="260" s="2" customFormat="1" ht="37.8" customHeight="1">
      <c r="A260" s="39"/>
      <c r="B260" s="40"/>
      <c r="C260" s="229" t="s">
        <v>7</v>
      </c>
      <c r="D260" s="229" t="s">
        <v>234</v>
      </c>
      <c r="E260" s="230" t="s">
        <v>3522</v>
      </c>
      <c r="F260" s="231" t="s">
        <v>3523</v>
      </c>
      <c r="G260" s="232" t="s">
        <v>167</v>
      </c>
      <c r="H260" s="233">
        <v>194.03999999999999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237</v>
      </c>
      <c r="AT260" s="241" t="s">
        <v>234</v>
      </c>
      <c r="AU260" s="241" t="s">
        <v>244</v>
      </c>
      <c r="AY260" s="18" t="s">
        <v>232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237</v>
      </c>
      <c r="BM260" s="241" t="s">
        <v>491</v>
      </c>
    </row>
    <row r="261" s="13" customFormat="1">
      <c r="A261" s="13"/>
      <c r="B261" s="243"/>
      <c r="C261" s="244"/>
      <c r="D261" s="245" t="s">
        <v>239</v>
      </c>
      <c r="E261" s="246" t="s">
        <v>1</v>
      </c>
      <c r="F261" s="247" t="s">
        <v>3524</v>
      </c>
      <c r="G261" s="244"/>
      <c r="H261" s="248">
        <v>194.03999999999999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239</v>
      </c>
      <c r="AU261" s="254" t="s">
        <v>244</v>
      </c>
      <c r="AV261" s="13" t="s">
        <v>85</v>
      </c>
      <c r="AW261" s="13" t="s">
        <v>32</v>
      </c>
      <c r="AX261" s="13" t="s">
        <v>76</v>
      </c>
      <c r="AY261" s="254" t="s">
        <v>232</v>
      </c>
    </row>
    <row r="262" s="16" customFormat="1">
      <c r="A262" s="16"/>
      <c r="B262" s="287"/>
      <c r="C262" s="288"/>
      <c r="D262" s="245" t="s">
        <v>239</v>
      </c>
      <c r="E262" s="289" t="s">
        <v>1</v>
      </c>
      <c r="F262" s="290" t="s">
        <v>499</v>
      </c>
      <c r="G262" s="288"/>
      <c r="H262" s="291">
        <v>194.03999999999999</v>
      </c>
      <c r="I262" s="292"/>
      <c r="J262" s="288"/>
      <c r="K262" s="288"/>
      <c r="L262" s="293"/>
      <c r="M262" s="294"/>
      <c r="N262" s="295"/>
      <c r="O262" s="295"/>
      <c r="P262" s="295"/>
      <c r="Q262" s="295"/>
      <c r="R262" s="295"/>
      <c r="S262" s="295"/>
      <c r="T262" s="29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97" t="s">
        <v>239</v>
      </c>
      <c r="AU262" s="297" t="s">
        <v>244</v>
      </c>
      <c r="AV262" s="16" t="s">
        <v>244</v>
      </c>
      <c r="AW262" s="16" t="s">
        <v>32</v>
      </c>
      <c r="AX262" s="16" t="s">
        <v>76</v>
      </c>
      <c r="AY262" s="297" t="s">
        <v>232</v>
      </c>
    </row>
    <row r="263" s="14" customFormat="1">
      <c r="A263" s="14"/>
      <c r="B263" s="255"/>
      <c r="C263" s="256"/>
      <c r="D263" s="245" t="s">
        <v>239</v>
      </c>
      <c r="E263" s="257" t="s">
        <v>1</v>
      </c>
      <c r="F263" s="258" t="s">
        <v>258</v>
      </c>
      <c r="G263" s="256"/>
      <c r="H263" s="259">
        <v>194.03999999999999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239</v>
      </c>
      <c r="AU263" s="265" t="s">
        <v>244</v>
      </c>
      <c r="AV263" s="14" t="s">
        <v>237</v>
      </c>
      <c r="AW263" s="14" t="s">
        <v>32</v>
      </c>
      <c r="AX263" s="14" t="s">
        <v>83</v>
      </c>
      <c r="AY263" s="265" t="s">
        <v>232</v>
      </c>
    </row>
    <row r="264" s="2" customFormat="1" ht="44.25" customHeight="1">
      <c r="A264" s="39"/>
      <c r="B264" s="40"/>
      <c r="C264" s="229" t="s">
        <v>359</v>
      </c>
      <c r="D264" s="229" t="s">
        <v>234</v>
      </c>
      <c r="E264" s="230" t="s">
        <v>3525</v>
      </c>
      <c r="F264" s="231" t="s">
        <v>3526</v>
      </c>
      <c r="G264" s="232" t="s">
        <v>167</v>
      </c>
      <c r="H264" s="233">
        <v>194.03999999999999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237</v>
      </c>
      <c r="AT264" s="241" t="s">
        <v>234</v>
      </c>
      <c r="AU264" s="241" t="s">
        <v>244</v>
      </c>
      <c r="AY264" s="18" t="s">
        <v>232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237</v>
      </c>
      <c r="BM264" s="241" t="s">
        <v>500</v>
      </c>
    </row>
    <row r="265" s="13" customFormat="1">
      <c r="A265" s="13"/>
      <c r="B265" s="243"/>
      <c r="C265" s="244"/>
      <c r="D265" s="245" t="s">
        <v>239</v>
      </c>
      <c r="E265" s="246" t="s">
        <v>1</v>
      </c>
      <c r="F265" s="247" t="s">
        <v>3527</v>
      </c>
      <c r="G265" s="244"/>
      <c r="H265" s="248">
        <v>194.03999999999999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239</v>
      </c>
      <c r="AU265" s="254" t="s">
        <v>244</v>
      </c>
      <c r="AV265" s="13" t="s">
        <v>85</v>
      </c>
      <c r="AW265" s="13" t="s">
        <v>32</v>
      </c>
      <c r="AX265" s="13" t="s">
        <v>76</v>
      </c>
      <c r="AY265" s="254" t="s">
        <v>232</v>
      </c>
    </row>
    <row r="266" s="16" customFormat="1">
      <c r="A266" s="16"/>
      <c r="B266" s="287"/>
      <c r="C266" s="288"/>
      <c r="D266" s="245" t="s">
        <v>239</v>
      </c>
      <c r="E266" s="289" t="s">
        <v>1</v>
      </c>
      <c r="F266" s="290" t="s">
        <v>499</v>
      </c>
      <c r="G266" s="288"/>
      <c r="H266" s="291">
        <v>194.03999999999999</v>
      </c>
      <c r="I266" s="292"/>
      <c r="J266" s="288"/>
      <c r="K266" s="288"/>
      <c r="L266" s="293"/>
      <c r="M266" s="294"/>
      <c r="N266" s="295"/>
      <c r="O266" s="295"/>
      <c r="P266" s="295"/>
      <c r="Q266" s="295"/>
      <c r="R266" s="295"/>
      <c r="S266" s="295"/>
      <c r="T266" s="29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97" t="s">
        <v>239</v>
      </c>
      <c r="AU266" s="297" t="s">
        <v>244</v>
      </c>
      <c r="AV266" s="16" t="s">
        <v>244</v>
      </c>
      <c r="AW266" s="16" t="s">
        <v>32</v>
      </c>
      <c r="AX266" s="16" t="s">
        <v>76</v>
      </c>
      <c r="AY266" s="297" t="s">
        <v>232</v>
      </c>
    </row>
    <row r="267" s="14" customFormat="1">
      <c r="A267" s="14"/>
      <c r="B267" s="255"/>
      <c r="C267" s="256"/>
      <c r="D267" s="245" t="s">
        <v>239</v>
      </c>
      <c r="E267" s="257" t="s">
        <v>1</v>
      </c>
      <c r="F267" s="258" t="s">
        <v>258</v>
      </c>
      <c r="G267" s="256"/>
      <c r="H267" s="259">
        <v>194.03999999999999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239</v>
      </c>
      <c r="AU267" s="265" t="s">
        <v>244</v>
      </c>
      <c r="AV267" s="14" t="s">
        <v>237</v>
      </c>
      <c r="AW267" s="14" t="s">
        <v>32</v>
      </c>
      <c r="AX267" s="14" t="s">
        <v>83</v>
      </c>
      <c r="AY267" s="265" t="s">
        <v>232</v>
      </c>
    </row>
    <row r="268" s="12" customFormat="1" ht="20.88" customHeight="1">
      <c r="A268" s="12"/>
      <c r="B268" s="213"/>
      <c r="C268" s="214"/>
      <c r="D268" s="215" t="s">
        <v>75</v>
      </c>
      <c r="E268" s="227" t="s">
        <v>321</v>
      </c>
      <c r="F268" s="227" t="s">
        <v>3528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SUM(P269:P343)</f>
        <v>0</v>
      </c>
      <c r="Q268" s="221"/>
      <c r="R268" s="222">
        <f>SUM(R269:R343)</f>
        <v>0</v>
      </c>
      <c r="S268" s="221"/>
      <c r="T268" s="223">
        <f>SUM(T269:T343)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85</v>
      </c>
      <c r="AY268" s="224" t="s">
        <v>232</v>
      </c>
      <c r="BK268" s="226">
        <f>SUM(BK269:BK343)</f>
        <v>0</v>
      </c>
    </row>
    <row r="269" s="2" customFormat="1" ht="62.7" customHeight="1">
      <c r="A269" s="39"/>
      <c r="B269" s="40"/>
      <c r="C269" s="229" t="s">
        <v>365</v>
      </c>
      <c r="D269" s="229" t="s">
        <v>234</v>
      </c>
      <c r="E269" s="230" t="s">
        <v>3529</v>
      </c>
      <c r="F269" s="231" t="s">
        <v>3530</v>
      </c>
      <c r="G269" s="232" t="s">
        <v>189</v>
      </c>
      <c r="H269" s="233">
        <v>33.768000000000001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237</v>
      </c>
      <c r="AT269" s="241" t="s">
        <v>234</v>
      </c>
      <c r="AU269" s="241" t="s">
        <v>244</v>
      </c>
      <c r="AY269" s="18" t="s">
        <v>232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237</v>
      </c>
      <c r="BM269" s="241" t="s">
        <v>509</v>
      </c>
    </row>
    <row r="270" s="13" customFormat="1">
      <c r="A270" s="13"/>
      <c r="B270" s="243"/>
      <c r="C270" s="244"/>
      <c r="D270" s="245" t="s">
        <v>239</v>
      </c>
      <c r="E270" s="246" t="s">
        <v>1</v>
      </c>
      <c r="F270" s="247" t="s">
        <v>3531</v>
      </c>
      <c r="G270" s="244"/>
      <c r="H270" s="248">
        <v>25.263000000000002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239</v>
      </c>
      <c r="AU270" s="254" t="s">
        <v>244</v>
      </c>
      <c r="AV270" s="13" t="s">
        <v>85</v>
      </c>
      <c r="AW270" s="13" t="s">
        <v>32</v>
      </c>
      <c r="AX270" s="13" t="s">
        <v>76</v>
      </c>
      <c r="AY270" s="254" t="s">
        <v>232</v>
      </c>
    </row>
    <row r="271" s="13" customFormat="1">
      <c r="A271" s="13"/>
      <c r="B271" s="243"/>
      <c r="C271" s="244"/>
      <c r="D271" s="245" t="s">
        <v>239</v>
      </c>
      <c r="E271" s="246" t="s">
        <v>1</v>
      </c>
      <c r="F271" s="247" t="s">
        <v>3532</v>
      </c>
      <c r="G271" s="244"/>
      <c r="H271" s="248">
        <v>8.5050000000000008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239</v>
      </c>
      <c r="AU271" s="254" t="s">
        <v>244</v>
      </c>
      <c r="AV271" s="13" t="s">
        <v>85</v>
      </c>
      <c r="AW271" s="13" t="s">
        <v>32</v>
      </c>
      <c r="AX271" s="13" t="s">
        <v>76</v>
      </c>
      <c r="AY271" s="254" t="s">
        <v>232</v>
      </c>
    </row>
    <row r="272" s="16" customFormat="1">
      <c r="A272" s="16"/>
      <c r="B272" s="287"/>
      <c r="C272" s="288"/>
      <c r="D272" s="245" t="s">
        <v>239</v>
      </c>
      <c r="E272" s="289" t="s">
        <v>1</v>
      </c>
      <c r="F272" s="290" t="s">
        <v>499</v>
      </c>
      <c r="G272" s="288"/>
      <c r="H272" s="291">
        <v>33.768000000000001</v>
      </c>
      <c r="I272" s="292"/>
      <c r="J272" s="288"/>
      <c r="K272" s="288"/>
      <c r="L272" s="293"/>
      <c r="M272" s="294"/>
      <c r="N272" s="295"/>
      <c r="O272" s="295"/>
      <c r="P272" s="295"/>
      <c r="Q272" s="295"/>
      <c r="R272" s="295"/>
      <c r="S272" s="295"/>
      <c r="T272" s="29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7" t="s">
        <v>239</v>
      </c>
      <c r="AU272" s="297" t="s">
        <v>244</v>
      </c>
      <c r="AV272" s="16" t="s">
        <v>244</v>
      </c>
      <c r="AW272" s="16" t="s">
        <v>32</v>
      </c>
      <c r="AX272" s="16" t="s">
        <v>76</v>
      </c>
      <c r="AY272" s="297" t="s">
        <v>232</v>
      </c>
    </row>
    <row r="273" s="15" customFormat="1">
      <c r="A273" s="15"/>
      <c r="B273" s="266"/>
      <c r="C273" s="267"/>
      <c r="D273" s="245" t="s">
        <v>239</v>
      </c>
      <c r="E273" s="268" t="s">
        <v>1</v>
      </c>
      <c r="F273" s="269" t="s">
        <v>3533</v>
      </c>
      <c r="G273" s="267"/>
      <c r="H273" s="268" t="s">
        <v>1</v>
      </c>
      <c r="I273" s="270"/>
      <c r="J273" s="267"/>
      <c r="K273" s="267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239</v>
      </c>
      <c r="AU273" s="275" t="s">
        <v>244</v>
      </c>
      <c r="AV273" s="15" t="s">
        <v>83</v>
      </c>
      <c r="AW273" s="15" t="s">
        <v>32</v>
      </c>
      <c r="AX273" s="15" t="s">
        <v>76</v>
      </c>
      <c r="AY273" s="275" t="s">
        <v>232</v>
      </c>
    </row>
    <row r="274" s="16" customFormat="1">
      <c r="A274" s="16"/>
      <c r="B274" s="287"/>
      <c r="C274" s="288"/>
      <c r="D274" s="245" t="s">
        <v>239</v>
      </c>
      <c r="E274" s="289" t="s">
        <v>1</v>
      </c>
      <c r="F274" s="290" t="s">
        <v>499</v>
      </c>
      <c r="G274" s="288"/>
      <c r="H274" s="291">
        <v>0</v>
      </c>
      <c r="I274" s="292"/>
      <c r="J274" s="288"/>
      <c r="K274" s="288"/>
      <c r="L274" s="293"/>
      <c r="M274" s="294"/>
      <c r="N274" s="295"/>
      <c r="O274" s="295"/>
      <c r="P274" s="295"/>
      <c r="Q274" s="295"/>
      <c r="R274" s="295"/>
      <c r="S274" s="295"/>
      <c r="T274" s="29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7" t="s">
        <v>239</v>
      </c>
      <c r="AU274" s="297" t="s">
        <v>244</v>
      </c>
      <c r="AV274" s="16" t="s">
        <v>244</v>
      </c>
      <c r="AW274" s="16" t="s">
        <v>32</v>
      </c>
      <c r="AX274" s="16" t="s">
        <v>76</v>
      </c>
      <c r="AY274" s="297" t="s">
        <v>232</v>
      </c>
    </row>
    <row r="275" s="14" customFormat="1">
      <c r="A275" s="14"/>
      <c r="B275" s="255"/>
      <c r="C275" s="256"/>
      <c r="D275" s="245" t="s">
        <v>239</v>
      </c>
      <c r="E275" s="257" t="s">
        <v>1</v>
      </c>
      <c r="F275" s="258" t="s">
        <v>258</v>
      </c>
      <c r="G275" s="256"/>
      <c r="H275" s="259">
        <v>33.768000000000001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239</v>
      </c>
      <c r="AU275" s="265" t="s">
        <v>244</v>
      </c>
      <c r="AV275" s="14" t="s">
        <v>237</v>
      </c>
      <c r="AW275" s="14" t="s">
        <v>32</v>
      </c>
      <c r="AX275" s="14" t="s">
        <v>83</v>
      </c>
      <c r="AY275" s="265" t="s">
        <v>232</v>
      </c>
    </row>
    <row r="276" s="2" customFormat="1" ht="62.7" customHeight="1">
      <c r="A276" s="39"/>
      <c r="B276" s="40"/>
      <c r="C276" s="229" t="s">
        <v>374</v>
      </c>
      <c r="D276" s="229" t="s">
        <v>234</v>
      </c>
      <c r="E276" s="230" t="s">
        <v>3534</v>
      </c>
      <c r="F276" s="231" t="s">
        <v>3535</v>
      </c>
      <c r="G276" s="232" t="s">
        <v>189</v>
      </c>
      <c r="H276" s="233">
        <v>7.5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237</v>
      </c>
      <c r="AT276" s="241" t="s">
        <v>234</v>
      </c>
      <c r="AU276" s="241" t="s">
        <v>244</v>
      </c>
      <c r="AY276" s="18" t="s">
        <v>232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237</v>
      </c>
      <c r="BM276" s="241" t="s">
        <v>518</v>
      </c>
    </row>
    <row r="277" s="13" customFormat="1">
      <c r="A277" s="13"/>
      <c r="B277" s="243"/>
      <c r="C277" s="244"/>
      <c r="D277" s="245" t="s">
        <v>239</v>
      </c>
      <c r="E277" s="246" t="s">
        <v>1</v>
      </c>
      <c r="F277" s="247" t="s">
        <v>3536</v>
      </c>
      <c r="G277" s="244"/>
      <c r="H277" s="248">
        <v>7.5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239</v>
      </c>
      <c r="AU277" s="254" t="s">
        <v>244</v>
      </c>
      <c r="AV277" s="13" t="s">
        <v>85</v>
      </c>
      <c r="AW277" s="13" t="s">
        <v>32</v>
      </c>
      <c r="AX277" s="13" t="s">
        <v>76</v>
      </c>
      <c r="AY277" s="254" t="s">
        <v>232</v>
      </c>
    </row>
    <row r="278" s="16" customFormat="1">
      <c r="A278" s="16"/>
      <c r="B278" s="287"/>
      <c r="C278" s="288"/>
      <c r="D278" s="245" t="s">
        <v>239</v>
      </c>
      <c r="E278" s="289" t="s">
        <v>1</v>
      </c>
      <c r="F278" s="290" t="s">
        <v>499</v>
      </c>
      <c r="G278" s="288"/>
      <c r="H278" s="291">
        <v>7.5</v>
      </c>
      <c r="I278" s="292"/>
      <c r="J278" s="288"/>
      <c r="K278" s="288"/>
      <c r="L278" s="293"/>
      <c r="M278" s="294"/>
      <c r="N278" s="295"/>
      <c r="O278" s="295"/>
      <c r="P278" s="295"/>
      <c r="Q278" s="295"/>
      <c r="R278" s="295"/>
      <c r="S278" s="295"/>
      <c r="T278" s="29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97" t="s">
        <v>239</v>
      </c>
      <c r="AU278" s="297" t="s">
        <v>244</v>
      </c>
      <c r="AV278" s="16" t="s">
        <v>244</v>
      </c>
      <c r="AW278" s="16" t="s">
        <v>32</v>
      </c>
      <c r="AX278" s="16" t="s">
        <v>76</v>
      </c>
      <c r="AY278" s="297" t="s">
        <v>232</v>
      </c>
    </row>
    <row r="279" s="14" customFormat="1">
      <c r="A279" s="14"/>
      <c r="B279" s="255"/>
      <c r="C279" s="256"/>
      <c r="D279" s="245" t="s">
        <v>239</v>
      </c>
      <c r="E279" s="257" t="s">
        <v>1</v>
      </c>
      <c r="F279" s="258" t="s">
        <v>258</v>
      </c>
      <c r="G279" s="256"/>
      <c r="H279" s="259">
        <v>7.5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239</v>
      </c>
      <c r="AU279" s="265" t="s">
        <v>244</v>
      </c>
      <c r="AV279" s="14" t="s">
        <v>237</v>
      </c>
      <c r="AW279" s="14" t="s">
        <v>32</v>
      </c>
      <c r="AX279" s="14" t="s">
        <v>83</v>
      </c>
      <c r="AY279" s="265" t="s">
        <v>232</v>
      </c>
    </row>
    <row r="280" s="2" customFormat="1" ht="62.7" customHeight="1">
      <c r="A280" s="39"/>
      <c r="B280" s="40"/>
      <c r="C280" s="229" t="s">
        <v>379</v>
      </c>
      <c r="D280" s="229" t="s">
        <v>234</v>
      </c>
      <c r="E280" s="230" t="s">
        <v>3537</v>
      </c>
      <c r="F280" s="231" t="s">
        <v>3538</v>
      </c>
      <c r="G280" s="232" t="s">
        <v>189</v>
      </c>
      <c r="H280" s="233">
        <v>7.5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237</v>
      </c>
      <c r="AT280" s="241" t="s">
        <v>234</v>
      </c>
      <c r="AU280" s="241" t="s">
        <v>244</v>
      </c>
      <c r="AY280" s="18" t="s">
        <v>232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237</v>
      </c>
      <c r="BM280" s="241" t="s">
        <v>529</v>
      </c>
    </row>
    <row r="281" s="13" customFormat="1">
      <c r="A281" s="13"/>
      <c r="B281" s="243"/>
      <c r="C281" s="244"/>
      <c r="D281" s="245" t="s">
        <v>239</v>
      </c>
      <c r="E281" s="246" t="s">
        <v>1</v>
      </c>
      <c r="F281" s="247" t="s">
        <v>3539</v>
      </c>
      <c r="G281" s="244"/>
      <c r="H281" s="248">
        <v>7.5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239</v>
      </c>
      <c r="AU281" s="254" t="s">
        <v>244</v>
      </c>
      <c r="AV281" s="13" t="s">
        <v>85</v>
      </c>
      <c r="AW281" s="13" t="s">
        <v>32</v>
      </c>
      <c r="AX281" s="13" t="s">
        <v>76</v>
      </c>
      <c r="AY281" s="254" t="s">
        <v>232</v>
      </c>
    </row>
    <row r="282" s="16" customFormat="1">
      <c r="A282" s="16"/>
      <c r="B282" s="287"/>
      <c r="C282" s="288"/>
      <c r="D282" s="245" t="s">
        <v>239</v>
      </c>
      <c r="E282" s="289" t="s">
        <v>1</v>
      </c>
      <c r="F282" s="290" t="s">
        <v>499</v>
      </c>
      <c r="G282" s="288"/>
      <c r="H282" s="291">
        <v>7.5</v>
      </c>
      <c r="I282" s="292"/>
      <c r="J282" s="288"/>
      <c r="K282" s="288"/>
      <c r="L282" s="293"/>
      <c r="M282" s="294"/>
      <c r="N282" s="295"/>
      <c r="O282" s="295"/>
      <c r="P282" s="295"/>
      <c r="Q282" s="295"/>
      <c r="R282" s="295"/>
      <c r="S282" s="295"/>
      <c r="T282" s="29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7" t="s">
        <v>239</v>
      </c>
      <c r="AU282" s="297" t="s">
        <v>244</v>
      </c>
      <c r="AV282" s="16" t="s">
        <v>244</v>
      </c>
      <c r="AW282" s="16" t="s">
        <v>32</v>
      </c>
      <c r="AX282" s="16" t="s">
        <v>76</v>
      </c>
      <c r="AY282" s="297" t="s">
        <v>232</v>
      </c>
    </row>
    <row r="283" s="14" customFormat="1">
      <c r="A283" s="14"/>
      <c r="B283" s="255"/>
      <c r="C283" s="256"/>
      <c r="D283" s="245" t="s">
        <v>239</v>
      </c>
      <c r="E283" s="257" t="s">
        <v>1</v>
      </c>
      <c r="F283" s="258" t="s">
        <v>258</v>
      </c>
      <c r="G283" s="256"/>
      <c r="H283" s="259">
        <v>7.5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239</v>
      </c>
      <c r="AU283" s="265" t="s">
        <v>244</v>
      </c>
      <c r="AV283" s="14" t="s">
        <v>237</v>
      </c>
      <c r="AW283" s="14" t="s">
        <v>32</v>
      </c>
      <c r="AX283" s="14" t="s">
        <v>83</v>
      </c>
      <c r="AY283" s="265" t="s">
        <v>232</v>
      </c>
    </row>
    <row r="284" s="2" customFormat="1" ht="62.7" customHeight="1">
      <c r="A284" s="39"/>
      <c r="B284" s="40"/>
      <c r="C284" s="229" t="s">
        <v>384</v>
      </c>
      <c r="D284" s="229" t="s">
        <v>234</v>
      </c>
      <c r="E284" s="230" t="s">
        <v>3540</v>
      </c>
      <c r="F284" s="231" t="s">
        <v>3541</v>
      </c>
      <c r="G284" s="232" t="s">
        <v>189</v>
      </c>
      <c r="H284" s="233">
        <v>162.37899999999999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237</v>
      </c>
      <c r="AT284" s="241" t="s">
        <v>234</v>
      </c>
      <c r="AU284" s="241" t="s">
        <v>244</v>
      </c>
      <c r="AY284" s="18" t="s">
        <v>232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237</v>
      </c>
      <c r="BM284" s="241" t="s">
        <v>541</v>
      </c>
    </row>
    <row r="285" s="13" customFormat="1">
      <c r="A285" s="13"/>
      <c r="B285" s="243"/>
      <c r="C285" s="244"/>
      <c r="D285" s="245" t="s">
        <v>239</v>
      </c>
      <c r="E285" s="246" t="s">
        <v>1</v>
      </c>
      <c r="F285" s="247" t="s">
        <v>3542</v>
      </c>
      <c r="G285" s="244"/>
      <c r="H285" s="248">
        <v>113.5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239</v>
      </c>
      <c r="AU285" s="254" t="s">
        <v>244</v>
      </c>
      <c r="AV285" s="13" t="s">
        <v>85</v>
      </c>
      <c r="AW285" s="13" t="s">
        <v>32</v>
      </c>
      <c r="AX285" s="13" t="s">
        <v>76</v>
      </c>
      <c r="AY285" s="254" t="s">
        <v>232</v>
      </c>
    </row>
    <row r="286" s="13" customFormat="1">
      <c r="A286" s="13"/>
      <c r="B286" s="243"/>
      <c r="C286" s="244"/>
      <c r="D286" s="245" t="s">
        <v>239</v>
      </c>
      <c r="E286" s="246" t="s">
        <v>1</v>
      </c>
      <c r="F286" s="247" t="s">
        <v>3543</v>
      </c>
      <c r="G286" s="244"/>
      <c r="H286" s="248">
        <v>41.579000000000001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239</v>
      </c>
      <c r="AU286" s="254" t="s">
        <v>244</v>
      </c>
      <c r="AV286" s="13" t="s">
        <v>85</v>
      </c>
      <c r="AW286" s="13" t="s">
        <v>32</v>
      </c>
      <c r="AX286" s="13" t="s">
        <v>76</v>
      </c>
      <c r="AY286" s="254" t="s">
        <v>232</v>
      </c>
    </row>
    <row r="287" s="13" customFormat="1">
      <c r="A287" s="13"/>
      <c r="B287" s="243"/>
      <c r="C287" s="244"/>
      <c r="D287" s="245" t="s">
        <v>239</v>
      </c>
      <c r="E287" s="246" t="s">
        <v>1</v>
      </c>
      <c r="F287" s="247" t="s">
        <v>3544</v>
      </c>
      <c r="G287" s="244"/>
      <c r="H287" s="248">
        <v>38.808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239</v>
      </c>
      <c r="AU287" s="254" t="s">
        <v>244</v>
      </c>
      <c r="AV287" s="13" t="s">
        <v>85</v>
      </c>
      <c r="AW287" s="13" t="s">
        <v>32</v>
      </c>
      <c r="AX287" s="13" t="s">
        <v>76</v>
      </c>
      <c r="AY287" s="254" t="s">
        <v>232</v>
      </c>
    </row>
    <row r="288" s="16" customFormat="1">
      <c r="A288" s="16"/>
      <c r="B288" s="287"/>
      <c r="C288" s="288"/>
      <c r="D288" s="245" t="s">
        <v>239</v>
      </c>
      <c r="E288" s="289" t="s">
        <v>1</v>
      </c>
      <c r="F288" s="290" t="s">
        <v>499</v>
      </c>
      <c r="G288" s="288"/>
      <c r="H288" s="291">
        <v>193.887</v>
      </c>
      <c r="I288" s="292"/>
      <c r="J288" s="288"/>
      <c r="K288" s="288"/>
      <c r="L288" s="293"/>
      <c r="M288" s="294"/>
      <c r="N288" s="295"/>
      <c r="O288" s="295"/>
      <c r="P288" s="295"/>
      <c r="Q288" s="295"/>
      <c r="R288" s="295"/>
      <c r="S288" s="295"/>
      <c r="T288" s="29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7" t="s">
        <v>239</v>
      </c>
      <c r="AU288" s="297" t="s">
        <v>244</v>
      </c>
      <c r="AV288" s="16" t="s">
        <v>244</v>
      </c>
      <c r="AW288" s="16" t="s">
        <v>32</v>
      </c>
      <c r="AX288" s="16" t="s">
        <v>76</v>
      </c>
      <c r="AY288" s="297" t="s">
        <v>232</v>
      </c>
    </row>
    <row r="289" s="13" customFormat="1">
      <c r="A289" s="13"/>
      <c r="B289" s="243"/>
      <c r="C289" s="244"/>
      <c r="D289" s="245" t="s">
        <v>239</v>
      </c>
      <c r="E289" s="246" t="s">
        <v>1</v>
      </c>
      <c r="F289" s="247" t="s">
        <v>3545</v>
      </c>
      <c r="G289" s="244"/>
      <c r="H289" s="248">
        <v>-7.5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239</v>
      </c>
      <c r="AU289" s="254" t="s">
        <v>244</v>
      </c>
      <c r="AV289" s="13" t="s">
        <v>85</v>
      </c>
      <c r="AW289" s="13" t="s">
        <v>32</v>
      </c>
      <c r="AX289" s="13" t="s">
        <v>76</v>
      </c>
      <c r="AY289" s="254" t="s">
        <v>232</v>
      </c>
    </row>
    <row r="290" s="13" customFormat="1">
      <c r="A290" s="13"/>
      <c r="B290" s="243"/>
      <c r="C290" s="244"/>
      <c r="D290" s="245" t="s">
        <v>239</v>
      </c>
      <c r="E290" s="246" t="s">
        <v>1</v>
      </c>
      <c r="F290" s="247" t="s">
        <v>3546</v>
      </c>
      <c r="G290" s="244"/>
      <c r="H290" s="248">
        <v>-20.946000000000002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239</v>
      </c>
      <c r="AU290" s="254" t="s">
        <v>244</v>
      </c>
      <c r="AV290" s="13" t="s">
        <v>85</v>
      </c>
      <c r="AW290" s="13" t="s">
        <v>32</v>
      </c>
      <c r="AX290" s="13" t="s">
        <v>76</v>
      </c>
      <c r="AY290" s="254" t="s">
        <v>232</v>
      </c>
    </row>
    <row r="291" s="13" customFormat="1">
      <c r="A291" s="13"/>
      <c r="B291" s="243"/>
      <c r="C291" s="244"/>
      <c r="D291" s="245" t="s">
        <v>239</v>
      </c>
      <c r="E291" s="246" t="s">
        <v>1</v>
      </c>
      <c r="F291" s="247" t="s">
        <v>3547</v>
      </c>
      <c r="G291" s="244"/>
      <c r="H291" s="248">
        <v>-3.0619999999999998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239</v>
      </c>
      <c r="AU291" s="254" t="s">
        <v>244</v>
      </c>
      <c r="AV291" s="13" t="s">
        <v>85</v>
      </c>
      <c r="AW291" s="13" t="s">
        <v>32</v>
      </c>
      <c r="AX291" s="13" t="s">
        <v>76</v>
      </c>
      <c r="AY291" s="254" t="s">
        <v>232</v>
      </c>
    </row>
    <row r="292" s="16" customFormat="1">
      <c r="A292" s="16"/>
      <c r="B292" s="287"/>
      <c r="C292" s="288"/>
      <c r="D292" s="245" t="s">
        <v>239</v>
      </c>
      <c r="E292" s="289" t="s">
        <v>1</v>
      </c>
      <c r="F292" s="290" t="s">
        <v>499</v>
      </c>
      <c r="G292" s="288"/>
      <c r="H292" s="291">
        <v>-31.508000000000003</v>
      </c>
      <c r="I292" s="292"/>
      <c r="J292" s="288"/>
      <c r="K292" s="288"/>
      <c r="L292" s="293"/>
      <c r="M292" s="294"/>
      <c r="N292" s="295"/>
      <c r="O292" s="295"/>
      <c r="P292" s="295"/>
      <c r="Q292" s="295"/>
      <c r="R292" s="295"/>
      <c r="S292" s="295"/>
      <c r="T292" s="29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97" t="s">
        <v>239</v>
      </c>
      <c r="AU292" s="297" t="s">
        <v>244</v>
      </c>
      <c r="AV292" s="16" t="s">
        <v>244</v>
      </c>
      <c r="AW292" s="16" t="s">
        <v>32</v>
      </c>
      <c r="AX292" s="16" t="s">
        <v>76</v>
      </c>
      <c r="AY292" s="297" t="s">
        <v>232</v>
      </c>
    </row>
    <row r="293" s="14" customFormat="1">
      <c r="A293" s="14"/>
      <c r="B293" s="255"/>
      <c r="C293" s="256"/>
      <c r="D293" s="245" t="s">
        <v>239</v>
      </c>
      <c r="E293" s="257" t="s">
        <v>1</v>
      </c>
      <c r="F293" s="258" t="s">
        <v>258</v>
      </c>
      <c r="G293" s="256"/>
      <c r="H293" s="259">
        <v>162.37899999999999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239</v>
      </c>
      <c r="AU293" s="265" t="s">
        <v>244</v>
      </c>
      <c r="AV293" s="14" t="s">
        <v>237</v>
      </c>
      <c r="AW293" s="14" t="s">
        <v>32</v>
      </c>
      <c r="AX293" s="14" t="s">
        <v>83</v>
      </c>
      <c r="AY293" s="265" t="s">
        <v>232</v>
      </c>
    </row>
    <row r="294" s="2" customFormat="1" ht="66.75" customHeight="1">
      <c r="A294" s="39"/>
      <c r="B294" s="40"/>
      <c r="C294" s="229" t="s">
        <v>389</v>
      </c>
      <c r="D294" s="229" t="s">
        <v>234</v>
      </c>
      <c r="E294" s="230" t="s">
        <v>3548</v>
      </c>
      <c r="F294" s="231" t="s">
        <v>3549</v>
      </c>
      <c r="G294" s="232" t="s">
        <v>189</v>
      </c>
      <c r="H294" s="233">
        <v>174.32599999999999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237</v>
      </c>
      <c r="AT294" s="241" t="s">
        <v>234</v>
      </c>
      <c r="AU294" s="241" t="s">
        <v>244</v>
      </c>
      <c r="AY294" s="18" t="s">
        <v>232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237</v>
      </c>
      <c r="BM294" s="241" t="s">
        <v>553</v>
      </c>
    </row>
    <row r="295" s="13" customFormat="1">
      <c r="A295" s="13"/>
      <c r="B295" s="243"/>
      <c r="C295" s="244"/>
      <c r="D295" s="245" t="s">
        <v>239</v>
      </c>
      <c r="E295" s="246" t="s">
        <v>1</v>
      </c>
      <c r="F295" s="247" t="s">
        <v>3550</v>
      </c>
      <c r="G295" s="244"/>
      <c r="H295" s="248">
        <v>128.20500000000001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239</v>
      </c>
      <c r="AU295" s="254" t="s">
        <v>244</v>
      </c>
      <c r="AV295" s="13" t="s">
        <v>85</v>
      </c>
      <c r="AW295" s="13" t="s">
        <v>32</v>
      </c>
      <c r="AX295" s="13" t="s">
        <v>76</v>
      </c>
      <c r="AY295" s="254" t="s">
        <v>232</v>
      </c>
    </row>
    <row r="296" s="16" customFormat="1">
      <c r="A296" s="16"/>
      <c r="B296" s="287"/>
      <c r="C296" s="288"/>
      <c r="D296" s="245" t="s">
        <v>239</v>
      </c>
      <c r="E296" s="289" t="s">
        <v>1</v>
      </c>
      <c r="F296" s="290" t="s">
        <v>499</v>
      </c>
      <c r="G296" s="288"/>
      <c r="H296" s="291">
        <v>128.20500000000001</v>
      </c>
      <c r="I296" s="292"/>
      <c r="J296" s="288"/>
      <c r="K296" s="288"/>
      <c r="L296" s="293"/>
      <c r="M296" s="294"/>
      <c r="N296" s="295"/>
      <c r="O296" s="295"/>
      <c r="P296" s="295"/>
      <c r="Q296" s="295"/>
      <c r="R296" s="295"/>
      <c r="S296" s="295"/>
      <c r="T296" s="29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97" t="s">
        <v>239</v>
      </c>
      <c r="AU296" s="297" t="s">
        <v>244</v>
      </c>
      <c r="AV296" s="16" t="s">
        <v>244</v>
      </c>
      <c r="AW296" s="16" t="s">
        <v>32</v>
      </c>
      <c r="AX296" s="16" t="s">
        <v>76</v>
      </c>
      <c r="AY296" s="297" t="s">
        <v>232</v>
      </c>
    </row>
    <row r="297" s="13" customFormat="1">
      <c r="A297" s="13"/>
      <c r="B297" s="243"/>
      <c r="C297" s="244"/>
      <c r="D297" s="245" t="s">
        <v>239</v>
      </c>
      <c r="E297" s="246" t="s">
        <v>1</v>
      </c>
      <c r="F297" s="247" t="s">
        <v>3494</v>
      </c>
      <c r="G297" s="244"/>
      <c r="H297" s="248">
        <v>46.121000000000002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239</v>
      </c>
      <c r="AU297" s="254" t="s">
        <v>244</v>
      </c>
      <c r="AV297" s="13" t="s">
        <v>85</v>
      </c>
      <c r="AW297" s="13" t="s">
        <v>32</v>
      </c>
      <c r="AX297" s="13" t="s">
        <v>76</v>
      </c>
      <c r="AY297" s="254" t="s">
        <v>232</v>
      </c>
    </row>
    <row r="298" s="16" customFormat="1">
      <c r="A298" s="16"/>
      <c r="B298" s="287"/>
      <c r="C298" s="288"/>
      <c r="D298" s="245" t="s">
        <v>239</v>
      </c>
      <c r="E298" s="289" t="s">
        <v>1</v>
      </c>
      <c r="F298" s="290" t="s">
        <v>499</v>
      </c>
      <c r="G298" s="288"/>
      <c r="H298" s="291">
        <v>46.121000000000002</v>
      </c>
      <c r="I298" s="292"/>
      <c r="J298" s="288"/>
      <c r="K298" s="288"/>
      <c r="L298" s="293"/>
      <c r="M298" s="294"/>
      <c r="N298" s="295"/>
      <c r="O298" s="295"/>
      <c r="P298" s="295"/>
      <c r="Q298" s="295"/>
      <c r="R298" s="295"/>
      <c r="S298" s="295"/>
      <c r="T298" s="29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97" t="s">
        <v>239</v>
      </c>
      <c r="AU298" s="297" t="s">
        <v>244</v>
      </c>
      <c r="AV298" s="16" t="s">
        <v>244</v>
      </c>
      <c r="AW298" s="16" t="s">
        <v>32</v>
      </c>
      <c r="AX298" s="16" t="s">
        <v>76</v>
      </c>
      <c r="AY298" s="297" t="s">
        <v>232</v>
      </c>
    </row>
    <row r="299" s="15" customFormat="1">
      <c r="A299" s="15"/>
      <c r="B299" s="266"/>
      <c r="C299" s="267"/>
      <c r="D299" s="245" t="s">
        <v>239</v>
      </c>
      <c r="E299" s="268" t="s">
        <v>1</v>
      </c>
      <c r="F299" s="269" t="s">
        <v>3495</v>
      </c>
      <c r="G299" s="267"/>
      <c r="H299" s="268" t="s">
        <v>1</v>
      </c>
      <c r="I299" s="270"/>
      <c r="J299" s="267"/>
      <c r="K299" s="267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239</v>
      </c>
      <c r="AU299" s="275" t="s">
        <v>244</v>
      </c>
      <c r="AV299" s="15" t="s">
        <v>83</v>
      </c>
      <c r="AW299" s="15" t="s">
        <v>32</v>
      </c>
      <c r="AX299" s="15" t="s">
        <v>76</v>
      </c>
      <c r="AY299" s="275" t="s">
        <v>232</v>
      </c>
    </row>
    <row r="300" s="14" customFormat="1">
      <c r="A300" s="14"/>
      <c r="B300" s="255"/>
      <c r="C300" s="256"/>
      <c r="D300" s="245" t="s">
        <v>239</v>
      </c>
      <c r="E300" s="257" t="s">
        <v>1</v>
      </c>
      <c r="F300" s="258" t="s">
        <v>258</v>
      </c>
      <c r="G300" s="256"/>
      <c r="H300" s="259">
        <v>174.32600000000002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239</v>
      </c>
      <c r="AU300" s="265" t="s">
        <v>244</v>
      </c>
      <c r="AV300" s="14" t="s">
        <v>237</v>
      </c>
      <c r="AW300" s="14" t="s">
        <v>32</v>
      </c>
      <c r="AX300" s="14" t="s">
        <v>83</v>
      </c>
      <c r="AY300" s="265" t="s">
        <v>232</v>
      </c>
    </row>
    <row r="301" s="2" customFormat="1" ht="66.75" customHeight="1">
      <c r="A301" s="39"/>
      <c r="B301" s="40"/>
      <c r="C301" s="229" t="s">
        <v>395</v>
      </c>
      <c r="D301" s="229" t="s">
        <v>234</v>
      </c>
      <c r="E301" s="230" t="s">
        <v>3551</v>
      </c>
      <c r="F301" s="231" t="s">
        <v>3552</v>
      </c>
      <c r="G301" s="232" t="s">
        <v>189</v>
      </c>
      <c r="H301" s="233">
        <v>649.51599999999996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237</v>
      </c>
      <c r="AT301" s="241" t="s">
        <v>234</v>
      </c>
      <c r="AU301" s="241" t="s">
        <v>244</v>
      </c>
      <c r="AY301" s="18" t="s">
        <v>232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237</v>
      </c>
      <c r="BM301" s="241" t="s">
        <v>580</v>
      </c>
    </row>
    <row r="302" s="15" customFormat="1">
      <c r="A302" s="15"/>
      <c r="B302" s="266"/>
      <c r="C302" s="267"/>
      <c r="D302" s="245" t="s">
        <v>239</v>
      </c>
      <c r="E302" s="268" t="s">
        <v>1</v>
      </c>
      <c r="F302" s="269" t="s">
        <v>3553</v>
      </c>
      <c r="G302" s="267"/>
      <c r="H302" s="268" t="s">
        <v>1</v>
      </c>
      <c r="I302" s="270"/>
      <c r="J302" s="267"/>
      <c r="K302" s="267"/>
      <c r="L302" s="271"/>
      <c r="M302" s="272"/>
      <c r="N302" s="273"/>
      <c r="O302" s="273"/>
      <c r="P302" s="273"/>
      <c r="Q302" s="273"/>
      <c r="R302" s="273"/>
      <c r="S302" s="273"/>
      <c r="T302" s="27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5" t="s">
        <v>239</v>
      </c>
      <c r="AU302" s="275" t="s">
        <v>244</v>
      </c>
      <c r="AV302" s="15" t="s">
        <v>83</v>
      </c>
      <c r="AW302" s="15" t="s">
        <v>32</v>
      </c>
      <c r="AX302" s="15" t="s">
        <v>76</v>
      </c>
      <c r="AY302" s="275" t="s">
        <v>232</v>
      </c>
    </row>
    <row r="303" s="13" customFormat="1">
      <c r="A303" s="13"/>
      <c r="B303" s="243"/>
      <c r="C303" s="244"/>
      <c r="D303" s="245" t="s">
        <v>239</v>
      </c>
      <c r="E303" s="246" t="s">
        <v>1</v>
      </c>
      <c r="F303" s="247" t="s">
        <v>3554</v>
      </c>
      <c r="G303" s="244"/>
      <c r="H303" s="248">
        <v>649.51599999999996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239</v>
      </c>
      <c r="AU303" s="254" t="s">
        <v>244</v>
      </c>
      <c r="AV303" s="13" t="s">
        <v>85</v>
      </c>
      <c r="AW303" s="13" t="s">
        <v>32</v>
      </c>
      <c r="AX303" s="13" t="s">
        <v>76</v>
      </c>
      <c r="AY303" s="254" t="s">
        <v>232</v>
      </c>
    </row>
    <row r="304" s="16" customFormat="1">
      <c r="A304" s="16"/>
      <c r="B304" s="287"/>
      <c r="C304" s="288"/>
      <c r="D304" s="245" t="s">
        <v>239</v>
      </c>
      <c r="E304" s="289" t="s">
        <v>1</v>
      </c>
      <c r="F304" s="290" t="s">
        <v>499</v>
      </c>
      <c r="G304" s="288"/>
      <c r="H304" s="291">
        <v>649.51599999999996</v>
      </c>
      <c r="I304" s="292"/>
      <c r="J304" s="288"/>
      <c r="K304" s="288"/>
      <c r="L304" s="293"/>
      <c r="M304" s="294"/>
      <c r="N304" s="295"/>
      <c r="O304" s="295"/>
      <c r="P304" s="295"/>
      <c r="Q304" s="295"/>
      <c r="R304" s="295"/>
      <c r="S304" s="295"/>
      <c r="T304" s="29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97" t="s">
        <v>239</v>
      </c>
      <c r="AU304" s="297" t="s">
        <v>244</v>
      </c>
      <c r="AV304" s="16" t="s">
        <v>244</v>
      </c>
      <c r="AW304" s="16" t="s">
        <v>32</v>
      </c>
      <c r="AX304" s="16" t="s">
        <v>76</v>
      </c>
      <c r="AY304" s="297" t="s">
        <v>232</v>
      </c>
    </row>
    <row r="305" s="14" customFormat="1">
      <c r="A305" s="14"/>
      <c r="B305" s="255"/>
      <c r="C305" s="256"/>
      <c r="D305" s="245" t="s">
        <v>239</v>
      </c>
      <c r="E305" s="257" t="s">
        <v>1</v>
      </c>
      <c r="F305" s="258" t="s">
        <v>258</v>
      </c>
      <c r="G305" s="256"/>
      <c r="H305" s="259">
        <v>649.51599999999996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239</v>
      </c>
      <c r="AU305" s="265" t="s">
        <v>244</v>
      </c>
      <c r="AV305" s="14" t="s">
        <v>237</v>
      </c>
      <c r="AW305" s="14" t="s">
        <v>32</v>
      </c>
      <c r="AX305" s="14" t="s">
        <v>83</v>
      </c>
      <c r="AY305" s="265" t="s">
        <v>232</v>
      </c>
    </row>
    <row r="306" s="2" customFormat="1" ht="66.75" customHeight="1">
      <c r="A306" s="39"/>
      <c r="B306" s="40"/>
      <c r="C306" s="229" t="s">
        <v>401</v>
      </c>
      <c r="D306" s="229" t="s">
        <v>234</v>
      </c>
      <c r="E306" s="230" t="s">
        <v>3555</v>
      </c>
      <c r="F306" s="231" t="s">
        <v>3552</v>
      </c>
      <c r="G306" s="232" t="s">
        <v>189</v>
      </c>
      <c r="H306" s="233">
        <v>697.30399999999997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237</v>
      </c>
      <c r="AT306" s="241" t="s">
        <v>234</v>
      </c>
      <c r="AU306" s="241" t="s">
        <v>244</v>
      </c>
      <c r="AY306" s="18" t="s">
        <v>232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237</v>
      </c>
      <c r="BM306" s="241" t="s">
        <v>588</v>
      </c>
    </row>
    <row r="307" s="15" customFormat="1">
      <c r="A307" s="15"/>
      <c r="B307" s="266"/>
      <c r="C307" s="267"/>
      <c r="D307" s="245" t="s">
        <v>239</v>
      </c>
      <c r="E307" s="268" t="s">
        <v>1</v>
      </c>
      <c r="F307" s="269" t="s">
        <v>3556</v>
      </c>
      <c r="G307" s="267"/>
      <c r="H307" s="268" t="s">
        <v>1</v>
      </c>
      <c r="I307" s="270"/>
      <c r="J307" s="267"/>
      <c r="K307" s="267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239</v>
      </c>
      <c r="AU307" s="275" t="s">
        <v>244</v>
      </c>
      <c r="AV307" s="15" t="s">
        <v>83</v>
      </c>
      <c r="AW307" s="15" t="s">
        <v>32</v>
      </c>
      <c r="AX307" s="15" t="s">
        <v>76</v>
      </c>
      <c r="AY307" s="275" t="s">
        <v>232</v>
      </c>
    </row>
    <row r="308" s="13" customFormat="1">
      <c r="A308" s="13"/>
      <c r="B308" s="243"/>
      <c r="C308" s="244"/>
      <c r="D308" s="245" t="s">
        <v>239</v>
      </c>
      <c r="E308" s="246" t="s">
        <v>1</v>
      </c>
      <c r="F308" s="247" t="s">
        <v>3557</v>
      </c>
      <c r="G308" s="244"/>
      <c r="H308" s="248">
        <v>697.30399999999997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239</v>
      </c>
      <c r="AU308" s="254" t="s">
        <v>244</v>
      </c>
      <c r="AV308" s="13" t="s">
        <v>85</v>
      </c>
      <c r="AW308" s="13" t="s">
        <v>32</v>
      </c>
      <c r="AX308" s="13" t="s">
        <v>76</v>
      </c>
      <c r="AY308" s="254" t="s">
        <v>232</v>
      </c>
    </row>
    <row r="309" s="16" customFormat="1">
      <c r="A309" s="16"/>
      <c r="B309" s="287"/>
      <c r="C309" s="288"/>
      <c r="D309" s="245" t="s">
        <v>239</v>
      </c>
      <c r="E309" s="289" t="s">
        <v>1</v>
      </c>
      <c r="F309" s="290" t="s">
        <v>499</v>
      </c>
      <c r="G309" s="288"/>
      <c r="H309" s="291">
        <v>697.30399999999997</v>
      </c>
      <c r="I309" s="292"/>
      <c r="J309" s="288"/>
      <c r="K309" s="288"/>
      <c r="L309" s="293"/>
      <c r="M309" s="294"/>
      <c r="N309" s="295"/>
      <c r="O309" s="295"/>
      <c r="P309" s="295"/>
      <c r="Q309" s="295"/>
      <c r="R309" s="295"/>
      <c r="S309" s="295"/>
      <c r="T309" s="29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97" t="s">
        <v>239</v>
      </c>
      <c r="AU309" s="297" t="s">
        <v>244</v>
      </c>
      <c r="AV309" s="16" t="s">
        <v>244</v>
      </c>
      <c r="AW309" s="16" t="s">
        <v>32</v>
      </c>
      <c r="AX309" s="16" t="s">
        <v>76</v>
      </c>
      <c r="AY309" s="297" t="s">
        <v>232</v>
      </c>
    </row>
    <row r="310" s="15" customFormat="1">
      <c r="A310" s="15"/>
      <c r="B310" s="266"/>
      <c r="C310" s="267"/>
      <c r="D310" s="245" t="s">
        <v>239</v>
      </c>
      <c r="E310" s="268" t="s">
        <v>1</v>
      </c>
      <c r="F310" s="269" t="s">
        <v>3495</v>
      </c>
      <c r="G310" s="267"/>
      <c r="H310" s="268" t="s">
        <v>1</v>
      </c>
      <c r="I310" s="270"/>
      <c r="J310" s="267"/>
      <c r="K310" s="267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239</v>
      </c>
      <c r="AU310" s="275" t="s">
        <v>244</v>
      </c>
      <c r="AV310" s="15" t="s">
        <v>83</v>
      </c>
      <c r="AW310" s="15" t="s">
        <v>32</v>
      </c>
      <c r="AX310" s="15" t="s">
        <v>76</v>
      </c>
      <c r="AY310" s="275" t="s">
        <v>232</v>
      </c>
    </row>
    <row r="311" s="14" customFormat="1">
      <c r="A311" s="14"/>
      <c r="B311" s="255"/>
      <c r="C311" s="256"/>
      <c r="D311" s="245" t="s">
        <v>239</v>
      </c>
      <c r="E311" s="257" t="s">
        <v>1</v>
      </c>
      <c r="F311" s="258" t="s">
        <v>258</v>
      </c>
      <c r="G311" s="256"/>
      <c r="H311" s="259">
        <v>697.30399999999997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239</v>
      </c>
      <c r="AU311" s="265" t="s">
        <v>244</v>
      </c>
      <c r="AV311" s="14" t="s">
        <v>237</v>
      </c>
      <c r="AW311" s="14" t="s">
        <v>32</v>
      </c>
      <c r="AX311" s="14" t="s">
        <v>83</v>
      </c>
      <c r="AY311" s="265" t="s">
        <v>232</v>
      </c>
    </row>
    <row r="312" s="2" customFormat="1" ht="62.7" customHeight="1">
      <c r="A312" s="39"/>
      <c r="B312" s="40"/>
      <c r="C312" s="229" t="s">
        <v>405</v>
      </c>
      <c r="D312" s="229" t="s">
        <v>234</v>
      </c>
      <c r="E312" s="230" t="s">
        <v>3558</v>
      </c>
      <c r="F312" s="231" t="s">
        <v>3559</v>
      </c>
      <c r="G312" s="232" t="s">
        <v>189</v>
      </c>
      <c r="H312" s="233">
        <v>162.37899999999999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237</v>
      </c>
      <c r="AT312" s="241" t="s">
        <v>234</v>
      </c>
      <c r="AU312" s="241" t="s">
        <v>244</v>
      </c>
      <c r="AY312" s="18" t="s">
        <v>232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237</v>
      </c>
      <c r="BM312" s="241" t="s">
        <v>596</v>
      </c>
    </row>
    <row r="313" s="13" customFormat="1">
      <c r="A313" s="13"/>
      <c r="B313" s="243"/>
      <c r="C313" s="244"/>
      <c r="D313" s="245" t="s">
        <v>239</v>
      </c>
      <c r="E313" s="246" t="s">
        <v>1</v>
      </c>
      <c r="F313" s="247" t="s">
        <v>3560</v>
      </c>
      <c r="G313" s="244"/>
      <c r="H313" s="248">
        <v>113.5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239</v>
      </c>
      <c r="AU313" s="254" t="s">
        <v>244</v>
      </c>
      <c r="AV313" s="13" t="s">
        <v>85</v>
      </c>
      <c r="AW313" s="13" t="s">
        <v>32</v>
      </c>
      <c r="AX313" s="13" t="s">
        <v>76</v>
      </c>
      <c r="AY313" s="254" t="s">
        <v>232</v>
      </c>
    </row>
    <row r="314" s="13" customFormat="1">
      <c r="A314" s="13"/>
      <c r="B314" s="243"/>
      <c r="C314" s="244"/>
      <c r="D314" s="245" t="s">
        <v>239</v>
      </c>
      <c r="E314" s="246" t="s">
        <v>1</v>
      </c>
      <c r="F314" s="247" t="s">
        <v>3561</v>
      </c>
      <c r="G314" s="244"/>
      <c r="H314" s="248">
        <v>41.579000000000001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239</v>
      </c>
      <c r="AU314" s="254" t="s">
        <v>244</v>
      </c>
      <c r="AV314" s="13" t="s">
        <v>85</v>
      </c>
      <c r="AW314" s="13" t="s">
        <v>32</v>
      </c>
      <c r="AX314" s="13" t="s">
        <v>76</v>
      </c>
      <c r="AY314" s="254" t="s">
        <v>232</v>
      </c>
    </row>
    <row r="315" s="13" customFormat="1">
      <c r="A315" s="13"/>
      <c r="B315" s="243"/>
      <c r="C315" s="244"/>
      <c r="D315" s="245" t="s">
        <v>239</v>
      </c>
      <c r="E315" s="246" t="s">
        <v>1</v>
      </c>
      <c r="F315" s="247" t="s">
        <v>3562</v>
      </c>
      <c r="G315" s="244"/>
      <c r="H315" s="248">
        <v>38.808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239</v>
      </c>
      <c r="AU315" s="254" t="s">
        <v>244</v>
      </c>
      <c r="AV315" s="13" t="s">
        <v>85</v>
      </c>
      <c r="AW315" s="13" t="s">
        <v>32</v>
      </c>
      <c r="AX315" s="13" t="s">
        <v>76</v>
      </c>
      <c r="AY315" s="254" t="s">
        <v>232</v>
      </c>
    </row>
    <row r="316" s="16" customFormat="1">
      <c r="A316" s="16"/>
      <c r="B316" s="287"/>
      <c r="C316" s="288"/>
      <c r="D316" s="245" t="s">
        <v>239</v>
      </c>
      <c r="E316" s="289" t="s">
        <v>1</v>
      </c>
      <c r="F316" s="290" t="s">
        <v>499</v>
      </c>
      <c r="G316" s="288"/>
      <c r="H316" s="291">
        <v>193.887</v>
      </c>
      <c r="I316" s="292"/>
      <c r="J316" s="288"/>
      <c r="K316" s="288"/>
      <c r="L316" s="293"/>
      <c r="M316" s="294"/>
      <c r="N316" s="295"/>
      <c r="O316" s="295"/>
      <c r="P316" s="295"/>
      <c r="Q316" s="295"/>
      <c r="R316" s="295"/>
      <c r="S316" s="295"/>
      <c r="T316" s="29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7" t="s">
        <v>239</v>
      </c>
      <c r="AU316" s="297" t="s">
        <v>244</v>
      </c>
      <c r="AV316" s="16" t="s">
        <v>244</v>
      </c>
      <c r="AW316" s="16" t="s">
        <v>32</v>
      </c>
      <c r="AX316" s="16" t="s">
        <v>76</v>
      </c>
      <c r="AY316" s="297" t="s">
        <v>232</v>
      </c>
    </row>
    <row r="317" s="13" customFormat="1">
      <c r="A317" s="13"/>
      <c r="B317" s="243"/>
      <c r="C317" s="244"/>
      <c r="D317" s="245" t="s">
        <v>239</v>
      </c>
      <c r="E317" s="246" t="s">
        <v>1</v>
      </c>
      <c r="F317" s="247" t="s">
        <v>3563</v>
      </c>
      <c r="G317" s="244"/>
      <c r="H317" s="248">
        <v>-7.5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239</v>
      </c>
      <c r="AU317" s="254" t="s">
        <v>244</v>
      </c>
      <c r="AV317" s="13" t="s">
        <v>85</v>
      </c>
      <c r="AW317" s="13" t="s">
        <v>32</v>
      </c>
      <c r="AX317" s="13" t="s">
        <v>76</v>
      </c>
      <c r="AY317" s="254" t="s">
        <v>232</v>
      </c>
    </row>
    <row r="318" s="13" customFormat="1">
      <c r="A318" s="13"/>
      <c r="B318" s="243"/>
      <c r="C318" s="244"/>
      <c r="D318" s="245" t="s">
        <v>239</v>
      </c>
      <c r="E318" s="246" t="s">
        <v>1</v>
      </c>
      <c r="F318" s="247" t="s">
        <v>3546</v>
      </c>
      <c r="G318" s="244"/>
      <c r="H318" s="248">
        <v>-20.946000000000002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239</v>
      </c>
      <c r="AU318" s="254" t="s">
        <v>244</v>
      </c>
      <c r="AV318" s="13" t="s">
        <v>85</v>
      </c>
      <c r="AW318" s="13" t="s">
        <v>32</v>
      </c>
      <c r="AX318" s="13" t="s">
        <v>76</v>
      </c>
      <c r="AY318" s="254" t="s">
        <v>232</v>
      </c>
    </row>
    <row r="319" s="13" customFormat="1">
      <c r="A319" s="13"/>
      <c r="B319" s="243"/>
      <c r="C319" s="244"/>
      <c r="D319" s="245" t="s">
        <v>239</v>
      </c>
      <c r="E319" s="246" t="s">
        <v>1</v>
      </c>
      <c r="F319" s="247" t="s">
        <v>3547</v>
      </c>
      <c r="G319" s="244"/>
      <c r="H319" s="248">
        <v>-3.0619999999999998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239</v>
      </c>
      <c r="AU319" s="254" t="s">
        <v>244</v>
      </c>
      <c r="AV319" s="13" t="s">
        <v>85</v>
      </c>
      <c r="AW319" s="13" t="s">
        <v>32</v>
      </c>
      <c r="AX319" s="13" t="s">
        <v>76</v>
      </c>
      <c r="AY319" s="254" t="s">
        <v>232</v>
      </c>
    </row>
    <row r="320" s="16" customFormat="1">
      <c r="A320" s="16"/>
      <c r="B320" s="287"/>
      <c r="C320" s="288"/>
      <c r="D320" s="245" t="s">
        <v>239</v>
      </c>
      <c r="E320" s="289" t="s">
        <v>1</v>
      </c>
      <c r="F320" s="290" t="s">
        <v>499</v>
      </c>
      <c r="G320" s="288"/>
      <c r="H320" s="291">
        <v>-31.508000000000003</v>
      </c>
      <c r="I320" s="292"/>
      <c r="J320" s="288"/>
      <c r="K320" s="288"/>
      <c r="L320" s="293"/>
      <c r="M320" s="294"/>
      <c r="N320" s="295"/>
      <c r="O320" s="295"/>
      <c r="P320" s="295"/>
      <c r="Q320" s="295"/>
      <c r="R320" s="295"/>
      <c r="S320" s="295"/>
      <c r="T320" s="29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7" t="s">
        <v>239</v>
      </c>
      <c r="AU320" s="297" t="s">
        <v>244</v>
      </c>
      <c r="AV320" s="16" t="s">
        <v>244</v>
      </c>
      <c r="AW320" s="16" t="s">
        <v>32</v>
      </c>
      <c r="AX320" s="16" t="s">
        <v>76</v>
      </c>
      <c r="AY320" s="297" t="s">
        <v>232</v>
      </c>
    </row>
    <row r="321" s="14" customFormat="1">
      <c r="A321" s="14"/>
      <c r="B321" s="255"/>
      <c r="C321" s="256"/>
      <c r="D321" s="245" t="s">
        <v>239</v>
      </c>
      <c r="E321" s="257" t="s">
        <v>1</v>
      </c>
      <c r="F321" s="258" t="s">
        <v>258</v>
      </c>
      <c r="G321" s="256"/>
      <c r="H321" s="259">
        <v>162.37899999999999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239</v>
      </c>
      <c r="AU321" s="265" t="s">
        <v>244</v>
      </c>
      <c r="AV321" s="14" t="s">
        <v>237</v>
      </c>
      <c r="AW321" s="14" t="s">
        <v>32</v>
      </c>
      <c r="AX321" s="14" t="s">
        <v>83</v>
      </c>
      <c r="AY321" s="265" t="s">
        <v>232</v>
      </c>
    </row>
    <row r="322" s="2" customFormat="1" ht="66.75" customHeight="1">
      <c r="A322" s="39"/>
      <c r="B322" s="40"/>
      <c r="C322" s="229" t="s">
        <v>409</v>
      </c>
      <c r="D322" s="229" t="s">
        <v>234</v>
      </c>
      <c r="E322" s="230" t="s">
        <v>3564</v>
      </c>
      <c r="F322" s="231" t="s">
        <v>3565</v>
      </c>
      <c r="G322" s="232" t="s">
        <v>189</v>
      </c>
      <c r="H322" s="233">
        <v>174.32599999999999</v>
      </c>
      <c r="I322" s="234"/>
      <c r="J322" s="235">
        <f>ROUND(I322*H322,2)</f>
        <v>0</v>
      </c>
      <c r="K322" s="236"/>
      <c r="L322" s="45"/>
      <c r="M322" s="237" t="s">
        <v>1</v>
      </c>
      <c r="N322" s="238" t="s">
        <v>41</v>
      </c>
      <c r="O322" s="92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237</v>
      </c>
      <c r="AT322" s="241" t="s">
        <v>234</v>
      </c>
      <c r="AU322" s="241" t="s">
        <v>244</v>
      </c>
      <c r="AY322" s="18" t="s">
        <v>232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83</v>
      </c>
      <c r="BK322" s="242">
        <f>ROUND(I322*H322,2)</f>
        <v>0</v>
      </c>
      <c r="BL322" s="18" t="s">
        <v>237</v>
      </c>
      <c r="BM322" s="241" t="s">
        <v>614</v>
      </c>
    </row>
    <row r="323" s="13" customFormat="1">
      <c r="A323" s="13"/>
      <c r="B323" s="243"/>
      <c r="C323" s="244"/>
      <c r="D323" s="245" t="s">
        <v>239</v>
      </c>
      <c r="E323" s="246" t="s">
        <v>1</v>
      </c>
      <c r="F323" s="247" t="s">
        <v>3566</v>
      </c>
      <c r="G323" s="244"/>
      <c r="H323" s="248">
        <v>128.20500000000001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239</v>
      </c>
      <c r="AU323" s="254" t="s">
        <v>244</v>
      </c>
      <c r="AV323" s="13" t="s">
        <v>85</v>
      </c>
      <c r="AW323" s="13" t="s">
        <v>32</v>
      </c>
      <c r="AX323" s="13" t="s">
        <v>76</v>
      </c>
      <c r="AY323" s="254" t="s">
        <v>232</v>
      </c>
    </row>
    <row r="324" s="16" customFormat="1">
      <c r="A324" s="16"/>
      <c r="B324" s="287"/>
      <c r="C324" s="288"/>
      <c r="D324" s="245" t="s">
        <v>239</v>
      </c>
      <c r="E324" s="289" t="s">
        <v>1</v>
      </c>
      <c r="F324" s="290" t="s">
        <v>499</v>
      </c>
      <c r="G324" s="288"/>
      <c r="H324" s="291">
        <v>128.20500000000001</v>
      </c>
      <c r="I324" s="292"/>
      <c r="J324" s="288"/>
      <c r="K324" s="288"/>
      <c r="L324" s="293"/>
      <c r="M324" s="294"/>
      <c r="N324" s="295"/>
      <c r="O324" s="295"/>
      <c r="P324" s="295"/>
      <c r="Q324" s="295"/>
      <c r="R324" s="295"/>
      <c r="S324" s="295"/>
      <c r="T324" s="29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97" t="s">
        <v>239</v>
      </c>
      <c r="AU324" s="297" t="s">
        <v>244</v>
      </c>
      <c r="AV324" s="16" t="s">
        <v>244</v>
      </c>
      <c r="AW324" s="16" t="s">
        <v>32</v>
      </c>
      <c r="AX324" s="16" t="s">
        <v>76</v>
      </c>
      <c r="AY324" s="297" t="s">
        <v>232</v>
      </c>
    </row>
    <row r="325" s="13" customFormat="1">
      <c r="A325" s="13"/>
      <c r="B325" s="243"/>
      <c r="C325" s="244"/>
      <c r="D325" s="245" t="s">
        <v>239</v>
      </c>
      <c r="E325" s="246" t="s">
        <v>1</v>
      </c>
      <c r="F325" s="247" t="s">
        <v>3567</v>
      </c>
      <c r="G325" s="244"/>
      <c r="H325" s="248">
        <v>46.121000000000002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239</v>
      </c>
      <c r="AU325" s="254" t="s">
        <v>244</v>
      </c>
      <c r="AV325" s="13" t="s">
        <v>85</v>
      </c>
      <c r="AW325" s="13" t="s">
        <v>32</v>
      </c>
      <c r="AX325" s="13" t="s">
        <v>76</v>
      </c>
      <c r="AY325" s="254" t="s">
        <v>232</v>
      </c>
    </row>
    <row r="326" s="16" customFormat="1">
      <c r="A326" s="16"/>
      <c r="B326" s="287"/>
      <c r="C326" s="288"/>
      <c r="D326" s="245" t="s">
        <v>239</v>
      </c>
      <c r="E326" s="289" t="s">
        <v>1</v>
      </c>
      <c r="F326" s="290" t="s">
        <v>499</v>
      </c>
      <c r="G326" s="288"/>
      <c r="H326" s="291">
        <v>46.121000000000002</v>
      </c>
      <c r="I326" s="292"/>
      <c r="J326" s="288"/>
      <c r="K326" s="288"/>
      <c r="L326" s="293"/>
      <c r="M326" s="294"/>
      <c r="N326" s="295"/>
      <c r="O326" s="295"/>
      <c r="P326" s="295"/>
      <c r="Q326" s="295"/>
      <c r="R326" s="295"/>
      <c r="S326" s="295"/>
      <c r="T326" s="29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7" t="s">
        <v>239</v>
      </c>
      <c r="AU326" s="297" t="s">
        <v>244</v>
      </c>
      <c r="AV326" s="16" t="s">
        <v>244</v>
      </c>
      <c r="AW326" s="16" t="s">
        <v>32</v>
      </c>
      <c r="AX326" s="16" t="s">
        <v>76</v>
      </c>
      <c r="AY326" s="297" t="s">
        <v>232</v>
      </c>
    </row>
    <row r="327" s="15" customFormat="1">
      <c r="A327" s="15"/>
      <c r="B327" s="266"/>
      <c r="C327" s="267"/>
      <c r="D327" s="245" t="s">
        <v>239</v>
      </c>
      <c r="E327" s="268" t="s">
        <v>1</v>
      </c>
      <c r="F327" s="269" t="s">
        <v>3495</v>
      </c>
      <c r="G327" s="267"/>
      <c r="H327" s="268" t="s">
        <v>1</v>
      </c>
      <c r="I327" s="270"/>
      <c r="J327" s="267"/>
      <c r="K327" s="267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239</v>
      </c>
      <c r="AU327" s="275" t="s">
        <v>244</v>
      </c>
      <c r="AV327" s="15" t="s">
        <v>83</v>
      </c>
      <c r="AW327" s="15" t="s">
        <v>32</v>
      </c>
      <c r="AX327" s="15" t="s">
        <v>76</v>
      </c>
      <c r="AY327" s="275" t="s">
        <v>232</v>
      </c>
    </row>
    <row r="328" s="14" customFormat="1">
      <c r="A328" s="14"/>
      <c r="B328" s="255"/>
      <c r="C328" s="256"/>
      <c r="D328" s="245" t="s">
        <v>239</v>
      </c>
      <c r="E328" s="257" t="s">
        <v>1</v>
      </c>
      <c r="F328" s="258" t="s">
        <v>258</v>
      </c>
      <c r="G328" s="256"/>
      <c r="H328" s="259">
        <v>174.32600000000002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239</v>
      </c>
      <c r="AU328" s="265" t="s">
        <v>244</v>
      </c>
      <c r="AV328" s="14" t="s">
        <v>237</v>
      </c>
      <c r="AW328" s="14" t="s">
        <v>32</v>
      </c>
      <c r="AX328" s="14" t="s">
        <v>83</v>
      </c>
      <c r="AY328" s="265" t="s">
        <v>232</v>
      </c>
    </row>
    <row r="329" s="2" customFormat="1" ht="66.75" customHeight="1">
      <c r="A329" s="39"/>
      <c r="B329" s="40"/>
      <c r="C329" s="229" t="s">
        <v>417</v>
      </c>
      <c r="D329" s="229" t="s">
        <v>234</v>
      </c>
      <c r="E329" s="230" t="s">
        <v>3568</v>
      </c>
      <c r="F329" s="231" t="s">
        <v>3569</v>
      </c>
      <c r="G329" s="232" t="s">
        <v>189</v>
      </c>
      <c r="H329" s="233">
        <v>649.51599999999996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237</v>
      </c>
      <c r="AT329" s="241" t="s">
        <v>234</v>
      </c>
      <c r="AU329" s="241" t="s">
        <v>244</v>
      </c>
      <c r="AY329" s="18" t="s">
        <v>232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237</v>
      </c>
      <c r="BM329" s="241" t="s">
        <v>624</v>
      </c>
    </row>
    <row r="330" s="15" customFormat="1">
      <c r="A330" s="15"/>
      <c r="B330" s="266"/>
      <c r="C330" s="267"/>
      <c r="D330" s="245" t="s">
        <v>239</v>
      </c>
      <c r="E330" s="268" t="s">
        <v>1</v>
      </c>
      <c r="F330" s="269" t="s">
        <v>3556</v>
      </c>
      <c r="G330" s="267"/>
      <c r="H330" s="268" t="s">
        <v>1</v>
      </c>
      <c r="I330" s="270"/>
      <c r="J330" s="267"/>
      <c r="K330" s="267"/>
      <c r="L330" s="271"/>
      <c r="M330" s="272"/>
      <c r="N330" s="273"/>
      <c r="O330" s="273"/>
      <c r="P330" s="273"/>
      <c r="Q330" s="273"/>
      <c r="R330" s="273"/>
      <c r="S330" s="273"/>
      <c r="T330" s="27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5" t="s">
        <v>239</v>
      </c>
      <c r="AU330" s="275" t="s">
        <v>244</v>
      </c>
      <c r="AV330" s="15" t="s">
        <v>83</v>
      </c>
      <c r="AW330" s="15" t="s">
        <v>32</v>
      </c>
      <c r="AX330" s="15" t="s">
        <v>76</v>
      </c>
      <c r="AY330" s="275" t="s">
        <v>232</v>
      </c>
    </row>
    <row r="331" s="13" customFormat="1">
      <c r="A331" s="13"/>
      <c r="B331" s="243"/>
      <c r="C331" s="244"/>
      <c r="D331" s="245" t="s">
        <v>239</v>
      </c>
      <c r="E331" s="246" t="s">
        <v>1</v>
      </c>
      <c r="F331" s="247" t="s">
        <v>3570</v>
      </c>
      <c r="G331" s="244"/>
      <c r="H331" s="248">
        <v>649.51599999999996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239</v>
      </c>
      <c r="AU331" s="254" t="s">
        <v>244</v>
      </c>
      <c r="AV331" s="13" t="s">
        <v>85</v>
      </c>
      <c r="AW331" s="13" t="s">
        <v>32</v>
      </c>
      <c r="AX331" s="13" t="s">
        <v>76</v>
      </c>
      <c r="AY331" s="254" t="s">
        <v>232</v>
      </c>
    </row>
    <row r="332" s="16" customFormat="1">
      <c r="A332" s="16"/>
      <c r="B332" s="287"/>
      <c r="C332" s="288"/>
      <c r="D332" s="245" t="s">
        <v>239</v>
      </c>
      <c r="E332" s="289" t="s">
        <v>1</v>
      </c>
      <c r="F332" s="290" t="s">
        <v>499</v>
      </c>
      <c r="G332" s="288"/>
      <c r="H332" s="291">
        <v>649.51599999999996</v>
      </c>
      <c r="I332" s="292"/>
      <c r="J332" s="288"/>
      <c r="K332" s="288"/>
      <c r="L332" s="293"/>
      <c r="M332" s="294"/>
      <c r="N332" s="295"/>
      <c r="O332" s="295"/>
      <c r="P332" s="295"/>
      <c r="Q332" s="295"/>
      <c r="R332" s="295"/>
      <c r="S332" s="295"/>
      <c r="T332" s="29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97" t="s">
        <v>239</v>
      </c>
      <c r="AU332" s="297" t="s">
        <v>244</v>
      </c>
      <c r="AV332" s="16" t="s">
        <v>244</v>
      </c>
      <c r="AW332" s="16" t="s">
        <v>32</v>
      </c>
      <c r="AX332" s="16" t="s">
        <v>76</v>
      </c>
      <c r="AY332" s="297" t="s">
        <v>232</v>
      </c>
    </row>
    <row r="333" s="14" customFormat="1">
      <c r="A333" s="14"/>
      <c r="B333" s="255"/>
      <c r="C333" s="256"/>
      <c r="D333" s="245" t="s">
        <v>239</v>
      </c>
      <c r="E333" s="257" t="s">
        <v>1</v>
      </c>
      <c r="F333" s="258" t="s">
        <v>258</v>
      </c>
      <c r="G333" s="256"/>
      <c r="H333" s="259">
        <v>649.51599999999996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239</v>
      </c>
      <c r="AU333" s="265" t="s">
        <v>244</v>
      </c>
      <c r="AV333" s="14" t="s">
        <v>237</v>
      </c>
      <c r="AW333" s="14" t="s">
        <v>32</v>
      </c>
      <c r="AX333" s="14" t="s">
        <v>83</v>
      </c>
      <c r="AY333" s="265" t="s">
        <v>232</v>
      </c>
    </row>
    <row r="334" s="2" customFormat="1" ht="66.75" customHeight="1">
      <c r="A334" s="39"/>
      <c r="B334" s="40"/>
      <c r="C334" s="229" t="s">
        <v>422</v>
      </c>
      <c r="D334" s="229" t="s">
        <v>234</v>
      </c>
      <c r="E334" s="230" t="s">
        <v>3571</v>
      </c>
      <c r="F334" s="231" t="s">
        <v>3569</v>
      </c>
      <c r="G334" s="232" t="s">
        <v>189</v>
      </c>
      <c r="H334" s="233">
        <v>697.30399999999997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41</v>
      </c>
      <c r="O334" s="92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237</v>
      </c>
      <c r="AT334" s="241" t="s">
        <v>234</v>
      </c>
      <c r="AU334" s="241" t="s">
        <v>244</v>
      </c>
      <c r="AY334" s="18" t="s">
        <v>232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237</v>
      </c>
      <c r="BM334" s="241" t="s">
        <v>633</v>
      </c>
    </row>
    <row r="335" s="15" customFormat="1">
      <c r="A335" s="15"/>
      <c r="B335" s="266"/>
      <c r="C335" s="267"/>
      <c r="D335" s="245" t="s">
        <v>239</v>
      </c>
      <c r="E335" s="268" t="s">
        <v>1</v>
      </c>
      <c r="F335" s="269" t="s">
        <v>3556</v>
      </c>
      <c r="G335" s="267"/>
      <c r="H335" s="268" t="s">
        <v>1</v>
      </c>
      <c r="I335" s="270"/>
      <c r="J335" s="267"/>
      <c r="K335" s="267"/>
      <c r="L335" s="271"/>
      <c r="M335" s="272"/>
      <c r="N335" s="273"/>
      <c r="O335" s="273"/>
      <c r="P335" s="273"/>
      <c r="Q335" s="273"/>
      <c r="R335" s="273"/>
      <c r="S335" s="273"/>
      <c r="T335" s="27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5" t="s">
        <v>239</v>
      </c>
      <c r="AU335" s="275" t="s">
        <v>244</v>
      </c>
      <c r="AV335" s="15" t="s">
        <v>83</v>
      </c>
      <c r="AW335" s="15" t="s">
        <v>32</v>
      </c>
      <c r="AX335" s="15" t="s">
        <v>76</v>
      </c>
      <c r="AY335" s="275" t="s">
        <v>232</v>
      </c>
    </row>
    <row r="336" s="13" customFormat="1">
      <c r="A336" s="13"/>
      <c r="B336" s="243"/>
      <c r="C336" s="244"/>
      <c r="D336" s="245" t="s">
        <v>239</v>
      </c>
      <c r="E336" s="246" t="s">
        <v>1</v>
      </c>
      <c r="F336" s="247" t="s">
        <v>3572</v>
      </c>
      <c r="G336" s="244"/>
      <c r="H336" s="248">
        <v>697.30399999999997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239</v>
      </c>
      <c r="AU336" s="254" t="s">
        <v>244</v>
      </c>
      <c r="AV336" s="13" t="s">
        <v>85</v>
      </c>
      <c r="AW336" s="13" t="s">
        <v>32</v>
      </c>
      <c r="AX336" s="13" t="s">
        <v>76</v>
      </c>
      <c r="AY336" s="254" t="s">
        <v>232</v>
      </c>
    </row>
    <row r="337" s="16" customFormat="1">
      <c r="A337" s="16"/>
      <c r="B337" s="287"/>
      <c r="C337" s="288"/>
      <c r="D337" s="245" t="s">
        <v>239</v>
      </c>
      <c r="E337" s="289" t="s">
        <v>1</v>
      </c>
      <c r="F337" s="290" t="s">
        <v>499</v>
      </c>
      <c r="G337" s="288"/>
      <c r="H337" s="291">
        <v>697.30399999999997</v>
      </c>
      <c r="I337" s="292"/>
      <c r="J337" s="288"/>
      <c r="K337" s="288"/>
      <c r="L337" s="293"/>
      <c r="M337" s="294"/>
      <c r="N337" s="295"/>
      <c r="O337" s="295"/>
      <c r="P337" s="295"/>
      <c r="Q337" s="295"/>
      <c r="R337" s="295"/>
      <c r="S337" s="295"/>
      <c r="T337" s="29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7" t="s">
        <v>239</v>
      </c>
      <c r="AU337" s="297" t="s">
        <v>244</v>
      </c>
      <c r="AV337" s="16" t="s">
        <v>244</v>
      </c>
      <c r="AW337" s="16" t="s">
        <v>32</v>
      </c>
      <c r="AX337" s="16" t="s">
        <v>76</v>
      </c>
      <c r="AY337" s="297" t="s">
        <v>232</v>
      </c>
    </row>
    <row r="338" s="15" customFormat="1">
      <c r="A338" s="15"/>
      <c r="B338" s="266"/>
      <c r="C338" s="267"/>
      <c r="D338" s="245" t="s">
        <v>239</v>
      </c>
      <c r="E338" s="268" t="s">
        <v>1</v>
      </c>
      <c r="F338" s="269" t="s">
        <v>3495</v>
      </c>
      <c r="G338" s="267"/>
      <c r="H338" s="268" t="s">
        <v>1</v>
      </c>
      <c r="I338" s="270"/>
      <c r="J338" s="267"/>
      <c r="K338" s="267"/>
      <c r="L338" s="271"/>
      <c r="M338" s="272"/>
      <c r="N338" s="273"/>
      <c r="O338" s="273"/>
      <c r="P338" s="273"/>
      <c r="Q338" s="273"/>
      <c r="R338" s="273"/>
      <c r="S338" s="273"/>
      <c r="T338" s="27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5" t="s">
        <v>239</v>
      </c>
      <c r="AU338" s="275" t="s">
        <v>244</v>
      </c>
      <c r="AV338" s="15" t="s">
        <v>83</v>
      </c>
      <c r="AW338" s="15" t="s">
        <v>32</v>
      </c>
      <c r="AX338" s="15" t="s">
        <v>76</v>
      </c>
      <c r="AY338" s="275" t="s">
        <v>232</v>
      </c>
    </row>
    <row r="339" s="14" customFormat="1">
      <c r="A339" s="14"/>
      <c r="B339" s="255"/>
      <c r="C339" s="256"/>
      <c r="D339" s="245" t="s">
        <v>239</v>
      </c>
      <c r="E339" s="257" t="s">
        <v>1</v>
      </c>
      <c r="F339" s="258" t="s">
        <v>258</v>
      </c>
      <c r="G339" s="256"/>
      <c r="H339" s="259">
        <v>697.30399999999997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239</v>
      </c>
      <c r="AU339" s="265" t="s">
        <v>244</v>
      </c>
      <c r="AV339" s="14" t="s">
        <v>237</v>
      </c>
      <c r="AW339" s="14" t="s">
        <v>32</v>
      </c>
      <c r="AX339" s="14" t="s">
        <v>83</v>
      </c>
      <c r="AY339" s="265" t="s">
        <v>232</v>
      </c>
    </row>
    <row r="340" s="2" customFormat="1" ht="44.25" customHeight="1">
      <c r="A340" s="39"/>
      <c r="B340" s="40"/>
      <c r="C340" s="229" t="s">
        <v>429</v>
      </c>
      <c r="D340" s="229" t="s">
        <v>234</v>
      </c>
      <c r="E340" s="230" t="s">
        <v>3573</v>
      </c>
      <c r="F340" s="231" t="s">
        <v>3574</v>
      </c>
      <c r="G340" s="232" t="s">
        <v>189</v>
      </c>
      <c r="H340" s="233">
        <v>8.5050000000000008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237</v>
      </c>
      <c r="AT340" s="241" t="s">
        <v>234</v>
      </c>
      <c r="AU340" s="241" t="s">
        <v>244</v>
      </c>
      <c r="AY340" s="18" t="s">
        <v>232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237</v>
      </c>
      <c r="BM340" s="241" t="s">
        <v>642</v>
      </c>
    </row>
    <row r="341" s="13" customFormat="1">
      <c r="A341" s="13"/>
      <c r="B341" s="243"/>
      <c r="C341" s="244"/>
      <c r="D341" s="245" t="s">
        <v>239</v>
      </c>
      <c r="E341" s="246" t="s">
        <v>1</v>
      </c>
      <c r="F341" s="247" t="s">
        <v>3532</v>
      </c>
      <c r="G341" s="244"/>
      <c r="H341" s="248">
        <v>8.5050000000000008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239</v>
      </c>
      <c r="AU341" s="254" t="s">
        <v>244</v>
      </c>
      <c r="AV341" s="13" t="s">
        <v>85</v>
      </c>
      <c r="AW341" s="13" t="s">
        <v>32</v>
      </c>
      <c r="AX341" s="13" t="s">
        <v>76</v>
      </c>
      <c r="AY341" s="254" t="s">
        <v>232</v>
      </c>
    </row>
    <row r="342" s="16" customFormat="1">
      <c r="A342" s="16"/>
      <c r="B342" s="287"/>
      <c r="C342" s="288"/>
      <c r="D342" s="245" t="s">
        <v>239</v>
      </c>
      <c r="E342" s="289" t="s">
        <v>1</v>
      </c>
      <c r="F342" s="290" t="s">
        <v>499</v>
      </c>
      <c r="G342" s="288"/>
      <c r="H342" s="291">
        <v>8.5050000000000008</v>
      </c>
      <c r="I342" s="292"/>
      <c r="J342" s="288"/>
      <c r="K342" s="288"/>
      <c r="L342" s="293"/>
      <c r="M342" s="294"/>
      <c r="N342" s="295"/>
      <c r="O342" s="295"/>
      <c r="P342" s="295"/>
      <c r="Q342" s="295"/>
      <c r="R342" s="295"/>
      <c r="S342" s="295"/>
      <c r="T342" s="29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97" t="s">
        <v>239</v>
      </c>
      <c r="AU342" s="297" t="s">
        <v>244</v>
      </c>
      <c r="AV342" s="16" t="s">
        <v>244</v>
      </c>
      <c r="AW342" s="16" t="s">
        <v>32</v>
      </c>
      <c r="AX342" s="16" t="s">
        <v>76</v>
      </c>
      <c r="AY342" s="297" t="s">
        <v>232</v>
      </c>
    </row>
    <row r="343" s="14" customFormat="1">
      <c r="A343" s="14"/>
      <c r="B343" s="255"/>
      <c r="C343" s="256"/>
      <c r="D343" s="245" t="s">
        <v>239</v>
      </c>
      <c r="E343" s="257" t="s">
        <v>1</v>
      </c>
      <c r="F343" s="258" t="s">
        <v>258</v>
      </c>
      <c r="G343" s="256"/>
      <c r="H343" s="259">
        <v>8.5050000000000008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239</v>
      </c>
      <c r="AU343" s="265" t="s">
        <v>244</v>
      </c>
      <c r="AV343" s="14" t="s">
        <v>237</v>
      </c>
      <c r="AW343" s="14" t="s">
        <v>32</v>
      </c>
      <c r="AX343" s="14" t="s">
        <v>83</v>
      </c>
      <c r="AY343" s="265" t="s">
        <v>232</v>
      </c>
    </row>
    <row r="344" s="12" customFormat="1" ht="20.88" customHeight="1">
      <c r="A344" s="12"/>
      <c r="B344" s="213"/>
      <c r="C344" s="214"/>
      <c r="D344" s="215" t="s">
        <v>75</v>
      </c>
      <c r="E344" s="227" t="s">
        <v>326</v>
      </c>
      <c r="F344" s="227" t="s">
        <v>3575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SUM(P345:P393)</f>
        <v>0</v>
      </c>
      <c r="Q344" s="221"/>
      <c r="R344" s="222">
        <f>SUM(R345:R393)</f>
        <v>0</v>
      </c>
      <c r="S344" s="221"/>
      <c r="T344" s="223">
        <f>SUM(T345:T393)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83</v>
      </c>
      <c r="AT344" s="225" t="s">
        <v>75</v>
      </c>
      <c r="AU344" s="225" t="s">
        <v>85</v>
      </c>
      <c r="AY344" s="224" t="s">
        <v>232</v>
      </c>
      <c r="BK344" s="226">
        <f>SUM(BK345:BK393)</f>
        <v>0</v>
      </c>
    </row>
    <row r="345" s="2" customFormat="1" ht="44.25" customHeight="1">
      <c r="A345" s="39"/>
      <c r="B345" s="40"/>
      <c r="C345" s="229" t="s">
        <v>436</v>
      </c>
      <c r="D345" s="229" t="s">
        <v>234</v>
      </c>
      <c r="E345" s="230" t="s">
        <v>3576</v>
      </c>
      <c r="F345" s="231" t="s">
        <v>3577</v>
      </c>
      <c r="G345" s="232" t="s">
        <v>189</v>
      </c>
      <c r="H345" s="233">
        <v>15</v>
      </c>
      <c r="I345" s="234"/>
      <c r="J345" s="235">
        <f>ROUND(I345*H345,2)</f>
        <v>0</v>
      </c>
      <c r="K345" s="236"/>
      <c r="L345" s="45"/>
      <c r="M345" s="237" t="s">
        <v>1</v>
      </c>
      <c r="N345" s="238" t="s">
        <v>41</v>
      </c>
      <c r="O345" s="92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237</v>
      </c>
      <c r="AT345" s="241" t="s">
        <v>234</v>
      </c>
      <c r="AU345" s="241" t="s">
        <v>244</v>
      </c>
      <c r="AY345" s="18" t="s">
        <v>232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237</v>
      </c>
      <c r="BM345" s="241" t="s">
        <v>654</v>
      </c>
    </row>
    <row r="346" s="13" customFormat="1">
      <c r="A346" s="13"/>
      <c r="B346" s="243"/>
      <c r="C346" s="244"/>
      <c r="D346" s="245" t="s">
        <v>239</v>
      </c>
      <c r="E346" s="246" t="s">
        <v>1</v>
      </c>
      <c r="F346" s="247" t="s">
        <v>3578</v>
      </c>
      <c r="G346" s="244"/>
      <c r="H346" s="248">
        <v>15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239</v>
      </c>
      <c r="AU346" s="254" t="s">
        <v>244</v>
      </c>
      <c r="AV346" s="13" t="s">
        <v>85</v>
      </c>
      <c r="AW346" s="13" t="s">
        <v>32</v>
      </c>
      <c r="AX346" s="13" t="s">
        <v>76</v>
      </c>
      <c r="AY346" s="254" t="s">
        <v>232</v>
      </c>
    </row>
    <row r="347" s="14" customFormat="1">
      <c r="A347" s="14"/>
      <c r="B347" s="255"/>
      <c r="C347" s="256"/>
      <c r="D347" s="245" t="s">
        <v>239</v>
      </c>
      <c r="E347" s="257" t="s">
        <v>1</v>
      </c>
      <c r="F347" s="258" t="s">
        <v>258</v>
      </c>
      <c r="G347" s="256"/>
      <c r="H347" s="259">
        <v>15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239</v>
      </c>
      <c r="AU347" s="265" t="s">
        <v>244</v>
      </c>
      <c r="AV347" s="14" t="s">
        <v>237</v>
      </c>
      <c r="AW347" s="14" t="s">
        <v>32</v>
      </c>
      <c r="AX347" s="14" t="s">
        <v>83</v>
      </c>
      <c r="AY347" s="265" t="s">
        <v>232</v>
      </c>
    </row>
    <row r="348" s="2" customFormat="1" ht="44.25" customHeight="1">
      <c r="A348" s="39"/>
      <c r="B348" s="40"/>
      <c r="C348" s="229" t="s">
        <v>450</v>
      </c>
      <c r="D348" s="229" t="s">
        <v>234</v>
      </c>
      <c r="E348" s="230" t="s">
        <v>3579</v>
      </c>
      <c r="F348" s="231" t="s">
        <v>3580</v>
      </c>
      <c r="G348" s="232" t="s">
        <v>329</v>
      </c>
      <c r="H348" s="233">
        <v>543.96900000000005</v>
      </c>
      <c r="I348" s="234"/>
      <c r="J348" s="235">
        <f>ROUND(I348*H348,2)</f>
        <v>0</v>
      </c>
      <c r="K348" s="236"/>
      <c r="L348" s="45"/>
      <c r="M348" s="237" t="s">
        <v>1</v>
      </c>
      <c r="N348" s="238" t="s">
        <v>41</v>
      </c>
      <c r="O348" s="92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237</v>
      </c>
      <c r="AT348" s="241" t="s">
        <v>234</v>
      </c>
      <c r="AU348" s="241" t="s">
        <v>244</v>
      </c>
      <c r="AY348" s="18" t="s">
        <v>232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83</v>
      </c>
      <c r="BK348" s="242">
        <f>ROUND(I348*H348,2)</f>
        <v>0</v>
      </c>
      <c r="BL348" s="18" t="s">
        <v>237</v>
      </c>
      <c r="BM348" s="241" t="s">
        <v>662</v>
      </c>
    </row>
    <row r="349" s="2" customFormat="1">
      <c r="A349" s="39"/>
      <c r="B349" s="40"/>
      <c r="C349" s="41"/>
      <c r="D349" s="245" t="s">
        <v>578</v>
      </c>
      <c r="E349" s="41"/>
      <c r="F349" s="298" t="s">
        <v>3581</v>
      </c>
      <c r="G349" s="41"/>
      <c r="H349" s="41"/>
      <c r="I349" s="299"/>
      <c r="J349" s="41"/>
      <c r="K349" s="41"/>
      <c r="L349" s="45"/>
      <c r="M349" s="300"/>
      <c r="N349" s="301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578</v>
      </c>
      <c r="AU349" s="18" t="s">
        <v>244</v>
      </c>
    </row>
    <row r="350" s="13" customFormat="1">
      <c r="A350" s="13"/>
      <c r="B350" s="243"/>
      <c r="C350" s="244"/>
      <c r="D350" s="245" t="s">
        <v>239</v>
      </c>
      <c r="E350" s="246" t="s">
        <v>1</v>
      </c>
      <c r="F350" s="247" t="s">
        <v>3582</v>
      </c>
      <c r="G350" s="244"/>
      <c r="H350" s="248">
        <v>259.80599999999998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239</v>
      </c>
      <c r="AU350" s="254" t="s">
        <v>244</v>
      </c>
      <c r="AV350" s="13" t="s">
        <v>85</v>
      </c>
      <c r="AW350" s="13" t="s">
        <v>32</v>
      </c>
      <c r="AX350" s="13" t="s">
        <v>76</v>
      </c>
      <c r="AY350" s="254" t="s">
        <v>232</v>
      </c>
    </row>
    <row r="351" s="13" customFormat="1">
      <c r="A351" s="13"/>
      <c r="B351" s="243"/>
      <c r="C351" s="244"/>
      <c r="D351" s="245" t="s">
        <v>239</v>
      </c>
      <c r="E351" s="246" t="s">
        <v>1</v>
      </c>
      <c r="F351" s="247" t="s">
        <v>3583</v>
      </c>
      <c r="G351" s="244"/>
      <c r="H351" s="248">
        <v>284.16300000000001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239</v>
      </c>
      <c r="AU351" s="254" t="s">
        <v>244</v>
      </c>
      <c r="AV351" s="13" t="s">
        <v>85</v>
      </c>
      <c r="AW351" s="13" t="s">
        <v>32</v>
      </c>
      <c r="AX351" s="13" t="s">
        <v>76</v>
      </c>
      <c r="AY351" s="254" t="s">
        <v>232</v>
      </c>
    </row>
    <row r="352" s="16" customFormat="1">
      <c r="A352" s="16"/>
      <c r="B352" s="287"/>
      <c r="C352" s="288"/>
      <c r="D352" s="245" t="s">
        <v>239</v>
      </c>
      <c r="E352" s="289" t="s">
        <v>1</v>
      </c>
      <c r="F352" s="290" t="s">
        <v>499</v>
      </c>
      <c r="G352" s="288"/>
      <c r="H352" s="291">
        <v>543.96900000000005</v>
      </c>
      <c r="I352" s="292"/>
      <c r="J352" s="288"/>
      <c r="K352" s="288"/>
      <c r="L352" s="293"/>
      <c r="M352" s="294"/>
      <c r="N352" s="295"/>
      <c r="O352" s="295"/>
      <c r="P352" s="295"/>
      <c r="Q352" s="295"/>
      <c r="R352" s="295"/>
      <c r="S352" s="295"/>
      <c r="T352" s="29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7" t="s">
        <v>239</v>
      </c>
      <c r="AU352" s="297" t="s">
        <v>244</v>
      </c>
      <c r="AV352" s="16" t="s">
        <v>244</v>
      </c>
      <c r="AW352" s="16" t="s">
        <v>32</v>
      </c>
      <c r="AX352" s="16" t="s">
        <v>76</v>
      </c>
      <c r="AY352" s="297" t="s">
        <v>232</v>
      </c>
    </row>
    <row r="353" s="15" customFormat="1">
      <c r="A353" s="15"/>
      <c r="B353" s="266"/>
      <c r="C353" s="267"/>
      <c r="D353" s="245" t="s">
        <v>239</v>
      </c>
      <c r="E353" s="268" t="s">
        <v>1</v>
      </c>
      <c r="F353" s="269" t="s">
        <v>3495</v>
      </c>
      <c r="G353" s="267"/>
      <c r="H353" s="268" t="s">
        <v>1</v>
      </c>
      <c r="I353" s="270"/>
      <c r="J353" s="267"/>
      <c r="K353" s="267"/>
      <c r="L353" s="271"/>
      <c r="M353" s="272"/>
      <c r="N353" s="273"/>
      <c r="O353" s="273"/>
      <c r="P353" s="273"/>
      <c r="Q353" s="273"/>
      <c r="R353" s="273"/>
      <c r="S353" s="273"/>
      <c r="T353" s="27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5" t="s">
        <v>239</v>
      </c>
      <c r="AU353" s="275" t="s">
        <v>244</v>
      </c>
      <c r="AV353" s="15" t="s">
        <v>83</v>
      </c>
      <c r="AW353" s="15" t="s">
        <v>32</v>
      </c>
      <c r="AX353" s="15" t="s">
        <v>76</v>
      </c>
      <c r="AY353" s="275" t="s">
        <v>232</v>
      </c>
    </row>
    <row r="354" s="14" customFormat="1">
      <c r="A354" s="14"/>
      <c r="B354" s="255"/>
      <c r="C354" s="256"/>
      <c r="D354" s="245" t="s">
        <v>239</v>
      </c>
      <c r="E354" s="257" t="s">
        <v>1</v>
      </c>
      <c r="F354" s="258" t="s">
        <v>258</v>
      </c>
      <c r="G354" s="256"/>
      <c r="H354" s="259">
        <v>543.96900000000005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239</v>
      </c>
      <c r="AU354" s="265" t="s">
        <v>244</v>
      </c>
      <c r="AV354" s="14" t="s">
        <v>237</v>
      </c>
      <c r="AW354" s="14" t="s">
        <v>32</v>
      </c>
      <c r="AX354" s="14" t="s">
        <v>83</v>
      </c>
      <c r="AY354" s="265" t="s">
        <v>232</v>
      </c>
    </row>
    <row r="355" s="2" customFormat="1" ht="44.25" customHeight="1">
      <c r="A355" s="39"/>
      <c r="B355" s="40"/>
      <c r="C355" s="229" t="s">
        <v>1230</v>
      </c>
      <c r="D355" s="229" t="s">
        <v>234</v>
      </c>
      <c r="E355" s="230" t="s">
        <v>3584</v>
      </c>
      <c r="F355" s="231" t="s">
        <v>3585</v>
      </c>
      <c r="G355" s="232" t="s">
        <v>329</v>
      </c>
      <c r="H355" s="233">
        <v>583.99300000000005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41</v>
      </c>
      <c r="O355" s="92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237</v>
      </c>
      <c r="AT355" s="241" t="s">
        <v>234</v>
      </c>
      <c r="AU355" s="241" t="s">
        <v>244</v>
      </c>
      <c r="AY355" s="18" t="s">
        <v>232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83</v>
      </c>
      <c r="BK355" s="242">
        <f>ROUND(I355*H355,2)</f>
        <v>0</v>
      </c>
      <c r="BL355" s="18" t="s">
        <v>237</v>
      </c>
      <c r="BM355" s="241" t="s">
        <v>671</v>
      </c>
    </row>
    <row r="356" s="15" customFormat="1">
      <c r="A356" s="15"/>
      <c r="B356" s="266"/>
      <c r="C356" s="267"/>
      <c r="D356" s="245" t="s">
        <v>239</v>
      </c>
      <c r="E356" s="268" t="s">
        <v>1</v>
      </c>
      <c r="F356" s="269" t="s">
        <v>3586</v>
      </c>
      <c r="G356" s="267"/>
      <c r="H356" s="268" t="s">
        <v>1</v>
      </c>
      <c r="I356" s="270"/>
      <c r="J356" s="267"/>
      <c r="K356" s="267"/>
      <c r="L356" s="271"/>
      <c r="M356" s="272"/>
      <c r="N356" s="273"/>
      <c r="O356" s="273"/>
      <c r="P356" s="273"/>
      <c r="Q356" s="273"/>
      <c r="R356" s="273"/>
      <c r="S356" s="273"/>
      <c r="T356" s="27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5" t="s">
        <v>239</v>
      </c>
      <c r="AU356" s="275" t="s">
        <v>244</v>
      </c>
      <c r="AV356" s="15" t="s">
        <v>83</v>
      </c>
      <c r="AW356" s="15" t="s">
        <v>32</v>
      </c>
      <c r="AX356" s="15" t="s">
        <v>76</v>
      </c>
      <c r="AY356" s="275" t="s">
        <v>232</v>
      </c>
    </row>
    <row r="357" s="13" customFormat="1">
      <c r="A357" s="13"/>
      <c r="B357" s="243"/>
      <c r="C357" s="244"/>
      <c r="D357" s="245" t="s">
        <v>239</v>
      </c>
      <c r="E357" s="246" t="s">
        <v>1</v>
      </c>
      <c r="F357" s="247" t="s">
        <v>3587</v>
      </c>
      <c r="G357" s="244"/>
      <c r="H357" s="248">
        <v>278.92200000000003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239</v>
      </c>
      <c r="AU357" s="254" t="s">
        <v>244</v>
      </c>
      <c r="AV357" s="13" t="s">
        <v>85</v>
      </c>
      <c r="AW357" s="13" t="s">
        <v>32</v>
      </c>
      <c r="AX357" s="13" t="s">
        <v>76</v>
      </c>
      <c r="AY357" s="254" t="s">
        <v>232</v>
      </c>
    </row>
    <row r="358" s="13" customFormat="1">
      <c r="A358" s="13"/>
      <c r="B358" s="243"/>
      <c r="C358" s="244"/>
      <c r="D358" s="245" t="s">
        <v>239</v>
      </c>
      <c r="E358" s="246" t="s">
        <v>1</v>
      </c>
      <c r="F358" s="247" t="s">
        <v>3588</v>
      </c>
      <c r="G358" s="244"/>
      <c r="H358" s="248">
        <v>305.07100000000003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239</v>
      </c>
      <c r="AU358" s="254" t="s">
        <v>244</v>
      </c>
      <c r="AV358" s="13" t="s">
        <v>85</v>
      </c>
      <c r="AW358" s="13" t="s">
        <v>32</v>
      </c>
      <c r="AX358" s="13" t="s">
        <v>76</v>
      </c>
      <c r="AY358" s="254" t="s">
        <v>232</v>
      </c>
    </row>
    <row r="359" s="16" customFormat="1">
      <c r="A359" s="16"/>
      <c r="B359" s="287"/>
      <c r="C359" s="288"/>
      <c r="D359" s="245" t="s">
        <v>239</v>
      </c>
      <c r="E359" s="289" t="s">
        <v>1</v>
      </c>
      <c r="F359" s="290" t="s">
        <v>499</v>
      </c>
      <c r="G359" s="288"/>
      <c r="H359" s="291">
        <v>583.99300000000005</v>
      </c>
      <c r="I359" s="292"/>
      <c r="J359" s="288"/>
      <c r="K359" s="288"/>
      <c r="L359" s="293"/>
      <c r="M359" s="294"/>
      <c r="N359" s="295"/>
      <c r="O359" s="295"/>
      <c r="P359" s="295"/>
      <c r="Q359" s="295"/>
      <c r="R359" s="295"/>
      <c r="S359" s="295"/>
      <c r="T359" s="29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7" t="s">
        <v>239</v>
      </c>
      <c r="AU359" s="297" t="s">
        <v>244</v>
      </c>
      <c r="AV359" s="16" t="s">
        <v>244</v>
      </c>
      <c r="AW359" s="16" t="s">
        <v>32</v>
      </c>
      <c r="AX359" s="16" t="s">
        <v>76</v>
      </c>
      <c r="AY359" s="297" t="s">
        <v>232</v>
      </c>
    </row>
    <row r="360" s="15" customFormat="1">
      <c r="A360" s="15"/>
      <c r="B360" s="266"/>
      <c r="C360" s="267"/>
      <c r="D360" s="245" t="s">
        <v>239</v>
      </c>
      <c r="E360" s="268" t="s">
        <v>1</v>
      </c>
      <c r="F360" s="269" t="s">
        <v>3495</v>
      </c>
      <c r="G360" s="267"/>
      <c r="H360" s="268" t="s">
        <v>1</v>
      </c>
      <c r="I360" s="270"/>
      <c r="J360" s="267"/>
      <c r="K360" s="267"/>
      <c r="L360" s="271"/>
      <c r="M360" s="272"/>
      <c r="N360" s="273"/>
      <c r="O360" s="273"/>
      <c r="P360" s="273"/>
      <c r="Q360" s="273"/>
      <c r="R360" s="273"/>
      <c r="S360" s="273"/>
      <c r="T360" s="27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5" t="s">
        <v>239</v>
      </c>
      <c r="AU360" s="275" t="s">
        <v>244</v>
      </c>
      <c r="AV360" s="15" t="s">
        <v>83</v>
      </c>
      <c r="AW360" s="15" t="s">
        <v>32</v>
      </c>
      <c r="AX360" s="15" t="s">
        <v>76</v>
      </c>
      <c r="AY360" s="275" t="s">
        <v>232</v>
      </c>
    </row>
    <row r="361" s="14" customFormat="1">
      <c r="A361" s="14"/>
      <c r="B361" s="255"/>
      <c r="C361" s="256"/>
      <c r="D361" s="245" t="s">
        <v>239</v>
      </c>
      <c r="E361" s="257" t="s">
        <v>1</v>
      </c>
      <c r="F361" s="258" t="s">
        <v>258</v>
      </c>
      <c r="G361" s="256"/>
      <c r="H361" s="259">
        <v>583.99300000000005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239</v>
      </c>
      <c r="AU361" s="265" t="s">
        <v>244</v>
      </c>
      <c r="AV361" s="14" t="s">
        <v>237</v>
      </c>
      <c r="AW361" s="14" t="s">
        <v>32</v>
      </c>
      <c r="AX361" s="14" t="s">
        <v>83</v>
      </c>
      <c r="AY361" s="265" t="s">
        <v>232</v>
      </c>
    </row>
    <row r="362" s="2" customFormat="1" ht="37.8" customHeight="1">
      <c r="A362" s="39"/>
      <c r="B362" s="40"/>
      <c r="C362" s="229" t="s">
        <v>455</v>
      </c>
      <c r="D362" s="229" t="s">
        <v>234</v>
      </c>
      <c r="E362" s="230" t="s">
        <v>1372</v>
      </c>
      <c r="F362" s="231" t="s">
        <v>3589</v>
      </c>
      <c r="G362" s="232" t="s">
        <v>189</v>
      </c>
      <c r="H362" s="233">
        <v>324.75799999999998</v>
      </c>
      <c r="I362" s="234"/>
      <c r="J362" s="235">
        <f>ROUND(I362*H362,2)</f>
        <v>0</v>
      </c>
      <c r="K362" s="236"/>
      <c r="L362" s="45"/>
      <c r="M362" s="237" t="s">
        <v>1</v>
      </c>
      <c r="N362" s="238" t="s">
        <v>41</v>
      </c>
      <c r="O362" s="92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237</v>
      </c>
      <c r="AT362" s="241" t="s">
        <v>234</v>
      </c>
      <c r="AU362" s="241" t="s">
        <v>244</v>
      </c>
      <c r="AY362" s="18" t="s">
        <v>232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83</v>
      </c>
      <c r="BK362" s="242">
        <f>ROUND(I362*H362,2)</f>
        <v>0</v>
      </c>
      <c r="BL362" s="18" t="s">
        <v>237</v>
      </c>
      <c r="BM362" s="241" t="s">
        <v>686</v>
      </c>
    </row>
    <row r="363" s="13" customFormat="1">
      <c r="A363" s="13"/>
      <c r="B363" s="243"/>
      <c r="C363" s="244"/>
      <c r="D363" s="245" t="s">
        <v>239</v>
      </c>
      <c r="E363" s="246" t="s">
        <v>1</v>
      </c>
      <c r="F363" s="247" t="s">
        <v>3590</v>
      </c>
      <c r="G363" s="244"/>
      <c r="H363" s="248">
        <v>162.37899999999999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239</v>
      </c>
      <c r="AU363" s="254" t="s">
        <v>244</v>
      </c>
      <c r="AV363" s="13" t="s">
        <v>85</v>
      </c>
      <c r="AW363" s="13" t="s">
        <v>32</v>
      </c>
      <c r="AX363" s="13" t="s">
        <v>76</v>
      </c>
      <c r="AY363" s="254" t="s">
        <v>232</v>
      </c>
    </row>
    <row r="364" s="13" customFormat="1">
      <c r="A364" s="13"/>
      <c r="B364" s="243"/>
      <c r="C364" s="244"/>
      <c r="D364" s="245" t="s">
        <v>239</v>
      </c>
      <c r="E364" s="246" t="s">
        <v>1</v>
      </c>
      <c r="F364" s="247" t="s">
        <v>3591</v>
      </c>
      <c r="G364" s="244"/>
      <c r="H364" s="248">
        <v>162.37899999999999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239</v>
      </c>
      <c r="AU364" s="254" t="s">
        <v>244</v>
      </c>
      <c r="AV364" s="13" t="s">
        <v>85</v>
      </c>
      <c r="AW364" s="13" t="s">
        <v>32</v>
      </c>
      <c r="AX364" s="13" t="s">
        <v>76</v>
      </c>
      <c r="AY364" s="254" t="s">
        <v>232</v>
      </c>
    </row>
    <row r="365" s="16" customFormat="1">
      <c r="A365" s="16"/>
      <c r="B365" s="287"/>
      <c r="C365" s="288"/>
      <c r="D365" s="245" t="s">
        <v>239</v>
      </c>
      <c r="E365" s="289" t="s">
        <v>1</v>
      </c>
      <c r="F365" s="290" t="s">
        <v>499</v>
      </c>
      <c r="G365" s="288"/>
      <c r="H365" s="291">
        <v>324.75799999999998</v>
      </c>
      <c r="I365" s="292"/>
      <c r="J365" s="288"/>
      <c r="K365" s="288"/>
      <c r="L365" s="293"/>
      <c r="M365" s="294"/>
      <c r="N365" s="295"/>
      <c r="O365" s="295"/>
      <c r="P365" s="295"/>
      <c r="Q365" s="295"/>
      <c r="R365" s="295"/>
      <c r="S365" s="295"/>
      <c r="T365" s="29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7" t="s">
        <v>239</v>
      </c>
      <c r="AU365" s="297" t="s">
        <v>244</v>
      </c>
      <c r="AV365" s="16" t="s">
        <v>244</v>
      </c>
      <c r="AW365" s="16" t="s">
        <v>32</v>
      </c>
      <c r="AX365" s="16" t="s">
        <v>76</v>
      </c>
      <c r="AY365" s="297" t="s">
        <v>232</v>
      </c>
    </row>
    <row r="366" s="14" customFormat="1">
      <c r="A366" s="14"/>
      <c r="B366" s="255"/>
      <c r="C366" s="256"/>
      <c r="D366" s="245" t="s">
        <v>239</v>
      </c>
      <c r="E366" s="257" t="s">
        <v>1</v>
      </c>
      <c r="F366" s="258" t="s">
        <v>258</v>
      </c>
      <c r="G366" s="256"/>
      <c r="H366" s="259">
        <v>324.75799999999998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239</v>
      </c>
      <c r="AU366" s="265" t="s">
        <v>244</v>
      </c>
      <c r="AV366" s="14" t="s">
        <v>237</v>
      </c>
      <c r="AW366" s="14" t="s">
        <v>32</v>
      </c>
      <c r="AX366" s="14" t="s">
        <v>83</v>
      </c>
      <c r="AY366" s="265" t="s">
        <v>232</v>
      </c>
    </row>
    <row r="367" s="2" customFormat="1" ht="37.8" customHeight="1">
      <c r="A367" s="39"/>
      <c r="B367" s="40"/>
      <c r="C367" s="229" t="s">
        <v>460</v>
      </c>
      <c r="D367" s="229" t="s">
        <v>234</v>
      </c>
      <c r="E367" s="230" t="s">
        <v>3592</v>
      </c>
      <c r="F367" s="231" t="s">
        <v>3593</v>
      </c>
      <c r="G367" s="232" t="s">
        <v>189</v>
      </c>
      <c r="H367" s="233">
        <v>348.65199999999999</v>
      </c>
      <c r="I367" s="234"/>
      <c r="J367" s="235">
        <f>ROUND(I367*H367,2)</f>
        <v>0</v>
      </c>
      <c r="K367" s="236"/>
      <c r="L367" s="45"/>
      <c r="M367" s="237" t="s">
        <v>1</v>
      </c>
      <c r="N367" s="238" t="s">
        <v>41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237</v>
      </c>
      <c r="AT367" s="241" t="s">
        <v>234</v>
      </c>
      <c r="AU367" s="241" t="s">
        <v>244</v>
      </c>
      <c r="AY367" s="18" t="s">
        <v>232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83</v>
      </c>
      <c r="BK367" s="242">
        <f>ROUND(I367*H367,2)</f>
        <v>0</v>
      </c>
      <c r="BL367" s="18" t="s">
        <v>237</v>
      </c>
      <c r="BM367" s="241" t="s">
        <v>697</v>
      </c>
    </row>
    <row r="368" s="2" customFormat="1">
      <c r="A368" s="39"/>
      <c r="B368" s="40"/>
      <c r="C368" s="41"/>
      <c r="D368" s="245" t="s">
        <v>578</v>
      </c>
      <c r="E368" s="41"/>
      <c r="F368" s="298" t="s">
        <v>3581</v>
      </c>
      <c r="G368" s="41"/>
      <c r="H368" s="41"/>
      <c r="I368" s="299"/>
      <c r="J368" s="41"/>
      <c r="K368" s="41"/>
      <c r="L368" s="45"/>
      <c r="M368" s="300"/>
      <c r="N368" s="301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578</v>
      </c>
      <c r="AU368" s="18" t="s">
        <v>244</v>
      </c>
    </row>
    <row r="369" s="13" customFormat="1">
      <c r="A369" s="13"/>
      <c r="B369" s="243"/>
      <c r="C369" s="244"/>
      <c r="D369" s="245" t="s">
        <v>239</v>
      </c>
      <c r="E369" s="246" t="s">
        <v>1</v>
      </c>
      <c r="F369" s="247" t="s">
        <v>3594</v>
      </c>
      <c r="G369" s="244"/>
      <c r="H369" s="248">
        <v>174.32599999999999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239</v>
      </c>
      <c r="AU369" s="254" t="s">
        <v>244</v>
      </c>
      <c r="AV369" s="13" t="s">
        <v>85</v>
      </c>
      <c r="AW369" s="13" t="s">
        <v>32</v>
      </c>
      <c r="AX369" s="13" t="s">
        <v>76</v>
      </c>
      <c r="AY369" s="254" t="s">
        <v>232</v>
      </c>
    </row>
    <row r="370" s="13" customFormat="1">
      <c r="A370" s="13"/>
      <c r="B370" s="243"/>
      <c r="C370" s="244"/>
      <c r="D370" s="245" t="s">
        <v>239</v>
      </c>
      <c r="E370" s="246" t="s">
        <v>1</v>
      </c>
      <c r="F370" s="247" t="s">
        <v>3595</v>
      </c>
      <c r="G370" s="244"/>
      <c r="H370" s="248">
        <v>174.32599999999999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239</v>
      </c>
      <c r="AU370" s="254" t="s">
        <v>244</v>
      </c>
      <c r="AV370" s="13" t="s">
        <v>85</v>
      </c>
      <c r="AW370" s="13" t="s">
        <v>32</v>
      </c>
      <c r="AX370" s="13" t="s">
        <v>76</v>
      </c>
      <c r="AY370" s="254" t="s">
        <v>232</v>
      </c>
    </row>
    <row r="371" s="16" customFormat="1">
      <c r="A371" s="16"/>
      <c r="B371" s="287"/>
      <c r="C371" s="288"/>
      <c r="D371" s="245" t="s">
        <v>239</v>
      </c>
      <c r="E371" s="289" t="s">
        <v>1</v>
      </c>
      <c r="F371" s="290" t="s">
        <v>499</v>
      </c>
      <c r="G371" s="288"/>
      <c r="H371" s="291">
        <v>348.65199999999999</v>
      </c>
      <c r="I371" s="292"/>
      <c r="J371" s="288"/>
      <c r="K371" s="288"/>
      <c r="L371" s="293"/>
      <c r="M371" s="294"/>
      <c r="N371" s="295"/>
      <c r="O371" s="295"/>
      <c r="P371" s="295"/>
      <c r="Q371" s="295"/>
      <c r="R371" s="295"/>
      <c r="S371" s="295"/>
      <c r="T371" s="29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97" t="s">
        <v>239</v>
      </c>
      <c r="AU371" s="297" t="s">
        <v>244</v>
      </c>
      <c r="AV371" s="16" t="s">
        <v>244</v>
      </c>
      <c r="AW371" s="16" t="s">
        <v>32</v>
      </c>
      <c r="AX371" s="16" t="s">
        <v>76</v>
      </c>
      <c r="AY371" s="297" t="s">
        <v>232</v>
      </c>
    </row>
    <row r="372" s="15" customFormat="1">
      <c r="A372" s="15"/>
      <c r="B372" s="266"/>
      <c r="C372" s="267"/>
      <c r="D372" s="245" t="s">
        <v>239</v>
      </c>
      <c r="E372" s="268" t="s">
        <v>1</v>
      </c>
      <c r="F372" s="269" t="s">
        <v>3495</v>
      </c>
      <c r="G372" s="267"/>
      <c r="H372" s="268" t="s">
        <v>1</v>
      </c>
      <c r="I372" s="270"/>
      <c r="J372" s="267"/>
      <c r="K372" s="267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239</v>
      </c>
      <c r="AU372" s="275" t="s">
        <v>244</v>
      </c>
      <c r="AV372" s="15" t="s">
        <v>83</v>
      </c>
      <c r="AW372" s="15" t="s">
        <v>32</v>
      </c>
      <c r="AX372" s="15" t="s">
        <v>76</v>
      </c>
      <c r="AY372" s="275" t="s">
        <v>232</v>
      </c>
    </row>
    <row r="373" s="14" customFormat="1">
      <c r="A373" s="14"/>
      <c r="B373" s="255"/>
      <c r="C373" s="256"/>
      <c r="D373" s="245" t="s">
        <v>239</v>
      </c>
      <c r="E373" s="257" t="s">
        <v>1</v>
      </c>
      <c r="F373" s="258" t="s">
        <v>258</v>
      </c>
      <c r="G373" s="256"/>
      <c r="H373" s="259">
        <v>348.65199999999999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239</v>
      </c>
      <c r="AU373" s="265" t="s">
        <v>244</v>
      </c>
      <c r="AV373" s="14" t="s">
        <v>237</v>
      </c>
      <c r="AW373" s="14" t="s">
        <v>32</v>
      </c>
      <c r="AX373" s="14" t="s">
        <v>83</v>
      </c>
      <c r="AY373" s="265" t="s">
        <v>232</v>
      </c>
    </row>
    <row r="374" s="2" customFormat="1" ht="44.25" customHeight="1">
      <c r="A374" s="39"/>
      <c r="B374" s="40"/>
      <c r="C374" s="229" t="s">
        <v>466</v>
      </c>
      <c r="D374" s="229" t="s">
        <v>234</v>
      </c>
      <c r="E374" s="230" t="s">
        <v>303</v>
      </c>
      <c r="F374" s="231" t="s">
        <v>3596</v>
      </c>
      <c r="G374" s="232" t="s">
        <v>189</v>
      </c>
      <c r="H374" s="233">
        <v>48.015999999999998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237</v>
      </c>
      <c r="AT374" s="241" t="s">
        <v>234</v>
      </c>
      <c r="AU374" s="241" t="s">
        <v>244</v>
      </c>
      <c r="AY374" s="18" t="s">
        <v>232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237</v>
      </c>
      <c r="BM374" s="241" t="s">
        <v>706</v>
      </c>
    </row>
    <row r="375" s="13" customFormat="1">
      <c r="A375" s="13"/>
      <c r="B375" s="243"/>
      <c r="C375" s="244"/>
      <c r="D375" s="245" t="s">
        <v>239</v>
      </c>
      <c r="E375" s="246" t="s">
        <v>1</v>
      </c>
      <c r="F375" s="247" t="s">
        <v>3597</v>
      </c>
      <c r="G375" s="244"/>
      <c r="H375" s="248">
        <v>0.16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239</v>
      </c>
      <c r="AU375" s="254" t="s">
        <v>244</v>
      </c>
      <c r="AV375" s="13" t="s">
        <v>85</v>
      </c>
      <c r="AW375" s="13" t="s">
        <v>32</v>
      </c>
      <c r="AX375" s="13" t="s">
        <v>76</v>
      </c>
      <c r="AY375" s="254" t="s">
        <v>232</v>
      </c>
    </row>
    <row r="376" s="13" customFormat="1">
      <c r="A376" s="13"/>
      <c r="B376" s="243"/>
      <c r="C376" s="244"/>
      <c r="D376" s="245" t="s">
        <v>239</v>
      </c>
      <c r="E376" s="246" t="s">
        <v>1</v>
      </c>
      <c r="F376" s="247" t="s">
        <v>3598</v>
      </c>
      <c r="G376" s="244"/>
      <c r="H376" s="248">
        <v>5.9240000000000004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239</v>
      </c>
      <c r="AU376" s="254" t="s">
        <v>244</v>
      </c>
      <c r="AV376" s="13" t="s">
        <v>85</v>
      </c>
      <c r="AW376" s="13" t="s">
        <v>32</v>
      </c>
      <c r="AX376" s="13" t="s">
        <v>76</v>
      </c>
      <c r="AY376" s="254" t="s">
        <v>232</v>
      </c>
    </row>
    <row r="377" s="13" customFormat="1">
      <c r="A377" s="13"/>
      <c r="B377" s="243"/>
      <c r="C377" s="244"/>
      <c r="D377" s="245" t="s">
        <v>239</v>
      </c>
      <c r="E377" s="246" t="s">
        <v>1</v>
      </c>
      <c r="F377" s="247" t="s">
        <v>3599</v>
      </c>
      <c r="G377" s="244"/>
      <c r="H377" s="248">
        <v>0.040000000000000001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239</v>
      </c>
      <c r="AU377" s="254" t="s">
        <v>244</v>
      </c>
      <c r="AV377" s="13" t="s">
        <v>85</v>
      </c>
      <c r="AW377" s="13" t="s">
        <v>32</v>
      </c>
      <c r="AX377" s="13" t="s">
        <v>76</v>
      </c>
      <c r="AY377" s="254" t="s">
        <v>232</v>
      </c>
    </row>
    <row r="378" s="16" customFormat="1">
      <c r="A378" s="16"/>
      <c r="B378" s="287"/>
      <c r="C378" s="288"/>
      <c r="D378" s="245" t="s">
        <v>239</v>
      </c>
      <c r="E378" s="289" t="s">
        <v>1</v>
      </c>
      <c r="F378" s="290" t="s">
        <v>499</v>
      </c>
      <c r="G378" s="288"/>
      <c r="H378" s="291">
        <v>6.1240000000000006</v>
      </c>
      <c r="I378" s="292"/>
      <c r="J378" s="288"/>
      <c r="K378" s="288"/>
      <c r="L378" s="293"/>
      <c r="M378" s="294"/>
      <c r="N378" s="295"/>
      <c r="O378" s="295"/>
      <c r="P378" s="295"/>
      <c r="Q378" s="295"/>
      <c r="R378" s="295"/>
      <c r="S378" s="295"/>
      <c r="T378" s="29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97" t="s">
        <v>239</v>
      </c>
      <c r="AU378" s="297" t="s">
        <v>244</v>
      </c>
      <c r="AV378" s="16" t="s">
        <v>244</v>
      </c>
      <c r="AW378" s="16" t="s">
        <v>32</v>
      </c>
      <c r="AX378" s="16" t="s">
        <v>76</v>
      </c>
      <c r="AY378" s="297" t="s">
        <v>232</v>
      </c>
    </row>
    <row r="379" s="15" customFormat="1">
      <c r="A379" s="15"/>
      <c r="B379" s="266"/>
      <c r="C379" s="267"/>
      <c r="D379" s="245" t="s">
        <v>239</v>
      </c>
      <c r="E379" s="268" t="s">
        <v>1</v>
      </c>
      <c r="F379" s="269" t="s">
        <v>3600</v>
      </c>
      <c r="G379" s="267"/>
      <c r="H379" s="268" t="s">
        <v>1</v>
      </c>
      <c r="I379" s="270"/>
      <c r="J379" s="267"/>
      <c r="K379" s="267"/>
      <c r="L379" s="271"/>
      <c r="M379" s="272"/>
      <c r="N379" s="273"/>
      <c r="O379" s="273"/>
      <c r="P379" s="273"/>
      <c r="Q379" s="273"/>
      <c r="R379" s="273"/>
      <c r="S379" s="273"/>
      <c r="T379" s="27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5" t="s">
        <v>239</v>
      </c>
      <c r="AU379" s="275" t="s">
        <v>244</v>
      </c>
      <c r="AV379" s="15" t="s">
        <v>83</v>
      </c>
      <c r="AW379" s="15" t="s">
        <v>32</v>
      </c>
      <c r="AX379" s="15" t="s">
        <v>76</v>
      </c>
      <c r="AY379" s="275" t="s">
        <v>232</v>
      </c>
    </row>
    <row r="380" s="13" customFormat="1">
      <c r="A380" s="13"/>
      <c r="B380" s="243"/>
      <c r="C380" s="244"/>
      <c r="D380" s="245" t="s">
        <v>239</v>
      </c>
      <c r="E380" s="246" t="s">
        <v>1</v>
      </c>
      <c r="F380" s="247" t="s">
        <v>3601</v>
      </c>
      <c r="G380" s="244"/>
      <c r="H380" s="248">
        <v>77.616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239</v>
      </c>
      <c r="AU380" s="254" t="s">
        <v>244</v>
      </c>
      <c r="AV380" s="13" t="s">
        <v>85</v>
      </c>
      <c r="AW380" s="13" t="s">
        <v>32</v>
      </c>
      <c r="AX380" s="13" t="s">
        <v>76</v>
      </c>
      <c r="AY380" s="254" t="s">
        <v>232</v>
      </c>
    </row>
    <row r="381" s="13" customFormat="1">
      <c r="A381" s="13"/>
      <c r="B381" s="243"/>
      <c r="C381" s="244"/>
      <c r="D381" s="245" t="s">
        <v>239</v>
      </c>
      <c r="E381" s="246" t="s">
        <v>1</v>
      </c>
      <c r="F381" s="247" t="s">
        <v>3602</v>
      </c>
      <c r="G381" s="244"/>
      <c r="H381" s="248">
        <v>-6.468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239</v>
      </c>
      <c r="AU381" s="254" t="s">
        <v>244</v>
      </c>
      <c r="AV381" s="13" t="s">
        <v>85</v>
      </c>
      <c r="AW381" s="13" t="s">
        <v>32</v>
      </c>
      <c r="AX381" s="13" t="s">
        <v>76</v>
      </c>
      <c r="AY381" s="254" t="s">
        <v>232</v>
      </c>
    </row>
    <row r="382" s="13" customFormat="1">
      <c r="A382" s="13"/>
      <c r="B382" s="243"/>
      <c r="C382" s="244"/>
      <c r="D382" s="245" t="s">
        <v>239</v>
      </c>
      <c r="E382" s="246" t="s">
        <v>1</v>
      </c>
      <c r="F382" s="247" t="s">
        <v>3603</v>
      </c>
      <c r="G382" s="244"/>
      <c r="H382" s="248">
        <v>-28.128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239</v>
      </c>
      <c r="AU382" s="254" t="s">
        <v>244</v>
      </c>
      <c r="AV382" s="13" t="s">
        <v>85</v>
      </c>
      <c r="AW382" s="13" t="s">
        <v>32</v>
      </c>
      <c r="AX382" s="13" t="s">
        <v>76</v>
      </c>
      <c r="AY382" s="254" t="s">
        <v>232</v>
      </c>
    </row>
    <row r="383" s="13" customFormat="1">
      <c r="A383" s="13"/>
      <c r="B383" s="243"/>
      <c r="C383" s="244"/>
      <c r="D383" s="245" t="s">
        <v>239</v>
      </c>
      <c r="E383" s="246" t="s">
        <v>1</v>
      </c>
      <c r="F383" s="247" t="s">
        <v>3604</v>
      </c>
      <c r="G383" s="244"/>
      <c r="H383" s="248">
        <v>-1.1279999999999999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239</v>
      </c>
      <c r="AU383" s="254" t="s">
        <v>244</v>
      </c>
      <c r="AV383" s="13" t="s">
        <v>85</v>
      </c>
      <c r="AW383" s="13" t="s">
        <v>32</v>
      </c>
      <c r="AX383" s="13" t="s">
        <v>76</v>
      </c>
      <c r="AY383" s="254" t="s">
        <v>232</v>
      </c>
    </row>
    <row r="384" s="16" customFormat="1">
      <c r="A384" s="16"/>
      <c r="B384" s="287"/>
      <c r="C384" s="288"/>
      <c r="D384" s="245" t="s">
        <v>239</v>
      </c>
      <c r="E384" s="289" t="s">
        <v>1</v>
      </c>
      <c r="F384" s="290" t="s">
        <v>499</v>
      </c>
      <c r="G384" s="288"/>
      <c r="H384" s="291">
        <v>41.891999999999996</v>
      </c>
      <c r="I384" s="292"/>
      <c r="J384" s="288"/>
      <c r="K384" s="288"/>
      <c r="L384" s="293"/>
      <c r="M384" s="294"/>
      <c r="N384" s="295"/>
      <c r="O384" s="295"/>
      <c r="P384" s="295"/>
      <c r="Q384" s="295"/>
      <c r="R384" s="295"/>
      <c r="S384" s="295"/>
      <c r="T384" s="29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7" t="s">
        <v>239</v>
      </c>
      <c r="AU384" s="297" t="s">
        <v>244</v>
      </c>
      <c r="AV384" s="16" t="s">
        <v>244</v>
      </c>
      <c r="AW384" s="16" t="s">
        <v>32</v>
      </c>
      <c r="AX384" s="16" t="s">
        <v>76</v>
      </c>
      <c r="AY384" s="297" t="s">
        <v>232</v>
      </c>
    </row>
    <row r="385" s="14" customFormat="1">
      <c r="A385" s="14"/>
      <c r="B385" s="255"/>
      <c r="C385" s="256"/>
      <c r="D385" s="245" t="s">
        <v>239</v>
      </c>
      <c r="E385" s="257" t="s">
        <v>1</v>
      </c>
      <c r="F385" s="258" t="s">
        <v>258</v>
      </c>
      <c r="G385" s="256"/>
      <c r="H385" s="259">
        <v>48.015999999999991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239</v>
      </c>
      <c r="AU385" s="265" t="s">
        <v>244</v>
      </c>
      <c r="AV385" s="14" t="s">
        <v>237</v>
      </c>
      <c r="AW385" s="14" t="s">
        <v>32</v>
      </c>
      <c r="AX385" s="14" t="s">
        <v>83</v>
      </c>
      <c r="AY385" s="265" t="s">
        <v>232</v>
      </c>
    </row>
    <row r="386" s="2" customFormat="1" ht="66.75" customHeight="1">
      <c r="A386" s="39"/>
      <c r="B386" s="40"/>
      <c r="C386" s="229" t="s">
        <v>475</v>
      </c>
      <c r="D386" s="229" t="s">
        <v>234</v>
      </c>
      <c r="E386" s="230" t="s">
        <v>3605</v>
      </c>
      <c r="F386" s="231" t="s">
        <v>3606</v>
      </c>
      <c r="G386" s="232" t="s">
        <v>189</v>
      </c>
      <c r="H386" s="233">
        <v>28.128</v>
      </c>
      <c r="I386" s="234"/>
      <c r="J386" s="235">
        <f>ROUND(I386*H386,2)</f>
        <v>0</v>
      </c>
      <c r="K386" s="236"/>
      <c r="L386" s="45"/>
      <c r="M386" s="237" t="s">
        <v>1</v>
      </c>
      <c r="N386" s="238" t="s">
        <v>41</v>
      </c>
      <c r="O386" s="92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1" t="s">
        <v>237</v>
      </c>
      <c r="AT386" s="241" t="s">
        <v>234</v>
      </c>
      <c r="AU386" s="241" t="s">
        <v>244</v>
      </c>
      <c r="AY386" s="18" t="s">
        <v>232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8" t="s">
        <v>83</v>
      </c>
      <c r="BK386" s="242">
        <f>ROUND(I386*H386,2)</f>
        <v>0</v>
      </c>
      <c r="BL386" s="18" t="s">
        <v>237</v>
      </c>
      <c r="BM386" s="241" t="s">
        <v>716</v>
      </c>
    </row>
    <row r="387" s="13" customFormat="1">
      <c r="A387" s="13"/>
      <c r="B387" s="243"/>
      <c r="C387" s="244"/>
      <c r="D387" s="245" t="s">
        <v>239</v>
      </c>
      <c r="E387" s="246" t="s">
        <v>1</v>
      </c>
      <c r="F387" s="247" t="s">
        <v>3607</v>
      </c>
      <c r="G387" s="244"/>
      <c r="H387" s="248">
        <v>29.753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239</v>
      </c>
      <c r="AU387" s="254" t="s">
        <v>244</v>
      </c>
      <c r="AV387" s="13" t="s">
        <v>85</v>
      </c>
      <c r="AW387" s="13" t="s">
        <v>32</v>
      </c>
      <c r="AX387" s="13" t="s">
        <v>76</v>
      </c>
      <c r="AY387" s="254" t="s">
        <v>232</v>
      </c>
    </row>
    <row r="388" s="13" customFormat="1">
      <c r="A388" s="13"/>
      <c r="B388" s="243"/>
      <c r="C388" s="244"/>
      <c r="D388" s="245" t="s">
        <v>239</v>
      </c>
      <c r="E388" s="246" t="s">
        <v>1</v>
      </c>
      <c r="F388" s="247" t="s">
        <v>3608</v>
      </c>
      <c r="G388" s="244"/>
      <c r="H388" s="248">
        <v>-1.625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239</v>
      </c>
      <c r="AU388" s="254" t="s">
        <v>244</v>
      </c>
      <c r="AV388" s="13" t="s">
        <v>85</v>
      </c>
      <c r="AW388" s="13" t="s">
        <v>32</v>
      </c>
      <c r="AX388" s="13" t="s">
        <v>76</v>
      </c>
      <c r="AY388" s="254" t="s">
        <v>232</v>
      </c>
    </row>
    <row r="389" s="16" customFormat="1">
      <c r="A389" s="16"/>
      <c r="B389" s="287"/>
      <c r="C389" s="288"/>
      <c r="D389" s="245" t="s">
        <v>239</v>
      </c>
      <c r="E389" s="289" t="s">
        <v>1</v>
      </c>
      <c r="F389" s="290" t="s">
        <v>499</v>
      </c>
      <c r="G389" s="288"/>
      <c r="H389" s="291">
        <v>28.128</v>
      </c>
      <c r="I389" s="292"/>
      <c r="J389" s="288"/>
      <c r="K389" s="288"/>
      <c r="L389" s="293"/>
      <c r="M389" s="294"/>
      <c r="N389" s="295"/>
      <c r="O389" s="295"/>
      <c r="P389" s="295"/>
      <c r="Q389" s="295"/>
      <c r="R389" s="295"/>
      <c r="S389" s="295"/>
      <c r="T389" s="29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97" t="s">
        <v>239</v>
      </c>
      <c r="AU389" s="297" t="s">
        <v>244</v>
      </c>
      <c r="AV389" s="16" t="s">
        <v>244</v>
      </c>
      <c r="AW389" s="16" t="s">
        <v>32</v>
      </c>
      <c r="AX389" s="16" t="s">
        <v>76</v>
      </c>
      <c r="AY389" s="297" t="s">
        <v>232</v>
      </c>
    </row>
    <row r="390" s="14" customFormat="1">
      <c r="A390" s="14"/>
      <c r="B390" s="255"/>
      <c r="C390" s="256"/>
      <c r="D390" s="245" t="s">
        <v>239</v>
      </c>
      <c r="E390" s="257" t="s">
        <v>1</v>
      </c>
      <c r="F390" s="258" t="s">
        <v>258</v>
      </c>
      <c r="G390" s="256"/>
      <c r="H390" s="259">
        <v>28.128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5" t="s">
        <v>239</v>
      </c>
      <c r="AU390" s="265" t="s">
        <v>244</v>
      </c>
      <c r="AV390" s="14" t="s">
        <v>237</v>
      </c>
      <c r="AW390" s="14" t="s">
        <v>32</v>
      </c>
      <c r="AX390" s="14" t="s">
        <v>83</v>
      </c>
      <c r="AY390" s="265" t="s">
        <v>232</v>
      </c>
    </row>
    <row r="391" s="2" customFormat="1" ht="16.5" customHeight="1">
      <c r="A391" s="39"/>
      <c r="B391" s="40"/>
      <c r="C391" s="276" t="s">
        <v>480</v>
      </c>
      <c r="D391" s="276" t="s">
        <v>485</v>
      </c>
      <c r="E391" s="277" t="s">
        <v>3609</v>
      </c>
      <c r="F391" s="278" t="s">
        <v>3610</v>
      </c>
      <c r="G391" s="279" t="s">
        <v>329</v>
      </c>
      <c r="H391" s="280">
        <v>60.469000000000001</v>
      </c>
      <c r="I391" s="281"/>
      <c r="J391" s="282">
        <f>ROUND(I391*H391,2)</f>
        <v>0</v>
      </c>
      <c r="K391" s="283"/>
      <c r="L391" s="284"/>
      <c r="M391" s="285" t="s">
        <v>1</v>
      </c>
      <c r="N391" s="286" t="s">
        <v>41</v>
      </c>
      <c r="O391" s="92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273</v>
      </c>
      <c r="AT391" s="241" t="s">
        <v>485</v>
      </c>
      <c r="AU391" s="241" t="s">
        <v>244</v>
      </c>
      <c r="AY391" s="18" t="s">
        <v>232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237</v>
      </c>
      <c r="BM391" s="241" t="s">
        <v>724</v>
      </c>
    </row>
    <row r="392" s="13" customFormat="1">
      <c r="A392" s="13"/>
      <c r="B392" s="243"/>
      <c r="C392" s="244"/>
      <c r="D392" s="245" t="s">
        <v>239</v>
      </c>
      <c r="E392" s="246" t="s">
        <v>1</v>
      </c>
      <c r="F392" s="247" t="s">
        <v>3611</v>
      </c>
      <c r="G392" s="244"/>
      <c r="H392" s="248">
        <v>60.469000000000001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239</v>
      </c>
      <c r="AU392" s="254" t="s">
        <v>244</v>
      </c>
      <c r="AV392" s="13" t="s">
        <v>85</v>
      </c>
      <c r="AW392" s="13" t="s">
        <v>32</v>
      </c>
      <c r="AX392" s="13" t="s">
        <v>76</v>
      </c>
      <c r="AY392" s="254" t="s">
        <v>232</v>
      </c>
    </row>
    <row r="393" s="14" customFormat="1">
      <c r="A393" s="14"/>
      <c r="B393" s="255"/>
      <c r="C393" s="256"/>
      <c r="D393" s="245" t="s">
        <v>239</v>
      </c>
      <c r="E393" s="257" t="s">
        <v>1</v>
      </c>
      <c r="F393" s="258" t="s">
        <v>258</v>
      </c>
      <c r="G393" s="256"/>
      <c r="H393" s="259">
        <v>60.469000000000001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239</v>
      </c>
      <c r="AU393" s="265" t="s">
        <v>244</v>
      </c>
      <c r="AV393" s="14" t="s">
        <v>237</v>
      </c>
      <c r="AW393" s="14" t="s">
        <v>32</v>
      </c>
      <c r="AX393" s="14" t="s">
        <v>83</v>
      </c>
      <c r="AY393" s="265" t="s">
        <v>232</v>
      </c>
    </row>
    <row r="394" s="12" customFormat="1" ht="20.88" customHeight="1">
      <c r="A394" s="12"/>
      <c r="B394" s="213"/>
      <c r="C394" s="214"/>
      <c r="D394" s="215" t="s">
        <v>75</v>
      </c>
      <c r="E394" s="227" t="s">
        <v>332</v>
      </c>
      <c r="F394" s="227" t="s">
        <v>3612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SUM(P395:P427)</f>
        <v>0</v>
      </c>
      <c r="Q394" s="221"/>
      <c r="R394" s="222">
        <f>SUM(R395:R427)</f>
        <v>0</v>
      </c>
      <c r="S394" s="221"/>
      <c r="T394" s="223">
        <f>SUM(T395:T427)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83</v>
      </c>
      <c r="AT394" s="225" t="s">
        <v>75</v>
      </c>
      <c r="AU394" s="225" t="s">
        <v>85</v>
      </c>
      <c r="AY394" s="224" t="s">
        <v>232</v>
      </c>
      <c r="BK394" s="226">
        <f>SUM(BK395:BK427)</f>
        <v>0</v>
      </c>
    </row>
    <row r="395" s="2" customFormat="1" ht="24.15" customHeight="1">
      <c r="A395" s="39"/>
      <c r="B395" s="40"/>
      <c r="C395" s="229" t="s">
        <v>484</v>
      </c>
      <c r="D395" s="229" t="s">
        <v>234</v>
      </c>
      <c r="E395" s="230" t="s">
        <v>3613</v>
      </c>
      <c r="F395" s="231" t="s">
        <v>3614</v>
      </c>
      <c r="G395" s="232" t="s">
        <v>167</v>
      </c>
      <c r="H395" s="233">
        <v>6087.9700000000003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237</v>
      </c>
      <c r="AT395" s="241" t="s">
        <v>234</v>
      </c>
      <c r="AU395" s="241" t="s">
        <v>244</v>
      </c>
      <c r="AY395" s="18" t="s">
        <v>232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237</v>
      </c>
      <c r="BM395" s="241" t="s">
        <v>734</v>
      </c>
    </row>
    <row r="396" s="13" customFormat="1">
      <c r="A396" s="13"/>
      <c r="B396" s="243"/>
      <c r="C396" s="244"/>
      <c r="D396" s="245" t="s">
        <v>239</v>
      </c>
      <c r="E396" s="246" t="s">
        <v>1</v>
      </c>
      <c r="F396" s="247" t="s">
        <v>3615</v>
      </c>
      <c r="G396" s="244"/>
      <c r="H396" s="248">
        <v>379.5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239</v>
      </c>
      <c r="AU396" s="254" t="s">
        <v>244</v>
      </c>
      <c r="AV396" s="13" t="s">
        <v>85</v>
      </c>
      <c r="AW396" s="13" t="s">
        <v>32</v>
      </c>
      <c r="AX396" s="13" t="s">
        <v>76</v>
      </c>
      <c r="AY396" s="254" t="s">
        <v>232</v>
      </c>
    </row>
    <row r="397" s="16" customFormat="1">
      <c r="A397" s="16"/>
      <c r="B397" s="287"/>
      <c r="C397" s="288"/>
      <c r="D397" s="245" t="s">
        <v>239</v>
      </c>
      <c r="E397" s="289" t="s">
        <v>1</v>
      </c>
      <c r="F397" s="290" t="s">
        <v>499</v>
      </c>
      <c r="G397" s="288"/>
      <c r="H397" s="291">
        <v>379.5</v>
      </c>
      <c r="I397" s="292"/>
      <c r="J397" s="288"/>
      <c r="K397" s="288"/>
      <c r="L397" s="293"/>
      <c r="M397" s="294"/>
      <c r="N397" s="295"/>
      <c r="O397" s="295"/>
      <c r="P397" s="295"/>
      <c r="Q397" s="295"/>
      <c r="R397" s="295"/>
      <c r="S397" s="295"/>
      <c r="T397" s="29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97" t="s">
        <v>239</v>
      </c>
      <c r="AU397" s="297" t="s">
        <v>244</v>
      </c>
      <c r="AV397" s="16" t="s">
        <v>244</v>
      </c>
      <c r="AW397" s="16" t="s">
        <v>32</v>
      </c>
      <c r="AX397" s="16" t="s">
        <v>76</v>
      </c>
      <c r="AY397" s="297" t="s">
        <v>232</v>
      </c>
    </row>
    <row r="398" s="13" customFormat="1">
      <c r="A398" s="13"/>
      <c r="B398" s="243"/>
      <c r="C398" s="244"/>
      <c r="D398" s="245" t="s">
        <v>239</v>
      </c>
      <c r="E398" s="246" t="s">
        <v>1</v>
      </c>
      <c r="F398" s="247" t="s">
        <v>3616</v>
      </c>
      <c r="G398" s="244"/>
      <c r="H398" s="248">
        <v>5187.9300000000003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239</v>
      </c>
      <c r="AU398" s="254" t="s">
        <v>244</v>
      </c>
      <c r="AV398" s="13" t="s">
        <v>85</v>
      </c>
      <c r="AW398" s="13" t="s">
        <v>32</v>
      </c>
      <c r="AX398" s="13" t="s">
        <v>76</v>
      </c>
      <c r="AY398" s="254" t="s">
        <v>232</v>
      </c>
    </row>
    <row r="399" s="16" customFormat="1">
      <c r="A399" s="16"/>
      <c r="B399" s="287"/>
      <c r="C399" s="288"/>
      <c r="D399" s="245" t="s">
        <v>239</v>
      </c>
      <c r="E399" s="289" t="s">
        <v>1</v>
      </c>
      <c r="F399" s="290" t="s">
        <v>499</v>
      </c>
      <c r="G399" s="288"/>
      <c r="H399" s="291">
        <v>5187.9300000000003</v>
      </c>
      <c r="I399" s="292"/>
      <c r="J399" s="288"/>
      <c r="K399" s="288"/>
      <c r="L399" s="293"/>
      <c r="M399" s="294"/>
      <c r="N399" s="295"/>
      <c r="O399" s="295"/>
      <c r="P399" s="295"/>
      <c r="Q399" s="295"/>
      <c r="R399" s="295"/>
      <c r="S399" s="295"/>
      <c r="T399" s="29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97" t="s">
        <v>239</v>
      </c>
      <c r="AU399" s="297" t="s">
        <v>244</v>
      </c>
      <c r="AV399" s="16" t="s">
        <v>244</v>
      </c>
      <c r="AW399" s="16" t="s">
        <v>32</v>
      </c>
      <c r="AX399" s="16" t="s">
        <v>76</v>
      </c>
      <c r="AY399" s="297" t="s">
        <v>232</v>
      </c>
    </row>
    <row r="400" s="13" customFormat="1">
      <c r="A400" s="13"/>
      <c r="B400" s="243"/>
      <c r="C400" s="244"/>
      <c r="D400" s="245" t="s">
        <v>239</v>
      </c>
      <c r="E400" s="246" t="s">
        <v>1</v>
      </c>
      <c r="F400" s="247" t="s">
        <v>3617</v>
      </c>
      <c r="G400" s="244"/>
      <c r="H400" s="248">
        <v>280.82999999999998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239</v>
      </c>
      <c r="AU400" s="254" t="s">
        <v>244</v>
      </c>
      <c r="AV400" s="13" t="s">
        <v>85</v>
      </c>
      <c r="AW400" s="13" t="s">
        <v>32</v>
      </c>
      <c r="AX400" s="13" t="s">
        <v>76</v>
      </c>
      <c r="AY400" s="254" t="s">
        <v>232</v>
      </c>
    </row>
    <row r="401" s="16" customFormat="1">
      <c r="A401" s="16"/>
      <c r="B401" s="287"/>
      <c r="C401" s="288"/>
      <c r="D401" s="245" t="s">
        <v>239</v>
      </c>
      <c r="E401" s="289" t="s">
        <v>1</v>
      </c>
      <c r="F401" s="290" t="s">
        <v>499</v>
      </c>
      <c r="G401" s="288"/>
      <c r="H401" s="291">
        <v>280.82999999999998</v>
      </c>
      <c r="I401" s="292"/>
      <c r="J401" s="288"/>
      <c r="K401" s="288"/>
      <c r="L401" s="293"/>
      <c r="M401" s="294"/>
      <c r="N401" s="295"/>
      <c r="O401" s="295"/>
      <c r="P401" s="295"/>
      <c r="Q401" s="295"/>
      <c r="R401" s="295"/>
      <c r="S401" s="295"/>
      <c r="T401" s="29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97" t="s">
        <v>239</v>
      </c>
      <c r="AU401" s="297" t="s">
        <v>244</v>
      </c>
      <c r="AV401" s="16" t="s">
        <v>244</v>
      </c>
      <c r="AW401" s="16" t="s">
        <v>32</v>
      </c>
      <c r="AX401" s="16" t="s">
        <v>76</v>
      </c>
      <c r="AY401" s="297" t="s">
        <v>232</v>
      </c>
    </row>
    <row r="402" s="15" customFormat="1">
      <c r="A402" s="15"/>
      <c r="B402" s="266"/>
      <c r="C402" s="267"/>
      <c r="D402" s="245" t="s">
        <v>239</v>
      </c>
      <c r="E402" s="268" t="s">
        <v>1</v>
      </c>
      <c r="F402" s="269" t="s">
        <v>3618</v>
      </c>
      <c r="G402" s="267"/>
      <c r="H402" s="268" t="s">
        <v>1</v>
      </c>
      <c r="I402" s="270"/>
      <c r="J402" s="267"/>
      <c r="K402" s="267"/>
      <c r="L402" s="271"/>
      <c r="M402" s="272"/>
      <c r="N402" s="273"/>
      <c r="O402" s="273"/>
      <c r="P402" s="273"/>
      <c r="Q402" s="273"/>
      <c r="R402" s="273"/>
      <c r="S402" s="273"/>
      <c r="T402" s="27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5" t="s">
        <v>239</v>
      </c>
      <c r="AU402" s="275" t="s">
        <v>244</v>
      </c>
      <c r="AV402" s="15" t="s">
        <v>83</v>
      </c>
      <c r="AW402" s="15" t="s">
        <v>32</v>
      </c>
      <c r="AX402" s="15" t="s">
        <v>76</v>
      </c>
      <c r="AY402" s="275" t="s">
        <v>232</v>
      </c>
    </row>
    <row r="403" s="13" customFormat="1">
      <c r="A403" s="13"/>
      <c r="B403" s="243"/>
      <c r="C403" s="244"/>
      <c r="D403" s="245" t="s">
        <v>239</v>
      </c>
      <c r="E403" s="246" t="s">
        <v>1</v>
      </c>
      <c r="F403" s="247" t="s">
        <v>3619</v>
      </c>
      <c r="G403" s="244"/>
      <c r="H403" s="248">
        <v>201.369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239</v>
      </c>
      <c r="AU403" s="254" t="s">
        <v>244</v>
      </c>
      <c r="AV403" s="13" t="s">
        <v>85</v>
      </c>
      <c r="AW403" s="13" t="s">
        <v>32</v>
      </c>
      <c r="AX403" s="13" t="s">
        <v>76</v>
      </c>
      <c r="AY403" s="254" t="s">
        <v>232</v>
      </c>
    </row>
    <row r="404" s="13" customFormat="1">
      <c r="A404" s="13"/>
      <c r="B404" s="243"/>
      <c r="C404" s="244"/>
      <c r="D404" s="245" t="s">
        <v>239</v>
      </c>
      <c r="E404" s="246" t="s">
        <v>1</v>
      </c>
      <c r="F404" s="247" t="s">
        <v>3620</v>
      </c>
      <c r="G404" s="244"/>
      <c r="H404" s="248">
        <v>32.655000000000001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239</v>
      </c>
      <c r="AU404" s="254" t="s">
        <v>244</v>
      </c>
      <c r="AV404" s="13" t="s">
        <v>85</v>
      </c>
      <c r="AW404" s="13" t="s">
        <v>32</v>
      </c>
      <c r="AX404" s="13" t="s">
        <v>76</v>
      </c>
      <c r="AY404" s="254" t="s">
        <v>232</v>
      </c>
    </row>
    <row r="405" s="13" customFormat="1">
      <c r="A405" s="13"/>
      <c r="B405" s="243"/>
      <c r="C405" s="244"/>
      <c r="D405" s="245" t="s">
        <v>239</v>
      </c>
      <c r="E405" s="246" t="s">
        <v>1</v>
      </c>
      <c r="F405" s="247" t="s">
        <v>3621</v>
      </c>
      <c r="G405" s="244"/>
      <c r="H405" s="248">
        <v>5.6859999999999999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239</v>
      </c>
      <c r="AU405" s="254" t="s">
        <v>244</v>
      </c>
      <c r="AV405" s="13" t="s">
        <v>85</v>
      </c>
      <c r="AW405" s="13" t="s">
        <v>32</v>
      </c>
      <c r="AX405" s="13" t="s">
        <v>76</v>
      </c>
      <c r="AY405" s="254" t="s">
        <v>232</v>
      </c>
    </row>
    <row r="406" s="16" customFormat="1">
      <c r="A406" s="16"/>
      <c r="B406" s="287"/>
      <c r="C406" s="288"/>
      <c r="D406" s="245" t="s">
        <v>239</v>
      </c>
      <c r="E406" s="289" t="s">
        <v>1</v>
      </c>
      <c r="F406" s="290" t="s">
        <v>499</v>
      </c>
      <c r="G406" s="288"/>
      <c r="H406" s="291">
        <v>239.71000000000001</v>
      </c>
      <c r="I406" s="292"/>
      <c r="J406" s="288"/>
      <c r="K406" s="288"/>
      <c r="L406" s="293"/>
      <c r="M406" s="294"/>
      <c r="N406" s="295"/>
      <c r="O406" s="295"/>
      <c r="P406" s="295"/>
      <c r="Q406" s="295"/>
      <c r="R406" s="295"/>
      <c r="S406" s="295"/>
      <c r="T406" s="29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7" t="s">
        <v>239</v>
      </c>
      <c r="AU406" s="297" t="s">
        <v>244</v>
      </c>
      <c r="AV406" s="16" t="s">
        <v>244</v>
      </c>
      <c r="AW406" s="16" t="s">
        <v>32</v>
      </c>
      <c r="AX406" s="16" t="s">
        <v>76</v>
      </c>
      <c r="AY406" s="297" t="s">
        <v>232</v>
      </c>
    </row>
    <row r="407" s="14" customFormat="1">
      <c r="A407" s="14"/>
      <c r="B407" s="255"/>
      <c r="C407" s="256"/>
      <c r="D407" s="245" t="s">
        <v>239</v>
      </c>
      <c r="E407" s="257" t="s">
        <v>1</v>
      </c>
      <c r="F407" s="258" t="s">
        <v>258</v>
      </c>
      <c r="G407" s="256"/>
      <c r="H407" s="259">
        <v>6087.9699999999993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239</v>
      </c>
      <c r="AU407" s="265" t="s">
        <v>244</v>
      </c>
      <c r="AV407" s="14" t="s">
        <v>237</v>
      </c>
      <c r="AW407" s="14" t="s">
        <v>32</v>
      </c>
      <c r="AX407" s="14" t="s">
        <v>83</v>
      </c>
      <c r="AY407" s="265" t="s">
        <v>232</v>
      </c>
    </row>
    <row r="408" s="2" customFormat="1" ht="33" customHeight="1">
      <c r="A408" s="39"/>
      <c r="B408" s="40"/>
      <c r="C408" s="229" t="s">
        <v>491</v>
      </c>
      <c r="D408" s="229" t="s">
        <v>234</v>
      </c>
      <c r="E408" s="230" t="s">
        <v>3622</v>
      </c>
      <c r="F408" s="231" t="s">
        <v>3623</v>
      </c>
      <c r="G408" s="232" t="s">
        <v>167</v>
      </c>
      <c r="H408" s="233">
        <v>9113.3700000000008</v>
      </c>
      <c r="I408" s="234"/>
      <c r="J408" s="235">
        <f>ROUND(I408*H408,2)</f>
        <v>0</v>
      </c>
      <c r="K408" s="236"/>
      <c r="L408" s="45"/>
      <c r="M408" s="237" t="s">
        <v>1</v>
      </c>
      <c r="N408" s="238" t="s">
        <v>41</v>
      </c>
      <c r="O408" s="92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237</v>
      </c>
      <c r="AT408" s="241" t="s">
        <v>234</v>
      </c>
      <c r="AU408" s="241" t="s">
        <v>244</v>
      </c>
      <c r="AY408" s="18" t="s">
        <v>232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83</v>
      </c>
      <c r="BK408" s="242">
        <f>ROUND(I408*H408,2)</f>
        <v>0</v>
      </c>
      <c r="BL408" s="18" t="s">
        <v>237</v>
      </c>
      <c r="BM408" s="241" t="s">
        <v>745</v>
      </c>
    </row>
    <row r="409" s="13" customFormat="1">
      <c r="A409" s="13"/>
      <c r="B409" s="243"/>
      <c r="C409" s="244"/>
      <c r="D409" s="245" t="s">
        <v>239</v>
      </c>
      <c r="E409" s="246" t="s">
        <v>1</v>
      </c>
      <c r="F409" s="247" t="s">
        <v>3624</v>
      </c>
      <c r="G409" s="244"/>
      <c r="H409" s="248">
        <v>8849.8199999999997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239</v>
      </c>
      <c r="AU409" s="254" t="s">
        <v>244</v>
      </c>
      <c r="AV409" s="13" t="s">
        <v>85</v>
      </c>
      <c r="AW409" s="13" t="s">
        <v>32</v>
      </c>
      <c r="AX409" s="13" t="s">
        <v>76</v>
      </c>
      <c r="AY409" s="254" t="s">
        <v>232</v>
      </c>
    </row>
    <row r="410" s="16" customFormat="1">
      <c r="A410" s="16"/>
      <c r="B410" s="287"/>
      <c r="C410" s="288"/>
      <c r="D410" s="245" t="s">
        <v>239</v>
      </c>
      <c r="E410" s="289" t="s">
        <v>1</v>
      </c>
      <c r="F410" s="290" t="s">
        <v>499</v>
      </c>
      <c r="G410" s="288"/>
      <c r="H410" s="291">
        <v>8849.8199999999997</v>
      </c>
      <c r="I410" s="292"/>
      <c r="J410" s="288"/>
      <c r="K410" s="288"/>
      <c r="L410" s="293"/>
      <c r="M410" s="294"/>
      <c r="N410" s="295"/>
      <c r="O410" s="295"/>
      <c r="P410" s="295"/>
      <c r="Q410" s="295"/>
      <c r="R410" s="295"/>
      <c r="S410" s="295"/>
      <c r="T410" s="29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7" t="s">
        <v>239</v>
      </c>
      <c r="AU410" s="297" t="s">
        <v>244</v>
      </c>
      <c r="AV410" s="16" t="s">
        <v>244</v>
      </c>
      <c r="AW410" s="16" t="s">
        <v>32</v>
      </c>
      <c r="AX410" s="16" t="s">
        <v>76</v>
      </c>
      <c r="AY410" s="297" t="s">
        <v>232</v>
      </c>
    </row>
    <row r="411" s="13" customFormat="1">
      <c r="A411" s="13"/>
      <c r="B411" s="243"/>
      <c r="C411" s="244"/>
      <c r="D411" s="245" t="s">
        <v>239</v>
      </c>
      <c r="E411" s="246" t="s">
        <v>1</v>
      </c>
      <c r="F411" s="247" t="s">
        <v>3625</v>
      </c>
      <c r="G411" s="244"/>
      <c r="H411" s="248">
        <v>263.55000000000001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239</v>
      </c>
      <c r="AU411" s="254" t="s">
        <v>244</v>
      </c>
      <c r="AV411" s="13" t="s">
        <v>85</v>
      </c>
      <c r="AW411" s="13" t="s">
        <v>32</v>
      </c>
      <c r="AX411" s="13" t="s">
        <v>76</v>
      </c>
      <c r="AY411" s="254" t="s">
        <v>232</v>
      </c>
    </row>
    <row r="412" s="16" customFormat="1">
      <c r="A412" s="16"/>
      <c r="B412" s="287"/>
      <c r="C412" s="288"/>
      <c r="D412" s="245" t="s">
        <v>239</v>
      </c>
      <c r="E412" s="289" t="s">
        <v>1</v>
      </c>
      <c r="F412" s="290" t="s">
        <v>499</v>
      </c>
      <c r="G412" s="288"/>
      <c r="H412" s="291">
        <v>263.55000000000001</v>
      </c>
      <c r="I412" s="292"/>
      <c r="J412" s="288"/>
      <c r="K412" s="288"/>
      <c r="L412" s="293"/>
      <c r="M412" s="294"/>
      <c r="N412" s="295"/>
      <c r="O412" s="295"/>
      <c r="P412" s="295"/>
      <c r="Q412" s="295"/>
      <c r="R412" s="295"/>
      <c r="S412" s="295"/>
      <c r="T412" s="29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97" t="s">
        <v>239</v>
      </c>
      <c r="AU412" s="297" t="s">
        <v>244</v>
      </c>
      <c r="AV412" s="16" t="s">
        <v>244</v>
      </c>
      <c r="AW412" s="16" t="s">
        <v>32</v>
      </c>
      <c r="AX412" s="16" t="s">
        <v>76</v>
      </c>
      <c r="AY412" s="297" t="s">
        <v>232</v>
      </c>
    </row>
    <row r="413" s="15" customFormat="1">
      <c r="A413" s="15"/>
      <c r="B413" s="266"/>
      <c r="C413" s="267"/>
      <c r="D413" s="245" t="s">
        <v>239</v>
      </c>
      <c r="E413" s="268" t="s">
        <v>1</v>
      </c>
      <c r="F413" s="269" t="s">
        <v>3495</v>
      </c>
      <c r="G413" s="267"/>
      <c r="H413" s="268" t="s">
        <v>1</v>
      </c>
      <c r="I413" s="270"/>
      <c r="J413" s="267"/>
      <c r="K413" s="267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239</v>
      </c>
      <c r="AU413" s="275" t="s">
        <v>244</v>
      </c>
      <c r="AV413" s="15" t="s">
        <v>83</v>
      </c>
      <c r="AW413" s="15" t="s">
        <v>32</v>
      </c>
      <c r="AX413" s="15" t="s">
        <v>76</v>
      </c>
      <c r="AY413" s="275" t="s">
        <v>232</v>
      </c>
    </row>
    <row r="414" s="14" customFormat="1">
      <c r="A414" s="14"/>
      <c r="B414" s="255"/>
      <c r="C414" s="256"/>
      <c r="D414" s="245" t="s">
        <v>239</v>
      </c>
      <c r="E414" s="257" t="s">
        <v>1</v>
      </c>
      <c r="F414" s="258" t="s">
        <v>258</v>
      </c>
      <c r="G414" s="256"/>
      <c r="H414" s="259">
        <v>9113.369999999999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5" t="s">
        <v>239</v>
      </c>
      <c r="AU414" s="265" t="s">
        <v>244</v>
      </c>
      <c r="AV414" s="14" t="s">
        <v>237</v>
      </c>
      <c r="AW414" s="14" t="s">
        <v>32</v>
      </c>
      <c r="AX414" s="14" t="s">
        <v>83</v>
      </c>
      <c r="AY414" s="265" t="s">
        <v>232</v>
      </c>
    </row>
    <row r="415" s="2" customFormat="1" ht="37.8" customHeight="1">
      <c r="A415" s="39"/>
      <c r="B415" s="40"/>
      <c r="C415" s="229" t="s">
        <v>495</v>
      </c>
      <c r="D415" s="229" t="s">
        <v>234</v>
      </c>
      <c r="E415" s="230" t="s">
        <v>3626</v>
      </c>
      <c r="F415" s="231" t="s">
        <v>3627</v>
      </c>
      <c r="G415" s="232" t="s">
        <v>167</v>
      </c>
      <c r="H415" s="233">
        <v>56.700000000000003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41</v>
      </c>
      <c r="O415" s="92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237</v>
      </c>
      <c r="AT415" s="241" t="s">
        <v>234</v>
      </c>
      <c r="AU415" s="241" t="s">
        <v>244</v>
      </c>
      <c r="AY415" s="18" t="s">
        <v>232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83</v>
      </c>
      <c r="BK415" s="242">
        <f>ROUND(I415*H415,2)</f>
        <v>0</v>
      </c>
      <c r="BL415" s="18" t="s">
        <v>237</v>
      </c>
      <c r="BM415" s="241" t="s">
        <v>754</v>
      </c>
    </row>
    <row r="416" s="13" customFormat="1">
      <c r="A416" s="13"/>
      <c r="B416" s="243"/>
      <c r="C416" s="244"/>
      <c r="D416" s="245" t="s">
        <v>239</v>
      </c>
      <c r="E416" s="246" t="s">
        <v>1</v>
      </c>
      <c r="F416" s="247" t="s">
        <v>3628</v>
      </c>
      <c r="G416" s="244"/>
      <c r="H416" s="248">
        <v>56.700000000000003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239</v>
      </c>
      <c r="AU416" s="254" t="s">
        <v>244</v>
      </c>
      <c r="AV416" s="13" t="s">
        <v>85</v>
      </c>
      <c r="AW416" s="13" t="s">
        <v>32</v>
      </c>
      <c r="AX416" s="13" t="s">
        <v>76</v>
      </c>
      <c r="AY416" s="254" t="s">
        <v>232</v>
      </c>
    </row>
    <row r="417" s="14" customFormat="1">
      <c r="A417" s="14"/>
      <c r="B417" s="255"/>
      <c r="C417" s="256"/>
      <c r="D417" s="245" t="s">
        <v>239</v>
      </c>
      <c r="E417" s="257" t="s">
        <v>1</v>
      </c>
      <c r="F417" s="258" t="s">
        <v>258</v>
      </c>
      <c r="G417" s="256"/>
      <c r="H417" s="259">
        <v>56.700000000000003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239</v>
      </c>
      <c r="AU417" s="265" t="s">
        <v>244</v>
      </c>
      <c r="AV417" s="14" t="s">
        <v>237</v>
      </c>
      <c r="AW417" s="14" t="s">
        <v>32</v>
      </c>
      <c r="AX417" s="14" t="s">
        <v>83</v>
      </c>
      <c r="AY417" s="265" t="s">
        <v>232</v>
      </c>
    </row>
    <row r="418" s="2" customFormat="1" ht="37.8" customHeight="1">
      <c r="A418" s="39"/>
      <c r="B418" s="40"/>
      <c r="C418" s="229" t="s">
        <v>500</v>
      </c>
      <c r="D418" s="229" t="s">
        <v>234</v>
      </c>
      <c r="E418" s="230" t="s">
        <v>3629</v>
      </c>
      <c r="F418" s="231" t="s">
        <v>3630</v>
      </c>
      <c r="G418" s="232" t="s">
        <v>167</v>
      </c>
      <c r="H418" s="233">
        <v>56.700000000000003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237</v>
      </c>
      <c r="AT418" s="241" t="s">
        <v>234</v>
      </c>
      <c r="AU418" s="241" t="s">
        <v>244</v>
      </c>
      <c r="AY418" s="18" t="s">
        <v>232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237</v>
      </c>
      <c r="BM418" s="241" t="s">
        <v>761</v>
      </c>
    </row>
    <row r="419" s="13" customFormat="1">
      <c r="A419" s="13"/>
      <c r="B419" s="243"/>
      <c r="C419" s="244"/>
      <c r="D419" s="245" t="s">
        <v>239</v>
      </c>
      <c r="E419" s="246" t="s">
        <v>1</v>
      </c>
      <c r="F419" s="247" t="s">
        <v>3628</v>
      </c>
      <c r="G419" s="244"/>
      <c r="H419" s="248">
        <v>56.700000000000003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239</v>
      </c>
      <c r="AU419" s="254" t="s">
        <v>244</v>
      </c>
      <c r="AV419" s="13" t="s">
        <v>85</v>
      </c>
      <c r="AW419" s="13" t="s">
        <v>32</v>
      </c>
      <c r="AX419" s="13" t="s">
        <v>76</v>
      </c>
      <c r="AY419" s="254" t="s">
        <v>232</v>
      </c>
    </row>
    <row r="420" s="14" customFormat="1">
      <c r="A420" s="14"/>
      <c r="B420" s="255"/>
      <c r="C420" s="256"/>
      <c r="D420" s="245" t="s">
        <v>239</v>
      </c>
      <c r="E420" s="257" t="s">
        <v>1</v>
      </c>
      <c r="F420" s="258" t="s">
        <v>258</v>
      </c>
      <c r="G420" s="256"/>
      <c r="H420" s="259">
        <v>56.700000000000003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239</v>
      </c>
      <c r="AU420" s="265" t="s">
        <v>244</v>
      </c>
      <c r="AV420" s="14" t="s">
        <v>237</v>
      </c>
      <c r="AW420" s="14" t="s">
        <v>32</v>
      </c>
      <c r="AX420" s="14" t="s">
        <v>83</v>
      </c>
      <c r="AY420" s="265" t="s">
        <v>232</v>
      </c>
    </row>
    <row r="421" s="2" customFormat="1" ht="16.5" customHeight="1">
      <c r="A421" s="39"/>
      <c r="B421" s="40"/>
      <c r="C421" s="276" t="s">
        <v>505</v>
      </c>
      <c r="D421" s="276" t="s">
        <v>485</v>
      </c>
      <c r="E421" s="277" t="s">
        <v>3631</v>
      </c>
      <c r="F421" s="278" t="s">
        <v>3632</v>
      </c>
      <c r="G421" s="279" t="s">
        <v>987</v>
      </c>
      <c r="H421" s="280">
        <v>1.786</v>
      </c>
      <c r="I421" s="281"/>
      <c r="J421" s="282">
        <f>ROUND(I421*H421,2)</f>
        <v>0</v>
      </c>
      <c r="K421" s="283"/>
      <c r="L421" s="284"/>
      <c r="M421" s="285" t="s">
        <v>1</v>
      </c>
      <c r="N421" s="286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273</v>
      </c>
      <c r="AT421" s="241" t="s">
        <v>485</v>
      </c>
      <c r="AU421" s="241" t="s">
        <v>244</v>
      </c>
      <c r="AY421" s="18" t="s">
        <v>232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237</v>
      </c>
      <c r="BM421" s="241" t="s">
        <v>778</v>
      </c>
    </row>
    <row r="422" s="13" customFormat="1">
      <c r="A422" s="13"/>
      <c r="B422" s="243"/>
      <c r="C422" s="244"/>
      <c r="D422" s="245" t="s">
        <v>239</v>
      </c>
      <c r="E422" s="246" t="s">
        <v>1</v>
      </c>
      <c r="F422" s="247" t="s">
        <v>3633</v>
      </c>
      <c r="G422" s="244"/>
      <c r="H422" s="248">
        <v>1.786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239</v>
      </c>
      <c r="AU422" s="254" t="s">
        <v>244</v>
      </c>
      <c r="AV422" s="13" t="s">
        <v>85</v>
      </c>
      <c r="AW422" s="13" t="s">
        <v>32</v>
      </c>
      <c r="AX422" s="13" t="s">
        <v>76</v>
      </c>
      <c r="AY422" s="254" t="s">
        <v>232</v>
      </c>
    </row>
    <row r="423" s="14" customFormat="1">
      <c r="A423" s="14"/>
      <c r="B423" s="255"/>
      <c r="C423" s="256"/>
      <c r="D423" s="245" t="s">
        <v>239</v>
      </c>
      <c r="E423" s="257" t="s">
        <v>1</v>
      </c>
      <c r="F423" s="258" t="s">
        <v>258</v>
      </c>
      <c r="G423" s="256"/>
      <c r="H423" s="259">
        <v>1.786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5" t="s">
        <v>239</v>
      </c>
      <c r="AU423" s="265" t="s">
        <v>244</v>
      </c>
      <c r="AV423" s="14" t="s">
        <v>237</v>
      </c>
      <c r="AW423" s="14" t="s">
        <v>32</v>
      </c>
      <c r="AX423" s="14" t="s">
        <v>83</v>
      </c>
      <c r="AY423" s="265" t="s">
        <v>232</v>
      </c>
    </row>
    <row r="424" s="2" customFormat="1" ht="24.15" customHeight="1">
      <c r="A424" s="39"/>
      <c r="B424" s="40"/>
      <c r="C424" s="229" t="s">
        <v>509</v>
      </c>
      <c r="D424" s="229" t="s">
        <v>234</v>
      </c>
      <c r="E424" s="230" t="s">
        <v>3634</v>
      </c>
      <c r="F424" s="231" t="s">
        <v>3635</v>
      </c>
      <c r="G424" s="232" t="s">
        <v>167</v>
      </c>
      <c r="H424" s="233">
        <v>64.680000000000007</v>
      </c>
      <c r="I424" s="234"/>
      <c r="J424" s="235">
        <f>ROUND(I424*H424,2)</f>
        <v>0</v>
      </c>
      <c r="K424" s="236"/>
      <c r="L424" s="45"/>
      <c r="M424" s="237" t="s">
        <v>1</v>
      </c>
      <c r="N424" s="238" t="s">
        <v>41</v>
      </c>
      <c r="O424" s="92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1" t="s">
        <v>237</v>
      </c>
      <c r="AT424" s="241" t="s">
        <v>234</v>
      </c>
      <c r="AU424" s="241" t="s">
        <v>244</v>
      </c>
      <c r="AY424" s="18" t="s">
        <v>232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8" t="s">
        <v>83</v>
      </c>
      <c r="BK424" s="242">
        <f>ROUND(I424*H424,2)</f>
        <v>0</v>
      </c>
      <c r="BL424" s="18" t="s">
        <v>237</v>
      </c>
      <c r="BM424" s="241" t="s">
        <v>787</v>
      </c>
    </row>
    <row r="425" s="13" customFormat="1">
      <c r="A425" s="13"/>
      <c r="B425" s="243"/>
      <c r="C425" s="244"/>
      <c r="D425" s="245" t="s">
        <v>239</v>
      </c>
      <c r="E425" s="246" t="s">
        <v>1</v>
      </c>
      <c r="F425" s="247" t="s">
        <v>3636</v>
      </c>
      <c r="G425" s="244"/>
      <c r="H425" s="248">
        <v>64.680000000000007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239</v>
      </c>
      <c r="AU425" s="254" t="s">
        <v>244</v>
      </c>
      <c r="AV425" s="13" t="s">
        <v>85</v>
      </c>
      <c r="AW425" s="13" t="s">
        <v>32</v>
      </c>
      <c r="AX425" s="13" t="s">
        <v>76</v>
      </c>
      <c r="AY425" s="254" t="s">
        <v>232</v>
      </c>
    </row>
    <row r="426" s="16" customFormat="1">
      <c r="A426" s="16"/>
      <c r="B426" s="287"/>
      <c r="C426" s="288"/>
      <c r="D426" s="245" t="s">
        <v>239</v>
      </c>
      <c r="E426" s="289" t="s">
        <v>1</v>
      </c>
      <c r="F426" s="290" t="s">
        <v>499</v>
      </c>
      <c r="G426" s="288"/>
      <c r="H426" s="291">
        <v>64.680000000000007</v>
      </c>
      <c r="I426" s="292"/>
      <c r="J426" s="288"/>
      <c r="K426" s="288"/>
      <c r="L426" s="293"/>
      <c r="M426" s="294"/>
      <c r="N426" s="295"/>
      <c r="O426" s="295"/>
      <c r="P426" s="295"/>
      <c r="Q426" s="295"/>
      <c r="R426" s="295"/>
      <c r="S426" s="295"/>
      <c r="T426" s="29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97" t="s">
        <v>239</v>
      </c>
      <c r="AU426" s="297" t="s">
        <v>244</v>
      </c>
      <c r="AV426" s="16" t="s">
        <v>244</v>
      </c>
      <c r="AW426" s="16" t="s">
        <v>32</v>
      </c>
      <c r="AX426" s="16" t="s">
        <v>76</v>
      </c>
      <c r="AY426" s="297" t="s">
        <v>232</v>
      </c>
    </row>
    <row r="427" s="14" customFormat="1">
      <c r="A427" s="14"/>
      <c r="B427" s="255"/>
      <c r="C427" s="256"/>
      <c r="D427" s="245" t="s">
        <v>239</v>
      </c>
      <c r="E427" s="257" t="s">
        <v>1</v>
      </c>
      <c r="F427" s="258" t="s">
        <v>258</v>
      </c>
      <c r="G427" s="256"/>
      <c r="H427" s="259">
        <v>64.680000000000007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239</v>
      </c>
      <c r="AU427" s="265" t="s">
        <v>244</v>
      </c>
      <c r="AV427" s="14" t="s">
        <v>237</v>
      </c>
      <c r="AW427" s="14" t="s">
        <v>32</v>
      </c>
      <c r="AX427" s="14" t="s">
        <v>83</v>
      </c>
      <c r="AY427" s="265" t="s">
        <v>232</v>
      </c>
    </row>
    <row r="428" s="12" customFormat="1" ht="22.8" customHeight="1">
      <c r="A428" s="12"/>
      <c r="B428" s="213"/>
      <c r="C428" s="214"/>
      <c r="D428" s="215" t="s">
        <v>75</v>
      </c>
      <c r="E428" s="227" t="s">
        <v>85</v>
      </c>
      <c r="F428" s="227" t="s">
        <v>310</v>
      </c>
      <c r="G428" s="214"/>
      <c r="H428" s="214"/>
      <c r="I428" s="217"/>
      <c r="J428" s="228">
        <f>BK428</f>
        <v>0</v>
      </c>
      <c r="K428" s="214"/>
      <c r="L428" s="219"/>
      <c r="M428" s="220"/>
      <c r="N428" s="221"/>
      <c r="O428" s="221"/>
      <c r="P428" s="222">
        <f>P429+P448</f>
        <v>0</v>
      </c>
      <c r="Q428" s="221"/>
      <c r="R428" s="222">
        <f>R429+R448</f>
        <v>0</v>
      </c>
      <c r="S428" s="221"/>
      <c r="T428" s="223">
        <f>T429+T448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4" t="s">
        <v>83</v>
      </c>
      <c r="AT428" s="225" t="s">
        <v>75</v>
      </c>
      <c r="AU428" s="225" t="s">
        <v>83</v>
      </c>
      <c r="AY428" s="224" t="s">
        <v>232</v>
      </c>
      <c r="BK428" s="226">
        <f>BK429+BK448</f>
        <v>0</v>
      </c>
    </row>
    <row r="429" s="12" customFormat="1" ht="20.88" customHeight="1">
      <c r="A429" s="12"/>
      <c r="B429" s="213"/>
      <c r="C429" s="214"/>
      <c r="D429" s="215" t="s">
        <v>75</v>
      </c>
      <c r="E429" s="227" t="s">
        <v>7</v>
      </c>
      <c r="F429" s="227" t="s">
        <v>3637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SUM(P430:P447)</f>
        <v>0</v>
      </c>
      <c r="Q429" s="221"/>
      <c r="R429" s="222">
        <f>SUM(R430:R447)</f>
        <v>0</v>
      </c>
      <c r="S429" s="221"/>
      <c r="T429" s="223">
        <f>SUM(T430:T447)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83</v>
      </c>
      <c r="AT429" s="225" t="s">
        <v>75</v>
      </c>
      <c r="AU429" s="225" t="s">
        <v>85</v>
      </c>
      <c r="AY429" s="224" t="s">
        <v>232</v>
      </c>
      <c r="BK429" s="226">
        <f>SUM(BK430:BK447)</f>
        <v>0</v>
      </c>
    </row>
    <row r="430" s="2" customFormat="1" ht="44.25" customHeight="1">
      <c r="A430" s="39"/>
      <c r="B430" s="40"/>
      <c r="C430" s="229" t="s">
        <v>514</v>
      </c>
      <c r="D430" s="229" t="s">
        <v>234</v>
      </c>
      <c r="E430" s="230" t="s">
        <v>3638</v>
      </c>
      <c r="F430" s="231" t="s">
        <v>3639</v>
      </c>
      <c r="G430" s="232" t="s">
        <v>189</v>
      </c>
      <c r="H430" s="233">
        <v>52.472999999999999</v>
      </c>
      <c r="I430" s="234"/>
      <c r="J430" s="235">
        <f>ROUND(I430*H430,2)</f>
        <v>0</v>
      </c>
      <c r="K430" s="236"/>
      <c r="L430" s="45"/>
      <c r="M430" s="237" t="s">
        <v>1</v>
      </c>
      <c r="N430" s="238" t="s">
        <v>41</v>
      </c>
      <c r="O430" s="92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1" t="s">
        <v>237</v>
      </c>
      <c r="AT430" s="241" t="s">
        <v>234</v>
      </c>
      <c r="AU430" s="241" t="s">
        <v>244</v>
      </c>
      <c r="AY430" s="18" t="s">
        <v>232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8" t="s">
        <v>83</v>
      </c>
      <c r="BK430" s="242">
        <f>ROUND(I430*H430,2)</f>
        <v>0</v>
      </c>
      <c r="BL430" s="18" t="s">
        <v>237</v>
      </c>
      <c r="BM430" s="241" t="s">
        <v>797</v>
      </c>
    </row>
    <row r="431" s="13" customFormat="1">
      <c r="A431" s="13"/>
      <c r="B431" s="243"/>
      <c r="C431" s="244"/>
      <c r="D431" s="245" t="s">
        <v>239</v>
      </c>
      <c r="E431" s="246" t="s">
        <v>1</v>
      </c>
      <c r="F431" s="247" t="s">
        <v>3640</v>
      </c>
      <c r="G431" s="244"/>
      <c r="H431" s="248">
        <v>52.472999999999999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239</v>
      </c>
      <c r="AU431" s="254" t="s">
        <v>244</v>
      </c>
      <c r="AV431" s="13" t="s">
        <v>85</v>
      </c>
      <c r="AW431" s="13" t="s">
        <v>32</v>
      </c>
      <c r="AX431" s="13" t="s">
        <v>76</v>
      </c>
      <c r="AY431" s="254" t="s">
        <v>232</v>
      </c>
    </row>
    <row r="432" s="16" customFormat="1">
      <c r="A432" s="16"/>
      <c r="B432" s="287"/>
      <c r="C432" s="288"/>
      <c r="D432" s="245" t="s">
        <v>239</v>
      </c>
      <c r="E432" s="289" t="s">
        <v>1</v>
      </c>
      <c r="F432" s="290" t="s">
        <v>499</v>
      </c>
      <c r="G432" s="288"/>
      <c r="H432" s="291">
        <v>52.472999999999999</v>
      </c>
      <c r="I432" s="292"/>
      <c r="J432" s="288"/>
      <c r="K432" s="288"/>
      <c r="L432" s="293"/>
      <c r="M432" s="294"/>
      <c r="N432" s="295"/>
      <c r="O432" s="295"/>
      <c r="P432" s="295"/>
      <c r="Q432" s="295"/>
      <c r="R432" s="295"/>
      <c r="S432" s="295"/>
      <c r="T432" s="29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97" t="s">
        <v>239</v>
      </c>
      <c r="AU432" s="297" t="s">
        <v>244</v>
      </c>
      <c r="AV432" s="16" t="s">
        <v>244</v>
      </c>
      <c r="AW432" s="16" t="s">
        <v>32</v>
      </c>
      <c r="AX432" s="16" t="s">
        <v>76</v>
      </c>
      <c r="AY432" s="297" t="s">
        <v>232</v>
      </c>
    </row>
    <row r="433" s="14" customFormat="1">
      <c r="A433" s="14"/>
      <c r="B433" s="255"/>
      <c r="C433" s="256"/>
      <c r="D433" s="245" t="s">
        <v>239</v>
      </c>
      <c r="E433" s="257" t="s">
        <v>1</v>
      </c>
      <c r="F433" s="258" t="s">
        <v>258</v>
      </c>
      <c r="G433" s="256"/>
      <c r="H433" s="259">
        <v>52.472999999999999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239</v>
      </c>
      <c r="AU433" s="265" t="s">
        <v>244</v>
      </c>
      <c r="AV433" s="14" t="s">
        <v>237</v>
      </c>
      <c r="AW433" s="14" t="s">
        <v>32</v>
      </c>
      <c r="AX433" s="14" t="s">
        <v>83</v>
      </c>
      <c r="AY433" s="265" t="s">
        <v>232</v>
      </c>
    </row>
    <row r="434" s="2" customFormat="1" ht="55.5" customHeight="1">
      <c r="A434" s="39"/>
      <c r="B434" s="40"/>
      <c r="C434" s="229" t="s">
        <v>518</v>
      </c>
      <c r="D434" s="229" t="s">
        <v>234</v>
      </c>
      <c r="E434" s="230" t="s">
        <v>3641</v>
      </c>
      <c r="F434" s="231" t="s">
        <v>3642</v>
      </c>
      <c r="G434" s="232" t="s">
        <v>167</v>
      </c>
      <c r="H434" s="233">
        <v>524.72000000000003</v>
      </c>
      <c r="I434" s="234"/>
      <c r="J434" s="235">
        <f>ROUND(I434*H434,2)</f>
        <v>0</v>
      </c>
      <c r="K434" s="236"/>
      <c r="L434" s="45"/>
      <c r="M434" s="237" t="s">
        <v>1</v>
      </c>
      <c r="N434" s="238" t="s">
        <v>41</v>
      </c>
      <c r="O434" s="92"/>
      <c r="P434" s="239">
        <f>O434*H434</f>
        <v>0</v>
      </c>
      <c r="Q434" s="239">
        <v>0</v>
      </c>
      <c r="R434" s="239">
        <f>Q434*H434</f>
        <v>0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237</v>
      </c>
      <c r="AT434" s="241" t="s">
        <v>234</v>
      </c>
      <c r="AU434" s="241" t="s">
        <v>244</v>
      </c>
      <c r="AY434" s="18" t="s">
        <v>232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83</v>
      </c>
      <c r="BK434" s="242">
        <f>ROUND(I434*H434,2)</f>
        <v>0</v>
      </c>
      <c r="BL434" s="18" t="s">
        <v>237</v>
      </c>
      <c r="BM434" s="241" t="s">
        <v>807</v>
      </c>
    </row>
    <row r="435" s="13" customFormat="1">
      <c r="A435" s="13"/>
      <c r="B435" s="243"/>
      <c r="C435" s="244"/>
      <c r="D435" s="245" t="s">
        <v>239</v>
      </c>
      <c r="E435" s="246" t="s">
        <v>1</v>
      </c>
      <c r="F435" s="247" t="s">
        <v>3643</v>
      </c>
      <c r="G435" s="244"/>
      <c r="H435" s="248">
        <v>524.72000000000003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239</v>
      </c>
      <c r="AU435" s="254" t="s">
        <v>244</v>
      </c>
      <c r="AV435" s="13" t="s">
        <v>85</v>
      </c>
      <c r="AW435" s="13" t="s">
        <v>32</v>
      </c>
      <c r="AX435" s="13" t="s">
        <v>76</v>
      </c>
      <c r="AY435" s="254" t="s">
        <v>232</v>
      </c>
    </row>
    <row r="436" s="14" customFormat="1">
      <c r="A436" s="14"/>
      <c r="B436" s="255"/>
      <c r="C436" s="256"/>
      <c r="D436" s="245" t="s">
        <v>239</v>
      </c>
      <c r="E436" s="257" t="s">
        <v>1</v>
      </c>
      <c r="F436" s="258" t="s">
        <v>258</v>
      </c>
      <c r="G436" s="256"/>
      <c r="H436" s="259">
        <v>524.72000000000003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239</v>
      </c>
      <c r="AU436" s="265" t="s">
        <v>244</v>
      </c>
      <c r="AV436" s="14" t="s">
        <v>237</v>
      </c>
      <c r="AW436" s="14" t="s">
        <v>32</v>
      </c>
      <c r="AX436" s="14" t="s">
        <v>83</v>
      </c>
      <c r="AY436" s="265" t="s">
        <v>232</v>
      </c>
    </row>
    <row r="437" s="2" customFormat="1" ht="24.15" customHeight="1">
      <c r="A437" s="39"/>
      <c r="B437" s="40"/>
      <c r="C437" s="276" t="s">
        <v>525</v>
      </c>
      <c r="D437" s="276" t="s">
        <v>485</v>
      </c>
      <c r="E437" s="277" t="s">
        <v>3644</v>
      </c>
      <c r="F437" s="278" t="s">
        <v>3645</v>
      </c>
      <c r="G437" s="279" t="s">
        <v>167</v>
      </c>
      <c r="H437" s="280">
        <v>577.19200000000001</v>
      </c>
      <c r="I437" s="281"/>
      <c r="J437" s="282">
        <f>ROUND(I437*H437,2)</f>
        <v>0</v>
      </c>
      <c r="K437" s="283"/>
      <c r="L437" s="284"/>
      <c r="M437" s="285" t="s">
        <v>1</v>
      </c>
      <c r="N437" s="286" t="s">
        <v>41</v>
      </c>
      <c r="O437" s="92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273</v>
      </c>
      <c r="AT437" s="241" t="s">
        <v>485</v>
      </c>
      <c r="AU437" s="241" t="s">
        <v>244</v>
      </c>
      <c r="AY437" s="18" t="s">
        <v>232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83</v>
      </c>
      <c r="BK437" s="242">
        <f>ROUND(I437*H437,2)</f>
        <v>0</v>
      </c>
      <c r="BL437" s="18" t="s">
        <v>237</v>
      </c>
      <c r="BM437" s="241" t="s">
        <v>816</v>
      </c>
    </row>
    <row r="438" s="13" customFormat="1">
      <c r="A438" s="13"/>
      <c r="B438" s="243"/>
      <c r="C438" s="244"/>
      <c r="D438" s="245" t="s">
        <v>239</v>
      </c>
      <c r="E438" s="246" t="s">
        <v>1</v>
      </c>
      <c r="F438" s="247" t="s">
        <v>3646</v>
      </c>
      <c r="G438" s="244"/>
      <c r="H438" s="248">
        <v>577.19200000000001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239</v>
      </c>
      <c r="AU438" s="254" t="s">
        <v>244</v>
      </c>
      <c r="AV438" s="13" t="s">
        <v>85</v>
      </c>
      <c r="AW438" s="13" t="s">
        <v>32</v>
      </c>
      <c r="AX438" s="13" t="s">
        <v>76</v>
      </c>
      <c r="AY438" s="254" t="s">
        <v>232</v>
      </c>
    </row>
    <row r="439" s="14" customFormat="1">
      <c r="A439" s="14"/>
      <c r="B439" s="255"/>
      <c r="C439" s="256"/>
      <c r="D439" s="245" t="s">
        <v>239</v>
      </c>
      <c r="E439" s="257" t="s">
        <v>1</v>
      </c>
      <c r="F439" s="258" t="s">
        <v>258</v>
      </c>
      <c r="G439" s="256"/>
      <c r="H439" s="259">
        <v>577.19200000000001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239</v>
      </c>
      <c r="AU439" s="265" t="s">
        <v>244</v>
      </c>
      <c r="AV439" s="14" t="s">
        <v>237</v>
      </c>
      <c r="AW439" s="14" t="s">
        <v>32</v>
      </c>
      <c r="AX439" s="14" t="s">
        <v>83</v>
      </c>
      <c r="AY439" s="265" t="s">
        <v>232</v>
      </c>
    </row>
    <row r="440" s="2" customFormat="1" ht="16.5" customHeight="1">
      <c r="A440" s="39"/>
      <c r="B440" s="40"/>
      <c r="C440" s="229" t="s">
        <v>529</v>
      </c>
      <c r="D440" s="229" t="s">
        <v>234</v>
      </c>
      <c r="E440" s="230" t="s">
        <v>3647</v>
      </c>
      <c r="F440" s="231" t="s">
        <v>3648</v>
      </c>
      <c r="G440" s="232" t="s">
        <v>189</v>
      </c>
      <c r="H440" s="233">
        <v>13.118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41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237</v>
      </c>
      <c r="AT440" s="241" t="s">
        <v>234</v>
      </c>
      <c r="AU440" s="241" t="s">
        <v>244</v>
      </c>
      <c r="AY440" s="18" t="s">
        <v>232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83</v>
      </c>
      <c r="BK440" s="242">
        <f>ROUND(I440*H440,2)</f>
        <v>0</v>
      </c>
      <c r="BL440" s="18" t="s">
        <v>237</v>
      </c>
      <c r="BM440" s="241" t="s">
        <v>824</v>
      </c>
    </row>
    <row r="441" s="13" customFormat="1">
      <c r="A441" s="13"/>
      <c r="B441" s="243"/>
      <c r="C441" s="244"/>
      <c r="D441" s="245" t="s">
        <v>239</v>
      </c>
      <c r="E441" s="246" t="s">
        <v>1</v>
      </c>
      <c r="F441" s="247" t="s">
        <v>3649</v>
      </c>
      <c r="G441" s="244"/>
      <c r="H441" s="248">
        <v>13.118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239</v>
      </c>
      <c r="AU441" s="254" t="s">
        <v>244</v>
      </c>
      <c r="AV441" s="13" t="s">
        <v>85</v>
      </c>
      <c r="AW441" s="13" t="s">
        <v>32</v>
      </c>
      <c r="AX441" s="13" t="s">
        <v>76</v>
      </c>
      <c r="AY441" s="254" t="s">
        <v>232</v>
      </c>
    </row>
    <row r="442" s="16" customFormat="1">
      <c r="A442" s="16"/>
      <c r="B442" s="287"/>
      <c r="C442" s="288"/>
      <c r="D442" s="245" t="s">
        <v>239</v>
      </c>
      <c r="E442" s="289" t="s">
        <v>1</v>
      </c>
      <c r="F442" s="290" t="s">
        <v>499</v>
      </c>
      <c r="G442" s="288"/>
      <c r="H442" s="291">
        <v>13.118</v>
      </c>
      <c r="I442" s="292"/>
      <c r="J442" s="288"/>
      <c r="K442" s="288"/>
      <c r="L442" s="293"/>
      <c r="M442" s="294"/>
      <c r="N442" s="295"/>
      <c r="O442" s="295"/>
      <c r="P442" s="295"/>
      <c r="Q442" s="295"/>
      <c r="R442" s="295"/>
      <c r="S442" s="295"/>
      <c r="T442" s="29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97" t="s">
        <v>239</v>
      </c>
      <c r="AU442" s="297" t="s">
        <v>244</v>
      </c>
      <c r="AV442" s="16" t="s">
        <v>244</v>
      </c>
      <c r="AW442" s="16" t="s">
        <v>32</v>
      </c>
      <c r="AX442" s="16" t="s">
        <v>76</v>
      </c>
      <c r="AY442" s="297" t="s">
        <v>232</v>
      </c>
    </row>
    <row r="443" s="14" customFormat="1">
      <c r="A443" s="14"/>
      <c r="B443" s="255"/>
      <c r="C443" s="256"/>
      <c r="D443" s="245" t="s">
        <v>239</v>
      </c>
      <c r="E443" s="257" t="s">
        <v>1</v>
      </c>
      <c r="F443" s="258" t="s">
        <v>258</v>
      </c>
      <c r="G443" s="256"/>
      <c r="H443" s="259">
        <v>13.118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239</v>
      </c>
      <c r="AU443" s="265" t="s">
        <v>244</v>
      </c>
      <c r="AV443" s="14" t="s">
        <v>237</v>
      </c>
      <c r="AW443" s="14" t="s">
        <v>32</v>
      </c>
      <c r="AX443" s="14" t="s">
        <v>83</v>
      </c>
      <c r="AY443" s="265" t="s">
        <v>232</v>
      </c>
    </row>
    <row r="444" s="2" customFormat="1" ht="24.15" customHeight="1">
      <c r="A444" s="39"/>
      <c r="B444" s="40"/>
      <c r="C444" s="229" t="s">
        <v>536</v>
      </c>
      <c r="D444" s="229" t="s">
        <v>234</v>
      </c>
      <c r="E444" s="230" t="s">
        <v>3650</v>
      </c>
      <c r="F444" s="231" t="s">
        <v>3651</v>
      </c>
      <c r="G444" s="232" t="s">
        <v>164</v>
      </c>
      <c r="H444" s="233">
        <v>262.36399999999998</v>
      </c>
      <c r="I444" s="234"/>
      <c r="J444" s="235">
        <f>ROUND(I444*H444,2)</f>
        <v>0</v>
      </c>
      <c r="K444" s="236"/>
      <c r="L444" s="45"/>
      <c r="M444" s="237" t="s">
        <v>1</v>
      </c>
      <c r="N444" s="238" t="s">
        <v>41</v>
      </c>
      <c r="O444" s="92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1" t="s">
        <v>237</v>
      </c>
      <c r="AT444" s="241" t="s">
        <v>234</v>
      </c>
      <c r="AU444" s="241" t="s">
        <v>244</v>
      </c>
      <c r="AY444" s="18" t="s">
        <v>232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8" t="s">
        <v>83</v>
      </c>
      <c r="BK444" s="242">
        <f>ROUND(I444*H444,2)</f>
        <v>0</v>
      </c>
      <c r="BL444" s="18" t="s">
        <v>237</v>
      </c>
      <c r="BM444" s="241" t="s">
        <v>833</v>
      </c>
    </row>
    <row r="445" s="13" customFormat="1">
      <c r="A445" s="13"/>
      <c r="B445" s="243"/>
      <c r="C445" s="244"/>
      <c r="D445" s="245" t="s">
        <v>239</v>
      </c>
      <c r="E445" s="246" t="s">
        <v>1</v>
      </c>
      <c r="F445" s="247" t="s">
        <v>3652</v>
      </c>
      <c r="G445" s="244"/>
      <c r="H445" s="248">
        <v>262.36399999999998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239</v>
      </c>
      <c r="AU445" s="254" t="s">
        <v>244</v>
      </c>
      <c r="AV445" s="13" t="s">
        <v>85</v>
      </c>
      <c r="AW445" s="13" t="s">
        <v>32</v>
      </c>
      <c r="AX445" s="13" t="s">
        <v>76</v>
      </c>
      <c r="AY445" s="254" t="s">
        <v>232</v>
      </c>
    </row>
    <row r="446" s="16" customFormat="1">
      <c r="A446" s="16"/>
      <c r="B446" s="287"/>
      <c r="C446" s="288"/>
      <c r="D446" s="245" t="s">
        <v>239</v>
      </c>
      <c r="E446" s="289" t="s">
        <v>1</v>
      </c>
      <c r="F446" s="290" t="s">
        <v>499</v>
      </c>
      <c r="G446" s="288"/>
      <c r="H446" s="291">
        <v>262.36399999999998</v>
      </c>
      <c r="I446" s="292"/>
      <c r="J446" s="288"/>
      <c r="K446" s="288"/>
      <c r="L446" s="293"/>
      <c r="M446" s="294"/>
      <c r="N446" s="295"/>
      <c r="O446" s="295"/>
      <c r="P446" s="295"/>
      <c r="Q446" s="295"/>
      <c r="R446" s="295"/>
      <c r="S446" s="295"/>
      <c r="T446" s="29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97" t="s">
        <v>239</v>
      </c>
      <c r="AU446" s="297" t="s">
        <v>244</v>
      </c>
      <c r="AV446" s="16" t="s">
        <v>244</v>
      </c>
      <c r="AW446" s="16" t="s">
        <v>32</v>
      </c>
      <c r="AX446" s="16" t="s">
        <v>76</v>
      </c>
      <c r="AY446" s="297" t="s">
        <v>232</v>
      </c>
    </row>
    <row r="447" s="14" customFormat="1">
      <c r="A447" s="14"/>
      <c r="B447" s="255"/>
      <c r="C447" s="256"/>
      <c r="D447" s="245" t="s">
        <v>239</v>
      </c>
      <c r="E447" s="257" t="s">
        <v>1</v>
      </c>
      <c r="F447" s="258" t="s">
        <v>258</v>
      </c>
      <c r="G447" s="256"/>
      <c r="H447" s="259">
        <v>262.36399999999998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239</v>
      </c>
      <c r="AU447" s="265" t="s">
        <v>244</v>
      </c>
      <c r="AV447" s="14" t="s">
        <v>237</v>
      </c>
      <c r="AW447" s="14" t="s">
        <v>32</v>
      </c>
      <c r="AX447" s="14" t="s">
        <v>83</v>
      </c>
      <c r="AY447" s="265" t="s">
        <v>232</v>
      </c>
    </row>
    <row r="448" s="12" customFormat="1" ht="20.88" customHeight="1">
      <c r="A448" s="12"/>
      <c r="B448" s="213"/>
      <c r="C448" s="214"/>
      <c r="D448" s="215" t="s">
        <v>75</v>
      </c>
      <c r="E448" s="227" t="s">
        <v>389</v>
      </c>
      <c r="F448" s="227" t="s">
        <v>3653</v>
      </c>
      <c r="G448" s="214"/>
      <c r="H448" s="214"/>
      <c r="I448" s="217"/>
      <c r="J448" s="228">
        <f>BK448</f>
        <v>0</v>
      </c>
      <c r="K448" s="214"/>
      <c r="L448" s="219"/>
      <c r="M448" s="220"/>
      <c r="N448" s="221"/>
      <c r="O448" s="221"/>
      <c r="P448" s="222">
        <f>SUM(P449:P464)</f>
        <v>0</v>
      </c>
      <c r="Q448" s="221"/>
      <c r="R448" s="222">
        <f>SUM(R449:R464)</f>
        <v>0</v>
      </c>
      <c r="S448" s="221"/>
      <c r="T448" s="223">
        <f>SUM(T449:T464)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4" t="s">
        <v>83</v>
      </c>
      <c r="AT448" s="225" t="s">
        <v>75</v>
      </c>
      <c r="AU448" s="225" t="s">
        <v>85</v>
      </c>
      <c r="AY448" s="224" t="s">
        <v>232</v>
      </c>
      <c r="BK448" s="226">
        <f>SUM(BK449:BK464)</f>
        <v>0</v>
      </c>
    </row>
    <row r="449" s="2" customFormat="1" ht="24.15" customHeight="1">
      <c r="A449" s="39"/>
      <c r="B449" s="40"/>
      <c r="C449" s="229" t="s">
        <v>541</v>
      </c>
      <c r="D449" s="229" t="s">
        <v>234</v>
      </c>
      <c r="E449" s="230" t="s">
        <v>3654</v>
      </c>
      <c r="F449" s="231" t="s">
        <v>3655</v>
      </c>
      <c r="G449" s="232" t="s">
        <v>189</v>
      </c>
      <c r="H449" s="233">
        <v>2.8079999999999998</v>
      </c>
      <c r="I449" s="234"/>
      <c r="J449" s="235">
        <f>ROUND(I449*H449,2)</f>
        <v>0</v>
      </c>
      <c r="K449" s="236"/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237</v>
      </c>
      <c r="AT449" s="241" t="s">
        <v>234</v>
      </c>
      <c r="AU449" s="241" t="s">
        <v>244</v>
      </c>
      <c r="AY449" s="18" t="s">
        <v>232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237</v>
      </c>
      <c r="BM449" s="241" t="s">
        <v>844</v>
      </c>
    </row>
    <row r="450" s="13" customFormat="1">
      <c r="A450" s="13"/>
      <c r="B450" s="243"/>
      <c r="C450" s="244"/>
      <c r="D450" s="245" t="s">
        <v>239</v>
      </c>
      <c r="E450" s="246" t="s">
        <v>1</v>
      </c>
      <c r="F450" s="247" t="s">
        <v>3656</v>
      </c>
      <c r="G450" s="244"/>
      <c r="H450" s="248">
        <v>0.28799999999999998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239</v>
      </c>
      <c r="AU450" s="254" t="s">
        <v>244</v>
      </c>
      <c r="AV450" s="13" t="s">
        <v>85</v>
      </c>
      <c r="AW450" s="13" t="s">
        <v>32</v>
      </c>
      <c r="AX450" s="13" t="s">
        <v>76</v>
      </c>
      <c r="AY450" s="254" t="s">
        <v>232</v>
      </c>
    </row>
    <row r="451" s="16" customFormat="1">
      <c r="A451" s="16"/>
      <c r="B451" s="287"/>
      <c r="C451" s="288"/>
      <c r="D451" s="245" t="s">
        <v>239</v>
      </c>
      <c r="E451" s="289" t="s">
        <v>1</v>
      </c>
      <c r="F451" s="290" t="s">
        <v>499</v>
      </c>
      <c r="G451" s="288"/>
      <c r="H451" s="291">
        <v>0.28799999999999998</v>
      </c>
      <c r="I451" s="292"/>
      <c r="J451" s="288"/>
      <c r="K451" s="288"/>
      <c r="L451" s="293"/>
      <c r="M451" s="294"/>
      <c r="N451" s="295"/>
      <c r="O451" s="295"/>
      <c r="P451" s="295"/>
      <c r="Q451" s="295"/>
      <c r="R451" s="295"/>
      <c r="S451" s="295"/>
      <c r="T451" s="29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97" t="s">
        <v>239</v>
      </c>
      <c r="AU451" s="297" t="s">
        <v>244</v>
      </c>
      <c r="AV451" s="16" t="s">
        <v>244</v>
      </c>
      <c r="AW451" s="16" t="s">
        <v>32</v>
      </c>
      <c r="AX451" s="16" t="s">
        <v>76</v>
      </c>
      <c r="AY451" s="297" t="s">
        <v>232</v>
      </c>
    </row>
    <row r="452" s="13" customFormat="1">
      <c r="A452" s="13"/>
      <c r="B452" s="243"/>
      <c r="C452" s="244"/>
      <c r="D452" s="245" t="s">
        <v>239</v>
      </c>
      <c r="E452" s="246" t="s">
        <v>1</v>
      </c>
      <c r="F452" s="247" t="s">
        <v>3657</v>
      </c>
      <c r="G452" s="244"/>
      <c r="H452" s="248">
        <v>2.52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239</v>
      </c>
      <c r="AU452" s="254" t="s">
        <v>244</v>
      </c>
      <c r="AV452" s="13" t="s">
        <v>85</v>
      </c>
      <c r="AW452" s="13" t="s">
        <v>32</v>
      </c>
      <c r="AX452" s="13" t="s">
        <v>76</v>
      </c>
      <c r="AY452" s="254" t="s">
        <v>232</v>
      </c>
    </row>
    <row r="453" s="16" customFormat="1">
      <c r="A453" s="16"/>
      <c r="B453" s="287"/>
      <c r="C453" s="288"/>
      <c r="D453" s="245" t="s">
        <v>239</v>
      </c>
      <c r="E453" s="289" t="s">
        <v>1</v>
      </c>
      <c r="F453" s="290" t="s">
        <v>499</v>
      </c>
      <c r="G453" s="288"/>
      <c r="H453" s="291">
        <v>2.52</v>
      </c>
      <c r="I453" s="292"/>
      <c r="J453" s="288"/>
      <c r="K453" s="288"/>
      <c r="L453" s="293"/>
      <c r="M453" s="294"/>
      <c r="N453" s="295"/>
      <c r="O453" s="295"/>
      <c r="P453" s="295"/>
      <c r="Q453" s="295"/>
      <c r="R453" s="295"/>
      <c r="S453" s="295"/>
      <c r="T453" s="29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97" t="s">
        <v>239</v>
      </c>
      <c r="AU453" s="297" t="s">
        <v>244</v>
      </c>
      <c r="AV453" s="16" t="s">
        <v>244</v>
      </c>
      <c r="AW453" s="16" t="s">
        <v>32</v>
      </c>
      <c r="AX453" s="16" t="s">
        <v>76</v>
      </c>
      <c r="AY453" s="297" t="s">
        <v>232</v>
      </c>
    </row>
    <row r="454" s="14" customFormat="1">
      <c r="A454" s="14"/>
      <c r="B454" s="255"/>
      <c r="C454" s="256"/>
      <c r="D454" s="245" t="s">
        <v>239</v>
      </c>
      <c r="E454" s="257" t="s">
        <v>1</v>
      </c>
      <c r="F454" s="258" t="s">
        <v>258</v>
      </c>
      <c r="G454" s="256"/>
      <c r="H454" s="259">
        <v>2.8079999999999998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5" t="s">
        <v>239</v>
      </c>
      <c r="AU454" s="265" t="s">
        <v>244</v>
      </c>
      <c r="AV454" s="14" t="s">
        <v>237</v>
      </c>
      <c r="AW454" s="14" t="s">
        <v>32</v>
      </c>
      <c r="AX454" s="14" t="s">
        <v>83</v>
      </c>
      <c r="AY454" s="265" t="s">
        <v>232</v>
      </c>
    </row>
    <row r="455" s="2" customFormat="1" ht="16.5" customHeight="1">
      <c r="A455" s="39"/>
      <c r="B455" s="40"/>
      <c r="C455" s="229" t="s">
        <v>547</v>
      </c>
      <c r="D455" s="229" t="s">
        <v>234</v>
      </c>
      <c r="E455" s="230" t="s">
        <v>341</v>
      </c>
      <c r="F455" s="231" t="s">
        <v>3658</v>
      </c>
      <c r="G455" s="232" t="s">
        <v>167</v>
      </c>
      <c r="H455" s="233">
        <v>5.6500000000000004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41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237</v>
      </c>
      <c r="AT455" s="241" t="s">
        <v>234</v>
      </c>
      <c r="AU455" s="241" t="s">
        <v>244</v>
      </c>
      <c r="AY455" s="18" t="s">
        <v>232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83</v>
      </c>
      <c r="BK455" s="242">
        <f>ROUND(I455*H455,2)</f>
        <v>0</v>
      </c>
      <c r="BL455" s="18" t="s">
        <v>237</v>
      </c>
      <c r="BM455" s="241" t="s">
        <v>852</v>
      </c>
    </row>
    <row r="456" s="13" customFormat="1">
      <c r="A456" s="13"/>
      <c r="B456" s="243"/>
      <c r="C456" s="244"/>
      <c r="D456" s="245" t="s">
        <v>239</v>
      </c>
      <c r="E456" s="246" t="s">
        <v>1</v>
      </c>
      <c r="F456" s="247" t="s">
        <v>3659</v>
      </c>
      <c r="G456" s="244"/>
      <c r="H456" s="248">
        <v>1.2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239</v>
      </c>
      <c r="AU456" s="254" t="s">
        <v>244</v>
      </c>
      <c r="AV456" s="13" t="s">
        <v>85</v>
      </c>
      <c r="AW456" s="13" t="s">
        <v>32</v>
      </c>
      <c r="AX456" s="13" t="s">
        <v>76</v>
      </c>
      <c r="AY456" s="254" t="s">
        <v>232</v>
      </c>
    </row>
    <row r="457" s="13" customFormat="1">
      <c r="A457" s="13"/>
      <c r="B457" s="243"/>
      <c r="C457" s="244"/>
      <c r="D457" s="245" t="s">
        <v>239</v>
      </c>
      <c r="E457" s="246" t="s">
        <v>1</v>
      </c>
      <c r="F457" s="247" t="s">
        <v>3660</v>
      </c>
      <c r="G457" s="244"/>
      <c r="H457" s="248">
        <v>4.4500000000000002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239</v>
      </c>
      <c r="AU457" s="254" t="s">
        <v>244</v>
      </c>
      <c r="AV457" s="13" t="s">
        <v>85</v>
      </c>
      <c r="AW457" s="13" t="s">
        <v>32</v>
      </c>
      <c r="AX457" s="13" t="s">
        <v>76</v>
      </c>
      <c r="AY457" s="254" t="s">
        <v>232</v>
      </c>
    </row>
    <row r="458" s="14" customFormat="1">
      <c r="A458" s="14"/>
      <c r="B458" s="255"/>
      <c r="C458" s="256"/>
      <c r="D458" s="245" t="s">
        <v>239</v>
      </c>
      <c r="E458" s="257" t="s">
        <v>1</v>
      </c>
      <c r="F458" s="258" t="s">
        <v>258</v>
      </c>
      <c r="G458" s="256"/>
      <c r="H458" s="259">
        <v>5.6500000000000004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5" t="s">
        <v>239</v>
      </c>
      <c r="AU458" s="265" t="s">
        <v>244</v>
      </c>
      <c r="AV458" s="14" t="s">
        <v>237</v>
      </c>
      <c r="AW458" s="14" t="s">
        <v>32</v>
      </c>
      <c r="AX458" s="14" t="s">
        <v>83</v>
      </c>
      <c r="AY458" s="265" t="s">
        <v>232</v>
      </c>
    </row>
    <row r="459" s="2" customFormat="1" ht="16.5" customHeight="1">
      <c r="A459" s="39"/>
      <c r="B459" s="40"/>
      <c r="C459" s="229" t="s">
        <v>553</v>
      </c>
      <c r="D459" s="229" t="s">
        <v>234</v>
      </c>
      <c r="E459" s="230" t="s">
        <v>346</v>
      </c>
      <c r="F459" s="231" t="s">
        <v>3661</v>
      </c>
      <c r="G459" s="232" t="s">
        <v>167</v>
      </c>
      <c r="H459" s="233">
        <v>5.6500000000000004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237</v>
      </c>
      <c r="AT459" s="241" t="s">
        <v>234</v>
      </c>
      <c r="AU459" s="241" t="s">
        <v>244</v>
      </c>
      <c r="AY459" s="18" t="s">
        <v>232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237</v>
      </c>
      <c r="BM459" s="241" t="s">
        <v>860</v>
      </c>
    </row>
    <row r="460" s="13" customFormat="1">
      <c r="A460" s="13"/>
      <c r="B460" s="243"/>
      <c r="C460" s="244"/>
      <c r="D460" s="245" t="s">
        <v>239</v>
      </c>
      <c r="E460" s="246" t="s">
        <v>1</v>
      </c>
      <c r="F460" s="247" t="s">
        <v>3659</v>
      </c>
      <c r="G460" s="244"/>
      <c r="H460" s="248">
        <v>1.2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239</v>
      </c>
      <c r="AU460" s="254" t="s">
        <v>244</v>
      </c>
      <c r="AV460" s="13" t="s">
        <v>85</v>
      </c>
      <c r="AW460" s="13" t="s">
        <v>32</v>
      </c>
      <c r="AX460" s="13" t="s">
        <v>76</v>
      </c>
      <c r="AY460" s="254" t="s">
        <v>232</v>
      </c>
    </row>
    <row r="461" s="16" customFormat="1">
      <c r="A461" s="16"/>
      <c r="B461" s="287"/>
      <c r="C461" s="288"/>
      <c r="D461" s="245" t="s">
        <v>239</v>
      </c>
      <c r="E461" s="289" t="s">
        <v>1</v>
      </c>
      <c r="F461" s="290" t="s">
        <v>499</v>
      </c>
      <c r="G461" s="288"/>
      <c r="H461" s="291">
        <v>1.2</v>
      </c>
      <c r="I461" s="292"/>
      <c r="J461" s="288"/>
      <c r="K461" s="288"/>
      <c r="L461" s="293"/>
      <c r="M461" s="294"/>
      <c r="N461" s="295"/>
      <c r="O461" s="295"/>
      <c r="P461" s="295"/>
      <c r="Q461" s="295"/>
      <c r="R461" s="295"/>
      <c r="S461" s="295"/>
      <c r="T461" s="29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97" t="s">
        <v>239</v>
      </c>
      <c r="AU461" s="297" t="s">
        <v>244</v>
      </c>
      <c r="AV461" s="16" t="s">
        <v>244</v>
      </c>
      <c r="AW461" s="16" t="s">
        <v>32</v>
      </c>
      <c r="AX461" s="16" t="s">
        <v>76</v>
      </c>
      <c r="AY461" s="297" t="s">
        <v>232</v>
      </c>
    </row>
    <row r="462" s="13" customFormat="1">
      <c r="A462" s="13"/>
      <c r="B462" s="243"/>
      <c r="C462" s="244"/>
      <c r="D462" s="245" t="s">
        <v>239</v>
      </c>
      <c r="E462" s="246" t="s">
        <v>1</v>
      </c>
      <c r="F462" s="247" t="s">
        <v>3660</v>
      </c>
      <c r="G462" s="244"/>
      <c r="H462" s="248">
        <v>4.4500000000000002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239</v>
      </c>
      <c r="AU462" s="254" t="s">
        <v>244</v>
      </c>
      <c r="AV462" s="13" t="s">
        <v>85</v>
      </c>
      <c r="AW462" s="13" t="s">
        <v>32</v>
      </c>
      <c r="AX462" s="13" t="s">
        <v>76</v>
      </c>
      <c r="AY462" s="254" t="s">
        <v>232</v>
      </c>
    </row>
    <row r="463" s="16" customFormat="1">
      <c r="A463" s="16"/>
      <c r="B463" s="287"/>
      <c r="C463" s="288"/>
      <c r="D463" s="245" t="s">
        <v>239</v>
      </c>
      <c r="E463" s="289" t="s">
        <v>1</v>
      </c>
      <c r="F463" s="290" t="s">
        <v>499</v>
      </c>
      <c r="G463" s="288"/>
      <c r="H463" s="291">
        <v>4.4500000000000002</v>
      </c>
      <c r="I463" s="292"/>
      <c r="J463" s="288"/>
      <c r="K463" s="288"/>
      <c r="L463" s="293"/>
      <c r="M463" s="294"/>
      <c r="N463" s="295"/>
      <c r="O463" s="295"/>
      <c r="P463" s="295"/>
      <c r="Q463" s="295"/>
      <c r="R463" s="295"/>
      <c r="S463" s="295"/>
      <c r="T463" s="29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97" t="s">
        <v>239</v>
      </c>
      <c r="AU463" s="297" t="s">
        <v>244</v>
      </c>
      <c r="AV463" s="16" t="s">
        <v>244</v>
      </c>
      <c r="AW463" s="16" t="s">
        <v>32</v>
      </c>
      <c r="AX463" s="16" t="s">
        <v>76</v>
      </c>
      <c r="AY463" s="297" t="s">
        <v>232</v>
      </c>
    </row>
    <row r="464" s="14" customFormat="1">
      <c r="A464" s="14"/>
      <c r="B464" s="255"/>
      <c r="C464" s="256"/>
      <c r="D464" s="245" t="s">
        <v>239</v>
      </c>
      <c r="E464" s="257" t="s">
        <v>1</v>
      </c>
      <c r="F464" s="258" t="s">
        <v>258</v>
      </c>
      <c r="G464" s="256"/>
      <c r="H464" s="259">
        <v>5.6500000000000004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5" t="s">
        <v>239</v>
      </c>
      <c r="AU464" s="265" t="s">
        <v>244</v>
      </c>
      <c r="AV464" s="14" t="s">
        <v>237</v>
      </c>
      <c r="AW464" s="14" t="s">
        <v>32</v>
      </c>
      <c r="AX464" s="14" t="s">
        <v>83</v>
      </c>
      <c r="AY464" s="265" t="s">
        <v>232</v>
      </c>
    </row>
    <row r="465" s="12" customFormat="1" ht="22.8" customHeight="1">
      <c r="A465" s="12"/>
      <c r="B465" s="213"/>
      <c r="C465" s="214"/>
      <c r="D465" s="215" t="s">
        <v>75</v>
      </c>
      <c r="E465" s="227" t="s">
        <v>244</v>
      </c>
      <c r="F465" s="227" t="s">
        <v>349</v>
      </c>
      <c r="G465" s="214"/>
      <c r="H465" s="214"/>
      <c r="I465" s="217"/>
      <c r="J465" s="228">
        <f>BK465</f>
        <v>0</v>
      </c>
      <c r="K465" s="214"/>
      <c r="L465" s="219"/>
      <c r="M465" s="220"/>
      <c r="N465" s="221"/>
      <c r="O465" s="221"/>
      <c r="P465" s="222">
        <f>P466+P475</f>
        <v>0</v>
      </c>
      <c r="Q465" s="221"/>
      <c r="R465" s="222">
        <f>R466+R475</f>
        <v>0</v>
      </c>
      <c r="S465" s="221"/>
      <c r="T465" s="223">
        <f>T466+T475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4" t="s">
        <v>83</v>
      </c>
      <c r="AT465" s="225" t="s">
        <v>75</v>
      </c>
      <c r="AU465" s="225" t="s">
        <v>83</v>
      </c>
      <c r="AY465" s="224" t="s">
        <v>232</v>
      </c>
      <c r="BK465" s="226">
        <f>BK466+BK475</f>
        <v>0</v>
      </c>
    </row>
    <row r="466" s="12" customFormat="1" ht="20.88" customHeight="1">
      <c r="A466" s="12"/>
      <c r="B466" s="213"/>
      <c r="C466" s="214"/>
      <c r="D466" s="215" t="s">
        <v>75</v>
      </c>
      <c r="E466" s="227" t="s">
        <v>422</v>
      </c>
      <c r="F466" s="227" t="s">
        <v>3662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SUM(P467:P474)</f>
        <v>0</v>
      </c>
      <c r="Q466" s="221"/>
      <c r="R466" s="222">
        <f>SUM(R467:R474)</f>
        <v>0</v>
      </c>
      <c r="S466" s="221"/>
      <c r="T466" s="223">
        <f>SUM(T467:T474)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83</v>
      </c>
      <c r="AT466" s="225" t="s">
        <v>75</v>
      </c>
      <c r="AU466" s="225" t="s">
        <v>85</v>
      </c>
      <c r="AY466" s="224" t="s">
        <v>232</v>
      </c>
      <c r="BK466" s="226">
        <f>SUM(BK467:BK474)</f>
        <v>0</v>
      </c>
    </row>
    <row r="467" s="2" customFormat="1" ht="33" customHeight="1">
      <c r="A467" s="39"/>
      <c r="B467" s="40"/>
      <c r="C467" s="229" t="s">
        <v>574</v>
      </c>
      <c r="D467" s="229" t="s">
        <v>234</v>
      </c>
      <c r="E467" s="230" t="s">
        <v>3663</v>
      </c>
      <c r="F467" s="231" t="s">
        <v>3664</v>
      </c>
      <c r="G467" s="232" t="s">
        <v>164</v>
      </c>
      <c r="H467" s="233">
        <v>8.4000000000000004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237</v>
      </c>
      <c r="AT467" s="241" t="s">
        <v>234</v>
      </c>
      <c r="AU467" s="241" t="s">
        <v>244</v>
      </c>
      <c r="AY467" s="18" t="s">
        <v>232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237</v>
      </c>
      <c r="BM467" s="241" t="s">
        <v>868</v>
      </c>
    </row>
    <row r="468" s="15" customFormat="1">
      <c r="A468" s="15"/>
      <c r="B468" s="266"/>
      <c r="C468" s="267"/>
      <c r="D468" s="245" t="s">
        <v>239</v>
      </c>
      <c r="E468" s="268" t="s">
        <v>1</v>
      </c>
      <c r="F468" s="269" t="s">
        <v>3665</v>
      </c>
      <c r="G468" s="267"/>
      <c r="H468" s="268" t="s">
        <v>1</v>
      </c>
      <c r="I468" s="270"/>
      <c r="J468" s="267"/>
      <c r="K468" s="267"/>
      <c r="L468" s="271"/>
      <c r="M468" s="272"/>
      <c r="N468" s="273"/>
      <c r="O468" s="273"/>
      <c r="P468" s="273"/>
      <c r="Q468" s="273"/>
      <c r="R468" s="273"/>
      <c r="S468" s="273"/>
      <c r="T468" s="27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5" t="s">
        <v>239</v>
      </c>
      <c r="AU468" s="275" t="s">
        <v>244</v>
      </c>
      <c r="AV468" s="15" t="s">
        <v>83</v>
      </c>
      <c r="AW468" s="15" t="s">
        <v>32</v>
      </c>
      <c r="AX468" s="15" t="s">
        <v>76</v>
      </c>
      <c r="AY468" s="275" t="s">
        <v>232</v>
      </c>
    </row>
    <row r="469" s="13" customFormat="1">
      <c r="A469" s="13"/>
      <c r="B469" s="243"/>
      <c r="C469" s="244"/>
      <c r="D469" s="245" t="s">
        <v>239</v>
      </c>
      <c r="E469" s="246" t="s">
        <v>1</v>
      </c>
      <c r="F469" s="247" t="s">
        <v>3666</v>
      </c>
      <c r="G469" s="244"/>
      <c r="H469" s="248">
        <v>8.4000000000000004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239</v>
      </c>
      <c r="AU469" s="254" t="s">
        <v>244</v>
      </c>
      <c r="AV469" s="13" t="s">
        <v>85</v>
      </c>
      <c r="AW469" s="13" t="s">
        <v>32</v>
      </c>
      <c r="AX469" s="13" t="s">
        <v>76</v>
      </c>
      <c r="AY469" s="254" t="s">
        <v>232</v>
      </c>
    </row>
    <row r="470" s="14" customFormat="1">
      <c r="A470" s="14"/>
      <c r="B470" s="255"/>
      <c r="C470" s="256"/>
      <c r="D470" s="245" t="s">
        <v>239</v>
      </c>
      <c r="E470" s="257" t="s">
        <v>1</v>
      </c>
      <c r="F470" s="258" t="s">
        <v>258</v>
      </c>
      <c r="G470" s="256"/>
      <c r="H470" s="259">
        <v>8.4000000000000004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239</v>
      </c>
      <c r="AU470" s="265" t="s">
        <v>244</v>
      </c>
      <c r="AV470" s="14" t="s">
        <v>237</v>
      </c>
      <c r="AW470" s="14" t="s">
        <v>32</v>
      </c>
      <c r="AX470" s="14" t="s">
        <v>83</v>
      </c>
      <c r="AY470" s="265" t="s">
        <v>232</v>
      </c>
    </row>
    <row r="471" s="2" customFormat="1" ht="16.5" customHeight="1">
      <c r="A471" s="39"/>
      <c r="B471" s="40"/>
      <c r="C471" s="276" t="s">
        <v>580</v>
      </c>
      <c r="D471" s="276" t="s">
        <v>485</v>
      </c>
      <c r="E471" s="277" t="s">
        <v>3667</v>
      </c>
      <c r="F471" s="278" t="s">
        <v>3668</v>
      </c>
      <c r="G471" s="279" t="s">
        <v>293</v>
      </c>
      <c r="H471" s="280">
        <v>48.479999999999997</v>
      </c>
      <c r="I471" s="281"/>
      <c r="J471" s="282">
        <f>ROUND(I471*H471,2)</f>
        <v>0</v>
      </c>
      <c r="K471" s="283"/>
      <c r="L471" s="284"/>
      <c r="M471" s="285" t="s">
        <v>1</v>
      </c>
      <c r="N471" s="286" t="s">
        <v>41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273</v>
      </c>
      <c r="AT471" s="241" t="s">
        <v>485</v>
      </c>
      <c r="AU471" s="241" t="s">
        <v>244</v>
      </c>
      <c r="AY471" s="18" t="s">
        <v>232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237</v>
      </c>
      <c r="BM471" s="241" t="s">
        <v>876</v>
      </c>
    </row>
    <row r="472" s="15" customFormat="1">
      <c r="A472" s="15"/>
      <c r="B472" s="266"/>
      <c r="C472" s="267"/>
      <c r="D472" s="245" t="s">
        <v>239</v>
      </c>
      <c r="E472" s="268" t="s">
        <v>1</v>
      </c>
      <c r="F472" s="269" t="s">
        <v>3669</v>
      </c>
      <c r="G472" s="267"/>
      <c r="H472" s="268" t="s">
        <v>1</v>
      </c>
      <c r="I472" s="270"/>
      <c r="J472" s="267"/>
      <c r="K472" s="267"/>
      <c r="L472" s="271"/>
      <c r="M472" s="272"/>
      <c r="N472" s="273"/>
      <c r="O472" s="273"/>
      <c r="P472" s="273"/>
      <c r="Q472" s="273"/>
      <c r="R472" s="273"/>
      <c r="S472" s="273"/>
      <c r="T472" s="27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5" t="s">
        <v>239</v>
      </c>
      <c r="AU472" s="275" t="s">
        <v>244</v>
      </c>
      <c r="AV472" s="15" t="s">
        <v>83</v>
      </c>
      <c r="AW472" s="15" t="s">
        <v>32</v>
      </c>
      <c r="AX472" s="15" t="s">
        <v>76</v>
      </c>
      <c r="AY472" s="275" t="s">
        <v>232</v>
      </c>
    </row>
    <row r="473" s="13" customFormat="1">
      <c r="A473" s="13"/>
      <c r="B473" s="243"/>
      <c r="C473" s="244"/>
      <c r="D473" s="245" t="s">
        <v>239</v>
      </c>
      <c r="E473" s="246" t="s">
        <v>1</v>
      </c>
      <c r="F473" s="247" t="s">
        <v>3670</v>
      </c>
      <c r="G473" s="244"/>
      <c r="H473" s="248">
        <v>48.479999999999997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239</v>
      </c>
      <c r="AU473" s="254" t="s">
        <v>244</v>
      </c>
      <c r="AV473" s="13" t="s">
        <v>85</v>
      </c>
      <c r="AW473" s="13" t="s">
        <v>32</v>
      </c>
      <c r="AX473" s="13" t="s">
        <v>76</v>
      </c>
      <c r="AY473" s="254" t="s">
        <v>232</v>
      </c>
    </row>
    <row r="474" s="14" customFormat="1">
      <c r="A474" s="14"/>
      <c r="B474" s="255"/>
      <c r="C474" s="256"/>
      <c r="D474" s="245" t="s">
        <v>239</v>
      </c>
      <c r="E474" s="257" t="s">
        <v>1</v>
      </c>
      <c r="F474" s="258" t="s">
        <v>258</v>
      </c>
      <c r="G474" s="256"/>
      <c r="H474" s="259">
        <v>48.479999999999997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239</v>
      </c>
      <c r="AU474" s="265" t="s">
        <v>244</v>
      </c>
      <c r="AV474" s="14" t="s">
        <v>237</v>
      </c>
      <c r="AW474" s="14" t="s">
        <v>32</v>
      </c>
      <c r="AX474" s="14" t="s">
        <v>83</v>
      </c>
      <c r="AY474" s="265" t="s">
        <v>232</v>
      </c>
    </row>
    <row r="475" s="12" customFormat="1" ht="20.88" customHeight="1">
      <c r="A475" s="12"/>
      <c r="B475" s="213"/>
      <c r="C475" s="214"/>
      <c r="D475" s="215" t="s">
        <v>75</v>
      </c>
      <c r="E475" s="227" t="s">
        <v>436</v>
      </c>
      <c r="F475" s="227" t="s">
        <v>3671</v>
      </c>
      <c r="G475" s="214"/>
      <c r="H475" s="214"/>
      <c r="I475" s="217"/>
      <c r="J475" s="228">
        <f>BK475</f>
        <v>0</v>
      </c>
      <c r="K475" s="214"/>
      <c r="L475" s="219"/>
      <c r="M475" s="220"/>
      <c r="N475" s="221"/>
      <c r="O475" s="221"/>
      <c r="P475" s="222">
        <f>SUM(P476:P483)</f>
        <v>0</v>
      </c>
      <c r="Q475" s="221"/>
      <c r="R475" s="222">
        <f>SUM(R476:R483)</f>
        <v>0</v>
      </c>
      <c r="S475" s="221"/>
      <c r="T475" s="223">
        <f>SUM(T476:T483)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4" t="s">
        <v>83</v>
      </c>
      <c r="AT475" s="225" t="s">
        <v>75</v>
      </c>
      <c r="AU475" s="225" t="s">
        <v>85</v>
      </c>
      <c r="AY475" s="224" t="s">
        <v>232</v>
      </c>
      <c r="BK475" s="226">
        <f>SUM(BK476:BK483)</f>
        <v>0</v>
      </c>
    </row>
    <row r="476" s="2" customFormat="1" ht="24.15" customHeight="1">
      <c r="A476" s="39"/>
      <c r="B476" s="40"/>
      <c r="C476" s="229" t="s">
        <v>584</v>
      </c>
      <c r="D476" s="229" t="s">
        <v>234</v>
      </c>
      <c r="E476" s="230" t="s">
        <v>3672</v>
      </c>
      <c r="F476" s="231" t="s">
        <v>3673</v>
      </c>
      <c r="G476" s="232" t="s">
        <v>164</v>
      </c>
      <c r="H476" s="233">
        <v>80.849999999999994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237</v>
      </c>
      <c r="AT476" s="241" t="s">
        <v>234</v>
      </c>
      <c r="AU476" s="241" t="s">
        <v>244</v>
      </c>
      <c r="AY476" s="18" t="s">
        <v>232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237</v>
      </c>
      <c r="BM476" s="241" t="s">
        <v>885</v>
      </c>
    </row>
    <row r="477" s="13" customFormat="1">
      <c r="A477" s="13"/>
      <c r="B477" s="243"/>
      <c r="C477" s="244"/>
      <c r="D477" s="245" t="s">
        <v>239</v>
      </c>
      <c r="E477" s="246" t="s">
        <v>1</v>
      </c>
      <c r="F477" s="247" t="s">
        <v>3674</v>
      </c>
      <c r="G477" s="244"/>
      <c r="H477" s="248">
        <v>80.849999999999994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239</v>
      </c>
      <c r="AU477" s="254" t="s">
        <v>244</v>
      </c>
      <c r="AV477" s="13" t="s">
        <v>85</v>
      </c>
      <c r="AW477" s="13" t="s">
        <v>32</v>
      </c>
      <c r="AX477" s="13" t="s">
        <v>76</v>
      </c>
      <c r="AY477" s="254" t="s">
        <v>232</v>
      </c>
    </row>
    <row r="478" s="16" customFormat="1">
      <c r="A478" s="16"/>
      <c r="B478" s="287"/>
      <c r="C478" s="288"/>
      <c r="D478" s="245" t="s">
        <v>239</v>
      </c>
      <c r="E478" s="289" t="s">
        <v>1</v>
      </c>
      <c r="F478" s="290" t="s">
        <v>499</v>
      </c>
      <c r="G478" s="288"/>
      <c r="H478" s="291">
        <v>80.849999999999994</v>
      </c>
      <c r="I478" s="292"/>
      <c r="J478" s="288"/>
      <c r="K478" s="288"/>
      <c r="L478" s="293"/>
      <c r="M478" s="294"/>
      <c r="N478" s="295"/>
      <c r="O478" s="295"/>
      <c r="P478" s="295"/>
      <c r="Q478" s="295"/>
      <c r="R478" s="295"/>
      <c r="S478" s="295"/>
      <c r="T478" s="29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97" t="s">
        <v>239</v>
      </c>
      <c r="AU478" s="297" t="s">
        <v>244</v>
      </c>
      <c r="AV478" s="16" t="s">
        <v>244</v>
      </c>
      <c r="AW478" s="16" t="s">
        <v>32</v>
      </c>
      <c r="AX478" s="16" t="s">
        <v>76</v>
      </c>
      <c r="AY478" s="297" t="s">
        <v>232</v>
      </c>
    </row>
    <row r="479" s="14" customFormat="1">
      <c r="A479" s="14"/>
      <c r="B479" s="255"/>
      <c r="C479" s="256"/>
      <c r="D479" s="245" t="s">
        <v>239</v>
      </c>
      <c r="E479" s="257" t="s">
        <v>1</v>
      </c>
      <c r="F479" s="258" t="s">
        <v>258</v>
      </c>
      <c r="G479" s="256"/>
      <c r="H479" s="259">
        <v>80.849999999999994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5" t="s">
        <v>239</v>
      </c>
      <c r="AU479" s="265" t="s">
        <v>244</v>
      </c>
      <c r="AV479" s="14" t="s">
        <v>237</v>
      </c>
      <c r="AW479" s="14" t="s">
        <v>32</v>
      </c>
      <c r="AX479" s="14" t="s">
        <v>83</v>
      </c>
      <c r="AY479" s="265" t="s">
        <v>232</v>
      </c>
    </row>
    <row r="480" s="2" customFormat="1" ht="37.8" customHeight="1">
      <c r="A480" s="39"/>
      <c r="B480" s="40"/>
      <c r="C480" s="229" t="s">
        <v>588</v>
      </c>
      <c r="D480" s="229" t="s">
        <v>234</v>
      </c>
      <c r="E480" s="230" t="s">
        <v>3675</v>
      </c>
      <c r="F480" s="231" t="s">
        <v>3676</v>
      </c>
      <c r="G480" s="232" t="s">
        <v>189</v>
      </c>
      <c r="H480" s="233">
        <v>3.5</v>
      </c>
      <c r="I480" s="234"/>
      <c r="J480" s="235">
        <f>ROUND(I480*H480,2)</f>
        <v>0</v>
      </c>
      <c r="K480" s="236"/>
      <c r="L480" s="45"/>
      <c r="M480" s="237" t="s">
        <v>1</v>
      </c>
      <c r="N480" s="238" t="s">
        <v>41</v>
      </c>
      <c r="O480" s="92"/>
      <c r="P480" s="239">
        <f>O480*H480</f>
        <v>0</v>
      </c>
      <c r="Q480" s="239">
        <v>0</v>
      </c>
      <c r="R480" s="239">
        <f>Q480*H480</f>
        <v>0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237</v>
      </c>
      <c r="AT480" s="241" t="s">
        <v>234</v>
      </c>
      <c r="AU480" s="241" t="s">
        <v>244</v>
      </c>
      <c r="AY480" s="18" t="s">
        <v>232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83</v>
      </c>
      <c r="BK480" s="242">
        <f>ROUND(I480*H480,2)</f>
        <v>0</v>
      </c>
      <c r="BL480" s="18" t="s">
        <v>237</v>
      </c>
      <c r="BM480" s="241" t="s">
        <v>893</v>
      </c>
    </row>
    <row r="481" s="13" customFormat="1">
      <c r="A481" s="13"/>
      <c r="B481" s="243"/>
      <c r="C481" s="244"/>
      <c r="D481" s="245" t="s">
        <v>239</v>
      </c>
      <c r="E481" s="246" t="s">
        <v>1</v>
      </c>
      <c r="F481" s="247" t="s">
        <v>3677</v>
      </c>
      <c r="G481" s="244"/>
      <c r="H481" s="248">
        <v>3.5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239</v>
      </c>
      <c r="AU481" s="254" t="s">
        <v>244</v>
      </c>
      <c r="AV481" s="13" t="s">
        <v>85</v>
      </c>
      <c r="AW481" s="13" t="s">
        <v>32</v>
      </c>
      <c r="AX481" s="13" t="s">
        <v>76</v>
      </c>
      <c r="AY481" s="254" t="s">
        <v>232</v>
      </c>
    </row>
    <row r="482" s="16" customFormat="1">
      <c r="A482" s="16"/>
      <c r="B482" s="287"/>
      <c r="C482" s="288"/>
      <c r="D482" s="245" t="s">
        <v>239</v>
      </c>
      <c r="E482" s="289" t="s">
        <v>1</v>
      </c>
      <c r="F482" s="290" t="s">
        <v>499</v>
      </c>
      <c r="G482" s="288"/>
      <c r="H482" s="291">
        <v>3.5</v>
      </c>
      <c r="I482" s="292"/>
      <c r="J482" s="288"/>
      <c r="K482" s="288"/>
      <c r="L482" s="293"/>
      <c r="M482" s="294"/>
      <c r="N482" s="295"/>
      <c r="O482" s="295"/>
      <c r="P482" s="295"/>
      <c r="Q482" s="295"/>
      <c r="R482" s="295"/>
      <c r="S482" s="295"/>
      <c r="T482" s="29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97" t="s">
        <v>239</v>
      </c>
      <c r="AU482" s="297" t="s">
        <v>244</v>
      </c>
      <c r="AV482" s="16" t="s">
        <v>244</v>
      </c>
      <c r="AW482" s="16" t="s">
        <v>32</v>
      </c>
      <c r="AX482" s="16" t="s">
        <v>76</v>
      </c>
      <c r="AY482" s="297" t="s">
        <v>232</v>
      </c>
    </row>
    <row r="483" s="14" customFormat="1">
      <c r="A483" s="14"/>
      <c r="B483" s="255"/>
      <c r="C483" s="256"/>
      <c r="D483" s="245" t="s">
        <v>239</v>
      </c>
      <c r="E483" s="257" t="s">
        <v>1</v>
      </c>
      <c r="F483" s="258" t="s">
        <v>258</v>
      </c>
      <c r="G483" s="256"/>
      <c r="H483" s="259">
        <v>3.5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5" t="s">
        <v>239</v>
      </c>
      <c r="AU483" s="265" t="s">
        <v>244</v>
      </c>
      <c r="AV483" s="14" t="s">
        <v>237</v>
      </c>
      <c r="AW483" s="14" t="s">
        <v>32</v>
      </c>
      <c r="AX483" s="14" t="s">
        <v>83</v>
      </c>
      <c r="AY483" s="265" t="s">
        <v>232</v>
      </c>
    </row>
    <row r="484" s="12" customFormat="1" ht="22.8" customHeight="1">
      <c r="A484" s="12"/>
      <c r="B484" s="213"/>
      <c r="C484" s="214"/>
      <c r="D484" s="215" t="s">
        <v>75</v>
      </c>
      <c r="E484" s="227" t="s">
        <v>237</v>
      </c>
      <c r="F484" s="227" t="s">
        <v>465</v>
      </c>
      <c r="G484" s="214"/>
      <c r="H484" s="214"/>
      <c r="I484" s="217"/>
      <c r="J484" s="228">
        <f>BK484</f>
        <v>0</v>
      </c>
      <c r="K484" s="214"/>
      <c r="L484" s="219"/>
      <c r="M484" s="220"/>
      <c r="N484" s="221"/>
      <c r="O484" s="221"/>
      <c r="P484" s="222">
        <f>P485</f>
        <v>0</v>
      </c>
      <c r="Q484" s="221"/>
      <c r="R484" s="222">
        <f>R485</f>
        <v>0</v>
      </c>
      <c r="S484" s="221"/>
      <c r="T484" s="223">
        <f>T485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4" t="s">
        <v>83</v>
      </c>
      <c r="AT484" s="225" t="s">
        <v>75</v>
      </c>
      <c r="AU484" s="225" t="s">
        <v>83</v>
      </c>
      <c r="AY484" s="224" t="s">
        <v>232</v>
      </c>
      <c r="BK484" s="226">
        <f>BK485</f>
        <v>0</v>
      </c>
    </row>
    <row r="485" s="12" customFormat="1" ht="20.88" customHeight="1">
      <c r="A485" s="12"/>
      <c r="B485" s="213"/>
      <c r="C485" s="214"/>
      <c r="D485" s="215" t="s">
        <v>75</v>
      </c>
      <c r="E485" s="227" t="s">
        <v>495</v>
      </c>
      <c r="F485" s="227" t="s">
        <v>3678</v>
      </c>
      <c r="G485" s="214"/>
      <c r="H485" s="214"/>
      <c r="I485" s="217"/>
      <c r="J485" s="228">
        <f>BK485</f>
        <v>0</v>
      </c>
      <c r="K485" s="214"/>
      <c r="L485" s="219"/>
      <c r="M485" s="220"/>
      <c r="N485" s="221"/>
      <c r="O485" s="221"/>
      <c r="P485" s="222">
        <f>SUM(P486:P495)</f>
        <v>0</v>
      </c>
      <c r="Q485" s="221"/>
      <c r="R485" s="222">
        <f>SUM(R486:R495)</f>
        <v>0</v>
      </c>
      <c r="S485" s="221"/>
      <c r="T485" s="223">
        <f>SUM(T486:T495)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4" t="s">
        <v>83</v>
      </c>
      <c r="AT485" s="225" t="s">
        <v>75</v>
      </c>
      <c r="AU485" s="225" t="s">
        <v>85</v>
      </c>
      <c r="AY485" s="224" t="s">
        <v>232</v>
      </c>
      <c r="BK485" s="226">
        <f>SUM(BK486:BK495)</f>
        <v>0</v>
      </c>
    </row>
    <row r="486" s="2" customFormat="1" ht="33" customHeight="1">
      <c r="A486" s="39"/>
      <c r="B486" s="40"/>
      <c r="C486" s="229" t="s">
        <v>592</v>
      </c>
      <c r="D486" s="229" t="s">
        <v>234</v>
      </c>
      <c r="E486" s="230" t="s">
        <v>3679</v>
      </c>
      <c r="F486" s="231" t="s">
        <v>3680</v>
      </c>
      <c r="G486" s="232" t="s">
        <v>189</v>
      </c>
      <c r="H486" s="233">
        <v>6.468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237</v>
      </c>
      <c r="AT486" s="241" t="s">
        <v>234</v>
      </c>
      <c r="AU486" s="241" t="s">
        <v>244</v>
      </c>
      <c r="AY486" s="18" t="s">
        <v>232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237</v>
      </c>
      <c r="BM486" s="241" t="s">
        <v>901</v>
      </c>
    </row>
    <row r="487" s="13" customFormat="1">
      <c r="A487" s="13"/>
      <c r="B487" s="243"/>
      <c r="C487" s="244"/>
      <c r="D487" s="245" t="s">
        <v>239</v>
      </c>
      <c r="E487" s="246" t="s">
        <v>1</v>
      </c>
      <c r="F487" s="247" t="s">
        <v>3681</v>
      </c>
      <c r="G487" s="244"/>
      <c r="H487" s="248">
        <v>6.468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239</v>
      </c>
      <c r="AU487" s="254" t="s">
        <v>244</v>
      </c>
      <c r="AV487" s="13" t="s">
        <v>85</v>
      </c>
      <c r="AW487" s="13" t="s">
        <v>32</v>
      </c>
      <c r="AX487" s="13" t="s">
        <v>76</v>
      </c>
      <c r="AY487" s="254" t="s">
        <v>232</v>
      </c>
    </row>
    <row r="488" s="16" customFormat="1">
      <c r="A488" s="16"/>
      <c r="B488" s="287"/>
      <c r="C488" s="288"/>
      <c r="D488" s="245" t="s">
        <v>239</v>
      </c>
      <c r="E488" s="289" t="s">
        <v>1</v>
      </c>
      <c r="F488" s="290" t="s">
        <v>499</v>
      </c>
      <c r="G488" s="288"/>
      <c r="H488" s="291">
        <v>6.468</v>
      </c>
      <c r="I488" s="292"/>
      <c r="J488" s="288"/>
      <c r="K488" s="288"/>
      <c r="L488" s="293"/>
      <c r="M488" s="294"/>
      <c r="N488" s="295"/>
      <c r="O488" s="295"/>
      <c r="P488" s="295"/>
      <c r="Q488" s="295"/>
      <c r="R488" s="295"/>
      <c r="S488" s="295"/>
      <c r="T488" s="29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97" t="s">
        <v>239</v>
      </c>
      <c r="AU488" s="297" t="s">
        <v>244</v>
      </c>
      <c r="AV488" s="16" t="s">
        <v>244</v>
      </c>
      <c r="AW488" s="16" t="s">
        <v>32</v>
      </c>
      <c r="AX488" s="16" t="s">
        <v>76</v>
      </c>
      <c r="AY488" s="297" t="s">
        <v>232</v>
      </c>
    </row>
    <row r="489" s="14" customFormat="1">
      <c r="A489" s="14"/>
      <c r="B489" s="255"/>
      <c r="C489" s="256"/>
      <c r="D489" s="245" t="s">
        <v>239</v>
      </c>
      <c r="E489" s="257" t="s">
        <v>1</v>
      </c>
      <c r="F489" s="258" t="s">
        <v>258</v>
      </c>
      <c r="G489" s="256"/>
      <c r="H489" s="259">
        <v>6.468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5" t="s">
        <v>239</v>
      </c>
      <c r="AU489" s="265" t="s">
        <v>244</v>
      </c>
      <c r="AV489" s="14" t="s">
        <v>237</v>
      </c>
      <c r="AW489" s="14" t="s">
        <v>32</v>
      </c>
      <c r="AX489" s="14" t="s">
        <v>83</v>
      </c>
      <c r="AY489" s="265" t="s">
        <v>232</v>
      </c>
    </row>
    <row r="490" s="2" customFormat="1" ht="24.15" customHeight="1">
      <c r="A490" s="39"/>
      <c r="B490" s="40"/>
      <c r="C490" s="229" t="s">
        <v>596</v>
      </c>
      <c r="D490" s="229" t="s">
        <v>234</v>
      </c>
      <c r="E490" s="230" t="s">
        <v>3682</v>
      </c>
      <c r="F490" s="231" t="s">
        <v>3683</v>
      </c>
      <c r="G490" s="232" t="s">
        <v>293</v>
      </c>
      <c r="H490" s="233">
        <v>6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237</v>
      </c>
      <c r="AT490" s="241" t="s">
        <v>234</v>
      </c>
      <c r="AU490" s="241" t="s">
        <v>244</v>
      </c>
      <c r="AY490" s="18" t="s">
        <v>232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237</v>
      </c>
      <c r="BM490" s="241" t="s">
        <v>909</v>
      </c>
    </row>
    <row r="491" s="13" customFormat="1">
      <c r="A491" s="13"/>
      <c r="B491" s="243"/>
      <c r="C491" s="244"/>
      <c r="D491" s="245" t="s">
        <v>239</v>
      </c>
      <c r="E491" s="246" t="s">
        <v>1</v>
      </c>
      <c r="F491" s="247" t="s">
        <v>3684</v>
      </c>
      <c r="G491" s="244"/>
      <c r="H491" s="248">
        <v>6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239</v>
      </c>
      <c r="AU491" s="254" t="s">
        <v>244</v>
      </c>
      <c r="AV491" s="13" t="s">
        <v>85</v>
      </c>
      <c r="AW491" s="13" t="s">
        <v>32</v>
      </c>
      <c r="AX491" s="13" t="s">
        <v>76</v>
      </c>
      <c r="AY491" s="254" t="s">
        <v>232</v>
      </c>
    </row>
    <row r="492" s="14" customFormat="1">
      <c r="A492" s="14"/>
      <c r="B492" s="255"/>
      <c r="C492" s="256"/>
      <c r="D492" s="245" t="s">
        <v>239</v>
      </c>
      <c r="E492" s="257" t="s">
        <v>1</v>
      </c>
      <c r="F492" s="258" t="s">
        <v>258</v>
      </c>
      <c r="G492" s="256"/>
      <c r="H492" s="259">
        <v>6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5" t="s">
        <v>239</v>
      </c>
      <c r="AU492" s="265" t="s">
        <v>244</v>
      </c>
      <c r="AV492" s="14" t="s">
        <v>237</v>
      </c>
      <c r="AW492" s="14" t="s">
        <v>32</v>
      </c>
      <c r="AX492" s="14" t="s">
        <v>83</v>
      </c>
      <c r="AY492" s="265" t="s">
        <v>232</v>
      </c>
    </row>
    <row r="493" s="2" customFormat="1" ht="24.15" customHeight="1">
      <c r="A493" s="39"/>
      <c r="B493" s="40"/>
      <c r="C493" s="276" t="s">
        <v>600</v>
      </c>
      <c r="D493" s="276" t="s">
        <v>485</v>
      </c>
      <c r="E493" s="277" t="s">
        <v>3685</v>
      </c>
      <c r="F493" s="278" t="s">
        <v>3686</v>
      </c>
      <c r="G493" s="279" t="s">
        <v>293</v>
      </c>
      <c r="H493" s="280">
        <v>6.0599999999999996</v>
      </c>
      <c r="I493" s="281"/>
      <c r="J493" s="282">
        <f>ROUND(I493*H493,2)</f>
        <v>0</v>
      </c>
      <c r="K493" s="283"/>
      <c r="L493" s="284"/>
      <c r="M493" s="285" t="s">
        <v>1</v>
      </c>
      <c r="N493" s="286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273</v>
      </c>
      <c r="AT493" s="241" t="s">
        <v>485</v>
      </c>
      <c r="AU493" s="241" t="s">
        <v>244</v>
      </c>
      <c r="AY493" s="18" t="s">
        <v>232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237</v>
      </c>
      <c r="BM493" s="241" t="s">
        <v>917</v>
      </c>
    </row>
    <row r="494" s="13" customFormat="1">
      <c r="A494" s="13"/>
      <c r="B494" s="243"/>
      <c r="C494" s="244"/>
      <c r="D494" s="245" t="s">
        <v>239</v>
      </c>
      <c r="E494" s="246" t="s">
        <v>1</v>
      </c>
      <c r="F494" s="247" t="s">
        <v>3687</v>
      </c>
      <c r="G494" s="244"/>
      <c r="H494" s="248">
        <v>6.0599999999999996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239</v>
      </c>
      <c r="AU494" s="254" t="s">
        <v>244</v>
      </c>
      <c r="AV494" s="13" t="s">
        <v>85</v>
      </c>
      <c r="AW494" s="13" t="s">
        <v>32</v>
      </c>
      <c r="AX494" s="13" t="s">
        <v>76</v>
      </c>
      <c r="AY494" s="254" t="s">
        <v>232</v>
      </c>
    </row>
    <row r="495" s="14" customFormat="1">
      <c r="A495" s="14"/>
      <c r="B495" s="255"/>
      <c r="C495" s="256"/>
      <c r="D495" s="245" t="s">
        <v>239</v>
      </c>
      <c r="E495" s="257" t="s">
        <v>1</v>
      </c>
      <c r="F495" s="258" t="s">
        <v>258</v>
      </c>
      <c r="G495" s="256"/>
      <c r="H495" s="259">
        <v>6.0599999999999996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5" t="s">
        <v>239</v>
      </c>
      <c r="AU495" s="265" t="s">
        <v>244</v>
      </c>
      <c r="AV495" s="14" t="s">
        <v>237</v>
      </c>
      <c r="AW495" s="14" t="s">
        <v>32</v>
      </c>
      <c r="AX495" s="14" t="s">
        <v>83</v>
      </c>
      <c r="AY495" s="265" t="s">
        <v>232</v>
      </c>
    </row>
    <row r="496" s="12" customFormat="1" ht="22.8" customHeight="1">
      <c r="A496" s="12"/>
      <c r="B496" s="213"/>
      <c r="C496" s="214"/>
      <c r="D496" s="215" t="s">
        <v>75</v>
      </c>
      <c r="E496" s="227" t="s">
        <v>252</v>
      </c>
      <c r="F496" s="227" t="s">
        <v>474</v>
      </c>
      <c r="G496" s="214"/>
      <c r="H496" s="214"/>
      <c r="I496" s="217"/>
      <c r="J496" s="228">
        <f>BK496</f>
        <v>0</v>
      </c>
      <c r="K496" s="214"/>
      <c r="L496" s="219"/>
      <c r="M496" s="220"/>
      <c r="N496" s="221"/>
      <c r="O496" s="221"/>
      <c r="P496" s="222">
        <f>P497+P549+P562</f>
        <v>0</v>
      </c>
      <c r="Q496" s="221"/>
      <c r="R496" s="222">
        <f>R497+R549+R562</f>
        <v>0</v>
      </c>
      <c r="S496" s="221"/>
      <c r="T496" s="223">
        <f>T497+T549+T562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24" t="s">
        <v>83</v>
      </c>
      <c r="AT496" s="225" t="s">
        <v>75</v>
      </c>
      <c r="AU496" s="225" t="s">
        <v>83</v>
      </c>
      <c r="AY496" s="224" t="s">
        <v>232</v>
      </c>
      <c r="BK496" s="226">
        <f>BK497+BK549+BK562</f>
        <v>0</v>
      </c>
    </row>
    <row r="497" s="12" customFormat="1" ht="20.88" customHeight="1">
      <c r="A497" s="12"/>
      <c r="B497" s="213"/>
      <c r="C497" s="214"/>
      <c r="D497" s="215" t="s">
        <v>75</v>
      </c>
      <c r="E497" s="227" t="s">
        <v>553</v>
      </c>
      <c r="F497" s="227" t="s">
        <v>3688</v>
      </c>
      <c r="G497" s="214"/>
      <c r="H497" s="214"/>
      <c r="I497" s="217"/>
      <c r="J497" s="228">
        <f>BK497</f>
        <v>0</v>
      </c>
      <c r="K497" s="214"/>
      <c r="L497" s="219"/>
      <c r="M497" s="220"/>
      <c r="N497" s="221"/>
      <c r="O497" s="221"/>
      <c r="P497" s="222">
        <f>SUM(P498:P548)</f>
        <v>0</v>
      </c>
      <c r="Q497" s="221"/>
      <c r="R497" s="222">
        <f>SUM(R498:R548)</f>
        <v>0</v>
      </c>
      <c r="S497" s="221"/>
      <c r="T497" s="223">
        <f>SUM(T498:T548)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4" t="s">
        <v>83</v>
      </c>
      <c r="AT497" s="225" t="s">
        <v>75</v>
      </c>
      <c r="AU497" s="225" t="s">
        <v>85</v>
      </c>
      <c r="AY497" s="224" t="s">
        <v>232</v>
      </c>
      <c r="BK497" s="226">
        <f>SUM(BK498:BK548)</f>
        <v>0</v>
      </c>
    </row>
    <row r="498" s="2" customFormat="1" ht="33" customHeight="1">
      <c r="A498" s="39"/>
      <c r="B498" s="40"/>
      <c r="C498" s="229" t="s">
        <v>614</v>
      </c>
      <c r="D498" s="229" t="s">
        <v>234</v>
      </c>
      <c r="E498" s="230" t="s">
        <v>3689</v>
      </c>
      <c r="F498" s="231" t="s">
        <v>3690</v>
      </c>
      <c r="G498" s="232" t="s">
        <v>167</v>
      </c>
      <c r="H498" s="233">
        <v>268.065</v>
      </c>
      <c r="I498" s="234"/>
      <c r="J498" s="235">
        <f>ROUND(I498*H498,2)</f>
        <v>0</v>
      </c>
      <c r="K498" s="236"/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</v>
      </c>
      <c r="R498" s="239">
        <f>Q498*H498</f>
        <v>0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237</v>
      </c>
      <c r="AT498" s="241" t="s">
        <v>234</v>
      </c>
      <c r="AU498" s="241" t="s">
        <v>244</v>
      </c>
      <c r="AY498" s="18" t="s">
        <v>232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237</v>
      </c>
      <c r="BM498" s="241" t="s">
        <v>925</v>
      </c>
    </row>
    <row r="499" s="13" customFormat="1">
      <c r="A499" s="13"/>
      <c r="B499" s="243"/>
      <c r="C499" s="244"/>
      <c r="D499" s="245" t="s">
        <v>239</v>
      </c>
      <c r="E499" s="246" t="s">
        <v>1</v>
      </c>
      <c r="F499" s="247" t="s">
        <v>3691</v>
      </c>
      <c r="G499" s="244"/>
      <c r="H499" s="248">
        <v>268.065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239</v>
      </c>
      <c r="AU499" s="254" t="s">
        <v>244</v>
      </c>
      <c r="AV499" s="13" t="s">
        <v>85</v>
      </c>
      <c r="AW499" s="13" t="s">
        <v>32</v>
      </c>
      <c r="AX499" s="13" t="s">
        <v>76</v>
      </c>
      <c r="AY499" s="254" t="s">
        <v>232</v>
      </c>
    </row>
    <row r="500" s="16" customFormat="1">
      <c r="A500" s="16"/>
      <c r="B500" s="287"/>
      <c r="C500" s="288"/>
      <c r="D500" s="245" t="s">
        <v>239</v>
      </c>
      <c r="E500" s="289" t="s">
        <v>1</v>
      </c>
      <c r="F500" s="290" t="s">
        <v>499</v>
      </c>
      <c r="G500" s="288"/>
      <c r="H500" s="291">
        <v>268.065</v>
      </c>
      <c r="I500" s="292"/>
      <c r="J500" s="288"/>
      <c r="K500" s="288"/>
      <c r="L500" s="293"/>
      <c r="M500" s="294"/>
      <c r="N500" s="295"/>
      <c r="O500" s="295"/>
      <c r="P500" s="295"/>
      <c r="Q500" s="295"/>
      <c r="R500" s="295"/>
      <c r="S500" s="295"/>
      <c r="T500" s="29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97" t="s">
        <v>239</v>
      </c>
      <c r="AU500" s="297" t="s">
        <v>244</v>
      </c>
      <c r="AV500" s="16" t="s">
        <v>244</v>
      </c>
      <c r="AW500" s="16" t="s">
        <v>32</v>
      </c>
      <c r="AX500" s="16" t="s">
        <v>76</v>
      </c>
      <c r="AY500" s="297" t="s">
        <v>232</v>
      </c>
    </row>
    <row r="501" s="14" customFormat="1">
      <c r="A501" s="14"/>
      <c r="B501" s="255"/>
      <c r="C501" s="256"/>
      <c r="D501" s="245" t="s">
        <v>239</v>
      </c>
      <c r="E501" s="257" t="s">
        <v>1</v>
      </c>
      <c r="F501" s="258" t="s">
        <v>258</v>
      </c>
      <c r="G501" s="256"/>
      <c r="H501" s="259">
        <v>268.065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5" t="s">
        <v>239</v>
      </c>
      <c r="AU501" s="265" t="s">
        <v>244</v>
      </c>
      <c r="AV501" s="14" t="s">
        <v>237</v>
      </c>
      <c r="AW501" s="14" t="s">
        <v>32</v>
      </c>
      <c r="AX501" s="14" t="s">
        <v>83</v>
      </c>
      <c r="AY501" s="265" t="s">
        <v>232</v>
      </c>
    </row>
    <row r="502" s="2" customFormat="1" ht="33" customHeight="1">
      <c r="A502" s="39"/>
      <c r="B502" s="40"/>
      <c r="C502" s="229" t="s">
        <v>619</v>
      </c>
      <c r="D502" s="229" t="s">
        <v>234</v>
      </c>
      <c r="E502" s="230" t="s">
        <v>3692</v>
      </c>
      <c r="F502" s="231" t="s">
        <v>3693</v>
      </c>
      <c r="G502" s="232" t="s">
        <v>167</v>
      </c>
      <c r="H502" s="233">
        <v>7472.1149999999998</v>
      </c>
      <c r="I502" s="234"/>
      <c r="J502" s="235">
        <f>ROUND(I502*H502,2)</f>
        <v>0</v>
      </c>
      <c r="K502" s="236"/>
      <c r="L502" s="45"/>
      <c r="M502" s="237" t="s">
        <v>1</v>
      </c>
      <c r="N502" s="238" t="s">
        <v>41</v>
      </c>
      <c r="O502" s="92"/>
      <c r="P502" s="239">
        <f>O502*H502</f>
        <v>0</v>
      </c>
      <c r="Q502" s="239">
        <v>0</v>
      </c>
      <c r="R502" s="239">
        <f>Q502*H502</f>
        <v>0</v>
      </c>
      <c r="S502" s="239">
        <v>0</v>
      </c>
      <c r="T502" s="24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1" t="s">
        <v>237</v>
      </c>
      <c r="AT502" s="241" t="s">
        <v>234</v>
      </c>
      <c r="AU502" s="241" t="s">
        <v>244</v>
      </c>
      <c r="AY502" s="18" t="s">
        <v>232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8" t="s">
        <v>83</v>
      </c>
      <c r="BK502" s="242">
        <f>ROUND(I502*H502,2)</f>
        <v>0</v>
      </c>
      <c r="BL502" s="18" t="s">
        <v>237</v>
      </c>
      <c r="BM502" s="241" t="s">
        <v>933</v>
      </c>
    </row>
    <row r="503" s="13" customFormat="1">
      <c r="A503" s="13"/>
      <c r="B503" s="243"/>
      <c r="C503" s="244"/>
      <c r="D503" s="245" t="s">
        <v>239</v>
      </c>
      <c r="E503" s="246" t="s">
        <v>1</v>
      </c>
      <c r="F503" s="247" t="s">
        <v>3694</v>
      </c>
      <c r="G503" s="244"/>
      <c r="H503" s="248">
        <v>3744.6149999999998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239</v>
      </c>
      <c r="AU503" s="254" t="s">
        <v>244</v>
      </c>
      <c r="AV503" s="13" t="s">
        <v>85</v>
      </c>
      <c r="AW503" s="13" t="s">
        <v>32</v>
      </c>
      <c r="AX503" s="13" t="s">
        <v>76</v>
      </c>
      <c r="AY503" s="254" t="s">
        <v>232</v>
      </c>
    </row>
    <row r="504" s="16" customFormat="1">
      <c r="A504" s="16"/>
      <c r="B504" s="287"/>
      <c r="C504" s="288"/>
      <c r="D504" s="245" t="s">
        <v>239</v>
      </c>
      <c r="E504" s="289" t="s">
        <v>1</v>
      </c>
      <c r="F504" s="290" t="s">
        <v>499</v>
      </c>
      <c r="G504" s="288"/>
      <c r="H504" s="291">
        <v>3744.6149999999998</v>
      </c>
      <c r="I504" s="292"/>
      <c r="J504" s="288"/>
      <c r="K504" s="288"/>
      <c r="L504" s="293"/>
      <c r="M504" s="294"/>
      <c r="N504" s="295"/>
      <c r="O504" s="295"/>
      <c r="P504" s="295"/>
      <c r="Q504" s="295"/>
      <c r="R504" s="295"/>
      <c r="S504" s="295"/>
      <c r="T504" s="29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97" t="s">
        <v>239</v>
      </c>
      <c r="AU504" s="297" t="s">
        <v>244</v>
      </c>
      <c r="AV504" s="16" t="s">
        <v>244</v>
      </c>
      <c r="AW504" s="16" t="s">
        <v>32</v>
      </c>
      <c r="AX504" s="16" t="s">
        <v>76</v>
      </c>
      <c r="AY504" s="297" t="s">
        <v>232</v>
      </c>
    </row>
    <row r="505" s="13" customFormat="1">
      <c r="A505" s="13"/>
      <c r="B505" s="243"/>
      <c r="C505" s="244"/>
      <c r="D505" s="245" t="s">
        <v>239</v>
      </c>
      <c r="E505" s="246" t="s">
        <v>1</v>
      </c>
      <c r="F505" s="247" t="s">
        <v>3695</v>
      </c>
      <c r="G505" s="244"/>
      <c r="H505" s="248">
        <v>3727.5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239</v>
      </c>
      <c r="AU505" s="254" t="s">
        <v>244</v>
      </c>
      <c r="AV505" s="13" t="s">
        <v>85</v>
      </c>
      <c r="AW505" s="13" t="s">
        <v>32</v>
      </c>
      <c r="AX505" s="13" t="s">
        <v>76</v>
      </c>
      <c r="AY505" s="254" t="s">
        <v>232</v>
      </c>
    </row>
    <row r="506" s="16" customFormat="1">
      <c r="A506" s="16"/>
      <c r="B506" s="287"/>
      <c r="C506" s="288"/>
      <c r="D506" s="245" t="s">
        <v>239</v>
      </c>
      <c r="E506" s="289" t="s">
        <v>1</v>
      </c>
      <c r="F506" s="290" t="s">
        <v>499</v>
      </c>
      <c r="G506" s="288"/>
      <c r="H506" s="291">
        <v>3727.5</v>
      </c>
      <c r="I506" s="292"/>
      <c r="J506" s="288"/>
      <c r="K506" s="288"/>
      <c r="L506" s="293"/>
      <c r="M506" s="294"/>
      <c r="N506" s="295"/>
      <c r="O506" s="295"/>
      <c r="P506" s="295"/>
      <c r="Q506" s="295"/>
      <c r="R506" s="295"/>
      <c r="S506" s="295"/>
      <c r="T506" s="29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97" t="s">
        <v>239</v>
      </c>
      <c r="AU506" s="297" t="s">
        <v>244</v>
      </c>
      <c r="AV506" s="16" t="s">
        <v>244</v>
      </c>
      <c r="AW506" s="16" t="s">
        <v>32</v>
      </c>
      <c r="AX506" s="16" t="s">
        <v>76</v>
      </c>
      <c r="AY506" s="297" t="s">
        <v>232</v>
      </c>
    </row>
    <row r="507" s="14" customFormat="1">
      <c r="A507" s="14"/>
      <c r="B507" s="255"/>
      <c r="C507" s="256"/>
      <c r="D507" s="245" t="s">
        <v>239</v>
      </c>
      <c r="E507" s="257" t="s">
        <v>1</v>
      </c>
      <c r="F507" s="258" t="s">
        <v>258</v>
      </c>
      <c r="G507" s="256"/>
      <c r="H507" s="259">
        <v>7472.1149999999998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5" t="s">
        <v>239</v>
      </c>
      <c r="AU507" s="265" t="s">
        <v>244</v>
      </c>
      <c r="AV507" s="14" t="s">
        <v>237</v>
      </c>
      <c r="AW507" s="14" t="s">
        <v>32</v>
      </c>
      <c r="AX507" s="14" t="s">
        <v>83</v>
      </c>
      <c r="AY507" s="265" t="s">
        <v>232</v>
      </c>
    </row>
    <row r="508" s="2" customFormat="1" ht="33" customHeight="1">
      <c r="A508" s="39"/>
      <c r="B508" s="40"/>
      <c r="C508" s="229" t="s">
        <v>624</v>
      </c>
      <c r="D508" s="229" t="s">
        <v>234</v>
      </c>
      <c r="E508" s="230" t="s">
        <v>3696</v>
      </c>
      <c r="F508" s="231" t="s">
        <v>3697</v>
      </c>
      <c r="G508" s="232" t="s">
        <v>167</v>
      </c>
      <c r="H508" s="233">
        <v>660.33000000000004</v>
      </c>
      <c r="I508" s="234"/>
      <c r="J508" s="235">
        <f>ROUND(I508*H508,2)</f>
        <v>0</v>
      </c>
      <c r="K508" s="236"/>
      <c r="L508" s="45"/>
      <c r="M508" s="237" t="s">
        <v>1</v>
      </c>
      <c r="N508" s="238" t="s">
        <v>41</v>
      </c>
      <c r="O508" s="92"/>
      <c r="P508" s="239">
        <f>O508*H508</f>
        <v>0</v>
      </c>
      <c r="Q508" s="239">
        <v>0</v>
      </c>
      <c r="R508" s="239">
        <f>Q508*H508</f>
        <v>0</v>
      </c>
      <c r="S508" s="239">
        <v>0</v>
      </c>
      <c r="T508" s="24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1" t="s">
        <v>237</v>
      </c>
      <c r="AT508" s="241" t="s">
        <v>234</v>
      </c>
      <c r="AU508" s="241" t="s">
        <v>244</v>
      </c>
      <c r="AY508" s="18" t="s">
        <v>232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8" t="s">
        <v>83</v>
      </c>
      <c r="BK508" s="242">
        <f>ROUND(I508*H508,2)</f>
        <v>0</v>
      </c>
      <c r="BL508" s="18" t="s">
        <v>237</v>
      </c>
      <c r="BM508" s="241" t="s">
        <v>941</v>
      </c>
    </row>
    <row r="509" s="13" customFormat="1">
      <c r="A509" s="13"/>
      <c r="B509" s="243"/>
      <c r="C509" s="244"/>
      <c r="D509" s="245" t="s">
        <v>239</v>
      </c>
      <c r="E509" s="246" t="s">
        <v>1</v>
      </c>
      <c r="F509" s="247" t="s">
        <v>3615</v>
      </c>
      <c r="G509" s="244"/>
      <c r="H509" s="248">
        <v>379.5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239</v>
      </c>
      <c r="AU509" s="254" t="s">
        <v>244</v>
      </c>
      <c r="AV509" s="13" t="s">
        <v>85</v>
      </c>
      <c r="AW509" s="13" t="s">
        <v>32</v>
      </c>
      <c r="AX509" s="13" t="s">
        <v>76</v>
      </c>
      <c r="AY509" s="254" t="s">
        <v>232</v>
      </c>
    </row>
    <row r="510" s="16" customFormat="1">
      <c r="A510" s="16"/>
      <c r="B510" s="287"/>
      <c r="C510" s="288"/>
      <c r="D510" s="245" t="s">
        <v>239</v>
      </c>
      <c r="E510" s="289" t="s">
        <v>1</v>
      </c>
      <c r="F510" s="290" t="s">
        <v>499</v>
      </c>
      <c r="G510" s="288"/>
      <c r="H510" s="291">
        <v>379.5</v>
      </c>
      <c r="I510" s="292"/>
      <c r="J510" s="288"/>
      <c r="K510" s="288"/>
      <c r="L510" s="293"/>
      <c r="M510" s="294"/>
      <c r="N510" s="295"/>
      <c r="O510" s="295"/>
      <c r="P510" s="295"/>
      <c r="Q510" s="295"/>
      <c r="R510" s="295"/>
      <c r="S510" s="295"/>
      <c r="T510" s="29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97" t="s">
        <v>239</v>
      </c>
      <c r="AU510" s="297" t="s">
        <v>244</v>
      </c>
      <c r="AV510" s="16" t="s">
        <v>244</v>
      </c>
      <c r="AW510" s="16" t="s">
        <v>32</v>
      </c>
      <c r="AX510" s="16" t="s">
        <v>76</v>
      </c>
      <c r="AY510" s="297" t="s">
        <v>232</v>
      </c>
    </row>
    <row r="511" s="13" customFormat="1">
      <c r="A511" s="13"/>
      <c r="B511" s="243"/>
      <c r="C511" s="244"/>
      <c r="D511" s="245" t="s">
        <v>239</v>
      </c>
      <c r="E511" s="246" t="s">
        <v>1</v>
      </c>
      <c r="F511" s="247" t="s">
        <v>3617</v>
      </c>
      <c r="G511" s="244"/>
      <c r="H511" s="248">
        <v>280.82999999999998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239</v>
      </c>
      <c r="AU511" s="254" t="s">
        <v>244</v>
      </c>
      <c r="AV511" s="13" t="s">
        <v>85</v>
      </c>
      <c r="AW511" s="13" t="s">
        <v>32</v>
      </c>
      <c r="AX511" s="13" t="s">
        <v>76</v>
      </c>
      <c r="AY511" s="254" t="s">
        <v>232</v>
      </c>
    </row>
    <row r="512" s="16" customFormat="1">
      <c r="A512" s="16"/>
      <c r="B512" s="287"/>
      <c r="C512" s="288"/>
      <c r="D512" s="245" t="s">
        <v>239</v>
      </c>
      <c r="E512" s="289" t="s">
        <v>1</v>
      </c>
      <c r="F512" s="290" t="s">
        <v>499</v>
      </c>
      <c r="G512" s="288"/>
      <c r="H512" s="291">
        <v>280.82999999999998</v>
      </c>
      <c r="I512" s="292"/>
      <c r="J512" s="288"/>
      <c r="K512" s="288"/>
      <c r="L512" s="293"/>
      <c r="M512" s="294"/>
      <c r="N512" s="295"/>
      <c r="O512" s="295"/>
      <c r="P512" s="295"/>
      <c r="Q512" s="295"/>
      <c r="R512" s="295"/>
      <c r="S512" s="295"/>
      <c r="T512" s="29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97" t="s">
        <v>239</v>
      </c>
      <c r="AU512" s="297" t="s">
        <v>244</v>
      </c>
      <c r="AV512" s="16" t="s">
        <v>244</v>
      </c>
      <c r="AW512" s="16" t="s">
        <v>32</v>
      </c>
      <c r="AX512" s="16" t="s">
        <v>76</v>
      </c>
      <c r="AY512" s="297" t="s">
        <v>232</v>
      </c>
    </row>
    <row r="513" s="14" customFormat="1">
      <c r="A513" s="14"/>
      <c r="B513" s="255"/>
      <c r="C513" s="256"/>
      <c r="D513" s="245" t="s">
        <v>239</v>
      </c>
      <c r="E513" s="257" t="s">
        <v>1</v>
      </c>
      <c r="F513" s="258" t="s">
        <v>258</v>
      </c>
      <c r="G513" s="256"/>
      <c r="H513" s="259">
        <v>660.32999999999993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239</v>
      </c>
      <c r="AU513" s="265" t="s">
        <v>244</v>
      </c>
      <c r="AV513" s="14" t="s">
        <v>237</v>
      </c>
      <c r="AW513" s="14" t="s">
        <v>32</v>
      </c>
      <c r="AX513" s="14" t="s">
        <v>83</v>
      </c>
      <c r="AY513" s="265" t="s">
        <v>232</v>
      </c>
    </row>
    <row r="514" s="2" customFormat="1" ht="33" customHeight="1">
      <c r="A514" s="39"/>
      <c r="B514" s="40"/>
      <c r="C514" s="229" t="s">
        <v>628</v>
      </c>
      <c r="D514" s="229" t="s">
        <v>234</v>
      </c>
      <c r="E514" s="230" t="s">
        <v>3698</v>
      </c>
      <c r="F514" s="231" t="s">
        <v>3699</v>
      </c>
      <c r="G514" s="232" t="s">
        <v>167</v>
      </c>
      <c r="H514" s="233">
        <v>263.55000000000001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41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237</v>
      </c>
      <c r="AT514" s="241" t="s">
        <v>234</v>
      </c>
      <c r="AU514" s="241" t="s">
        <v>244</v>
      </c>
      <c r="AY514" s="18" t="s">
        <v>232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83</v>
      </c>
      <c r="BK514" s="242">
        <f>ROUND(I514*H514,2)</f>
        <v>0</v>
      </c>
      <c r="BL514" s="18" t="s">
        <v>237</v>
      </c>
      <c r="BM514" s="241" t="s">
        <v>950</v>
      </c>
    </row>
    <row r="515" s="13" customFormat="1">
      <c r="A515" s="13"/>
      <c r="B515" s="243"/>
      <c r="C515" s="244"/>
      <c r="D515" s="245" t="s">
        <v>239</v>
      </c>
      <c r="E515" s="246" t="s">
        <v>1</v>
      </c>
      <c r="F515" s="247" t="s">
        <v>3700</v>
      </c>
      <c r="G515" s="244"/>
      <c r="H515" s="248">
        <v>263.55000000000001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239</v>
      </c>
      <c r="AU515" s="254" t="s">
        <v>244</v>
      </c>
      <c r="AV515" s="13" t="s">
        <v>85</v>
      </c>
      <c r="AW515" s="13" t="s">
        <v>32</v>
      </c>
      <c r="AX515" s="13" t="s">
        <v>76</v>
      </c>
      <c r="AY515" s="254" t="s">
        <v>232</v>
      </c>
    </row>
    <row r="516" s="16" customFormat="1">
      <c r="A516" s="16"/>
      <c r="B516" s="287"/>
      <c r="C516" s="288"/>
      <c r="D516" s="245" t="s">
        <v>239</v>
      </c>
      <c r="E516" s="289" t="s">
        <v>1</v>
      </c>
      <c r="F516" s="290" t="s">
        <v>499</v>
      </c>
      <c r="G516" s="288"/>
      <c r="H516" s="291">
        <v>263.55000000000001</v>
      </c>
      <c r="I516" s="292"/>
      <c r="J516" s="288"/>
      <c r="K516" s="288"/>
      <c r="L516" s="293"/>
      <c r="M516" s="294"/>
      <c r="N516" s="295"/>
      <c r="O516" s="295"/>
      <c r="P516" s="295"/>
      <c r="Q516" s="295"/>
      <c r="R516" s="295"/>
      <c r="S516" s="295"/>
      <c r="T516" s="29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97" t="s">
        <v>239</v>
      </c>
      <c r="AU516" s="297" t="s">
        <v>244</v>
      </c>
      <c r="AV516" s="16" t="s">
        <v>244</v>
      </c>
      <c r="AW516" s="16" t="s">
        <v>32</v>
      </c>
      <c r="AX516" s="16" t="s">
        <v>76</v>
      </c>
      <c r="AY516" s="297" t="s">
        <v>232</v>
      </c>
    </row>
    <row r="517" s="15" customFormat="1">
      <c r="A517" s="15"/>
      <c r="B517" s="266"/>
      <c r="C517" s="267"/>
      <c r="D517" s="245" t="s">
        <v>239</v>
      </c>
      <c r="E517" s="268" t="s">
        <v>1</v>
      </c>
      <c r="F517" s="269" t="s">
        <v>3495</v>
      </c>
      <c r="G517" s="267"/>
      <c r="H517" s="268" t="s">
        <v>1</v>
      </c>
      <c r="I517" s="270"/>
      <c r="J517" s="267"/>
      <c r="K517" s="267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239</v>
      </c>
      <c r="AU517" s="275" t="s">
        <v>244</v>
      </c>
      <c r="AV517" s="15" t="s">
        <v>83</v>
      </c>
      <c r="AW517" s="15" t="s">
        <v>32</v>
      </c>
      <c r="AX517" s="15" t="s">
        <v>76</v>
      </c>
      <c r="AY517" s="275" t="s">
        <v>232</v>
      </c>
    </row>
    <row r="518" s="14" customFormat="1">
      <c r="A518" s="14"/>
      <c r="B518" s="255"/>
      <c r="C518" s="256"/>
      <c r="D518" s="245" t="s">
        <v>239</v>
      </c>
      <c r="E518" s="257" t="s">
        <v>1</v>
      </c>
      <c r="F518" s="258" t="s">
        <v>258</v>
      </c>
      <c r="G518" s="256"/>
      <c r="H518" s="259">
        <v>263.55000000000001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5" t="s">
        <v>239</v>
      </c>
      <c r="AU518" s="265" t="s">
        <v>244</v>
      </c>
      <c r="AV518" s="14" t="s">
        <v>237</v>
      </c>
      <c r="AW518" s="14" t="s">
        <v>32</v>
      </c>
      <c r="AX518" s="14" t="s">
        <v>83</v>
      </c>
      <c r="AY518" s="265" t="s">
        <v>232</v>
      </c>
    </row>
    <row r="519" s="2" customFormat="1" ht="33" customHeight="1">
      <c r="A519" s="39"/>
      <c r="B519" s="40"/>
      <c r="C519" s="229" t="s">
        <v>633</v>
      </c>
      <c r="D519" s="229" t="s">
        <v>234</v>
      </c>
      <c r="E519" s="230" t="s">
        <v>3701</v>
      </c>
      <c r="F519" s="231" t="s">
        <v>3702</v>
      </c>
      <c r="G519" s="232" t="s">
        <v>167</v>
      </c>
      <c r="H519" s="233">
        <v>3019.5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41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237</v>
      </c>
      <c r="AT519" s="241" t="s">
        <v>234</v>
      </c>
      <c r="AU519" s="241" t="s">
        <v>244</v>
      </c>
      <c r="AY519" s="18" t="s">
        <v>232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237</v>
      </c>
      <c r="BM519" s="241" t="s">
        <v>961</v>
      </c>
    </row>
    <row r="520" s="13" customFormat="1">
      <c r="A520" s="13"/>
      <c r="B520" s="243"/>
      <c r="C520" s="244"/>
      <c r="D520" s="245" t="s">
        <v>239</v>
      </c>
      <c r="E520" s="246" t="s">
        <v>1</v>
      </c>
      <c r="F520" s="247" t="s">
        <v>3703</v>
      </c>
      <c r="G520" s="244"/>
      <c r="H520" s="248">
        <v>379.5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239</v>
      </c>
      <c r="AU520" s="254" t="s">
        <v>244</v>
      </c>
      <c r="AV520" s="13" t="s">
        <v>85</v>
      </c>
      <c r="AW520" s="13" t="s">
        <v>32</v>
      </c>
      <c r="AX520" s="13" t="s">
        <v>76</v>
      </c>
      <c r="AY520" s="254" t="s">
        <v>232</v>
      </c>
    </row>
    <row r="521" s="16" customFormat="1">
      <c r="A521" s="16"/>
      <c r="B521" s="287"/>
      <c r="C521" s="288"/>
      <c r="D521" s="245" t="s">
        <v>239</v>
      </c>
      <c r="E521" s="289" t="s">
        <v>1</v>
      </c>
      <c r="F521" s="290" t="s">
        <v>499</v>
      </c>
      <c r="G521" s="288"/>
      <c r="H521" s="291">
        <v>379.5</v>
      </c>
      <c r="I521" s="292"/>
      <c r="J521" s="288"/>
      <c r="K521" s="288"/>
      <c r="L521" s="293"/>
      <c r="M521" s="294"/>
      <c r="N521" s="295"/>
      <c r="O521" s="295"/>
      <c r="P521" s="295"/>
      <c r="Q521" s="295"/>
      <c r="R521" s="295"/>
      <c r="S521" s="295"/>
      <c r="T521" s="29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97" t="s">
        <v>239</v>
      </c>
      <c r="AU521" s="297" t="s">
        <v>244</v>
      </c>
      <c r="AV521" s="16" t="s">
        <v>244</v>
      </c>
      <c r="AW521" s="16" t="s">
        <v>32</v>
      </c>
      <c r="AX521" s="16" t="s">
        <v>76</v>
      </c>
      <c r="AY521" s="297" t="s">
        <v>232</v>
      </c>
    </row>
    <row r="522" s="13" customFormat="1">
      <c r="A522" s="13"/>
      <c r="B522" s="243"/>
      <c r="C522" s="244"/>
      <c r="D522" s="245" t="s">
        <v>239</v>
      </c>
      <c r="E522" s="246" t="s">
        <v>1</v>
      </c>
      <c r="F522" s="247" t="s">
        <v>3704</v>
      </c>
      <c r="G522" s="244"/>
      <c r="H522" s="248">
        <v>2640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239</v>
      </c>
      <c r="AU522" s="254" t="s">
        <v>244</v>
      </c>
      <c r="AV522" s="13" t="s">
        <v>85</v>
      </c>
      <c r="AW522" s="13" t="s">
        <v>32</v>
      </c>
      <c r="AX522" s="13" t="s">
        <v>76</v>
      </c>
      <c r="AY522" s="254" t="s">
        <v>232</v>
      </c>
    </row>
    <row r="523" s="16" customFormat="1">
      <c r="A523" s="16"/>
      <c r="B523" s="287"/>
      <c r="C523" s="288"/>
      <c r="D523" s="245" t="s">
        <v>239</v>
      </c>
      <c r="E523" s="289" t="s">
        <v>1</v>
      </c>
      <c r="F523" s="290" t="s">
        <v>499</v>
      </c>
      <c r="G523" s="288"/>
      <c r="H523" s="291">
        <v>2640</v>
      </c>
      <c r="I523" s="292"/>
      <c r="J523" s="288"/>
      <c r="K523" s="288"/>
      <c r="L523" s="293"/>
      <c r="M523" s="294"/>
      <c r="N523" s="295"/>
      <c r="O523" s="295"/>
      <c r="P523" s="295"/>
      <c r="Q523" s="295"/>
      <c r="R523" s="295"/>
      <c r="S523" s="295"/>
      <c r="T523" s="29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97" t="s">
        <v>239</v>
      </c>
      <c r="AU523" s="297" t="s">
        <v>244</v>
      </c>
      <c r="AV523" s="16" t="s">
        <v>244</v>
      </c>
      <c r="AW523" s="16" t="s">
        <v>32</v>
      </c>
      <c r="AX523" s="16" t="s">
        <v>76</v>
      </c>
      <c r="AY523" s="297" t="s">
        <v>232</v>
      </c>
    </row>
    <row r="524" s="14" customFormat="1">
      <c r="A524" s="14"/>
      <c r="B524" s="255"/>
      <c r="C524" s="256"/>
      <c r="D524" s="245" t="s">
        <v>239</v>
      </c>
      <c r="E524" s="257" t="s">
        <v>1</v>
      </c>
      <c r="F524" s="258" t="s">
        <v>258</v>
      </c>
      <c r="G524" s="256"/>
      <c r="H524" s="259">
        <v>3019.5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239</v>
      </c>
      <c r="AU524" s="265" t="s">
        <v>244</v>
      </c>
      <c r="AV524" s="14" t="s">
        <v>237</v>
      </c>
      <c r="AW524" s="14" t="s">
        <v>32</v>
      </c>
      <c r="AX524" s="14" t="s">
        <v>83</v>
      </c>
      <c r="AY524" s="265" t="s">
        <v>232</v>
      </c>
    </row>
    <row r="525" s="2" customFormat="1" ht="33" customHeight="1">
      <c r="A525" s="39"/>
      <c r="B525" s="40"/>
      <c r="C525" s="229" t="s">
        <v>637</v>
      </c>
      <c r="D525" s="229" t="s">
        <v>234</v>
      </c>
      <c r="E525" s="230" t="s">
        <v>3705</v>
      </c>
      <c r="F525" s="231" t="s">
        <v>3706</v>
      </c>
      <c r="G525" s="232" t="s">
        <v>167</v>
      </c>
      <c r="H525" s="233">
        <v>776.37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237</v>
      </c>
      <c r="AT525" s="241" t="s">
        <v>234</v>
      </c>
      <c r="AU525" s="241" t="s">
        <v>244</v>
      </c>
      <c r="AY525" s="18" t="s">
        <v>232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237</v>
      </c>
      <c r="BM525" s="241" t="s">
        <v>970</v>
      </c>
    </row>
    <row r="526" s="13" customFormat="1">
      <c r="A526" s="13"/>
      <c r="B526" s="243"/>
      <c r="C526" s="244"/>
      <c r="D526" s="245" t="s">
        <v>239</v>
      </c>
      <c r="E526" s="246" t="s">
        <v>1</v>
      </c>
      <c r="F526" s="247" t="s">
        <v>3707</v>
      </c>
      <c r="G526" s="244"/>
      <c r="H526" s="248">
        <v>512.82000000000005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239</v>
      </c>
      <c r="AU526" s="254" t="s">
        <v>244</v>
      </c>
      <c r="AV526" s="13" t="s">
        <v>85</v>
      </c>
      <c r="AW526" s="13" t="s">
        <v>32</v>
      </c>
      <c r="AX526" s="13" t="s">
        <v>76</v>
      </c>
      <c r="AY526" s="254" t="s">
        <v>232</v>
      </c>
    </row>
    <row r="527" s="16" customFormat="1">
      <c r="A527" s="16"/>
      <c r="B527" s="287"/>
      <c r="C527" s="288"/>
      <c r="D527" s="245" t="s">
        <v>239</v>
      </c>
      <c r="E527" s="289" t="s">
        <v>1</v>
      </c>
      <c r="F527" s="290" t="s">
        <v>499</v>
      </c>
      <c r="G527" s="288"/>
      <c r="H527" s="291">
        <v>512.82000000000005</v>
      </c>
      <c r="I527" s="292"/>
      <c r="J527" s="288"/>
      <c r="K527" s="288"/>
      <c r="L527" s="293"/>
      <c r="M527" s="294"/>
      <c r="N527" s="295"/>
      <c r="O527" s="295"/>
      <c r="P527" s="295"/>
      <c r="Q527" s="295"/>
      <c r="R527" s="295"/>
      <c r="S527" s="295"/>
      <c r="T527" s="29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97" t="s">
        <v>239</v>
      </c>
      <c r="AU527" s="297" t="s">
        <v>244</v>
      </c>
      <c r="AV527" s="16" t="s">
        <v>244</v>
      </c>
      <c r="AW527" s="16" t="s">
        <v>32</v>
      </c>
      <c r="AX527" s="16" t="s">
        <v>76</v>
      </c>
      <c r="AY527" s="297" t="s">
        <v>232</v>
      </c>
    </row>
    <row r="528" s="13" customFormat="1">
      <c r="A528" s="13"/>
      <c r="B528" s="243"/>
      <c r="C528" s="244"/>
      <c r="D528" s="245" t="s">
        <v>239</v>
      </c>
      <c r="E528" s="246" t="s">
        <v>1</v>
      </c>
      <c r="F528" s="247" t="s">
        <v>3700</v>
      </c>
      <c r="G528" s="244"/>
      <c r="H528" s="248">
        <v>263.55000000000001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239</v>
      </c>
      <c r="AU528" s="254" t="s">
        <v>244</v>
      </c>
      <c r="AV528" s="13" t="s">
        <v>85</v>
      </c>
      <c r="AW528" s="13" t="s">
        <v>32</v>
      </c>
      <c r="AX528" s="13" t="s">
        <v>76</v>
      </c>
      <c r="AY528" s="254" t="s">
        <v>232</v>
      </c>
    </row>
    <row r="529" s="16" customFormat="1">
      <c r="A529" s="16"/>
      <c r="B529" s="287"/>
      <c r="C529" s="288"/>
      <c r="D529" s="245" t="s">
        <v>239</v>
      </c>
      <c r="E529" s="289" t="s">
        <v>1</v>
      </c>
      <c r="F529" s="290" t="s">
        <v>499</v>
      </c>
      <c r="G529" s="288"/>
      <c r="H529" s="291">
        <v>263.55000000000001</v>
      </c>
      <c r="I529" s="292"/>
      <c r="J529" s="288"/>
      <c r="K529" s="288"/>
      <c r="L529" s="293"/>
      <c r="M529" s="294"/>
      <c r="N529" s="295"/>
      <c r="O529" s="295"/>
      <c r="P529" s="295"/>
      <c r="Q529" s="295"/>
      <c r="R529" s="295"/>
      <c r="S529" s="295"/>
      <c r="T529" s="29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97" t="s">
        <v>239</v>
      </c>
      <c r="AU529" s="297" t="s">
        <v>244</v>
      </c>
      <c r="AV529" s="16" t="s">
        <v>244</v>
      </c>
      <c r="AW529" s="16" t="s">
        <v>32</v>
      </c>
      <c r="AX529" s="16" t="s">
        <v>76</v>
      </c>
      <c r="AY529" s="297" t="s">
        <v>232</v>
      </c>
    </row>
    <row r="530" s="15" customFormat="1">
      <c r="A530" s="15"/>
      <c r="B530" s="266"/>
      <c r="C530" s="267"/>
      <c r="D530" s="245" t="s">
        <v>239</v>
      </c>
      <c r="E530" s="268" t="s">
        <v>1</v>
      </c>
      <c r="F530" s="269" t="s">
        <v>3495</v>
      </c>
      <c r="G530" s="267"/>
      <c r="H530" s="268" t="s">
        <v>1</v>
      </c>
      <c r="I530" s="270"/>
      <c r="J530" s="267"/>
      <c r="K530" s="267"/>
      <c r="L530" s="271"/>
      <c r="M530" s="272"/>
      <c r="N530" s="273"/>
      <c r="O530" s="273"/>
      <c r="P530" s="273"/>
      <c r="Q530" s="273"/>
      <c r="R530" s="273"/>
      <c r="S530" s="273"/>
      <c r="T530" s="27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5" t="s">
        <v>239</v>
      </c>
      <c r="AU530" s="275" t="s">
        <v>244</v>
      </c>
      <c r="AV530" s="15" t="s">
        <v>83</v>
      </c>
      <c r="AW530" s="15" t="s">
        <v>32</v>
      </c>
      <c r="AX530" s="15" t="s">
        <v>76</v>
      </c>
      <c r="AY530" s="275" t="s">
        <v>232</v>
      </c>
    </row>
    <row r="531" s="14" customFormat="1">
      <c r="A531" s="14"/>
      <c r="B531" s="255"/>
      <c r="C531" s="256"/>
      <c r="D531" s="245" t="s">
        <v>239</v>
      </c>
      <c r="E531" s="257" t="s">
        <v>1</v>
      </c>
      <c r="F531" s="258" t="s">
        <v>258</v>
      </c>
      <c r="G531" s="256"/>
      <c r="H531" s="259">
        <v>776.37000000000012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5" t="s">
        <v>239</v>
      </c>
      <c r="AU531" s="265" t="s">
        <v>244</v>
      </c>
      <c r="AV531" s="14" t="s">
        <v>237</v>
      </c>
      <c r="AW531" s="14" t="s">
        <v>32</v>
      </c>
      <c r="AX531" s="14" t="s">
        <v>83</v>
      </c>
      <c r="AY531" s="265" t="s">
        <v>232</v>
      </c>
    </row>
    <row r="532" s="2" customFormat="1" ht="33" customHeight="1">
      <c r="A532" s="39"/>
      <c r="B532" s="40"/>
      <c r="C532" s="229" t="s">
        <v>642</v>
      </c>
      <c r="D532" s="229" t="s">
        <v>234</v>
      </c>
      <c r="E532" s="230" t="s">
        <v>476</v>
      </c>
      <c r="F532" s="231" t="s">
        <v>3708</v>
      </c>
      <c r="G532" s="232" t="s">
        <v>167</v>
      </c>
      <c r="H532" s="233">
        <v>3757.9299999999998</v>
      </c>
      <c r="I532" s="234"/>
      <c r="J532" s="235">
        <f>ROUND(I532*H532,2)</f>
        <v>0</v>
      </c>
      <c r="K532" s="236"/>
      <c r="L532" s="45"/>
      <c r="M532" s="237" t="s">
        <v>1</v>
      </c>
      <c r="N532" s="238" t="s">
        <v>41</v>
      </c>
      <c r="O532" s="92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1" t="s">
        <v>237</v>
      </c>
      <c r="AT532" s="241" t="s">
        <v>234</v>
      </c>
      <c r="AU532" s="241" t="s">
        <v>244</v>
      </c>
      <c r="AY532" s="18" t="s">
        <v>232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8" t="s">
        <v>83</v>
      </c>
      <c r="BK532" s="242">
        <f>ROUND(I532*H532,2)</f>
        <v>0</v>
      </c>
      <c r="BL532" s="18" t="s">
        <v>237</v>
      </c>
      <c r="BM532" s="241" t="s">
        <v>980</v>
      </c>
    </row>
    <row r="533" s="13" customFormat="1">
      <c r="A533" s="13"/>
      <c r="B533" s="243"/>
      <c r="C533" s="244"/>
      <c r="D533" s="245" t="s">
        <v>239</v>
      </c>
      <c r="E533" s="246" t="s">
        <v>1</v>
      </c>
      <c r="F533" s="247" t="s">
        <v>3709</v>
      </c>
      <c r="G533" s="244"/>
      <c r="H533" s="248">
        <v>3757.9299999999998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239</v>
      </c>
      <c r="AU533" s="254" t="s">
        <v>244</v>
      </c>
      <c r="AV533" s="13" t="s">
        <v>85</v>
      </c>
      <c r="AW533" s="13" t="s">
        <v>32</v>
      </c>
      <c r="AX533" s="13" t="s">
        <v>76</v>
      </c>
      <c r="AY533" s="254" t="s">
        <v>232</v>
      </c>
    </row>
    <row r="534" s="16" customFormat="1">
      <c r="A534" s="16"/>
      <c r="B534" s="287"/>
      <c r="C534" s="288"/>
      <c r="D534" s="245" t="s">
        <v>239</v>
      </c>
      <c r="E534" s="289" t="s">
        <v>1</v>
      </c>
      <c r="F534" s="290" t="s">
        <v>499</v>
      </c>
      <c r="G534" s="288"/>
      <c r="H534" s="291">
        <v>3757.9299999999998</v>
      </c>
      <c r="I534" s="292"/>
      <c r="J534" s="288"/>
      <c r="K534" s="288"/>
      <c r="L534" s="293"/>
      <c r="M534" s="294"/>
      <c r="N534" s="295"/>
      <c r="O534" s="295"/>
      <c r="P534" s="295"/>
      <c r="Q534" s="295"/>
      <c r="R534" s="295"/>
      <c r="S534" s="295"/>
      <c r="T534" s="29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97" t="s">
        <v>239</v>
      </c>
      <c r="AU534" s="297" t="s">
        <v>244</v>
      </c>
      <c r="AV534" s="16" t="s">
        <v>244</v>
      </c>
      <c r="AW534" s="16" t="s">
        <v>32</v>
      </c>
      <c r="AX534" s="16" t="s">
        <v>76</v>
      </c>
      <c r="AY534" s="297" t="s">
        <v>232</v>
      </c>
    </row>
    <row r="535" s="14" customFormat="1">
      <c r="A535" s="14"/>
      <c r="B535" s="255"/>
      <c r="C535" s="256"/>
      <c r="D535" s="245" t="s">
        <v>239</v>
      </c>
      <c r="E535" s="257" t="s">
        <v>1</v>
      </c>
      <c r="F535" s="258" t="s">
        <v>258</v>
      </c>
      <c r="G535" s="256"/>
      <c r="H535" s="259">
        <v>3757.9299999999998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5" t="s">
        <v>239</v>
      </c>
      <c r="AU535" s="265" t="s">
        <v>244</v>
      </c>
      <c r="AV535" s="14" t="s">
        <v>237</v>
      </c>
      <c r="AW535" s="14" t="s">
        <v>32</v>
      </c>
      <c r="AX535" s="14" t="s">
        <v>83</v>
      </c>
      <c r="AY535" s="265" t="s">
        <v>232</v>
      </c>
    </row>
    <row r="536" s="2" customFormat="1" ht="33" customHeight="1">
      <c r="A536" s="39"/>
      <c r="B536" s="40"/>
      <c r="C536" s="229" t="s">
        <v>649</v>
      </c>
      <c r="D536" s="229" t="s">
        <v>234</v>
      </c>
      <c r="E536" s="230" t="s">
        <v>3710</v>
      </c>
      <c r="F536" s="231" t="s">
        <v>3711</v>
      </c>
      <c r="G536" s="232" t="s">
        <v>167</v>
      </c>
      <c r="H536" s="233">
        <v>512.82000000000005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237</v>
      </c>
      <c r="AT536" s="241" t="s">
        <v>234</v>
      </c>
      <c r="AU536" s="241" t="s">
        <v>244</v>
      </c>
      <c r="AY536" s="18" t="s">
        <v>232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237</v>
      </c>
      <c r="BM536" s="241" t="s">
        <v>990</v>
      </c>
    </row>
    <row r="537" s="13" customFormat="1">
      <c r="A537" s="13"/>
      <c r="B537" s="243"/>
      <c r="C537" s="244"/>
      <c r="D537" s="245" t="s">
        <v>239</v>
      </c>
      <c r="E537" s="246" t="s">
        <v>1</v>
      </c>
      <c r="F537" s="247" t="s">
        <v>3712</v>
      </c>
      <c r="G537" s="244"/>
      <c r="H537" s="248">
        <v>512.82000000000005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239</v>
      </c>
      <c r="AU537" s="254" t="s">
        <v>244</v>
      </c>
      <c r="AV537" s="13" t="s">
        <v>85</v>
      </c>
      <c r="AW537" s="13" t="s">
        <v>32</v>
      </c>
      <c r="AX537" s="13" t="s">
        <v>76</v>
      </c>
      <c r="AY537" s="254" t="s">
        <v>232</v>
      </c>
    </row>
    <row r="538" s="16" customFormat="1">
      <c r="A538" s="16"/>
      <c r="B538" s="287"/>
      <c r="C538" s="288"/>
      <c r="D538" s="245" t="s">
        <v>239</v>
      </c>
      <c r="E538" s="289" t="s">
        <v>1</v>
      </c>
      <c r="F538" s="290" t="s">
        <v>499</v>
      </c>
      <c r="G538" s="288"/>
      <c r="H538" s="291">
        <v>512.82000000000005</v>
      </c>
      <c r="I538" s="292"/>
      <c r="J538" s="288"/>
      <c r="K538" s="288"/>
      <c r="L538" s="293"/>
      <c r="M538" s="294"/>
      <c r="N538" s="295"/>
      <c r="O538" s="295"/>
      <c r="P538" s="295"/>
      <c r="Q538" s="295"/>
      <c r="R538" s="295"/>
      <c r="S538" s="295"/>
      <c r="T538" s="29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97" t="s">
        <v>239</v>
      </c>
      <c r="AU538" s="297" t="s">
        <v>244</v>
      </c>
      <c r="AV538" s="16" t="s">
        <v>244</v>
      </c>
      <c r="AW538" s="16" t="s">
        <v>32</v>
      </c>
      <c r="AX538" s="16" t="s">
        <v>76</v>
      </c>
      <c r="AY538" s="297" t="s">
        <v>232</v>
      </c>
    </row>
    <row r="539" s="15" customFormat="1">
      <c r="A539" s="15"/>
      <c r="B539" s="266"/>
      <c r="C539" s="267"/>
      <c r="D539" s="245" t="s">
        <v>239</v>
      </c>
      <c r="E539" s="268" t="s">
        <v>1</v>
      </c>
      <c r="F539" s="269" t="s">
        <v>3495</v>
      </c>
      <c r="G539" s="267"/>
      <c r="H539" s="268" t="s">
        <v>1</v>
      </c>
      <c r="I539" s="270"/>
      <c r="J539" s="267"/>
      <c r="K539" s="267"/>
      <c r="L539" s="271"/>
      <c r="M539" s="272"/>
      <c r="N539" s="273"/>
      <c r="O539" s="273"/>
      <c r="P539" s="273"/>
      <c r="Q539" s="273"/>
      <c r="R539" s="273"/>
      <c r="S539" s="273"/>
      <c r="T539" s="27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5" t="s">
        <v>239</v>
      </c>
      <c r="AU539" s="275" t="s">
        <v>244</v>
      </c>
      <c r="AV539" s="15" t="s">
        <v>83</v>
      </c>
      <c r="AW539" s="15" t="s">
        <v>32</v>
      </c>
      <c r="AX539" s="15" t="s">
        <v>76</v>
      </c>
      <c r="AY539" s="275" t="s">
        <v>232</v>
      </c>
    </row>
    <row r="540" s="14" customFormat="1">
      <c r="A540" s="14"/>
      <c r="B540" s="255"/>
      <c r="C540" s="256"/>
      <c r="D540" s="245" t="s">
        <v>239</v>
      </c>
      <c r="E540" s="257" t="s">
        <v>1</v>
      </c>
      <c r="F540" s="258" t="s">
        <v>258</v>
      </c>
      <c r="G540" s="256"/>
      <c r="H540" s="259">
        <v>512.82000000000005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5" t="s">
        <v>239</v>
      </c>
      <c r="AU540" s="265" t="s">
        <v>244</v>
      </c>
      <c r="AV540" s="14" t="s">
        <v>237</v>
      </c>
      <c r="AW540" s="14" t="s">
        <v>32</v>
      </c>
      <c r="AX540" s="14" t="s">
        <v>83</v>
      </c>
      <c r="AY540" s="265" t="s">
        <v>232</v>
      </c>
    </row>
    <row r="541" s="2" customFormat="1" ht="49.05" customHeight="1">
      <c r="A541" s="39"/>
      <c r="B541" s="40"/>
      <c r="C541" s="229" t="s">
        <v>654</v>
      </c>
      <c r="D541" s="229" t="s">
        <v>234</v>
      </c>
      <c r="E541" s="230" t="s">
        <v>3713</v>
      </c>
      <c r="F541" s="231" t="s">
        <v>3714</v>
      </c>
      <c r="G541" s="232" t="s">
        <v>167</v>
      </c>
      <c r="H541" s="233">
        <v>1758.75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237</v>
      </c>
      <c r="AT541" s="241" t="s">
        <v>234</v>
      </c>
      <c r="AU541" s="241" t="s">
        <v>244</v>
      </c>
      <c r="AY541" s="18" t="s">
        <v>232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237</v>
      </c>
      <c r="BM541" s="241" t="s">
        <v>999</v>
      </c>
    </row>
    <row r="542" s="13" customFormat="1">
      <c r="A542" s="13"/>
      <c r="B542" s="243"/>
      <c r="C542" s="244"/>
      <c r="D542" s="245" t="s">
        <v>239</v>
      </c>
      <c r="E542" s="246" t="s">
        <v>1</v>
      </c>
      <c r="F542" s="247" t="s">
        <v>3715</v>
      </c>
      <c r="G542" s="244"/>
      <c r="H542" s="248">
        <v>1758.75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239</v>
      </c>
      <c r="AU542" s="254" t="s">
        <v>244</v>
      </c>
      <c r="AV542" s="13" t="s">
        <v>85</v>
      </c>
      <c r="AW542" s="13" t="s">
        <v>32</v>
      </c>
      <c r="AX542" s="13" t="s">
        <v>76</v>
      </c>
      <c r="AY542" s="254" t="s">
        <v>232</v>
      </c>
    </row>
    <row r="543" s="16" customFormat="1">
      <c r="A543" s="16"/>
      <c r="B543" s="287"/>
      <c r="C543" s="288"/>
      <c r="D543" s="245" t="s">
        <v>239</v>
      </c>
      <c r="E543" s="289" t="s">
        <v>1</v>
      </c>
      <c r="F543" s="290" t="s">
        <v>499</v>
      </c>
      <c r="G543" s="288"/>
      <c r="H543" s="291">
        <v>1758.75</v>
      </c>
      <c r="I543" s="292"/>
      <c r="J543" s="288"/>
      <c r="K543" s="288"/>
      <c r="L543" s="293"/>
      <c r="M543" s="294"/>
      <c r="N543" s="295"/>
      <c r="O543" s="295"/>
      <c r="P543" s="295"/>
      <c r="Q543" s="295"/>
      <c r="R543" s="295"/>
      <c r="S543" s="295"/>
      <c r="T543" s="29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97" t="s">
        <v>239</v>
      </c>
      <c r="AU543" s="297" t="s">
        <v>244</v>
      </c>
      <c r="AV543" s="16" t="s">
        <v>244</v>
      </c>
      <c r="AW543" s="16" t="s">
        <v>32</v>
      </c>
      <c r="AX543" s="16" t="s">
        <v>76</v>
      </c>
      <c r="AY543" s="297" t="s">
        <v>232</v>
      </c>
    </row>
    <row r="544" s="14" customFormat="1">
      <c r="A544" s="14"/>
      <c r="B544" s="255"/>
      <c r="C544" s="256"/>
      <c r="D544" s="245" t="s">
        <v>239</v>
      </c>
      <c r="E544" s="257" t="s">
        <v>1</v>
      </c>
      <c r="F544" s="258" t="s">
        <v>258</v>
      </c>
      <c r="G544" s="256"/>
      <c r="H544" s="259">
        <v>1758.75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239</v>
      </c>
      <c r="AU544" s="265" t="s">
        <v>244</v>
      </c>
      <c r="AV544" s="14" t="s">
        <v>237</v>
      </c>
      <c r="AW544" s="14" t="s">
        <v>32</v>
      </c>
      <c r="AX544" s="14" t="s">
        <v>83</v>
      </c>
      <c r="AY544" s="265" t="s">
        <v>232</v>
      </c>
    </row>
    <row r="545" s="2" customFormat="1" ht="37.8" customHeight="1">
      <c r="A545" s="39"/>
      <c r="B545" s="40"/>
      <c r="C545" s="229" t="s">
        <v>658</v>
      </c>
      <c r="D545" s="229" t="s">
        <v>234</v>
      </c>
      <c r="E545" s="230" t="s">
        <v>3716</v>
      </c>
      <c r="F545" s="231" t="s">
        <v>3717</v>
      </c>
      <c r="G545" s="232" t="s">
        <v>167</v>
      </c>
      <c r="H545" s="233">
        <v>3727.5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237</v>
      </c>
      <c r="AT545" s="241" t="s">
        <v>234</v>
      </c>
      <c r="AU545" s="241" t="s">
        <v>244</v>
      </c>
      <c r="AY545" s="18" t="s">
        <v>232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237</v>
      </c>
      <c r="BM545" s="241" t="s">
        <v>1008</v>
      </c>
    </row>
    <row r="546" s="13" customFormat="1">
      <c r="A546" s="13"/>
      <c r="B546" s="243"/>
      <c r="C546" s="244"/>
      <c r="D546" s="245" t="s">
        <v>239</v>
      </c>
      <c r="E546" s="246" t="s">
        <v>1</v>
      </c>
      <c r="F546" s="247" t="s">
        <v>3718</v>
      </c>
      <c r="G546" s="244"/>
      <c r="H546" s="248">
        <v>3727.5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239</v>
      </c>
      <c r="AU546" s="254" t="s">
        <v>244</v>
      </c>
      <c r="AV546" s="13" t="s">
        <v>85</v>
      </c>
      <c r="AW546" s="13" t="s">
        <v>32</v>
      </c>
      <c r="AX546" s="13" t="s">
        <v>76</v>
      </c>
      <c r="AY546" s="254" t="s">
        <v>232</v>
      </c>
    </row>
    <row r="547" s="16" customFormat="1">
      <c r="A547" s="16"/>
      <c r="B547" s="287"/>
      <c r="C547" s="288"/>
      <c r="D547" s="245" t="s">
        <v>239</v>
      </c>
      <c r="E547" s="289" t="s">
        <v>1</v>
      </c>
      <c r="F547" s="290" t="s">
        <v>499</v>
      </c>
      <c r="G547" s="288"/>
      <c r="H547" s="291">
        <v>3727.5</v>
      </c>
      <c r="I547" s="292"/>
      <c r="J547" s="288"/>
      <c r="K547" s="288"/>
      <c r="L547" s="293"/>
      <c r="M547" s="294"/>
      <c r="N547" s="295"/>
      <c r="O547" s="295"/>
      <c r="P547" s="295"/>
      <c r="Q547" s="295"/>
      <c r="R547" s="295"/>
      <c r="S547" s="295"/>
      <c r="T547" s="29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97" t="s">
        <v>239</v>
      </c>
      <c r="AU547" s="297" t="s">
        <v>244</v>
      </c>
      <c r="AV547" s="16" t="s">
        <v>244</v>
      </c>
      <c r="AW547" s="16" t="s">
        <v>32</v>
      </c>
      <c r="AX547" s="16" t="s">
        <v>76</v>
      </c>
      <c r="AY547" s="297" t="s">
        <v>232</v>
      </c>
    </row>
    <row r="548" s="14" customFormat="1">
      <c r="A548" s="14"/>
      <c r="B548" s="255"/>
      <c r="C548" s="256"/>
      <c r="D548" s="245" t="s">
        <v>239</v>
      </c>
      <c r="E548" s="257" t="s">
        <v>1</v>
      </c>
      <c r="F548" s="258" t="s">
        <v>258</v>
      </c>
      <c r="G548" s="256"/>
      <c r="H548" s="259">
        <v>3727.5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239</v>
      </c>
      <c r="AU548" s="265" t="s">
        <v>244</v>
      </c>
      <c r="AV548" s="14" t="s">
        <v>237</v>
      </c>
      <c r="AW548" s="14" t="s">
        <v>32</v>
      </c>
      <c r="AX548" s="14" t="s">
        <v>83</v>
      </c>
      <c r="AY548" s="265" t="s">
        <v>232</v>
      </c>
    </row>
    <row r="549" s="12" customFormat="1" ht="20.88" customHeight="1">
      <c r="A549" s="12"/>
      <c r="B549" s="213"/>
      <c r="C549" s="214"/>
      <c r="D549" s="215" t="s">
        <v>75</v>
      </c>
      <c r="E549" s="227" t="s">
        <v>574</v>
      </c>
      <c r="F549" s="227" t="s">
        <v>3719</v>
      </c>
      <c r="G549" s="214"/>
      <c r="H549" s="214"/>
      <c r="I549" s="217"/>
      <c r="J549" s="228">
        <f>BK549</f>
        <v>0</v>
      </c>
      <c r="K549" s="214"/>
      <c r="L549" s="219"/>
      <c r="M549" s="220"/>
      <c r="N549" s="221"/>
      <c r="O549" s="221"/>
      <c r="P549" s="222">
        <f>SUM(P550:P561)</f>
        <v>0</v>
      </c>
      <c r="Q549" s="221"/>
      <c r="R549" s="222">
        <f>SUM(R550:R561)</f>
        <v>0</v>
      </c>
      <c r="S549" s="221"/>
      <c r="T549" s="223">
        <f>SUM(T550:T561)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4" t="s">
        <v>83</v>
      </c>
      <c r="AT549" s="225" t="s">
        <v>75</v>
      </c>
      <c r="AU549" s="225" t="s">
        <v>85</v>
      </c>
      <c r="AY549" s="224" t="s">
        <v>232</v>
      </c>
      <c r="BK549" s="226">
        <f>SUM(BK550:BK561)</f>
        <v>0</v>
      </c>
    </row>
    <row r="550" s="2" customFormat="1" ht="24.15" customHeight="1">
      <c r="A550" s="39"/>
      <c r="B550" s="40"/>
      <c r="C550" s="229" t="s">
        <v>662</v>
      </c>
      <c r="D550" s="229" t="s">
        <v>234</v>
      </c>
      <c r="E550" s="230" t="s">
        <v>3720</v>
      </c>
      <c r="F550" s="231" t="s">
        <v>3721</v>
      </c>
      <c r="G550" s="232" t="s">
        <v>167</v>
      </c>
      <c r="H550" s="233">
        <v>1758.75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237</v>
      </c>
      <c r="AT550" s="241" t="s">
        <v>234</v>
      </c>
      <c r="AU550" s="241" t="s">
        <v>244</v>
      </c>
      <c r="AY550" s="18" t="s">
        <v>232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237</v>
      </c>
      <c r="BM550" s="241" t="s">
        <v>1018</v>
      </c>
    </row>
    <row r="551" s="13" customFormat="1">
      <c r="A551" s="13"/>
      <c r="B551" s="243"/>
      <c r="C551" s="244"/>
      <c r="D551" s="245" t="s">
        <v>239</v>
      </c>
      <c r="E551" s="246" t="s">
        <v>1</v>
      </c>
      <c r="F551" s="247" t="s">
        <v>3722</v>
      </c>
      <c r="G551" s="244"/>
      <c r="H551" s="248">
        <v>1758.75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239</v>
      </c>
      <c r="AU551" s="254" t="s">
        <v>244</v>
      </c>
      <c r="AV551" s="13" t="s">
        <v>85</v>
      </c>
      <c r="AW551" s="13" t="s">
        <v>32</v>
      </c>
      <c r="AX551" s="13" t="s">
        <v>76</v>
      </c>
      <c r="AY551" s="254" t="s">
        <v>232</v>
      </c>
    </row>
    <row r="552" s="16" customFormat="1">
      <c r="A552" s="16"/>
      <c r="B552" s="287"/>
      <c r="C552" s="288"/>
      <c r="D552" s="245" t="s">
        <v>239</v>
      </c>
      <c r="E552" s="289" t="s">
        <v>1</v>
      </c>
      <c r="F552" s="290" t="s">
        <v>499</v>
      </c>
      <c r="G552" s="288"/>
      <c r="H552" s="291">
        <v>1758.75</v>
      </c>
      <c r="I552" s="292"/>
      <c r="J552" s="288"/>
      <c r="K552" s="288"/>
      <c r="L552" s="293"/>
      <c r="M552" s="294"/>
      <c r="N552" s="295"/>
      <c r="O552" s="295"/>
      <c r="P552" s="295"/>
      <c r="Q552" s="295"/>
      <c r="R552" s="295"/>
      <c r="S552" s="295"/>
      <c r="T552" s="29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97" t="s">
        <v>239</v>
      </c>
      <c r="AU552" s="297" t="s">
        <v>244</v>
      </c>
      <c r="AV552" s="16" t="s">
        <v>244</v>
      </c>
      <c r="AW552" s="16" t="s">
        <v>32</v>
      </c>
      <c r="AX552" s="16" t="s">
        <v>76</v>
      </c>
      <c r="AY552" s="297" t="s">
        <v>232</v>
      </c>
    </row>
    <row r="553" s="14" customFormat="1">
      <c r="A553" s="14"/>
      <c r="B553" s="255"/>
      <c r="C553" s="256"/>
      <c r="D553" s="245" t="s">
        <v>239</v>
      </c>
      <c r="E553" s="257" t="s">
        <v>1</v>
      </c>
      <c r="F553" s="258" t="s">
        <v>258</v>
      </c>
      <c r="G553" s="256"/>
      <c r="H553" s="259">
        <v>1758.75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239</v>
      </c>
      <c r="AU553" s="265" t="s">
        <v>244</v>
      </c>
      <c r="AV553" s="14" t="s">
        <v>237</v>
      </c>
      <c r="AW553" s="14" t="s">
        <v>32</v>
      </c>
      <c r="AX553" s="14" t="s">
        <v>83</v>
      </c>
      <c r="AY553" s="265" t="s">
        <v>232</v>
      </c>
    </row>
    <row r="554" s="2" customFormat="1" ht="24.15" customHeight="1">
      <c r="A554" s="39"/>
      <c r="B554" s="40"/>
      <c r="C554" s="229" t="s">
        <v>667</v>
      </c>
      <c r="D554" s="229" t="s">
        <v>234</v>
      </c>
      <c r="E554" s="230" t="s">
        <v>3723</v>
      </c>
      <c r="F554" s="231" t="s">
        <v>3724</v>
      </c>
      <c r="G554" s="232" t="s">
        <v>167</v>
      </c>
      <c r="H554" s="233">
        <v>1758.75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237</v>
      </c>
      <c r="AT554" s="241" t="s">
        <v>234</v>
      </c>
      <c r="AU554" s="241" t="s">
        <v>244</v>
      </c>
      <c r="AY554" s="18" t="s">
        <v>232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237</v>
      </c>
      <c r="BM554" s="241" t="s">
        <v>1028</v>
      </c>
    </row>
    <row r="555" s="13" customFormat="1">
      <c r="A555" s="13"/>
      <c r="B555" s="243"/>
      <c r="C555" s="244"/>
      <c r="D555" s="245" t="s">
        <v>239</v>
      </c>
      <c r="E555" s="246" t="s">
        <v>1</v>
      </c>
      <c r="F555" s="247" t="s">
        <v>3725</v>
      </c>
      <c r="G555" s="244"/>
      <c r="H555" s="248">
        <v>1758.75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239</v>
      </c>
      <c r="AU555" s="254" t="s">
        <v>244</v>
      </c>
      <c r="AV555" s="13" t="s">
        <v>85</v>
      </c>
      <c r="AW555" s="13" t="s">
        <v>32</v>
      </c>
      <c r="AX555" s="13" t="s">
        <v>76</v>
      </c>
      <c r="AY555" s="254" t="s">
        <v>232</v>
      </c>
    </row>
    <row r="556" s="16" customFormat="1">
      <c r="A556" s="16"/>
      <c r="B556" s="287"/>
      <c r="C556" s="288"/>
      <c r="D556" s="245" t="s">
        <v>239</v>
      </c>
      <c r="E556" s="289" t="s">
        <v>1</v>
      </c>
      <c r="F556" s="290" t="s">
        <v>499</v>
      </c>
      <c r="G556" s="288"/>
      <c r="H556" s="291">
        <v>1758.75</v>
      </c>
      <c r="I556" s="292"/>
      <c r="J556" s="288"/>
      <c r="K556" s="288"/>
      <c r="L556" s="293"/>
      <c r="M556" s="294"/>
      <c r="N556" s="295"/>
      <c r="O556" s="295"/>
      <c r="P556" s="295"/>
      <c r="Q556" s="295"/>
      <c r="R556" s="295"/>
      <c r="S556" s="295"/>
      <c r="T556" s="29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97" t="s">
        <v>239</v>
      </c>
      <c r="AU556" s="297" t="s">
        <v>244</v>
      </c>
      <c r="AV556" s="16" t="s">
        <v>244</v>
      </c>
      <c r="AW556" s="16" t="s">
        <v>32</v>
      </c>
      <c r="AX556" s="16" t="s">
        <v>76</v>
      </c>
      <c r="AY556" s="297" t="s">
        <v>232</v>
      </c>
    </row>
    <row r="557" s="14" customFormat="1">
      <c r="A557" s="14"/>
      <c r="B557" s="255"/>
      <c r="C557" s="256"/>
      <c r="D557" s="245" t="s">
        <v>239</v>
      </c>
      <c r="E557" s="257" t="s">
        <v>1</v>
      </c>
      <c r="F557" s="258" t="s">
        <v>258</v>
      </c>
      <c r="G557" s="256"/>
      <c r="H557" s="259">
        <v>1758.75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239</v>
      </c>
      <c r="AU557" s="265" t="s">
        <v>244</v>
      </c>
      <c r="AV557" s="14" t="s">
        <v>237</v>
      </c>
      <c r="AW557" s="14" t="s">
        <v>32</v>
      </c>
      <c r="AX557" s="14" t="s">
        <v>83</v>
      </c>
      <c r="AY557" s="265" t="s">
        <v>232</v>
      </c>
    </row>
    <row r="558" s="2" customFormat="1" ht="49.05" customHeight="1">
      <c r="A558" s="39"/>
      <c r="B558" s="40"/>
      <c r="C558" s="229" t="s">
        <v>671</v>
      </c>
      <c r="D558" s="229" t="s">
        <v>234</v>
      </c>
      <c r="E558" s="230" t="s">
        <v>3726</v>
      </c>
      <c r="F558" s="231" t="s">
        <v>3727</v>
      </c>
      <c r="G558" s="232" t="s">
        <v>167</v>
      </c>
      <c r="H558" s="233">
        <v>1588.6500000000001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41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237</v>
      </c>
      <c r="AT558" s="241" t="s">
        <v>234</v>
      </c>
      <c r="AU558" s="241" t="s">
        <v>244</v>
      </c>
      <c r="AY558" s="18" t="s">
        <v>232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83</v>
      </c>
      <c r="BK558" s="242">
        <f>ROUND(I558*H558,2)</f>
        <v>0</v>
      </c>
      <c r="BL558" s="18" t="s">
        <v>237</v>
      </c>
      <c r="BM558" s="241" t="s">
        <v>1038</v>
      </c>
    </row>
    <row r="559" s="13" customFormat="1">
      <c r="A559" s="13"/>
      <c r="B559" s="243"/>
      <c r="C559" s="244"/>
      <c r="D559" s="245" t="s">
        <v>239</v>
      </c>
      <c r="E559" s="246" t="s">
        <v>1</v>
      </c>
      <c r="F559" s="247" t="s">
        <v>3728</v>
      </c>
      <c r="G559" s="244"/>
      <c r="H559" s="248">
        <v>1588.6500000000001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239</v>
      </c>
      <c r="AU559" s="254" t="s">
        <v>244</v>
      </c>
      <c r="AV559" s="13" t="s">
        <v>85</v>
      </c>
      <c r="AW559" s="13" t="s">
        <v>32</v>
      </c>
      <c r="AX559" s="13" t="s">
        <v>76</v>
      </c>
      <c r="AY559" s="254" t="s">
        <v>232</v>
      </c>
    </row>
    <row r="560" s="16" customFormat="1">
      <c r="A560" s="16"/>
      <c r="B560" s="287"/>
      <c r="C560" s="288"/>
      <c r="D560" s="245" t="s">
        <v>239</v>
      </c>
      <c r="E560" s="289" t="s">
        <v>1</v>
      </c>
      <c r="F560" s="290" t="s">
        <v>499</v>
      </c>
      <c r="G560" s="288"/>
      <c r="H560" s="291">
        <v>1588.6500000000001</v>
      </c>
      <c r="I560" s="292"/>
      <c r="J560" s="288"/>
      <c r="K560" s="288"/>
      <c r="L560" s="293"/>
      <c r="M560" s="294"/>
      <c r="N560" s="295"/>
      <c r="O560" s="295"/>
      <c r="P560" s="295"/>
      <c r="Q560" s="295"/>
      <c r="R560" s="295"/>
      <c r="S560" s="295"/>
      <c r="T560" s="29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297" t="s">
        <v>239</v>
      </c>
      <c r="AU560" s="297" t="s">
        <v>244</v>
      </c>
      <c r="AV560" s="16" t="s">
        <v>244</v>
      </c>
      <c r="AW560" s="16" t="s">
        <v>32</v>
      </c>
      <c r="AX560" s="16" t="s">
        <v>76</v>
      </c>
      <c r="AY560" s="297" t="s">
        <v>232</v>
      </c>
    </row>
    <row r="561" s="14" customFormat="1">
      <c r="A561" s="14"/>
      <c r="B561" s="255"/>
      <c r="C561" s="256"/>
      <c r="D561" s="245" t="s">
        <v>239</v>
      </c>
      <c r="E561" s="257" t="s">
        <v>1</v>
      </c>
      <c r="F561" s="258" t="s">
        <v>258</v>
      </c>
      <c r="G561" s="256"/>
      <c r="H561" s="259">
        <v>1588.6500000000001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5" t="s">
        <v>239</v>
      </c>
      <c r="AU561" s="265" t="s">
        <v>244</v>
      </c>
      <c r="AV561" s="14" t="s">
        <v>237</v>
      </c>
      <c r="AW561" s="14" t="s">
        <v>32</v>
      </c>
      <c r="AX561" s="14" t="s">
        <v>83</v>
      </c>
      <c r="AY561" s="265" t="s">
        <v>232</v>
      </c>
    </row>
    <row r="562" s="12" customFormat="1" ht="20.88" customHeight="1">
      <c r="A562" s="12"/>
      <c r="B562" s="213"/>
      <c r="C562" s="214"/>
      <c r="D562" s="215" t="s">
        <v>75</v>
      </c>
      <c r="E562" s="227" t="s">
        <v>584</v>
      </c>
      <c r="F562" s="227" t="s">
        <v>3729</v>
      </c>
      <c r="G562" s="214"/>
      <c r="H562" s="214"/>
      <c r="I562" s="217"/>
      <c r="J562" s="228">
        <f>BK562</f>
        <v>0</v>
      </c>
      <c r="K562" s="214"/>
      <c r="L562" s="219"/>
      <c r="M562" s="220"/>
      <c r="N562" s="221"/>
      <c r="O562" s="221"/>
      <c r="P562" s="222">
        <f>SUM(P563:P590)</f>
        <v>0</v>
      </c>
      <c r="Q562" s="221"/>
      <c r="R562" s="222">
        <f>SUM(R563:R590)</f>
        <v>0</v>
      </c>
      <c r="S562" s="221"/>
      <c r="T562" s="223">
        <f>SUM(T563:T590)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24" t="s">
        <v>83</v>
      </c>
      <c r="AT562" s="225" t="s">
        <v>75</v>
      </c>
      <c r="AU562" s="225" t="s">
        <v>85</v>
      </c>
      <c r="AY562" s="224" t="s">
        <v>232</v>
      </c>
      <c r="BK562" s="226">
        <f>SUM(BK563:BK590)</f>
        <v>0</v>
      </c>
    </row>
    <row r="563" s="2" customFormat="1" ht="76.35" customHeight="1">
      <c r="A563" s="39"/>
      <c r="B563" s="40"/>
      <c r="C563" s="229" t="s">
        <v>678</v>
      </c>
      <c r="D563" s="229" t="s">
        <v>234</v>
      </c>
      <c r="E563" s="230" t="s">
        <v>3730</v>
      </c>
      <c r="F563" s="231" t="s">
        <v>3731</v>
      </c>
      <c r="G563" s="232" t="s">
        <v>167</v>
      </c>
      <c r="H563" s="233">
        <v>268.065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237</v>
      </c>
      <c r="AT563" s="241" t="s">
        <v>234</v>
      </c>
      <c r="AU563" s="241" t="s">
        <v>244</v>
      </c>
      <c r="AY563" s="18" t="s">
        <v>232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237</v>
      </c>
      <c r="BM563" s="241" t="s">
        <v>1052</v>
      </c>
    </row>
    <row r="564" s="13" customFormat="1">
      <c r="A564" s="13"/>
      <c r="B564" s="243"/>
      <c r="C564" s="244"/>
      <c r="D564" s="245" t="s">
        <v>239</v>
      </c>
      <c r="E564" s="246" t="s">
        <v>1</v>
      </c>
      <c r="F564" s="247" t="s">
        <v>3732</v>
      </c>
      <c r="G564" s="244"/>
      <c r="H564" s="248">
        <v>263.55000000000001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239</v>
      </c>
      <c r="AU564" s="254" t="s">
        <v>244</v>
      </c>
      <c r="AV564" s="13" t="s">
        <v>85</v>
      </c>
      <c r="AW564" s="13" t="s">
        <v>32</v>
      </c>
      <c r="AX564" s="13" t="s">
        <v>76</v>
      </c>
      <c r="AY564" s="254" t="s">
        <v>232</v>
      </c>
    </row>
    <row r="565" s="13" customFormat="1">
      <c r="A565" s="13"/>
      <c r="B565" s="243"/>
      <c r="C565" s="244"/>
      <c r="D565" s="245" t="s">
        <v>239</v>
      </c>
      <c r="E565" s="246" t="s">
        <v>1</v>
      </c>
      <c r="F565" s="247" t="s">
        <v>3733</v>
      </c>
      <c r="G565" s="244"/>
      <c r="H565" s="248">
        <v>4.5149999999999997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239</v>
      </c>
      <c r="AU565" s="254" t="s">
        <v>244</v>
      </c>
      <c r="AV565" s="13" t="s">
        <v>85</v>
      </c>
      <c r="AW565" s="13" t="s">
        <v>32</v>
      </c>
      <c r="AX565" s="13" t="s">
        <v>76</v>
      </c>
      <c r="AY565" s="254" t="s">
        <v>232</v>
      </c>
    </row>
    <row r="566" s="16" customFormat="1">
      <c r="A566" s="16"/>
      <c r="B566" s="287"/>
      <c r="C566" s="288"/>
      <c r="D566" s="245" t="s">
        <v>239</v>
      </c>
      <c r="E566" s="289" t="s">
        <v>1</v>
      </c>
      <c r="F566" s="290" t="s">
        <v>499</v>
      </c>
      <c r="G566" s="288"/>
      <c r="H566" s="291">
        <v>268.065</v>
      </c>
      <c r="I566" s="292"/>
      <c r="J566" s="288"/>
      <c r="K566" s="288"/>
      <c r="L566" s="293"/>
      <c r="M566" s="294"/>
      <c r="N566" s="295"/>
      <c r="O566" s="295"/>
      <c r="P566" s="295"/>
      <c r="Q566" s="295"/>
      <c r="R566" s="295"/>
      <c r="S566" s="295"/>
      <c r="T566" s="29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7" t="s">
        <v>239</v>
      </c>
      <c r="AU566" s="297" t="s">
        <v>244</v>
      </c>
      <c r="AV566" s="16" t="s">
        <v>244</v>
      </c>
      <c r="AW566" s="16" t="s">
        <v>32</v>
      </c>
      <c r="AX566" s="16" t="s">
        <v>76</v>
      </c>
      <c r="AY566" s="297" t="s">
        <v>232</v>
      </c>
    </row>
    <row r="567" s="14" customFormat="1">
      <c r="A567" s="14"/>
      <c r="B567" s="255"/>
      <c r="C567" s="256"/>
      <c r="D567" s="245" t="s">
        <v>239</v>
      </c>
      <c r="E567" s="257" t="s">
        <v>1</v>
      </c>
      <c r="F567" s="258" t="s">
        <v>258</v>
      </c>
      <c r="G567" s="256"/>
      <c r="H567" s="259">
        <v>268.065</v>
      </c>
      <c r="I567" s="260"/>
      <c r="J567" s="256"/>
      <c r="K567" s="256"/>
      <c r="L567" s="261"/>
      <c r="M567" s="262"/>
      <c r="N567" s="263"/>
      <c r="O567" s="263"/>
      <c r="P567" s="263"/>
      <c r="Q567" s="263"/>
      <c r="R567" s="263"/>
      <c r="S567" s="263"/>
      <c r="T567" s="26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5" t="s">
        <v>239</v>
      </c>
      <c r="AU567" s="265" t="s">
        <v>244</v>
      </c>
      <c r="AV567" s="14" t="s">
        <v>237</v>
      </c>
      <c r="AW567" s="14" t="s">
        <v>32</v>
      </c>
      <c r="AX567" s="14" t="s">
        <v>83</v>
      </c>
      <c r="AY567" s="265" t="s">
        <v>232</v>
      </c>
    </row>
    <row r="568" s="2" customFormat="1" ht="24.15" customHeight="1">
      <c r="A568" s="39"/>
      <c r="B568" s="40"/>
      <c r="C568" s="276" t="s">
        <v>686</v>
      </c>
      <c r="D568" s="276" t="s">
        <v>485</v>
      </c>
      <c r="E568" s="277" t="s">
        <v>3734</v>
      </c>
      <c r="F568" s="278" t="s">
        <v>3735</v>
      </c>
      <c r="G568" s="279" t="s">
        <v>167</v>
      </c>
      <c r="H568" s="280">
        <v>271.45699999999999</v>
      </c>
      <c r="I568" s="281"/>
      <c r="J568" s="282">
        <f>ROUND(I568*H568,2)</f>
        <v>0</v>
      </c>
      <c r="K568" s="283"/>
      <c r="L568" s="284"/>
      <c r="M568" s="285" t="s">
        <v>1</v>
      </c>
      <c r="N568" s="286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273</v>
      </c>
      <c r="AT568" s="241" t="s">
        <v>485</v>
      </c>
      <c r="AU568" s="241" t="s">
        <v>244</v>
      </c>
      <c r="AY568" s="18" t="s">
        <v>232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237</v>
      </c>
      <c r="BM568" s="241" t="s">
        <v>1062</v>
      </c>
    </row>
    <row r="569" s="13" customFormat="1">
      <c r="A569" s="13"/>
      <c r="B569" s="243"/>
      <c r="C569" s="244"/>
      <c r="D569" s="245" t="s">
        <v>239</v>
      </c>
      <c r="E569" s="246" t="s">
        <v>1</v>
      </c>
      <c r="F569" s="247" t="s">
        <v>3736</v>
      </c>
      <c r="G569" s="244"/>
      <c r="H569" s="248">
        <v>271.45699999999999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239</v>
      </c>
      <c r="AU569" s="254" t="s">
        <v>244</v>
      </c>
      <c r="AV569" s="13" t="s">
        <v>85</v>
      </c>
      <c r="AW569" s="13" t="s">
        <v>32</v>
      </c>
      <c r="AX569" s="13" t="s">
        <v>76</v>
      </c>
      <c r="AY569" s="254" t="s">
        <v>232</v>
      </c>
    </row>
    <row r="570" s="16" customFormat="1">
      <c r="A570" s="16"/>
      <c r="B570" s="287"/>
      <c r="C570" s="288"/>
      <c r="D570" s="245" t="s">
        <v>239</v>
      </c>
      <c r="E570" s="289" t="s">
        <v>1</v>
      </c>
      <c r="F570" s="290" t="s">
        <v>499</v>
      </c>
      <c r="G570" s="288"/>
      <c r="H570" s="291">
        <v>271.45699999999999</v>
      </c>
      <c r="I570" s="292"/>
      <c r="J570" s="288"/>
      <c r="K570" s="288"/>
      <c r="L570" s="293"/>
      <c r="M570" s="294"/>
      <c r="N570" s="295"/>
      <c r="O570" s="295"/>
      <c r="P570" s="295"/>
      <c r="Q570" s="295"/>
      <c r="R570" s="295"/>
      <c r="S570" s="295"/>
      <c r="T570" s="29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97" t="s">
        <v>239</v>
      </c>
      <c r="AU570" s="297" t="s">
        <v>244</v>
      </c>
      <c r="AV570" s="16" t="s">
        <v>244</v>
      </c>
      <c r="AW570" s="16" t="s">
        <v>32</v>
      </c>
      <c r="AX570" s="16" t="s">
        <v>76</v>
      </c>
      <c r="AY570" s="297" t="s">
        <v>232</v>
      </c>
    </row>
    <row r="571" s="14" customFormat="1">
      <c r="A571" s="14"/>
      <c r="B571" s="255"/>
      <c r="C571" s="256"/>
      <c r="D571" s="245" t="s">
        <v>239</v>
      </c>
      <c r="E571" s="257" t="s">
        <v>1</v>
      </c>
      <c r="F571" s="258" t="s">
        <v>258</v>
      </c>
      <c r="G571" s="256"/>
      <c r="H571" s="259">
        <v>271.45699999999999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239</v>
      </c>
      <c r="AU571" s="265" t="s">
        <v>244</v>
      </c>
      <c r="AV571" s="14" t="s">
        <v>237</v>
      </c>
      <c r="AW571" s="14" t="s">
        <v>32</v>
      </c>
      <c r="AX571" s="14" t="s">
        <v>83</v>
      </c>
      <c r="AY571" s="265" t="s">
        <v>232</v>
      </c>
    </row>
    <row r="572" s="2" customFormat="1" ht="24.15" customHeight="1">
      <c r="A572" s="39"/>
      <c r="B572" s="40"/>
      <c r="C572" s="276" t="s">
        <v>691</v>
      </c>
      <c r="D572" s="276" t="s">
        <v>485</v>
      </c>
      <c r="E572" s="277" t="s">
        <v>3737</v>
      </c>
      <c r="F572" s="278" t="s">
        <v>3738</v>
      </c>
      <c r="G572" s="279" t="s">
        <v>167</v>
      </c>
      <c r="H572" s="280">
        <v>4.6500000000000004</v>
      </c>
      <c r="I572" s="281"/>
      <c r="J572" s="282">
        <f>ROUND(I572*H572,2)</f>
        <v>0</v>
      </c>
      <c r="K572" s="283"/>
      <c r="L572" s="284"/>
      <c r="M572" s="285" t="s">
        <v>1</v>
      </c>
      <c r="N572" s="286" t="s">
        <v>41</v>
      </c>
      <c r="O572" s="92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273</v>
      </c>
      <c r="AT572" s="241" t="s">
        <v>485</v>
      </c>
      <c r="AU572" s="241" t="s">
        <v>244</v>
      </c>
      <c r="AY572" s="18" t="s">
        <v>232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83</v>
      </c>
      <c r="BK572" s="242">
        <f>ROUND(I572*H572,2)</f>
        <v>0</v>
      </c>
      <c r="BL572" s="18" t="s">
        <v>237</v>
      </c>
      <c r="BM572" s="241" t="s">
        <v>1070</v>
      </c>
    </row>
    <row r="573" s="13" customFormat="1">
      <c r="A573" s="13"/>
      <c r="B573" s="243"/>
      <c r="C573" s="244"/>
      <c r="D573" s="245" t="s">
        <v>239</v>
      </c>
      <c r="E573" s="246" t="s">
        <v>1</v>
      </c>
      <c r="F573" s="247" t="s">
        <v>3739</v>
      </c>
      <c r="G573" s="244"/>
      <c r="H573" s="248">
        <v>4.6500000000000004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239</v>
      </c>
      <c r="AU573" s="254" t="s">
        <v>244</v>
      </c>
      <c r="AV573" s="13" t="s">
        <v>85</v>
      </c>
      <c r="AW573" s="13" t="s">
        <v>32</v>
      </c>
      <c r="AX573" s="13" t="s">
        <v>76</v>
      </c>
      <c r="AY573" s="254" t="s">
        <v>232</v>
      </c>
    </row>
    <row r="574" s="16" customFormat="1">
      <c r="A574" s="16"/>
      <c r="B574" s="287"/>
      <c r="C574" s="288"/>
      <c r="D574" s="245" t="s">
        <v>239</v>
      </c>
      <c r="E574" s="289" t="s">
        <v>1</v>
      </c>
      <c r="F574" s="290" t="s">
        <v>499</v>
      </c>
      <c r="G574" s="288"/>
      <c r="H574" s="291">
        <v>4.6500000000000004</v>
      </c>
      <c r="I574" s="292"/>
      <c r="J574" s="288"/>
      <c r="K574" s="288"/>
      <c r="L574" s="293"/>
      <c r="M574" s="294"/>
      <c r="N574" s="295"/>
      <c r="O574" s="295"/>
      <c r="P574" s="295"/>
      <c r="Q574" s="295"/>
      <c r="R574" s="295"/>
      <c r="S574" s="295"/>
      <c r="T574" s="29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97" t="s">
        <v>239</v>
      </c>
      <c r="AU574" s="297" t="s">
        <v>244</v>
      </c>
      <c r="AV574" s="16" t="s">
        <v>244</v>
      </c>
      <c r="AW574" s="16" t="s">
        <v>32</v>
      </c>
      <c r="AX574" s="16" t="s">
        <v>76</v>
      </c>
      <c r="AY574" s="297" t="s">
        <v>232</v>
      </c>
    </row>
    <row r="575" s="14" customFormat="1">
      <c r="A575" s="14"/>
      <c r="B575" s="255"/>
      <c r="C575" s="256"/>
      <c r="D575" s="245" t="s">
        <v>239</v>
      </c>
      <c r="E575" s="257" t="s">
        <v>1</v>
      </c>
      <c r="F575" s="258" t="s">
        <v>258</v>
      </c>
      <c r="G575" s="256"/>
      <c r="H575" s="259">
        <v>4.6500000000000004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5" t="s">
        <v>239</v>
      </c>
      <c r="AU575" s="265" t="s">
        <v>244</v>
      </c>
      <c r="AV575" s="14" t="s">
        <v>237</v>
      </c>
      <c r="AW575" s="14" t="s">
        <v>32</v>
      </c>
      <c r="AX575" s="14" t="s">
        <v>83</v>
      </c>
      <c r="AY575" s="265" t="s">
        <v>232</v>
      </c>
    </row>
    <row r="576" s="2" customFormat="1" ht="76.35" customHeight="1">
      <c r="A576" s="39"/>
      <c r="B576" s="40"/>
      <c r="C576" s="229" t="s">
        <v>697</v>
      </c>
      <c r="D576" s="229" t="s">
        <v>234</v>
      </c>
      <c r="E576" s="230" t="s">
        <v>3740</v>
      </c>
      <c r="F576" s="231" t="s">
        <v>3741</v>
      </c>
      <c r="G576" s="232" t="s">
        <v>167</v>
      </c>
      <c r="H576" s="233">
        <v>7472.1149999999998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41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237</v>
      </c>
      <c r="AT576" s="241" t="s">
        <v>234</v>
      </c>
      <c r="AU576" s="241" t="s">
        <v>244</v>
      </c>
      <c r="AY576" s="18" t="s">
        <v>232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83</v>
      </c>
      <c r="BK576" s="242">
        <f>ROUND(I576*H576,2)</f>
        <v>0</v>
      </c>
      <c r="BL576" s="18" t="s">
        <v>237</v>
      </c>
      <c r="BM576" s="241" t="s">
        <v>1083</v>
      </c>
    </row>
    <row r="577" s="13" customFormat="1">
      <c r="A577" s="13"/>
      <c r="B577" s="243"/>
      <c r="C577" s="244"/>
      <c r="D577" s="245" t="s">
        <v>239</v>
      </c>
      <c r="E577" s="246" t="s">
        <v>1</v>
      </c>
      <c r="F577" s="247" t="s">
        <v>3742</v>
      </c>
      <c r="G577" s="244"/>
      <c r="H577" s="248">
        <v>3744.6149999999998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239</v>
      </c>
      <c r="AU577" s="254" t="s">
        <v>244</v>
      </c>
      <c r="AV577" s="13" t="s">
        <v>85</v>
      </c>
      <c r="AW577" s="13" t="s">
        <v>32</v>
      </c>
      <c r="AX577" s="13" t="s">
        <v>76</v>
      </c>
      <c r="AY577" s="254" t="s">
        <v>232</v>
      </c>
    </row>
    <row r="578" s="16" customFormat="1">
      <c r="A578" s="16"/>
      <c r="B578" s="287"/>
      <c r="C578" s="288"/>
      <c r="D578" s="245" t="s">
        <v>239</v>
      </c>
      <c r="E578" s="289" t="s">
        <v>1</v>
      </c>
      <c r="F578" s="290" t="s">
        <v>499</v>
      </c>
      <c r="G578" s="288"/>
      <c r="H578" s="291">
        <v>3744.6149999999998</v>
      </c>
      <c r="I578" s="292"/>
      <c r="J578" s="288"/>
      <c r="K578" s="288"/>
      <c r="L578" s="293"/>
      <c r="M578" s="294"/>
      <c r="N578" s="295"/>
      <c r="O578" s="295"/>
      <c r="P578" s="295"/>
      <c r="Q578" s="295"/>
      <c r="R578" s="295"/>
      <c r="S578" s="295"/>
      <c r="T578" s="29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97" t="s">
        <v>239</v>
      </c>
      <c r="AU578" s="297" t="s">
        <v>244</v>
      </c>
      <c r="AV578" s="16" t="s">
        <v>244</v>
      </c>
      <c r="AW578" s="16" t="s">
        <v>32</v>
      </c>
      <c r="AX578" s="16" t="s">
        <v>76</v>
      </c>
      <c r="AY578" s="297" t="s">
        <v>232</v>
      </c>
    </row>
    <row r="579" s="13" customFormat="1">
      <c r="A579" s="13"/>
      <c r="B579" s="243"/>
      <c r="C579" s="244"/>
      <c r="D579" s="245" t="s">
        <v>239</v>
      </c>
      <c r="E579" s="246" t="s">
        <v>1</v>
      </c>
      <c r="F579" s="247" t="s">
        <v>3718</v>
      </c>
      <c r="G579" s="244"/>
      <c r="H579" s="248">
        <v>3727.5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239</v>
      </c>
      <c r="AU579" s="254" t="s">
        <v>244</v>
      </c>
      <c r="AV579" s="13" t="s">
        <v>85</v>
      </c>
      <c r="AW579" s="13" t="s">
        <v>32</v>
      </c>
      <c r="AX579" s="13" t="s">
        <v>76</v>
      </c>
      <c r="AY579" s="254" t="s">
        <v>232</v>
      </c>
    </row>
    <row r="580" s="16" customFormat="1">
      <c r="A580" s="16"/>
      <c r="B580" s="287"/>
      <c r="C580" s="288"/>
      <c r="D580" s="245" t="s">
        <v>239</v>
      </c>
      <c r="E580" s="289" t="s">
        <v>1</v>
      </c>
      <c r="F580" s="290" t="s">
        <v>499</v>
      </c>
      <c r="G580" s="288"/>
      <c r="H580" s="291">
        <v>3727.5</v>
      </c>
      <c r="I580" s="292"/>
      <c r="J580" s="288"/>
      <c r="K580" s="288"/>
      <c r="L580" s="293"/>
      <c r="M580" s="294"/>
      <c r="N580" s="295"/>
      <c r="O580" s="295"/>
      <c r="P580" s="295"/>
      <c r="Q580" s="295"/>
      <c r="R580" s="295"/>
      <c r="S580" s="295"/>
      <c r="T580" s="29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97" t="s">
        <v>239</v>
      </c>
      <c r="AU580" s="297" t="s">
        <v>244</v>
      </c>
      <c r="AV580" s="16" t="s">
        <v>244</v>
      </c>
      <c r="AW580" s="16" t="s">
        <v>32</v>
      </c>
      <c r="AX580" s="16" t="s">
        <v>76</v>
      </c>
      <c r="AY580" s="297" t="s">
        <v>232</v>
      </c>
    </row>
    <row r="581" s="14" customFormat="1">
      <c r="A581" s="14"/>
      <c r="B581" s="255"/>
      <c r="C581" s="256"/>
      <c r="D581" s="245" t="s">
        <v>239</v>
      </c>
      <c r="E581" s="257" t="s">
        <v>1</v>
      </c>
      <c r="F581" s="258" t="s">
        <v>258</v>
      </c>
      <c r="G581" s="256"/>
      <c r="H581" s="259">
        <v>7472.1149999999998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5" t="s">
        <v>239</v>
      </c>
      <c r="AU581" s="265" t="s">
        <v>244</v>
      </c>
      <c r="AV581" s="14" t="s">
        <v>237</v>
      </c>
      <c r="AW581" s="14" t="s">
        <v>32</v>
      </c>
      <c r="AX581" s="14" t="s">
        <v>83</v>
      </c>
      <c r="AY581" s="265" t="s">
        <v>232</v>
      </c>
    </row>
    <row r="582" s="2" customFormat="1" ht="24.15" customHeight="1">
      <c r="A582" s="39"/>
      <c r="B582" s="40"/>
      <c r="C582" s="276" t="s">
        <v>703</v>
      </c>
      <c r="D582" s="276" t="s">
        <v>485</v>
      </c>
      <c r="E582" s="277" t="s">
        <v>3743</v>
      </c>
      <c r="F582" s="278" t="s">
        <v>3744</v>
      </c>
      <c r="G582" s="279" t="s">
        <v>167</v>
      </c>
      <c r="H582" s="280">
        <v>7696.2780000000002</v>
      </c>
      <c r="I582" s="281"/>
      <c r="J582" s="282">
        <f>ROUND(I582*H582,2)</f>
        <v>0</v>
      </c>
      <c r="K582" s="283"/>
      <c r="L582" s="284"/>
      <c r="M582" s="285" t="s">
        <v>1</v>
      </c>
      <c r="N582" s="286" t="s">
        <v>41</v>
      </c>
      <c r="O582" s="92"/>
      <c r="P582" s="239">
        <f>O582*H582</f>
        <v>0</v>
      </c>
      <c r="Q582" s="239">
        <v>0</v>
      </c>
      <c r="R582" s="239">
        <f>Q582*H582</f>
        <v>0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273</v>
      </c>
      <c r="AT582" s="241" t="s">
        <v>485</v>
      </c>
      <c r="AU582" s="241" t="s">
        <v>244</v>
      </c>
      <c r="AY582" s="18" t="s">
        <v>232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83</v>
      </c>
      <c r="BK582" s="242">
        <f>ROUND(I582*H582,2)</f>
        <v>0</v>
      </c>
      <c r="BL582" s="18" t="s">
        <v>237</v>
      </c>
      <c r="BM582" s="241" t="s">
        <v>1093</v>
      </c>
    </row>
    <row r="583" s="13" customFormat="1">
      <c r="A583" s="13"/>
      <c r="B583" s="243"/>
      <c r="C583" s="244"/>
      <c r="D583" s="245" t="s">
        <v>239</v>
      </c>
      <c r="E583" s="246" t="s">
        <v>1</v>
      </c>
      <c r="F583" s="247" t="s">
        <v>3745</v>
      </c>
      <c r="G583" s="244"/>
      <c r="H583" s="248">
        <v>3856.953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239</v>
      </c>
      <c r="AU583" s="254" t="s">
        <v>244</v>
      </c>
      <c r="AV583" s="13" t="s">
        <v>85</v>
      </c>
      <c r="AW583" s="13" t="s">
        <v>32</v>
      </c>
      <c r="AX583" s="13" t="s">
        <v>76</v>
      </c>
      <c r="AY583" s="254" t="s">
        <v>232</v>
      </c>
    </row>
    <row r="584" s="16" customFormat="1">
      <c r="A584" s="16"/>
      <c r="B584" s="287"/>
      <c r="C584" s="288"/>
      <c r="D584" s="245" t="s">
        <v>239</v>
      </c>
      <c r="E584" s="289" t="s">
        <v>1</v>
      </c>
      <c r="F584" s="290" t="s">
        <v>499</v>
      </c>
      <c r="G584" s="288"/>
      <c r="H584" s="291">
        <v>3856.953</v>
      </c>
      <c r="I584" s="292"/>
      <c r="J584" s="288"/>
      <c r="K584" s="288"/>
      <c r="L584" s="293"/>
      <c r="M584" s="294"/>
      <c r="N584" s="295"/>
      <c r="O584" s="295"/>
      <c r="P584" s="295"/>
      <c r="Q584" s="295"/>
      <c r="R584" s="295"/>
      <c r="S584" s="295"/>
      <c r="T584" s="29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97" t="s">
        <v>239</v>
      </c>
      <c r="AU584" s="297" t="s">
        <v>244</v>
      </c>
      <c r="AV584" s="16" t="s">
        <v>244</v>
      </c>
      <c r="AW584" s="16" t="s">
        <v>32</v>
      </c>
      <c r="AX584" s="16" t="s">
        <v>76</v>
      </c>
      <c r="AY584" s="297" t="s">
        <v>232</v>
      </c>
    </row>
    <row r="585" s="13" customFormat="1">
      <c r="A585" s="13"/>
      <c r="B585" s="243"/>
      <c r="C585" s="244"/>
      <c r="D585" s="245" t="s">
        <v>239</v>
      </c>
      <c r="E585" s="246" t="s">
        <v>1</v>
      </c>
      <c r="F585" s="247" t="s">
        <v>3746</v>
      </c>
      <c r="G585" s="244"/>
      <c r="H585" s="248">
        <v>3839.3249999999998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239</v>
      </c>
      <c r="AU585" s="254" t="s">
        <v>244</v>
      </c>
      <c r="AV585" s="13" t="s">
        <v>85</v>
      </c>
      <c r="AW585" s="13" t="s">
        <v>32</v>
      </c>
      <c r="AX585" s="13" t="s">
        <v>76</v>
      </c>
      <c r="AY585" s="254" t="s">
        <v>232</v>
      </c>
    </row>
    <row r="586" s="16" customFormat="1">
      <c r="A586" s="16"/>
      <c r="B586" s="287"/>
      <c r="C586" s="288"/>
      <c r="D586" s="245" t="s">
        <v>239</v>
      </c>
      <c r="E586" s="289" t="s">
        <v>1</v>
      </c>
      <c r="F586" s="290" t="s">
        <v>499</v>
      </c>
      <c r="G586" s="288"/>
      <c r="H586" s="291">
        <v>3839.3249999999998</v>
      </c>
      <c r="I586" s="292"/>
      <c r="J586" s="288"/>
      <c r="K586" s="288"/>
      <c r="L586" s="293"/>
      <c r="M586" s="294"/>
      <c r="N586" s="295"/>
      <c r="O586" s="295"/>
      <c r="P586" s="295"/>
      <c r="Q586" s="295"/>
      <c r="R586" s="295"/>
      <c r="S586" s="295"/>
      <c r="T586" s="29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97" t="s">
        <v>239</v>
      </c>
      <c r="AU586" s="297" t="s">
        <v>244</v>
      </c>
      <c r="AV586" s="16" t="s">
        <v>244</v>
      </c>
      <c r="AW586" s="16" t="s">
        <v>32</v>
      </c>
      <c r="AX586" s="16" t="s">
        <v>76</v>
      </c>
      <c r="AY586" s="297" t="s">
        <v>232</v>
      </c>
    </row>
    <row r="587" s="14" customFormat="1">
      <c r="A587" s="14"/>
      <c r="B587" s="255"/>
      <c r="C587" s="256"/>
      <c r="D587" s="245" t="s">
        <v>239</v>
      </c>
      <c r="E587" s="257" t="s">
        <v>1</v>
      </c>
      <c r="F587" s="258" t="s">
        <v>258</v>
      </c>
      <c r="G587" s="256"/>
      <c r="H587" s="259">
        <v>7696.2780000000002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5" t="s">
        <v>239</v>
      </c>
      <c r="AU587" s="265" t="s">
        <v>244</v>
      </c>
      <c r="AV587" s="14" t="s">
        <v>237</v>
      </c>
      <c r="AW587" s="14" t="s">
        <v>32</v>
      </c>
      <c r="AX587" s="14" t="s">
        <v>83</v>
      </c>
      <c r="AY587" s="265" t="s">
        <v>232</v>
      </c>
    </row>
    <row r="588" s="2" customFormat="1" ht="78" customHeight="1">
      <c r="A588" s="39"/>
      <c r="B588" s="40"/>
      <c r="C588" s="229" t="s">
        <v>1173</v>
      </c>
      <c r="D588" s="229" t="s">
        <v>234</v>
      </c>
      <c r="E588" s="230" t="s">
        <v>3747</v>
      </c>
      <c r="F588" s="231" t="s">
        <v>3748</v>
      </c>
      <c r="G588" s="232" t="s">
        <v>167</v>
      </c>
      <c r="H588" s="233">
        <v>1239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41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237</v>
      </c>
      <c r="AT588" s="241" t="s">
        <v>234</v>
      </c>
      <c r="AU588" s="241" t="s">
        <v>244</v>
      </c>
      <c r="AY588" s="18" t="s">
        <v>232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237</v>
      </c>
      <c r="BM588" s="241" t="s">
        <v>1102</v>
      </c>
    </row>
    <row r="589" s="13" customFormat="1">
      <c r="A589" s="13"/>
      <c r="B589" s="243"/>
      <c r="C589" s="244"/>
      <c r="D589" s="245" t="s">
        <v>239</v>
      </c>
      <c r="E589" s="246" t="s">
        <v>1</v>
      </c>
      <c r="F589" s="247" t="s">
        <v>3749</v>
      </c>
      <c r="G589" s="244"/>
      <c r="H589" s="248">
        <v>1239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239</v>
      </c>
      <c r="AU589" s="254" t="s">
        <v>244</v>
      </c>
      <c r="AV589" s="13" t="s">
        <v>85</v>
      </c>
      <c r="AW589" s="13" t="s">
        <v>32</v>
      </c>
      <c r="AX589" s="13" t="s">
        <v>76</v>
      </c>
      <c r="AY589" s="254" t="s">
        <v>232</v>
      </c>
    </row>
    <row r="590" s="14" customFormat="1">
      <c r="A590" s="14"/>
      <c r="B590" s="255"/>
      <c r="C590" s="256"/>
      <c r="D590" s="245" t="s">
        <v>239</v>
      </c>
      <c r="E590" s="257" t="s">
        <v>1</v>
      </c>
      <c r="F590" s="258" t="s">
        <v>258</v>
      </c>
      <c r="G590" s="256"/>
      <c r="H590" s="259">
        <v>1239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5" t="s">
        <v>239</v>
      </c>
      <c r="AU590" s="265" t="s">
        <v>244</v>
      </c>
      <c r="AV590" s="14" t="s">
        <v>237</v>
      </c>
      <c r="AW590" s="14" t="s">
        <v>32</v>
      </c>
      <c r="AX590" s="14" t="s">
        <v>83</v>
      </c>
      <c r="AY590" s="265" t="s">
        <v>232</v>
      </c>
    </row>
    <row r="591" s="12" customFormat="1" ht="22.8" customHeight="1">
      <c r="A591" s="12"/>
      <c r="B591" s="213"/>
      <c r="C591" s="214"/>
      <c r="D591" s="215" t="s">
        <v>75</v>
      </c>
      <c r="E591" s="227" t="s">
        <v>273</v>
      </c>
      <c r="F591" s="227" t="s">
        <v>3750</v>
      </c>
      <c r="G591" s="214"/>
      <c r="H591" s="214"/>
      <c r="I591" s="217"/>
      <c r="J591" s="228">
        <f>BK591</f>
        <v>0</v>
      </c>
      <c r="K591" s="214"/>
      <c r="L591" s="219"/>
      <c r="M591" s="220"/>
      <c r="N591" s="221"/>
      <c r="O591" s="221"/>
      <c r="P591" s="222">
        <f>P592+P617</f>
        <v>0</v>
      </c>
      <c r="Q591" s="221"/>
      <c r="R591" s="222">
        <f>R592+R617</f>
        <v>0</v>
      </c>
      <c r="S591" s="221"/>
      <c r="T591" s="223">
        <f>T592+T617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24" t="s">
        <v>83</v>
      </c>
      <c r="AT591" s="225" t="s">
        <v>75</v>
      </c>
      <c r="AU591" s="225" t="s">
        <v>83</v>
      </c>
      <c r="AY591" s="224" t="s">
        <v>232</v>
      </c>
      <c r="BK591" s="226">
        <f>BK592+BK617</f>
        <v>0</v>
      </c>
    </row>
    <row r="592" s="12" customFormat="1" ht="20.88" customHeight="1">
      <c r="A592" s="12"/>
      <c r="B592" s="213"/>
      <c r="C592" s="214"/>
      <c r="D592" s="215" t="s">
        <v>75</v>
      </c>
      <c r="E592" s="227" t="s">
        <v>730</v>
      </c>
      <c r="F592" s="227" t="s">
        <v>3751</v>
      </c>
      <c r="G592" s="214"/>
      <c r="H592" s="214"/>
      <c r="I592" s="217"/>
      <c r="J592" s="228">
        <f>BK592</f>
        <v>0</v>
      </c>
      <c r="K592" s="214"/>
      <c r="L592" s="219"/>
      <c r="M592" s="220"/>
      <c r="N592" s="221"/>
      <c r="O592" s="221"/>
      <c r="P592" s="222">
        <f>SUM(P593:P616)</f>
        <v>0</v>
      </c>
      <c r="Q592" s="221"/>
      <c r="R592" s="222">
        <f>SUM(R593:R616)</f>
        <v>0</v>
      </c>
      <c r="S592" s="221"/>
      <c r="T592" s="223">
        <f>SUM(T593:T616)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4" t="s">
        <v>83</v>
      </c>
      <c r="AT592" s="225" t="s">
        <v>75</v>
      </c>
      <c r="AU592" s="225" t="s">
        <v>85</v>
      </c>
      <c r="AY592" s="224" t="s">
        <v>232</v>
      </c>
      <c r="BK592" s="226">
        <f>SUM(BK593:BK616)</f>
        <v>0</v>
      </c>
    </row>
    <row r="593" s="2" customFormat="1" ht="24.15" customHeight="1">
      <c r="A593" s="39"/>
      <c r="B593" s="40"/>
      <c r="C593" s="229" t="s">
        <v>706</v>
      </c>
      <c r="D593" s="229" t="s">
        <v>234</v>
      </c>
      <c r="E593" s="230" t="s">
        <v>3752</v>
      </c>
      <c r="F593" s="231" t="s">
        <v>3753</v>
      </c>
      <c r="G593" s="232" t="s">
        <v>164</v>
      </c>
      <c r="H593" s="233">
        <v>80.849999999999994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237</v>
      </c>
      <c r="AT593" s="241" t="s">
        <v>234</v>
      </c>
      <c r="AU593" s="241" t="s">
        <v>244</v>
      </c>
      <c r="AY593" s="18" t="s">
        <v>232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237</v>
      </c>
      <c r="BM593" s="241" t="s">
        <v>1149</v>
      </c>
    </row>
    <row r="594" s="13" customFormat="1">
      <c r="A594" s="13"/>
      <c r="B594" s="243"/>
      <c r="C594" s="244"/>
      <c r="D594" s="245" t="s">
        <v>239</v>
      </c>
      <c r="E594" s="246" t="s">
        <v>1</v>
      </c>
      <c r="F594" s="247" t="s">
        <v>3754</v>
      </c>
      <c r="G594" s="244"/>
      <c r="H594" s="248">
        <v>80.849999999999994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239</v>
      </c>
      <c r="AU594" s="254" t="s">
        <v>244</v>
      </c>
      <c r="AV594" s="13" t="s">
        <v>85</v>
      </c>
      <c r="AW594" s="13" t="s">
        <v>32</v>
      </c>
      <c r="AX594" s="13" t="s">
        <v>76</v>
      </c>
      <c r="AY594" s="254" t="s">
        <v>232</v>
      </c>
    </row>
    <row r="595" s="14" customFormat="1">
      <c r="A595" s="14"/>
      <c r="B595" s="255"/>
      <c r="C595" s="256"/>
      <c r="D595" s="245" t="s">
        <v>239</v>
      </c>
      <c r="E595" s="257" t="s">
        <v>1</v>
      </c>
      <c r="F595" s="258" t="s">
        <v>258</v>
      </c>
      <c r="G595" s="256"/>
      <c r="H595" s="259">
        <v>80.849999999999994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239</v>
      </c>
      <c r="AU595" s="265" t="s">
        <v>244</v>
      </c>
      <c r="AV595" s="14" t="s">
        <v>237</v>
      </c>
      <c r="AW595" s="14" t="s">
        <v>32</v>
      </c>
      <c r="AX595" s="14" t="s">
        <v>83</v>
      </c>
      <c r="AY595" s="265" t="s">
        <v>232</v>
      </c>
    </row>
    <row r="596" s="2" customFormat="1" ht="24.15" customHeight="1">
      <c r="A596" s="39"/>
      <c r="B596" s="40"/>
      <c r="C596" s="276" t="s">
        <v>711</v>
      </c>
      <c r="D596" s="276" t="s">
        <v>485</v>
      </c>
      <c r="E596" s="277" t="s">
        <v>3755</v>
      </c>
      <c r="F596" s="278" t="s">
        <v>3756</v>
      </c>
      <c r="G596" s="279" t="s">
        <v>164</v>
      </c>
      <c r="H596" s="280">
        <v>82.063000000000002</v>
      </c>
      <c r="I596" s="281"/>
      <c r="J596" s="282">
        <f>ROUND(I596*H596,2)</f>
        <v>0</v>
      </c>
      <c r="K596" s="283"/>
      <c r="L596" s="284"/>
      <c r="M596" s="285" t="s">
        <v>1</v>
      </c>
      <c r="N596" s="286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273</v>
      </c>
      <c r="AT596" s="241" t="s">
        <v>485</v>
      </c>
      <c r="AU596" s="241" t="s">
        <v>244</v>
      </c>
      <c r="AY596" s="18" t="s">
        <v>232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237</v>
      </c>
      <c r="BM596" s="241" t="s">
        <v>1159</v>
      </c>
    </row>
    <row r="597" s="13" customFormat="1">
      <c r="A597" s="13"/>
      <c r="B597" s="243"/>
      <c r="C597" s="244"/>
      <c r="D597" s="245" t="s">
        <v>239</v>
      </c>
      <c r="E597" s="246" t="s">
        <v>1</v>
      </c>
      <c r="F597" s="247" t="s">
        <v>3757</v>
      </c>
      <c r="G597" s="244"/>
      <c r="H597" s="248">
        <v>82.063000000000002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239</v>
      </c>
      <c r="AU597" s="254" t="s">
        <v>244</v>
      </c>
      <c r="AV597" s="13" t="s">
        <v>85</v>
      </c>
      <c r="AW597" s="13" t="s">
        <v>32</v>
      </c>
      <c r="AX597" s="13" t="s">
        <v>76</v>
      </c>
      <c r="AY597" s="254" t="s">
        <v>232</v>
      </c>
    </row>
    <row r="598" s="14" customFormat="1">
      <c r="A598" s="14"/>
      <c r="B598" s="255"/>
      <c r="C598" s="256"/>
      <c r="D598" s="245" t="s">
        <v>239</v>
      </c>
      <c r="E598" s="257" t="s">
        <v>1</v>
      </c>
      <c r="F598" s="258" t="s">
        <v>258</v>
      </c>
      <c r="G598" s="256"/>
      <c r="H598" s="259">
        <v>82.063000000000002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5" t="s">
        <v>239</v>
      </c>
      <c r="AU598" s="265" t="s">
        <v>244</v>
      </c>
      <c r="AV598" s="14" t="s">
        <v>237</v>
      </c>
      <c r="AW598" s="14" t="s">
        <v>32</v>
      </c>
      <c r="AX598" s="14" t="s">
        <v>83</v>
      </c>
      <c r="AY598" s="265" t="s">
        <v>232</v>
      </c>
    </row>
    <row r="599" s="2" customFormat="1" ht="44.25" customHeight="1">
      <c r="A599" s="39"/>
      <c r="B599" s="40"/>
      <c r="C599" s="229" t="s">
        <v>716</v>
      </c>
      <c r="D599" s="229" t="s">
        <v>234</v>
      </c>
      <c r="E599" s="230" t="s">
        <v>3758</v>
      </c>
      <c r="F599" s="231" t="s">
        <v>3759</v>
      </c>
      <c r="G599" s="232" t="s">
        <v>293</v>
      </c>
      <c r="H599" s="233">
        <v>24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237</v>
      </c>
      <c r="AT599" s="241" t="s">
        <v>234</v>
      </c>
      <c r="AU599" s="241" t="s">
        <v>244</v>
      </c>
      <c r="AY599" s="18" t="s">
        <v>232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237</v>
      </c>
      <c r="BM599" s="241" t="s">
        <v>1179</v>
      </c>
    </row>
    <row r="600" s="13" customFormat="1">
      <c r="A600" s="13"/>
      <c r="B600" s="243"/>
      <c r="C600" s="244"/>
      <c r="D600" s="245" t="s">
        <v>239</v>
      </c>
      <c r="E600" s="246" t="s">
        <v>1</v>
      </c>
      <c r="F600" s="247" t="s">
        <v>3760</v>
      </c>
      <c r="G600" s="244"/>
      <c r="H600" s="248">
        <v>16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239</v>
      </c>
      <c r="AU600" s="254" t="s">
        <v>244</v>
      </c>
      <c r="AV600" s="13" t="s">
        <v>85</v>
      </c>
      <c r="AW600" s="13" t="s">
        <v>32</v>
      </c>
      <c r="AX600" s="13" t="s">
        <v>76</v>
      </c>
      <c r="AY600" s="254" t="s">
        <v>232</v>
      </c>
    </row>
    <row r="601" s="16" customFormat="1">
      <c r="A601" s="16"/>
      <c r="B601" s="287"/>
      <c r="C601" s="288"/>
      <c r="D601" s="245" t="s">
        <v>239</v>
      </c>
      <c r="E601" s="289" t="s">
        <v>1</v>
      </c>
      <c r="F601" s="290" t="s">
        <v>499</v>
      </c>
      <c r="G601" s="288"/>
      <c r="H601" s="291">
        <v>16</v>
      </c>
      <c r="I601" s="292"/>
      <c r="J601" s="288"/>
      <c r="K601" s="288"/>
      <c r="L601" s="293"/>
      <c r="M601" s="294"/>
      <c r="N601" s="295"/>
      <c r="O601" s="295"/>
      <c r="P601" s="295"/>
      <c r="Q601" s="295"/>
      <c r="R601" s="295"/>
      <c r="S601" s="295"/>
      <c r="T601" s="29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97" t="s">
        <v>239</v>
      </c>
      <c r="AU601" s="297" t="s">
        <v>244</v>
      </c>
      <c r="AV601" s="16" t="s">
        <v>244</v>
      </c>
      <c r="AW601" s="16" t="s">
        <v>32</v>
      </c>
      <c r="AX601" s="16" t="s">
        <v>76</v>
      </c>
      <c r="AY601" s="297" t="s">
        <v>232</v>
      </c>
    </row>
    <row r="602" s="13" customFormat="1">
      <c r="A602" s="13"/>
      <c r="B602" s="243"/>
      <c r="C602" s="244"/>
      <c r="D602" s="245" t="s">
        <v>239</v>
      </c>
      <c r="E602" s="246" t="s">
        <v>1</v>
      </c>
      <c r="F602" s="247" t="s">
        <v>3761</v>
      </c>
      <c r="G602" s="244"/>
      <c r="H602" s="248">
        <v>8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239</v>
      </c>
      <c r="AU602" s="254" t="s">
        <v>244</v>
      </c>
      <c r="AV602" s="13" t="s">
        <v>85</v>
      </c>
      <c r="AW602" s="13" t="s">
        <v>32</v>
      </c>
      <c r="AX602" s="13" t="s">
        <v>76</v>
      </c>
      <c r="AY602" s="254" t="s">
        <v>232</v>
      </c>
    </row>
    <row r="603" s="16" customFormat="1">
      <c r="A603" s="16"/>
      <c r="B603" s="287"/>
      <c r="C603" s="288"/>
      <c r="D603" s="245" t="s">
        <v>239</v>
      </c>
      <c r="E603" s="289" t="s">
        <v>1</v>
      </c>
      <c r="F603" s="290" t="s">
        <v>499</v>
      </c>
      <c r="G603" s="288"/>
      <c r="H603" s="291">
        <v>8</v>
      </c>
      <c r="I603" s="292"/>
      <c r="J603" s="288"/>
      <c r="K603" s="288"/>
      <c r="L603" s="293"/>
      <c r="M603" s="294"/>
      <c r="N603" s="295"/>
      <c r="O603" s="295"/>
      <c r="P603" s="295"/>
      <c r="Q603" s="295"/>
      <c r="R603" s="295"/>
      <c r="S603" s="295"/>
      <c r="T603" s="29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97" t="s">
        <v>239</v>
      </c>
      <c r="AU603" s="297" t="s">
        <v>244</v>
      </c>
      <c r="AV603" s="16" t="s">
        <v>244</v>
      </c>
      <c r="AW603" s="16" t="s">
        <v>32</v>
      </c>
      <c r="AX603" s="16" t="s">
        <v>76</v>
      </c>
      <c r="AY603" s="297" t="s">
        <v>232</v>
      </c>
    </row>
    <row r="604" s="14" customFormat="1">
      <c r="A604" s="14"/>
      <c r="B604" s="255"/>
      <c r="C604" s="256"/>
      <c r="D604" s="245" t="s">
        <v>239</v>
      </c>
      <c r="E604" s="257" t="s">
        <v>1</v>
      </c>
      <c r="F604" s="258" t="s">
        <v>258</v>
      </c>
      <c r="G604" s="256"/>
      <c r="H604" s="259">
        <v>24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239</v>
      </c>
      <c r="AU604" s="265" t="s">
        <v>244</v>
      </c>
      <c r="AV604" s="14" t="s">
        <v>237</v>
      </c>
      <c r="AW604" s="14" t="s">
        <v>32</v>
      </c>
      <c r="AX604" s="14" t="s">
        <v>83</v>
      </c>
      <c r="AY604" s="265" t="s">
        <v>232</v>
      </c>
    </row>
    <row r="605" s="2" customFormat="1" ht="16.5" customHeight="1">
      <c r="A605" s="39"/>
      <c r="B605" s="40"/>
      <c r="C605" s="276" t="s">
        <v>721</v>
      </c>
      <c r="D605" s="276" t="s">
        <v>485</v>
      </c>
      <c r="E605" s="277" t="s">
        <v>3762</v>
      </c>
      <c r="F605" s="278" t="s">
        <v>3763</v>
      </c>
      <c r="G605" s="279" t="s">
        <v>293</v>
      </c>
      <c r="H605" s="280">
        <v>16</v>
      </c>
      <c r="I605" s="281"/>
      <c r="J605" s="282">
        <f>ROUND(I605*H605,2)</f>
        <v>0</v>
      </c>
      <c r="K605" s="283"/>
      <c r="L605" s="284"/>
      <c r="M605" s="285" t="s">
        <v>1</v>
      </c>
      <c r="N605" s="286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273</v>
      </c>
      <c r="AT605" s="241" t="s">
        <v>485</v>
      </c>
      <c r="AU605" s="241" t="s">
        <v>244</v>
      </c>
      <c r="AY605" s="18" t="s">
        <v>232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237</v>
      </c>
      <c r="BM605" s="241" t="s">
        <v>1200</v>
      </c>
    </row>
    <row r="606" s="13" customFormat="1">
      <c r="A606" s="13"/>
      <c r="B606" s="243"/>
      <c r="C606" s="244"/>
      <c r="D606" s="245" t="s">
        <v>239</v>
      </c>
      <c r="E606" s="246" t="s">
        <v>1</v>
      </c>
      <c r="F606" s="247" t="s">
        <v>3760</v>
      </c>
      <c r="G606" s="244"/>
      <c r="H606" s="248">
        <v>16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239</v>
      </c>
      <c r="AU606" s="254" t="s">
        <v>244</v>
      </c>
      <c r="AV606" s="13" t="s">
        <v>85</v>
      </c>
      <c r="AW606" s="13" t="s">
        <v>32</v>
      </c>
      <c r="AX606" s="13" t="s">
        <v>76</v>
      </c>
      <c r="AY606" s="254" t="s">
        <v>232</v>
      </c>
    </row>
    <row r="607" s="14" customFormat="1">
      <c r="A607" s="14"/>
      <c r="B607" s="255"/>
      <c r="C607" s="256"/>
      <c r="D607" s="245" t="s">
        <v>239</v>
      </c>
      <c r="E607" s="257" t="s">
        <v>1</v>
      </c>
      <c r="F607" s="258" t="s">
        <v>258</v>
      </c>
      <c r="G607" s="256"/>
      <c r="H607" s="259">
        <v>16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5" t="s">
        <v>239</v>
      </c>
      <c r="AU607" s="265" t="s">
        <v>244</v>
      </c>
      <c r="AV607" s="14" t="s">
        <v>237</v>
      </c>
      <c r="AW607" s="14" t="s">
        <v>32</v>
      </c>
      <c r="AX607" s="14" t="s">
        <v>83</v>
      </c>
      <c r="AY607" s="265" t="s">
        <v>232</v>
      </c>
    </row>
    <row r="608" s="2" customFormat="1" ht="24.15" customHeight="1">
      <c r="A608" s="39"/>
      <c r="B608" s="40"/>
      <c r="C608" s="276" t="s">
        <v>724</v>
      </c>
      <c r="D608" s="276" t="s">
        <v>485</v>
      </c>
      <c r="E608" s="277" t="s">
        <v>3764</v>
      </c>
      <c r="F608" s="278" t="s">
        <v>3765</v>
      </c>
      <c r="G608" s="279" t="s">
        <v>293</v>
      </c>
      <c r="H608" s="280">
        <v>8</v>
      </c>
      <c r="I608" s="281"/>
      <c r="J608" s="282">
        <f>ROUND(I608*H608,2)</f>
        <v>0</v>
      </c>
      <c r="K608" s="283"/>
      <c r="L608" s="284"/>
      <c r="M608" s="285" t="s">
        <v>1</v>
      </c>
      <c r="N608" s="286" t="s">
        <v>41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273</v>
      </c>
      <c r="AT608" s="241" t="s">
        <v>485</v>
      </c>
      <c r="AU608" s="241" t="s">
        <v>244</v>
      </c>
      <c r="AY608" s="18" t="s">
        <v>232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83</v>
      </c>
      <c r="BK608" s="242">
        <f>ROUND(I608*H608,2)</f>
        <v>0</v>
      </c>
      <c r="BL608" s="18" t="s">
        <v>237</v>
      </c>
      <c r="BM608" s="241" t="s">
        <v>1226</v>
      </c>
    </row>
    <row r="609" s="13" customFormat="1">
      <c r="A609" s="13"/>
      <c r="B609" s="243"/>
      <c r="C609" s="244"/>
      <c r="D609" s="245" t="s">
        <v>239</v>
      </c>
      <c r="E609" s="246" t="s">
        <v>1</v>
      </c>
      <c r="F609" s="247" t="s">
        <v>3761</v>
      </c>
      <c r="G609" s="244"/>
      <c r="H609" s="248">
        <v>8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239</v>
      </c>
      <c r="AU609" s="254" t="s">
        <v>244</v>
      </c>
      <c r="AV609" s="13" t="s">
        <v>85</v>
      </c>
      <c r="AW609" s="13" t="s">
        <v>32</v>
      </c>
      <c r="AX609" s="13" t="s">
        <v>76</v>
      </c>
      <c r="AY609" s="254" t="s">
        <v>232</v>
      </c>
    </row>
    <row r="610" s="14" customFormat="1">
      <c r="A610" s="14"/>
      <c r="B610" s="255"/>
      <c r="C610" s="256"/>
      <c r="D610" s="245" t="s">
        <v>239</v>
      </c>
      <c r="E610" s="257" t="s">
        <v>1</v>
      </c>
      <c r="F610" s="258" t="s">
        <v>258</v>
      </c>
      <c r="G610" s="256"/>
      <c r="H610" s="259">
        <v>8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239</v>
      </c>
      <c r="AU610" s="265" t="s">
        <v>244</v>
      </c>
      <c r="AV610" s="14" t="s">
        <v>237</v>
      </c>
      <c r="AW610" s="14" t="s">
        <v>32</v>
      </c>
      <c r="AX610" s="14" t="s">
        <v>83</v>
      </c>
      <c r="AY610" s="265" t="s">
        <v>232</v>
      </c>
    </row>
    <row r="611" s="2" customFormat="1" ht="37.8" customHeight="1">
      <c r="A611" s="39"/>
      <c r="B611" s="40"/>
      <c r="C611" s="229" t="s">
        <v>730</v>
      </c>
      <c r="D611" s="229" t="s">
        <v>234</v>
      </c>
      <c r="E611" s="230" t="s">
        <v>3766</v>
      </c>
      <c r="F611" s="231" t="s">
        <v>3767</v>
      </c>
      <c r="G611" s="232" t="s">
        <v>293</v>
      </c>
      <c r="H611" s="233">
        <v>8</v>
      </c>
      <c r="I611" s="234"/>
      <c r="J611" s="235">
        <f>ROUND(I611*H611,2)</f>
        <v>0</v>
      </c>
      <c r="K611" s="236"/>
      <c r="L611" s="45"/>
      <c r="M611" s="237" t="s">
        <v>1</v>
      </c>
      <c r="N611" s="238" t="s">
        <v>41</v>
      </c>
      <c r="O611" s="92"/>
      <c r="P611" s="239">
        <f>O611*H611</f>
        <v>0</v>
      </c>
      <c r="Q611" s="239">
        <v>0</v>
      </c>
      <c r="R611" s="239">
        <f>Q611*H611</f>
        <v>0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237</v>
      </c>
      <c r="AT611" s="241" t="s">
        <v>234</v>
      </c>
      <c r="AU611" s="241" t="s">
        <v>244</v>
      </c>
      <c r="AY611" s="18" t="s">
        <v>232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83</v>
      </c>
      <c r="BK611" s="242">
        <f>ROUND(I611*H611,2)</f>
        <v>0</v>
      </c>
      <c r="BL611" s="18" t="s">
        <v>237</v>
      </c>
      <c r="BM611" s="241" t="s">
        <v>1234</v>
      </c>
    </row>
    <row r="612" s="13" customFormat="1">
      <c r="A612" s="13"/>
      <c r="B612" s="243"/>
      <c r="C612" s="244"/>
      <c r="D612" s="245" t="s">
        <v>239</v>
      </c>
      <c r="E612" s="246" t="s">
        <v>1</v>
      </c>
      <c r="F612" s="247" t="s">
        <v>3768</v>
      </c>
      <c r="G612" s="244"/>
      <c r="H612" s="248">
        <v>8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239</v>
      </c>
      <c r="AU612" s="254" t="s">
        <v>244</v>
      </c>
      <c r="AV612" s="13" t="s">
        <v>85</v>
      </c>
      <c r="AW612" s="13" t="s">
        <v>32</v>
      </c>
      <c r="AX612" s="13" t="s">
        <v>76</v>
      </c>
      <c r="AY612" s="254" t="s">
        <v>232</v>
      </c>
    </row>
    <row r="613" s="14" customFormat="1">
      <c r="A613" s="14"/>
      <c r="B613" s="255"/>
      <c r="C613" s="256"/>
      <c r="D613" s="245" t="s">
        <v>239</v>
      </c>
      <c r="E613" s="257" t="s">
        <v>1</v>
      </c>
      <c r="F613" s="258" t="s">
        <v>258</v>
      </c>
      <c r="G613" s="256"/>
      <c r="H613" s="259">
        <v>8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5" t="s">
        <v>239</v>
      </c>
      <c r="AU613" s="265" t="s">
        <v>244</v>
      </c>
      <c r="AV613" s="14" t="s">
        <v>237</v>
      </c>
      <c r="AW613" s="14" t="s">
        <v>32</v>
      </c>
      <c r="AX613" s="14" t="s">
        <v>83</v>
      </c>
      <c r="AY613" s="265" t="s">
        <v>232</v>
      </c>
    </row>
    <row r="614" s="2" customFormat="1" ht="24.15" customHeight="1">
      <c r="A614" s="39"/>
      <c r="B614" s="40"/>
      <c r="C614" s="276" t="s">
        <v>734</v>
      </c>
      <c r="D614" s="276" t="s">
        <v>485</v>
      </c>
      <c r="E614" s="277" t="s">
        <v>3769</v>
      </c>
      <c r="F614" s="278" t="s">
        <v>3770</v>
      </c>
      <c r="G614" s="279" t="s">
        <v>293</v>
      </c>
      <c r="H614" s="280">
        <v>8</v>
      </c>
      <c r="I614" s="281"/>
      <c r="J614" s="282">
        <f>ROUND(I614*H614,2)</f>
        <v>0</v>
      </c>
      <c r="K614" s="283"/>
      <c r="L614" s="284"/>
      <c r="M614" s="285" t="s">
        <v>1</v>
      </c>
      <c r="N614" s="286" t="s">
        <v>41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273</v>
      </c>
      <c r="AT614" s="241" t="s">
        <v>485</v>
      </c>
      <c r="AU614" s="241" t="s">
        <v>244</v>
      </c>
      <c r="AY614" s="18" t="s">
        <v>232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83</v>
      </c>
      <c r="BK614" s="242">
        <f>ROUND(I614*H614,2)</f>
        <v>0</v>
      </c>
      <c r="BL614" s="18" t="s">
        <v>237</v>
      </c>
      <c r="BM614" s="241" t="s">
        <v>1244</v>
      </c>
    </row>
    <row r="615" s="13" customFormat="1">
      <c r="A615" s="13"/>
      <c r="B615" s="243"/>
      <c r="C615" s="244"/>
      <c r="D615" s="245" t="s">
        <v>239</v>
      </c>
      <c r="E615" s="246" t="s">
        <v>1</v>
      </c>
      <c r="F615" s="247" t="s">
        <v>3768</v>
      </c>
      <c r="G615" s="244"/>
      <c r="H615" s="248">
        <v>8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239</v>
      </c>
      <c r="AU615" s="254" t="s">
        <v>244</v>
      </c>
      <c r="AV615" s="13" t="s">
        <v>85</v>
      </c>
      <c r="AW615" s="13" t="s">
        <v>32</v>
      </c>
      <c r="AX615" s="13" t="s">
        <v>76</v>
      </c>
      <c r="AY615" s="254" t="s">
        <v>232</v>
      </c>
    </row>
    <row r="616" s="14" customFormat="1">
      <c r="A616" s="14"/>
      <c r="B616" s="255"/>
      <c r="C616" s="256"/>
      <c r="D616" s="245" t="s">
        <v>239</v>
      </c>
      <c r="E616" s="257" t="s">
        <v>1</v>
      </c>
      <c r="F616" s="258" t="s">
        <v>258</v>
      </c>
      <c r="G616" s="256"/>
      <c r="H616" s="259">
        <v>8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239</v>
      </c>
      <c r="AU616" s="265" t="s">
        <v>244</v>
      </c>
      <c r="AV616" s="14" t="s">
        <v>237</v>
      </c>
      <c r="AW616" s="14" t="s">
        <v>32</v>
      </c>
      <c r="AX616" s="14" t="s">
        <v>83</v>
      </c>
      <c r="AY616" s="265" t="s">
        <v>232</v>
      </c>
    </row>
    <row r="617" s="12" customFormat="1" ht="20.88" customHeight="1">
      <c r="A617" s="12"/>
      <c r="B617" s="213"/>
      <c r="C617" s="214"/>
      <c r="D617" s="215" t="s">
        <v>75</v>
      </c>
      <c r="E617" s="227" t="s">
        <v>739</v>
      </c>
      <c r="F617" s="227" t="s">
        <v>3771</v>
      </c>
      <c r="G617" s="214"/>
      <c r="H617" s="214"/>
      <c r="I617" s="217"/>
      <c r="J617" s="228">
        <f>BK617</f>
        <v>0</v>
      </c>
      <c r="K617" s="214"/>
      <c r="L617" s="219"/>
      <c r="M617" s="220"/>
      <c r="N617" s="221"/>
      <c r="O617" s="221"/>
      <c r="P617" s="222">
        <f>SUM(P618:P659)</f>
        <v>0</v>
      </c>
      <c r="Q617" s="221"/>
      <c r="R617" s="222">
        <f>SUM(R618:R659)</f>
        <v>0</v>
      </c>
      <c r="S617" s="221"/>
      <c r="T617" s="223">
        <f>SUM(T618:T659)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4" t="s">
        <v>83</v>
      </c>
      <c r="AT617" s="225" t="s">
        <v>75</v>
      </c>
      <c r="AU617" s="225" t="s">
        <v>85</v>
      </c>
      <c r="AY617" s="224" t="s">
        <v>232</v>
      </c>
      <c r="BK617" s="226">
        <f>SUM(BK618:BK659)</f>
        <v>0</v>
      </c>
    </row>
    <row r="618" s="2" customFormat="1" ht="33" customHeight="1">
      <c r="A618" s="39"/>
      <c r="B618" s="40"/>
      <c r="C618" s="229" t="s">
        <v>739</v>
      </c>
      <c r="D618" s="229" t="s">
        <v>234</v>
      </c>
      <c r="E618" s="230" t="s">
        <v>3772</v>
      </c>
      <c r="F618" s="231" t="s">
        <v>3773</v>
      </c>
      <c r="G618" s="232" t="s">
        <v>189</v>
      </c>
      <c r="H618" s="233">
        <v>2.7160000000000002</v>
      </c>
      <c r="I618" s="234"/>
      <c r="J618" s="235">
        <f>ROUND(I618*H618,2)</f>
        <v>0</v>
      </c>
      <c r="K618" s="236"/>
      <c r="L618" s="45"/>
      <c r="M618" s="237" t="s">
        <v>1</v>
      </c>
      <c r="N618" s="238" t="s">
        <v>41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237</v>
      </c>
      <c r="AT618" s="241" t="s">
        <v>234</v>
      </c>
      <c r="AU618" s="241" t="s">
        <v>244</v>
      </c>
      <c r="AY618" s="18" t="s">
        <v>232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83</v>
      </c>
      <c r="BK618" s="242">
        <f>ROUND(I618*H618,2)</f>
        <v>0</v>
      </c>
      <c r="BL618" s="18" t="s">
        <v>237</v>
      </c>
      <c r="BM618" s="241" t="s">
        <v>1253</v>
      </c>
    </row>
    <row r="619" s="13" customFormat="1">
      <c r="A619" s="13"/>
      <c r="B619" s="243"/>
      <c r="C619" s="244"/>
      <c r="D619" s="245" t="s">
        <v>239</v>
      </c>
      <c r="E619" s="246" t="s">
        <v>1</v>
      </c>
      <c r="F619" s="247" t="s">
        <v>3774</v>
      </c>
      <c r="G619" s="244"/>
      <c r="H619" s="248">
        <v>2.7160000000000002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239</v>
      </c>
      <c r="AU619" s="254" t="s">
        <v>244</v>
      </c>
      <c r="AV619" s="13" t="s">
        <v>85</v>
      </c>
      <c r="AW619" s="13" t="s">
        <v>32</v>
      </c>
      <c r="AX619" s="13" t="s">
        <v>76</v>
      </c>
      <c r="AY619" s="254" t="s">
        <v>232</v>
      </c>
    </row>
    <row r="620" s="14" customFormat="1">
      <c r="A620" s="14"/>
      <c r="B620" s="255"/>
      <c r="C620" s="256"/>
      <c r="D620" s="245" t="s">
        <v>239</v>
      </c>
      <c r="E620" s="257" t="s">
        <v>1</v>
      </c>
      <c r="F620" s="258" t="s">
        <v>258</v>
      </c>
      <c r="G620" s="256"/>
      <c r="H620" s="259">
        <v>2.7160000000000002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239</v>
      </c>
      <c r="AU620" s="265" t="s">
        <v>244</v>
      </c>
      <c r="AV620" s="14" t="s">
        <v>237</v>
      </c>
      <c r="AW620" s="14" t="s">
        <v>32</v>
      </c>
      <c r="AX620" s="14" t="s">
        <v>83</v>
      </c>
      <c r="AY620" s="265" t="s">
        <v>232</v>
      </c>
    </row>
    <row r="621" s="2" customFormat="1" ht="24.15" customHeight="1">
      <c r="A621" s="39"/>
      <c r="B621" s="40"/>
      <c r="C621" s="229" t="s">
        <v>745</v>
      </c>
      <c r="D621" s="229" t="s">
        <v>234</v>
      </c>
      <c r="E621" s="230" t="s">
        <v>3775</v>
      </c>
      <c r="F621" s="231" t="s">
        <v>3776</v>
      </c>
      <c r="G621" s="232" t="s">
        <v>293</v>
      </c>
      <c r="H621" s="233">
        <v>6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237</v>
      </c>
      <c r="AT621" s="241" t="s">
        <v>234</v>
      </c>
      <c r="AU621" s="241" t="s">
        <v>244</v>
      </c>
      <c r="AY621" s="18" t="s">
        <v>232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237</v>
      </c>
      <c r="BM621" s="241" t="s">
        <v>1261</v>
      </c>
    </row>
    <row r="622" s="13" customFormat="1">
      <c r="A622" s="13"/>
      <c r="B622" s="243"/>
      <c r="C622" s="244"/>
      <c r="D622" s="245" t="s">
        <v>239</v>
      </c>
      <c r="E622" s="246" t="s">
        <v>1</v>
      </c>
      <c r="F622" s="247" t="s">
        <v>3684</v>
      </c>
      <c r="G622" s="244"/>
      <c r="H622" s="248">
        <v>6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239</v>
      </c>
      <c r="AU622" s="254" t="s">
        <v>244</v>
      </c>
      <c r="AV622" s="13" t="s">
        <v>85</v>
      </c>
      <c r="AW622" s="13" t="s">
        <v>32</v>
      </c>
      <c r="AX622" s="13" t="s">
        <v>76</v>
      </c>
      <c r="AY622" s="254" t="s">
        <v>232</v>
      </c>
    </row>
    <row r="623" s="14" customFormat="1">
      <c r="A623" s="14"/>
      <c r="B623" s="255"/>
      <c r="C623" s="256"/>
      <c r="D623" s="245" t="s">
        <v>239</v>
      </c>
      <c r="E623" s="257" t="s">
        <v>1</v>
      </c>
      <c r="F623" s="258" t="s">
        <v>258</v>
      </c>
      <c r="G623" s="256"/>
      <c r="H623" s="259">
        <v>6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5" t="s">
        <v>239</v>
      </c>
      <c r="AU623" s="265" t="s">
        <v>244</v>
      </c>
      <c r="AV623" s="14" t="s">
        <v>237</v>
      </c>
      <c r="AW623" s="14" t="s">
        <v>32</v>
      </c>
      <c r="AX623" s="14" t="s">
        <v>83</v>
      </c>
      <c r="AY623" s="265" t="s">
        <v>232</v>
      </c>
    </row>
    <row r="624" s="2" customFormat="1" ht="21.75" customHeight="1">
      <c r="A624" s="39"/>
      <c r="B624" s="40"/>
      <c r="C624" s="276" t="s">
        <v>749</v>
      </c>
      <c r="D624" s="276" t="s">
        <v>485</v>
      </c>
      <c r="E624" s="277" t="s">
        <v>3777</v>
      </c>
      <c r="F624" s="278" t="s">
        <v>3778</v>
      </c>
      <c r="G624" s="279" t="s">
        <v>293</v>
      </c>
      <c r="H624" s="280">
        <v>6.0599999999999996</v>
      </c>
      <c r="I624" s="281"/>
      <c r="J624" s="282">
        <f>ROUND(I624*H624,2)</f>
        <v>0</v>
      </c>
      <c r="K624" s="283"/>
      <c r="L624" s="284"/>
      <c r="M624" s="285" t="s">
        <v>1</v>
      </c>
      <c r="N624" s="286" t="s">
        <v>41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273</v>
      </c>
      <c r="AT624" s="241" t="s">
        <v>485</v>
      </c>
      <c r="AU624" s="241" t="s">
        <v>244</v>
      </c>
      <c r="AY624" s="18" t="s">
        <v>232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83</v>
      </c>
      <c r="BK624" s="242">
        <f>ROUND(I624*H624,2)</f>
        <v>0</v>
      </c>
      <c r="BL624" s="18" t="s">
        <v>237</v>
      </c>
      <c r="BM624" s="241" t="s">
        <v>1270</v>
      </c>
    </row>
    <row r="625" s="13" customFormat="1">
      <c r="A625" s="13"/>
      <c r="B625" s="243"/>
      <c r="C625" s="244"/>
      <c r="D625" s="245" t="s">
        <v>239</v>
      </c>
      <c r="E625" s="246" t="s">
        <v>1</v>
      </c>
      <c r="F625" s="247" t="s">
        <v>3687</v>
      </c>
      <c r="G625" s="244"/>
      <c r="H625" s="248">
        <v>6.0599999999999996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239</v>
      </c>
      <c r="AU625" s="254" t="s">
        <v>244</v>
      </c>
      <c r="AV625" s="13" t="s">
        <v>85</v>
      </c>
      <c r="AW625" s="13" t="s">
        <v>32</v>
      </c>
      <c r="AX625" s="13" t="s">
        <v>76</v>
      </c>
      <c r="AY625" s="254" t="s">
        <v>232</v>
      </c>
    </row>
    <row r="626" s="14" customFormat="1">
      <c r="A626" s="14"/>
      <c r="B626" s="255"/>
      <c r="C626" s="256"/>
      <c r="D626" s="245" t="s">
        <v>239</v>
      </c>
      <c r="E626" s="257" t="s">
        <v>1</v>
      </c>
      <c r="F626" s="258" t="s">
        <v>258</v>
      </c>
      <c r="G626" s="256"/>
      <c r="H626" s="259">
        <v>6.0599999999999996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239</v>
      </c>
      <c r="AU626" s="265" t="s">
        <v>244</v>
      </c>
      <c r="AV626" s="14" t="s">
        <v>237</v>
      </c>
      <c r="AW626" s="14" t="s">
        <v>32</v>
      </c>
      <c r="AX626" s="14" t="s">
        <v>83</v>
      </c>
      <c r="AY626" s="265" t="s">
        <v>232</v>
      </c>
    </row>
    <row r="627" s="2" customFormat="1" ht="24.15" customHeight="1">
      <c r="A627" s="39"/>
      <c r="B627" s="40"/>
      <c r="C627" s="229" t="s">
        <v>754</v>
      </c>
      <c r="D627" s="229" t="s">
        <v>234</v>
      </c>
      <c r="E627" s="230" t="s">
        <v>3779</v>
      </c>
      <c r="F627" s="231" t="s">
        <v>3780</v>
      </c>
      <c r="G627" s="232" t="s">
        <v>293</v>
      </c>
      <c r="H627" s="233">
        <v>6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237</v>
      </c>
      <c r="AT627" s="241" t="s">
        <v>234</v>
      </c>
      <c r="AU627" s="241" t="s">
        <v>244</v>
      </c>
      <c r="AY627" s="18" t="s">
        <v>232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237</v>
      </c>
      <c r="BM627" s="241" t="s">
        <v>1279</v>
      </c>
    </row>
    <row r="628" s="13" customFormat="1">
      <c r="A628" s="13"/>
      <c r="B628" s="243"/>
      <c r="C628" s="244"/>
      <c r="D628" s="245" t="s">
        <v>239</v>
      </c>
      <c r="E628" s="246" t="s">
        <v>1</v>
      </c>
      <c r="F628" s="247" t="s">
        <v>3684</v>
      </c>
      <c r="G628" s="244"/>
      <c r="H628" s="248">
        <v>6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239</v>
      </c>
      <c r="AU628" s="254" t="s">
        <v>244</v>
      </c>
      <c r="AV628" s="13" t="s">
        <v>85</v>
      </c>
      <c r="AW628" s="13" t="s">
        <v>32</v>
      </c>
      <c r="AX628" s="13" t="s">
        <v>76</v>
      </c>
      <c r="AY628" s="254" t="s">
        <v>232</v>
      </c>
    </row>
    <row r="629" s="14" customFormat="1">
      <c r="A629" s="14"/>
      <c r="B629" s="255"/>
      <c r="C629" s="256"/>
      <c r="D629" s="245" t="s">
        <v>239</v>
      </c>
      <c r="E629" s="257" t="s">
        <v>1</v>
      </c>
      <c r="F629" s="258" t="s">
        <v>258</v>
      </c>
      <c r="G629" s="256"/>
      <c r="H629" s="259">
        <v>6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5" t="s">
        <v>239</v>
      </c>
      <c r="AU629" s="265" t="s">
        <v>244</v>
      </c>
      <c r="AV629" s="14" t="s">
        <v>237</v>
      </c>
      <c r="AW629" s="14" t="s">
        <v>32</v>
      </c>
      <c r="AX629" s="14" t="s">
        <v>83</v>
      </c>
      <c r="AY629" s="265" t="s">
        <v>232</v>
      </c>
    </row>
    <row r="630" s="2" customFormat="1" ht="24.15" customHeight="1">
      <c r="A630" s="39"/>
      <c r="B630" s="40"/>
      <c r="C630" s="276" t="s">
        <v>756</v>
      </c>
      <c r="D630" s="276" t="s">
        <v>485</v>
      </c>
      <c r="E630" s="277" t="s">
        <v>3781</v>
      </c>
      <c r="F630" s="278" t="s">
        <v>3782</v>
      </c>
      <c r="G630" s="279" t="s">
        <v>293</v>
      </c>
      <c r="H630" s="280">
        <v>6.0599999999999996</v>
      </c>
      <c r="I630" s="281"/>
      <c r="J630" s="282">
        <f>ROUND(I630*H630,2)</f>
        <v>0</v>
      </c>
      <c r="K630" s="283"/>
      <c r="L630" s="284"/>
      <c r="M630" s="285" t="s">
        <v>1</v>
      </c>
      <c r="N630" s="286" t="s">
        <v>41</v>
      </c>
      <c r="O630" s="92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273</v>
      </c>
      <c r="AT630" s="241" t="s">
        <v>485</v>
      </c>
      <c r="AU630" s="241" t="s">
        <v>244</v>
      </c>
      <c r="AY630" s="18" t="s">
        <v>232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83</v>
      </c>
      <c r="BK630" s="242">
        <f>ROUND(I630*H630,2)</f>
        <v>0</v>
      </c>
      <c r="BL630" s="18" t="s">
        <v>237</v>
      </c>
      <c r="BM630" s="241" t="s">
        <v>1288</v>
      </c>
    </row>
    <row r="631" s="13" customFormat="1">
      <c r="A631" s="13"/>
      <c r="B631" s="243"/>
      <c r="C631" s="244"/>
      <c r="D631" s="245" t="s">
        <v>239</v>
      </c>
      <c r="E631" s="246" t="s">
        <v>1</v>
      </c>
      <c r="F631" s="247" t="s">
        <v>3687</v>
      </c>
      <c r="G631" s="244"/>
      <c r="H631" s="248">
        <v>6.0599999999999996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239</v>
      </c>
      <c r="AU631" s="254" t="s">
        <v>244</v>
      </c>
      <c r="AV631" s="13" t="s">
        <v>85</v>
      </c>
      <c r="AW631" s="13" t="s">
        <v>32</v>
      </c>
      <c r="AX631" s="13" t="s">
        <v>76</v>
      </c>
      <c r="AY631" s="254" t="s">
        <v>232</v>
      </c>
    </row>
    <row r="632" s="14" customFormat="1">
      <c r="A632" s="14"/>
      <c r="B632" s="255"/>
      <c r="C632" s="256"/>
      <c r="D632" s="245" t="s">
        <v>239</v>
      </c>
      <c r="E632" s="257" t="s">
        <v>1</v>
      </c>
      <c r="F632" s="258" t="s">
        <v>258</v>
      </c>
      <c r="G632" s="256"/>
      <c r="H632" s="259">
        <v>6.0599999999999996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239</v>
      </c>
      <c r="AU632" s="265" t="s">
        <v>244</v>
      </c>
      <c r="AV632" s="14" t="s">
        <v>237</v>
      </c>
      <c r="AW632" s="14" t="s">
        <v>32</v>
      </c>
      <c r="AX632" s="14" t="s">
        <v>83</v>
      </c>
      <c r="AY632" s="265" t="s">
        <v>232</v>
      </c>
    </row>
    <row r="633" s="2" customFormat="1" ht="24.15" customHeight="1">
      <c r="A633" s="39"/>
      <c r="B633" s="40"/>
      <c r="C633" s="229" t="s">
        <v>761</v>
      </c>
      <c r="D633" s="229" t="s">
        <v>234</v>
      </c>
      <c r="E633" s="230" t="s">
        <v>3783</v>
      </c>
      <c r="F633" s="231" t="s">
        <v>3784</v>
      </c>
      <c r="G633" s="232" t="s">
        <v>293</v>
      </c>
      <c r="H633" s="233">
        <v>6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237</v>
      </c>
      <c r="AT633" s="241" t="s">
        <v>234</v>
      </c>
      <c r="AU633" s="241" t="s">
        <v>244</v>
      </c>
      <c r="AY633" s="18" t="s">
        <v>232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237</v>
      </c>
      <c r="BM633" s="241" t="s">
        <v>1295</v>
      </c>
    </row>
    <row r="634" s="13" customFormat="1">
      <c r="A634" s="13"/>
      <c r="B634" s="243"/>
      <c r="C634" s="244"/>
      <c r="D634" s="245" t="s">
        <v>239</v>
      </c>
      <c r="E634" s="246" t="s">
        <v>1</v>
      </c>
      <c r="F634" s="247" t="s">
        <v>3684</v>
      </c>
      <c r="G634" s="244"/>
      <c r="H634" s="248">
        <v>6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239</v>
      </c>
      <c r="AU634" s="254" t="s">
        <v>244</v>
      </c>
      <c r="AV634" s="13" t="s">
        <v>85</v>
      </c>
      <c r="AW634" s="13" t="s">
        <v>32</v>
      </c>
      <c r="AX634" s="13" t="s">
        <v>76</v>
      </c>
      <c r="AY634" s="254" t="s">
        <v>232</v>
      </c>
    </row>
    <row r="635" s="14" customFormat="1">
      <c r="A635" s="14"/>
      <c r="B635" s="255"/>
      <c r="C635" s="256"/>
      <c r="D635" s="245" t="s">
        <v>239</v>
      </c>
      <c r="E635" s="257" t="s">
        <v>1</v>
      </c>
      <c r="F635" s="258" t="s">
        <v>258</v>
      </c>
      <c r="G635" s="256"/>
      <c r="H635" s="259">
        <v>6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239</v>
      </c>
      <c r="AU635" s="265" t="s">
        <v>244</v>
      </c>
      <c r="AV635" s="14" t="s">
        <v>237</v>
      </c>
      <c r="AW635" s="14" t="s">
        <v>32</v>
      </c>
      <c r="AX635" s="14" t="s">
        <v>83</v>
      </c>
      <c r="AY635" s="265" t="s">
        <v>232</v>
      </c>
    </row>
    <row r="636" s="2" customFormat="1" ht="24.15" customHeight="1">
      <c r="A636" s="39"/>
      <c r="B636" s="40"/>
      <c r="C636" s="276" t="s">
        <v>767</v>
      </c>
      <c r="D636" s="276" t="s">
        <v>485</v>
      </c>
      <c r="E636" s="277" t="s">
        <v>3785</v>
      </c>
      <c r="F636" s="278" t="s">
        <v>3786</v>
      </c>
      <c r="G636" s="279" t="s">
        <v>293</v>
      </c>
      <c r="H636" s="280">
        <v>6.0599999999999996</v>
      </c>
      <c r="I636" s="281"/>
      <c r="J636" s="282">
        <f>ROUND(I636*H636,2)</f>
        <v>0</v>
      </c>
      <c r="K636" s="283"/>
      <c r="L636" s="284"/>
      <c r="M636" s="285" t="s">
        <v>1</v>
      </c>
      <c r="N636" s="286" t="s">
        <v>41</v>
      </c>
      <c r="O636" s="92"/>
      <c r="P636" s="239">
        <f>O636*H636</f>
        <v>0</v>
      </c>
      <c r="Q636" s="239">
        <v>0</v>
      </c>
      <c r="R636" s="239">
        <f>Q636*H636</f>
        <v>0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273</v>
      </c>
      <c r="AT636" s="241" t="s">
        <v>485</v>
      </c>
      <c r="AU636" s="241" t="s">
        <v>244</v>
      </c>
      <c r="AY636" s="18" t="s">
        <v>232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83</v>
      </c>
      <c r="BK636" s="242">
        <f>ROUND(I636*H636,2)</f>
        <v>0</v>
      </c>
      <c r="BL636" s="18" t="s">
        <v>237</v>
      </c>
      <c r="BM636" s="241" t="s">
        <v>1302</v>
      </c>
    </row>
    <row r="637" s="13" customFormat="1">
      <c r="A637" s="13"/>
      <c r="B637" s="243"/>
      <c r="C637" s="244"/>
      <c r="D637" s="245" t="s">
        <v>239</v>
      </c>
      <c r="E637" s="246" t="s">
        <v>1</v>
      </c>
      <c r="F637" s="247" t="s">
        <v>3687</v>
      </c>
      <c r="G637" s="244"/>
      <c r="H637" s="248">
        <v>6.0599999999999996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239</v>
      </c>
      <c r="AU637" s="254" t="s">
        <v>244</v>
      </c>
      <c r="AV637" s="13" t="s">
        <v>85</v>
      </c>
      <c r="AW637" s="13" t="s">
        <v>32</v>
      </c>
      <c r="AX637" s="13" t="s">
        <v>76</v>
      </c>
      <c r="AY637" s="254" t="s">
        <v>232</v>
      </c>
    </row>
    <row r="638" s="14" customFormat="1">
      <c r="A638" s="14"/>
      <c r="B638" s="255"/>
      <c r="C638" s="256"/>
      <c r="D638" s="245" t="s">
        <v>239</v>
      </c>
      <c r="E638" s="257" t="s">
        <v>1</v>
      </c>
      <c r="F638" s="258" t="s">
        <v>258</v>
      </c>
      <c r="G638" s="256"/>
      <c r="H638" s="259">
        <v>6.0599999999999996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239</v>
      </c>
      <c r="AU638" s="265" t="s">
        <v>244</v>
      </c>
      <c r="AV638" s="14" t="s">
        <v>237</v>
      </c>
      <c r="AW638" s="14" t="s">
        <v>32</v>
      </c>
      <c r="AX638" s="14" t="s">
        <v>83</v>
      </c>
      <c r="AY638" s="265" t="s">
        <v>232</v>
      </c>
    </row>
    <row r="639" s="2" customFormat="1" ht="24.15" customHeight="1">
      <c r="A639" s="39"/>
      <c r="B639" s="40"/>
      <c r="C639" s="229" t="s">
        <v>778</v>
      </c>
      <c r="D639" s="229" t="s">
        <v>234</v>
      </c>
      <c r="E639" s="230" t="s">
        <v>3787</v>
      </c>
      <c r="F639" s="231" t="s">
        <v>3788</v>
      </c>
      <c r="G639" s="232" t="s">
        <v>293</v>
      </c>
      <c r="H639" s="233">
        <v>6</v>
      </c>
      <c r="I639" s="234"/>
      <c r="J639" s="235">
        <f>ROUND(I639*H639,2)</f>
        <v>0</v>
      </c>
      <c r="K639" s="236"/>
      <c r="L639" s="45"/>
      <c r="M639" s="237" t="s">
        <v>1</v>
      </c>
      <c r="N639" s="238" t="s">
        <v>41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237</v>
      </c>
      <c r="AT639" s="241" t="s">
        <v>234</v>
      </c>
      <c r="AU639" s="241" t="s">
        <v>244</v>
      </c>
      <c r="AY639" s="18" t="s">
        <v>232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237</v>
      </c>
      <c r="BM639" s="241" t="s">
        <v>1311</v>
      </c>
    </row>
    <row r="640" s="13" customFormat="1">
      <c r="A640" s="13"/>
      <c r="B640" s="243"/>
      <c r="C640" s="244"/>
      <c r="D640" s="245" t="s">
        <v>239</v>
      </c>
      <c r="E640" s="246" t="s">
        <v>1</v>
      </c>
      <c r="F640" s="247" t="s">
        <v>3684</v>
      </c>
      <c r="G640" s="244"/>
      <c r="H640" s="248">
        <v>6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239</v>
      </c>
      <c r="AU640" s="254" t="s">
        <v>244</v>
      </c>
      <c r="AV640" s="13" t="s">
        <v>85</v>
      </c>
      <c r="AW640" s="13" t="s">
        <v>32</v>
      </c>
      <c r="AX640" s="13" t="s">
        <v>76</v>
      </c>
      <c r="AY640" s="254" t="s">
        <v>232</v>
      </c>
    </row>
    <row r="641" s="14" customFormat="1">
      <c r="A641" s="14"/>
      <c r="B641" s="255"/>
      <c r="C641" s="256"/>
      <c r="D641" s="245" t="s">
        <v>239</v>
      </c>
      <c r="E641" s="257" t="s">
        <v>1</v>
      </c>
      <c r="F641" s="258" t="s">
        <v>258</v>
      </c>
      <c r="G641" s="256"/>
      <c r="H641" s="259">
        <v>6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5" t="s">
        <v>239</v>
      </c>
      <c r="AU641" s="265" t="s">
        <v>244</v>
      </c>
      <c r="AV641" s="14" t="s">
        <v>237</v>
      </c>
      <c r="AW641" s="14" t="s">
        <v>32</v>
      </c>
      <c r="AX641" s="14" t="s">
        <v>83</v>
      </c>
      <c r="AY641" s="265" t="s">
        <v>232</v>
      </c>
    </row>
    <row r="642" s="2" customFormat="1" ht="33" customHeight="1">
      <c r="A642" s="39"/>
      <c r="B642" s="40"/>
      <c r="C642" s="276" t="s">
        <v>783</v>
      </c>
      <c r="D642" s="276" t="s">
        <v>485</v>
      </c>
      <c r="E642" s="277" t="s">
        <v>3789</v>
      </c>
      <c r="F642" s="278" t="s">
        <v>3790</v>
      </c>
      <c r="G642" s="279" t="s">
        <v>293</v>
      </c>
      <c r="H642" s="280">
        <v>6.0599999999999996</v>
      </c>
      <c r="I642" s="281"/>
      <c r="J642" s="282">
        <f>ROUND(I642*H642,2)</f>
        <v>0</v>
      </c>
      <c r="K642" s="283"/>
      <c r="L642" s="284"/>
      <c r="M642" s="285" t="s">
        <v>1</v>
      </c>
      <c r="N642" s="286" t="s">
        <v>41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273</v>
      </c>
      <c r="AT642" s="241" t="s">
        <v>485</v>
      </c>
      <c r="AU642" s="241" t="s">
        <v>244</v>
      </c>
      <c r="AY642" s="18" t="s">
        <v>232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83</v>
      </c>
      <c r="BK642" s="242">
        <f>ROUND(I642*H642,2)</f>
        <v>0</v>
      </c>
      <c r="BL642" s="18" t="s">
        <v>237</v>
      </c>
      <c r="BM642" s="241" t="s">
        <v>1320</v>
      </c>
    </row>
    <row r="643" s="13" customFormat="1">
      <c r="A643" s="13"/>
      <c r="B643" s="243"/>
      <c r="C643" s="244"/>
      <c r="D643" s="245" t="s">
        <v>239</v>
      </c>
      <c r="E643" s="246" t="s">
        <v>1</v>
      </c>
      <c r="F643" s="247" t="s">
        <v>3687</v>
      </c>
      <c r="G643" s="244"/>
      <c r="H643" s="248">
        <v>6.0599999999999996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239</v>
      </c>
      <c r="AU643" s="254" t="s">
        <v>244</v>
      </c>
      <c r="AV643" s="13" t="s">
        <v>85</v>
      </c>
      <c r="AW643" s="13" t="s">
        <v>32</v>
      </c>
      <c r="AX643" s="13" t="s">
        <v>76</v>
      </c>
      <c r="AY643" s="254" t="s">
        <v>232</v>
      </c>
    </row>
    <row r="644" s="14" customFormat="1">
      <c r="A644" s="14"/>
      <c r="B644" s="255"/>
      <c r="C644" s="256"/>
      <c r="D644" s="245" t="s">
        <v>239</v>
      </c>
      <c r="E644" s="257" t="s">
        <v>1</v>
      </c>
      <c r="F644" s="258" t="s">
        <v>258</v>
      </c>
      <c r="G644" s="256"/>
      <c r="H644" s="259">
        <v>6.0599999999999996</v>
      </c>
      <c r="I644" s="260"/>
      <c r="J644" s="256"/>
      <c r="K644" s="256"/>
      <c r="L644" s="261"/>
      <c r="M644" s="262"/>
      <c r="N644" s="263"/>
      <c r="O644" s="263"/>
      <c r="P644" s="263"/>
      <c r="Q644" s="263"/>
      <c r="R644" s="263"/>
      <c r="S644" s="263"/>
      <c r="T644" s="26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5" t="s">
        <v>239</v>
      </c>
      <c r="AU644" s="265" t="s">
        <v>244</v>
      </c>
      <c r="AV644" s="14" t="s">
        <v>237</v>
      </c>
      <c r="AW644" s="14" t="s">
        <v>32</v>
      </c>
      <c r="AX644" s="14" t="s">
        <v>83</v>
      </c>
      <c r="AY644" s="265" t="s">
        <v>232</v>
      </c>
    </row>
    <row r="645" s="2" customFormat="1" ht="37.8" customHeight="1">
      <c r="A645" s="39"/>
      <c r="B645" s="40"/>
      <c r="C645" s="229" t="s">
        <v>787</v>
      </c>
      <c r="D645" s="229" t="s">
        <v>234</v>
      </c>
      <c r="E645" s="230" t="s">
        <v>3791</v>
      </c>
      <c r="F645" s="231" t="s">
        <v>3792</v>
      </c>
      <c r="G645" s="232" t="s">
        <v>293</v>
      </c>
      <c r="H645" s="233">
        <v>2</v>
      </c>
      <c r="I645" s="234"/>
      <c r="J645" s="235">
        <f>ROUND(I645*H645,2)</f>
        <v>0</v>
      </c>
      <c r="K645" s="236"/>
      <c r="L645" s="45"/>
      <c r="M645" s="237" t="s">
        <v>1</v>
      </c>
      <c r="N645" s="238" t="s">
        <v>41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237</v>
      </c>
      <c r="AT645" s="241" t="s">
        <v>234</v>
      </c>
      <c r="AU645" s="241" t="s">
        <v>244</v>
      </c>
      <c r="AY645" s="18" t="s">
        <v>232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83</v>
      </c>
      <c r="BK645" s="242">
        <f>ROUND(I645*H645,2)</f>
        <v>0</v>
      </c>
      <c r="BL645" s="18" t="s">
        <v>237</v>
      </c>
      <c r="BM645" s="241" t="s">
        <v>1332</v>
      </c>
    </row>
    <row r="646" s="13" customFormat="1">
      <c r="A646" s="13"/>
      <c r="B646" s="243"/>
      <c r="C646" s="244"/>
      <c r="D646" s="245" t="s">
        <v>239</v>
      </c>
      <c r="E646" s="246" t="s">
        <v>1</v>
      </c>
      <c r="F646" s="247" t="s">
        <v>3793</v>
      </c>
      <c r="G646" s="244"/>
      <c r="H646" s="248">
        <v>2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239</v>
      </c>
      <c r="AU646" s="254" t="s">
        <v>244</v>
      </c>
      <c r="AV646" s="13" t="s">
        <v>85</v>
      </c>
      <c r="AW646" s="13" t="s">
        <v>32</v>
      </c>
      <c r="AX646" s="13" t="s">
        <v>76</v>
      </c>
      <c r="AY646" s="254" t="s">
        <v>232</v>
      </c>
    </row>
    <row r="647" s="14" customFormat="1">
      <c r="A647" s="14"/>
      <c r="B647" s="255"/>
      <c r="C647" s="256"/>
      <c r="D647" s="245" t="s">
        <v>239</v>
      </c>
      <c r="E647" s="257" t="s">
        <v>1</v>
      </c>
      <c r="F647" s="258" t="s">
        <v>258</v>
      </c>
      <c r="G647" s="256"/>
      <c r="H647" s="259">
        <v>2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239</v>
      </c>
      <c r="AU647" s="265" t="s">
        <v>244</v>
      </c>
      <c r="AV647" s="14" t="s">
        <v>237</v>
      </c>
      <c r="AW647" s="14" t="s">
        <v>32</v>
      </c>
      <c r="AX647" s="14" t="s">
        <v>83</v>
      </c>
      <c r="AY647" s="265" t="s">
        <v>232</v>
      </c>
    </row>
    <row r="648" s="2" customFormat="1" ht="24.15" customHeight="1">
      <c r="A648" s="39"/>
      <c r="B648" s="40"/>
      <c r="C648" s="276" t="s">
        <v>791</v>
      </c>
      <c r="D648" s="276" t="s">
        <v>485</v>
      </c>
      <c r="E648" s="277" t="s">
        <v>3794</v>
      </c>
      <c r="F648" s="278" t="s">
        <v>3795</v>
      </c>
      <c r="G648" s="279" t="s">
        <v>293</v>
      </c>
      <c r="H648" s="280">
        <v>2</v>
      </c>
      <c r="I648" s="281"/>
      <c r="J648" s="282">
        <f>ROUND(I648*H648,2)</f>
        <v>0</v>
      </c>
      <c r="K648" s="283"/>
      <c r="L648" s="284"/>
      <c r="M648" s="285" t="s">
        <v>1</v>
      </c>
      <c r="N648" s="286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273</v>
      </c>
      <c r="AT648" s="241" t="s">
        <v>485</v>
      </c>
      <c r="AU648" s="241" t="s">
        <v>244</v>
      </c>
      <c r="AY648" s="18" t="s">
        <v>232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237</v>
      </c>
      <c r="BM648" s="241" t="s">
        <v>1343</v>
      </c>
    </row>
    <row r="649" s="13" customFormat="1">
      <c r="A649" s="13"/>
      <c r="B649" s="243"/>
      <c r="C649" s="244"/>
      <c r="D649" s="245" t="s">
        <v>239</v>
      </c>
      <c r="E649" s="246" t="s">
        <v>1</v>
      </c>
      <c r="F649" s="247" t="s">
        <v>3793</v>
      </c>
      <c r="G649" s="244"/>
      <c r="H649" s="248">
        <v>2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239</v>
      </c>
      <c r="AU649" s="254" t="s">
        <v>244</v>
      </c>
      <c r="AV649" s="13" t="s">
        <v>85</v>
      </c>
      <c r="AW649" s="13" t="s">
        <v>32</v>
      </c>
      <c r="AX649" s="13" t="s">
        <v>76</v>
      </c>
      <c r="AY649" s="254" t="s">
        <v>232</v>
      </c>
    </row>
    <row r="650" s="14" customFormat="1">
      <c r="A650" s="14"/>
      <c r="B650" s="255"/>
      <c r="C650" s="256"/>
      <c r="D650" s="245" t="s">
        <v>239</v>
      </c>
      <c r="E650" s="257" t="s">
        <v>1</v>
      </c>
      <c r="F650" s="258" t="s">
        <v>258</v>
      </c>
      <c r="G650" s="256"/>
      <c r="H650" s="259">
        <v>2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239</v>
      </c>
      <c r="AU650" s="265" t="s">
        <v>244</v>
      </c>
      <c r="AV650" s="14" t="s">
        <v>237</v>
      </c>
      <c r="AW650" s="14" t="s">
        <v>32</v>
      </c>
      <c r="AX650" s="14" t="s">
        <v>83</v>
      </c>
      <c r="AY650" s="265" t="s">
        <v>232</v>
      </c>
    </row>
    <row r="651" s="2" customFormat="1" ht="24.15" customHeight="1">
      <c r="A651" s="39"/>
      <c r="B651" s="40"/>
      <c r="C651" s="229" t="s">
        <v>797</v>
      </c>
      <c r="D651" s="229" t="s">
        <v>234</v>
      </c>
      <c r="E651" s="230" t="s">
        <v>3796</v>
      </c>
      <c r="F651" s="231" t="s">
        <v>3797</v>
      </c>
      <c r="G651" s="232" t="s">
        <v>293</v>
      </c>
      <c r="H651" s="233">
        <v>6</v>
      </c>
      <c r="I651" s="234"/>
      <c r="J651" s="235">
        <f>ROUND(I651*H651,2)</f>
        <v>0</v>
      </c>
      <c r="K651" s="236"/>
      <c r="L651" s="45"/>
      <c r="M651" s="237" t="s">
        <v>1</v>
      </c>
      <c r="N651" s="238" t="s">
        <v>41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237</v>
      </c>
      <c r="AT651" s="241" t="s">
        <v>234</v>
      </c>
      <c r="AU651" s="241" t="s">
        <v>244</v>
      </c>
      <c r="AY651" s="18" t="s">
        <v>232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83</v>
      </c>
      <c r="BK651" s="242">
        <f>ROUND(I651*H651,2)</f>
        <v>0</v>
      </c>
      <c r="BL651" s="18" t="s">
        <v>237</v>
      </c>
      <c r="BM651" s="241" t="s">
        <v>2077</v>
      </c>
    </row>
    <row r="652" s="13" customFormat="1">
      <c r="A652" s="13"/>
      <c r="B652" s="243"/>
      <c r="C652" s="244"/>
      <c r="D652" s="245" t="s">
        <v>239</v>
      </c>
      <c r="E652" s="246" t="s">
        <v>1</v>
      </c>
      <c r="F652" s="247" t="s">
        <v>3684</v>
      </c>
      <c r="G652" s="244"/>
      <c r="H652" s="248">
        <v>6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239</v>
      </c>
      <c r="AU652" s="254" t="s">
        <v>244</v>
      </c>
      <c r="AV652" s="13" t="s">
        <v>85</v>
      </c>
      <c r="AW652" s="13" t="s">
        <v>32</v>
      </c>
      <c r="AX652" s="13" t="s">
        <v>76</v>
      </c>
      <c r="AY652" s="254" t="s">
        <v>232</v>
      </c>
    </row>
    <row r="653" s="14" customFormat="1">
      <c r="A653" s="14"/>
      <c r="B653" s="255"/>
      <c r="C653" s="256"/>
      <c r="D653" s="245" t="s">
        <v>239</v>
      </c>
      <c r="E653" s="257" t="s">
        <v>1</v>
      </c>
      <c r="F653" s="258" t="s">
        <v>258</v>
      </c>
      <c r="G653" s="256"/>
      <c r="H653" s="259">
        <v>6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5" t="s">
        <v>239</v>
      </c>
      <c r="AU653" s="265" t="s">
        <v>244</v>
      </c>
      <c r="AV653" s="14" t="s">
        <v>237</v>
      </c>
      <c r="AW653" s="14" t="s">
        <v>32</v>
      </c>
      <c r="AX653" s="14" t="s">
        <v>83</v>
      </c>
      <c r="AY653" s="265" t="s">
        <v>232</v>
      </c>
    </row>
    <row r="654" s="2" customFormat="1" ht="24.15" customHeight="1">
      <c r="A654" s="39"/>
      <c r="B654" s="40"/>
      <c r="C654" s="276" t="s">
        <v>803</v>
      </c>
      <c r="D654" s="276" t="s">
        <v>485</v>
      </c>
      <c r="E654" s="277" t="s">
        <v>3798</v>
      </c>
      <c r="F654" s="278" t="s">
        <v>3799</v>
      </c>
      <c r="G654" s="279" t="s">
        <v>293</v>
      </c>
      <c r="H654" s="280">
        <v>6</v>
      </c>
      <c r="I654" s="281"/>
      <c r="J654" s="282">
        <f>ROUND(I654*H654,2)</f>
        <v>0</v>
      </c>
      <c r="K654" s="283"/>
      <c r="L654" s="284"/>
      <c r="M654" s="285" t="s">
        <v>1</v>
      </c>
      <c r="N654" s="286" t="s">
        <v>41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273</v>
      </c>
      <c r="AT654" s="241" t="s">
        <v>485</v>
      </c>
      <c r="AU654" s="241" t="s">
        <v>244</v>
      </c>
      <c r="AY654" s="18" t="s">
        <v>232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83</v>
      </c>
      <c r="BK654" s="242">
        <f>ROUND(I654*H654,2)</f>
        <v>0</v>
      </c>
      <c r="BL654" s="18" t="s">
        <v>237</v>
      </c>
      <c r="BM654" s="241" t="s">
        <v>2080</v>
      </c>
    </row>
    <row r="655" s="13" customFormat="1">
      <c r="A655" s="13"/>
      <c r="B655" s="243"/>
      <c r="C655" s="244"/>
      <c r="D655" s="245" t="s">
        <v>239</v>
      </c>
      <c r="E655" s="246" t="s">
        <v>1</v>
      </c>
      <c r="F655" s="247" t="s">
        <v>3684</v>
      </c>
      <c r="G655" s="244"/>
      <c r="H655" s="248">
        <v>6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239</v>
      </c>
      <c r="AU655" s="254" t="s">
        <v>244</v>
      </c>
      <c r="AV655" s="13" t="s">
        <v>85</v>
      </c>
      <c r="AW655" s="13" t="s">
        <v>32</v>
      </c>
      <c r="AX655" s="13" t="s">
        <v>76</v>
      </c>
      <c r="AY655" s="254" t="s">
        <v>232</v>
      </c>
    </row>
    <row r="656" s="14" customFormat="1">
      <c r="A656" s="14"/>
      <c r="B656" s="255"/>
      <c r="C656" s="256"/>
      <c r="D656" s="245" t="s">
        <v>239</v>
      </c>
      <c r="E656" s="257" t="s">
        <v>1</v>
      </c>
      <c r="F656" s="258" t="s">
        <v>258</v>
      </c>
      <c r="G656" s="256"/>
      <c r="H656" s="259">
        <v>6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5" t="s">
        <v>239</v>
      </c>
      <c r="AU656" s="265" t="s">
        <v>244</v>
      </c>
      <c r="AV656" s="14" t="s">
        <v>237</v>
      </c>
      <c r="AW656" s="14" t="s">
        <v>32</v>
      </c>
      <c r="AX656" s="14" t="s">
        <v>83</v>
      </c>
      <c r="AY656" s="265" t="s">
        <v>232</v>
      </c>
    </row>
    <row r="657" s="2" customFormat="1" ht="24.15" customHeight="1">
      <c r="A657" s="39"/>
      <c r="B657" s="40"/>
      <c r="C657" s="276" t="s">
        <v>807</v>
      </c>
      <c r="D657" s="276" t="s">
        <v>485</v>
      </c>
      <c r="E657" s="277" t="s">
        <v>3800</v>
      </c>
      <c r="F657" s="278" t="s">
        <v>3801</v>
      </c>
      <c r="G657" s="279" t="s">
        <v>293</v>
      </c>
      <c r="H657" s="280">
        <v>6</v>
      </c>
      <c r="I657" s="281"/>
      <c r="J657" s="282">
        <f>ROUND(I657*H657,2)</f>
        <v>0</v>
      </c>
      <c r="K657" s="283"/>
      <c r="L657" s="284"/>
      <c r="M657" s="285" t="s">
        <v>1</v>
      </c>
      <c r="N657" s="286" t="s">
        <v>41</v>
      </c>
      <c r="O657" s="92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1" t="s">
        <v>273</v>
      </c>
      <c r="AT657" s="241" t="s">
        <v>485</v>
      </c>
      <c r="AU657" s="241" t="s">
        <v>244</v>
      </c>
      <c r="AY657" s="18" t="s">
        <v>232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8" t="s">
        <v>83</v>
      </c>
      <c r="BK657" s="242">
        <f>ROUND(I657*H657,2)</f>
        <v>0</v>
      </c>
      <c r="BL657" s="18" t="s">
        <v>237</v>
      </c>
      <c r="BM657" s="241" t="s">
        <v>2083</v>
      </c>
    </row>
    <row r="658" s="13" customFormat="1">
      <c r="A658" s="13"/>
      <c r="B658" s="243"/>
      <c r="C658" s="244"/>
      <c r="D658" s="245" t="s">
        <v>239</v>
      </c>
      <c r="E658" s="246" t="s">
        <v>1</v>
      </c>
      <c r="F658" s="247" t="s">
        <v>3684</v>
      </c>
      <c r="G658" s="244"/>
      <c r="H658" s="248">
        <v>6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239</v>
      </c>
      <c r="AU658" s="254" t="s">
        <v>244</v>
      </c>
      <c r="AV658" s="13" t="s">
        <v>85</v>
      </c>
      <c r="AW658" s="13" t="s">
        <v>32</v>
      </c>
      <c r="AX658" s="13" t="s">
        <v>76</v>
      </c>
      <c r="AY658" s="254" t="s">
        <v>232</v>
      </c>
    </row>
    <row r="659" s="14" customFormat="1">
      <c r="A659" s="14"/>
      <c r="B659" s="255"/>
      <c r="C659" s="256"/>
      <c r="D659" s="245" t="s">
        <v>239</v>
      </c>
      <c r="E659" s="257" t="s">
        <v>1</v>
      </c>
      <c r="F659" s="258" t="s">
        <v>258</v>
      </c>
      <c r="G659" s="256"/>
      <c r="H659" s="259">
        <v>6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5" t="s">
        <v>239</v>
      </c>
      <c r="AU659" s="265" t="s">
        <v>244</v>
      </c>
      <c r="AV659" s="14" t="s">
        <v>237</v>
      </c>
      <c r="AW659" s="14" t="s">
        <v>32</v>
      </c>
      <c r="AX659" s="14" t="s">
        <v>83</v>
      </c>
      <c r="AY659" s="265" t="s">
        <v>232</v>
      </c>
    </row>
    <row r="660" s="12" customFormat="1" ht="22.8" customHeight="1">
      <c r="A660" s="12"/>
      <c r="B660" s="213"/>
      <c r="C660" s="214"/>
      <c r="D660" s="215" t="s">
        <v>75</v>
      </c>
      <c r="E660" s="227" t="s">
        <v>281</v>
      </c>
      <c r="F660" s="227" t="s">
        <v>623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P661+P848+P980+P984</f>
        <v>0</v>
      </c>
      <c r="Q660" s="221"/>
      <c r="R660" s="222">
        <f>R661+R848+R980+R984</f>
        <v>0</v>
      </c>
      <c r="S660" s="221"/>
      <c r="T660" s="223">
        <f>T661+T848+T980+T984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83</v>
      </c>
      <c r="AT660" s="225" t="s">
        <v>75</v>
      </c>
      <c r="AU660" s="225" t="s">
        <v>83</v>
      </c>
      <c r="AY660" s="224" t="s">
        <v>232</v>
      </c>
      <c r="BK660" s="226">
        <f>BK661+BK848+BK980+BK984</f>
        <v>0</v>
      </c>
    </row>
    <row r="661" s="12" customFormat="1" ht="20.88" customHeight="1">
      <c r="A661" s="12"/>
      <c r="B661" s="213"/>
      <c r="C661" s="214"/>
      <c r="D661" s="215" t="s">
        <v>75</v>
      </c>
      <c r="E661" s="227" t="s">
        <v>749</v>
      </c>
      <c r="F661" s="227" t="s">
        <v>3802</v>
      </c>
      <c r="G661" s="214"/>
      <c r="H661" s="214"/>
      <c r="I661" s="217"/>
      <c r="J661" s="228">
        <f>BK661</f>
        <v>0</v>
      </c>
      <c r="K661" s="214"/>
      <c r="L661" s="219"/>
      <c r="M661" s="220"/>
      <c r="N661" s="221"/>
      <c r="O661" s="221"/>
      <c r="P661" s="222">
        <f>SUM(P662:P847)</f>
        <v>0</v>
      </c>
      <c r="Q661" s="221"/>
      <c r="R661" s="222">
        <f>SUM(R662:R847)</f>
        <v>0</v>
      </c>
      <c r="S661" s="221"/>
      <c r="T661" s="223">
        <f>SUM(T662:T847)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4" t="s">
        <v>83</v>
      </c>
      <c r="AT661" s="225" t="s">
        <v>75</v>
      </c>
      <c r="AU661" s="225" t="s">
        <v>85</v>
      </c>
      <c r="AY661" s="224" t="s">
        <v>232</v>
      </c>
      <c r="BK661" s="226">
        <f>SUM(BK662:BK847)</f>
        <v>0</v>
      </c>
    </row>
    <row r="662" s="2" customFormat="1" ht="24.15" customHeight="1">
      <c r="A662" s="39"/>
      <c r="B662" s="40"/>
      <c r="C662" s="229" t="s">
        <v>812</v>
      </c>
      <c r="D662" s="229" t="s">
        <v>234</v>
      </c>
      <c r="E662" s="230" t="s">
        <v>3803</v>
      </c>
      <c r="F662" s="231" t="s">
        <v>3804</v>
      </c>
      <c r="G662" s="232" t="s">
        <v>293</v>
      </c>
      <c r="H662" s="233">
        <v>38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237</v>
      </c>
      <c r="AT662" s="241" t="s">
        <v>234</v>
      </c>
      <c r="AU662" s="241" t="s">
        <v>244</v>
      </c>
      <c r="AY662" s="18" t="s">
        <v>232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237</v>
      </c>
      <c r="BM662" s="241" t="s">
        <v>2086</v>
      </c>
    </row>
    <row r="663" s="15" customFormat="1">
      <c r="A663" s="15"/>
      <c r="B663" s="266"/>
      <c r="C663" s="267"/>
      <c r="D663" s="245" t="s">
        <v>239</v>
      </c>
      <c r="E663" s="268" t="s">
        <v>1</v>
      </c>
      <c r="F663" s="269" t="s">
        <v>3805</v>
      </c>
      <c r="G663" s="267"/>
      <c r="H663" s="268" t="s">
        <v>1</v>
      </c>
      <c r="I663" s="270"/>
      <c r="J663" s="267"/>
      <c r="K663" s="267"/>
      <c r="L663" s="271"/>
      <c r="M663" s="272"/>
      <c r="N663" s="273"/>
      <c r="O663" s="273"/>
      <c r="P663" s="273"/>
      <c r="Q663" s="273"/>
      <c r="R663" s="273"/>
      <c r="S663" s="273"/>
      <c r="T663" s="27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5" t="s">
        <v>239</v>
      </c>
      <c r="AU663" s="275" t="s">
        <v>244</v>
      </c>
      <c r="AV663" s="15" t="s">
        <v>83</v>
      </c>
      <c r="AW663" s="15" t="s">
        <v>32</v>
      </c>
      <c r="AX663" s="15" t="s">
        <v>76</v>
      </c>
      <c r="AY663" s="275" t="s">
        <v>232</v>
      </c>
    </row>
    <row r="664" s="13" customFormat="1">
      <c r="A664" s="13"/>
      <c r="B664" s="243"/>
      <c r="C664" s="244"/>
      <c r="D664" s="245" t="s">
        <v>239</v>
      </c>
      <c r="E664" s="246" t="s">
        <v>1</v>
      </c>
      <c r="F664" s="247" t="s">
        <v>3806</v>
      </c>
      <c r="G664" s="244"/>
      <c r="H664" s="248">
        <v>1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239</v>
      </c>
      <c r="AU664" s="254" t="s">
        <v>244</v>
      </c>
      <c r="AV664" s="13" t="s">
        <v>85</v>
      </c>
      <c r="AW664" s="13" t="s">
        <v>32</v>
      </c>
      <c r="AX664" s="13" t="s">
        <v>76</v>
      </c>
      <c r="AY664" s="254" t="s">
        <v>232</v>
      </c>
    </row>
    <row r="665" s="16" customFormat="1">
      <c r="A665" s="16"/>
      <c r="B665" s="287"/>
      <c r="C665" s="288"/>
      <c r="D665" s="245" t="s">
        <v>239</v>
      </c>
      <c r="E665" s="289" t="s">
        <v>1</v>
      </c>
      <c r="F665" s="290" t="s">
        <v>499</v>
      </c>
      <c r="G665" s="288"/>
      <c r="H665" s="291">
        <v>1</v>
      </c>
      <c r="I665" s="292"/>
      <c r="J665" s="288"/>
      <c r="K665" s="288"/>
      <c r="L665" s="293"/>
      <c r="M665" s="294"/>
      <c r="N665" s="295"/>
      <c r="O665" s="295"/>
      <c r="P665" s="295"/>
      <c r="Q665" s="295"/>
      <c r="R665" s="295"/>
      <c r="S665" s="295"/>
      <c r="T665" s="29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97" t="s">
        <v>239</v>
      </c>
      <c r="AU665" s="297" t="s">
        <v>244</v>
      </c>
      <c r="AV665" s="16" t="s">
        <v>244</v>
      </c>
      <c r="AW665" s="16" t="s">
        <v>32</v>
      </c>
      <c r="AX665" s="16" t="s">
        <v>76</v>
      </c>
      <c r="AY665" s="297" t="s">
        <v>232</v>
      </c>
    </row>
    <row r="666" s="15" customFormat="1">
      <c r="A666" s="15"/>
      <c r="B666" s="266"/>
      <c r="C666" s="267"/>
      <c r="D666" s="245" t="s">
        <v>239</v>
      </c>
      <c r="E666" s="268" t="s">
        <v>1</v>
      </c>
      <c r="F666" s="269" t="s">
        <v>3807</v>
      </c>
      <c r="G666" s="267"/>
      <c r="H666" s="268" t="s">
        <v>1</v>
      </c>
      <c r="I666" s="270"/>
      <c r="J666" s="267"/>
      <c r="K666" s="267"/>
      <c r="L666" s="271"/>
      <c r="M666" s="272"/>
      <c r="N666" s="273"/>
      <c r="O666" s="273"/>
      <c r="P666" s="273"/>
      <c r="Q666" s="273"/>
      <c r="R666" s="273"/>
      <c r="S666" s="273"/>
      <c r="T666" s="27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5" t="s">
        <v>239</v>
      </c>
      <c r="AU666" s="275" t="s">
        <v>244</v>
      </c>
      <c r="AV666" s="15" t="s">
        <v>83</v>
      </c>
      <c r="AW666" s="15" t="s">
        <v>32</v>
      </c>
      <c r="AX666" s="15" t="s">
        <v>76</v>
      </c>
      <c r="AY666" s="275" t="s">
        <v>232</v>
      </c>
    </row>
    <row r="667" s="13" customFormat="1">
      <c r="A667" s="13"/>
      <c r="B667" s="243"/>
      <c r="C667" s="244"/>
      <c r="D667" s="245" t="s">
        <v>239</v>
      </c>
      <c r="E667" s="246" t="s">
        <v>1</v>
      </c>
      <c r="F667" s="247" t="s">
        <v>3808</v>
      </c>
      <c r="G667" s="244"/>
      <c r="H667" s="248">
        <v>7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239</v>
      </c>
      <c r="AU667" s="254" t="s">
        <v>244</v>
      </c>
      <c r="AV667" s="13" t="s">
        <v>85</v>
      </c>
      <c r="AW667" s="13" t="s">
        <v>32</v>
      </c>
      <c r="AX667" s="13" t="s">
        <v>76</v>
      </c>
      <c r="AY667" s="254" t="s">
        <v>232</v>
      </c>
    </row>
    <row r="668" s="13" customFormat="1">
      <c r="A668" s="13"/>
      <c r="B668" s="243"/>
      <c r="C668" s="244"/>
      <c r="D668" s="245" t="s">
        <v>239</v>
      </c>
      <c r="E668" s="246" t="s">
        <v>1</v>
      </c>
      <c r="F668" s="247" t="s">
        <v>3809</v>
      </c>
      <c r="G668" s="244"/>
      <c r="H668" s="248">
        <v>6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239</v>
      </c>
      <c r="AU668" s="254" t="s">
        <v>244</v>
      </c>
      <c r="AV668" s="13" t="s">
        <v>85</v>
      </c>
      <c r="AW668" s="13" t="s">
        <v>32</v>
      </c>
      <c r="AX668" s="13" t="s">
        <v>76</v>
      </c>
      <c r="AY668" s="254" t="s">
        <v>232</v>
      </c>
    </row>
    <row r="669" s="13" customFormat="1">
      <c r="A669" s="13"/>
      <c r="B669" s="243"/>
      <c r="C669" s="244"/>
      <c r="D669" s="245" t="s">
        <v>239</v>
      </c>
      <c r="E669" s="246" t="s">
        <v>1</v>
      </c>
      <c r="F669" s="247" t="s">
        <v>3810</v>
      </c>
      <c r="G669" s="244"/>
      <c r="H669" s="248">
        <v>8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239</v>
      </c>
      <c r="AU669" s="254" t="s">
        <v>244</v>
      </c>
      <c r="AV669" s="13" t="s">
        <v>85</v>
      </c>
      <c r="AW669" s="13" t="s">
        <v>32</v>
      </c>
      <c r="AX669" s="13" t="s">
        <v>76</v>
      </c>
      <c r="AY669" s="254" t="s">
        <v>232</v>
      </c>
    </row>
    <row r="670" s="13" customFormat="1">
      <c r="A670" s="13"/>
      <c r="B670" s="243"/>
      <c r="C670" s="244"/>
      <c r="D670" s="245" t="s">
        <v>239</v>
      </c>
      <c r="E670" s="246" t="s">
        <v>1</v>
      </c>
      <c r="F670" s="247" t="s">
        <v>3811</v>
      </c>
      <c r="G670" s="244"/>
      <c r="H670" s="248">
        <v>2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239</v>
      </c>
      <c r="AU670" s="254" t="s">
        <v>244</v>
      </c>
      <c r="AV670" s="13" t="s">
        <v>85</v>
      </c>
      <c r="AW670" s="13" t="s">
        <v>32</v>
      </c>
      <c r="AX670" s="13" t="s">
        <v>76</v>
      </c>
      <c r="AY670" s="254" t="s">
        <v>232</v>
      </c>
    </row>
    <row r="671" s="13" customFormat="1">
      <c r="A671" s="13"/>
      <c r="B671" s="243"/>
      <c r="C671" s="244"/>
      <c r="D671" s="245" t="s">
        <v>239</v>
      </c>
      <c r="E671" s="246" t="s">
        <v>1</v>
      </c>
      <c r="F671" s="247" t="s">
        <v>3812</v>
      </c>
      <c r="G671" s="244"/>
      <c r="H671" s="248">
        <v>2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239</v>
      </c>
      <c r="AU671" s="254" t="s">
        <v>244</v>
      </c>
      <c r="AV671" s="13" t="s">
        <v>85</v>
      </c>
      <c r="AW671" s="13" t="s">
        <v>32</v>
      </c>
      <c r="AX671" s="13" t="s">
        <v>76</v>
      </c>
      <c r="AY671" s="254" t="s">
        <v>232</v>
      </c>
    </row>
    <row r="672" s="13" customFormat="1">
      <c r="A672" s="13"/>
      <c r="B672" s="243"/>
      <c r="C672" s="244"/>
      <c r="D672" s="245" t="s">
        <v>239</v>
      </c>
      <c r="E672" s="246" t="s">
        <v>1</v>
      </c>
      <c r="F672" s="247" t="s">
        <v>3813</v>
      </c>
      <c r="G672" s="244"/>
      <c r="H672" s="248">
        <v>2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239</v>
      </c>
      <c r="AU672" s="254" t="s">
        <v>244</v>
      </c>
      <c r="AV672" s="13" t="s">
        <v>85</v>
      </c>
      <c r="AW672" s="13" t="s">
        <v>32</v>
      </c>
      <c r="AX672" s="13" t="s">
        <v>76</v>
      </c>
      <c r="AY672" s="254" t="s">
        <v>232</v>
      </c>
    </row>
    <row r="673" s="13" customFormat="1">
      <c r="A673" s="13"/>
      <c r="B673" s="243"/>
      <c r="C673" s="244"/>
      <c r="D673" s="245" t="s">
        <v>239</v>
      </c>
      <c r="E673" s="246" t="s">
        <v>1</v>
      </c>
      <c r="F673" s="247" t="s">
        <v>3814</v>
      </c>
      <c r="G673" s="244"/>
      <c r="H673" s="248">
        <v>2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239</v>
      </c>
      <c r="AU673" s="254" t="s">
        <v>244</v>
      </c>
      <c r="AV673" s="13" t="s">
        <v>85</v>
      </c>
      <c r="AW673" s="13" t="s">
        <v>32</v>
      </c>
      <c r="AX673" s="13" t="s">
        <v>76</v>
      </c>
      <c r="AY673" s="254" t="s">
        <v>232</v>
      </c>
    </row>
    <row r="674" s="13" customFormat="1">
      <c r="A674" s="13"/>
      <c r="B674" s="243"/>
      <c r="C674" s="244"/>
      <c r="D674" s="245" t="s">
        <v>239</v>
      </c>
      <c r="E674" s="246" t="s">
        <v>1</v>
      </c>
      <c r="F674" s="247" t="s">
        <v>3815</v>
      </c>
      <c r="G674" s="244"/>
      <c r="H674" s="248">
        <v>4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239</v>
      </c>
      <c r="AU674" s="254" t="s">
        <v>244</v>
      </c>
      <c r="AV674" s="13" t="s">
        <v>85</v>
      </c>
      <c r="AW674" s="13" t="s">
        <v>32</v>
      </c>
      <c r="AX674" s="13" t="s">
        <v>76</v>
      </c>
      <c r="AY674" s="254" t="s">
        <v>232</v>
      </c>
    </row>
    <row r="675" s="13" customFormat="1">
      <c r="A675" s="13"/>
      <c r="B675" s="243"/>
      <c r="C675" s="244"/>
      <c r="D675" s="245" t="s">
        <v>239</v>
      </c>
      <c r="E675" s="246" t="s">
        <v>1</v>
      </c>
      <c r="F675" s="247" t="s">
        <v>3816</v>
      </c>
      <c r="G675" s="244"/>
      <c r="H675" s="248">
        <v>4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239</v>
      </c>
      <c r="AU675" s="254" t="s">
        <v>244</v>
      </c>
      <c r="AV675" s="13" t="s">
        <v>85</v>
      </c>
      <c r="AW675" s="13" t="s">
        <v>32</v>
      </c>
      <c r="AX675" s="13" t="s">
        <v>76</v>
      </c>
      <c r="AY675" s="254" t="s">
        <v>232</v>
      </c>
    </row>
    <row r="676" s="16" customFormat="1">
      <c r="A676" s="16"/>
      <c r="B676" s="287"/>
      <c r="C676" s="288"/>
      <c r="D676" s="245" t="s">
        <v>239</v>
      </c>
      <c r="E676" s="289" t="s">
        <v>1</v>
      </c>
      <c r="F676" s="290" t="s">
        <v>499</v>
      </c>
      <c r="G676" s="288"/>
      <c r="H676" s="291">
        <v>37</v>
      </c>
      <c r="I676" s="292"/>
      <c r="J676" s="288"/>
      <c r="K676" s="288"/>
      <c r="L676" s="293"/>
      <c r="M676" s="294"/>
      <c r="N676" s="295"/>
      <c r="O676" s="295"/>
      <c r="P676" s="295"/>
      <c r="Q676" s="295"/>
      <c r="R676" s="295"/>
      <c r="S676" s="295"/>
      <c r="T676" s="29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97" t="s">
        <v>239</v>
      </c>
      <c r="AU676" s="297" t="s">
        <v>244</v>
      </c>
      <c r="AV676" s="16" t="s">
        <v>244</v>
      </c>
      <c r="AW676" s="16" t="s">
        <v>32</v>
      </c>
      <c r="AX676" s="16" t="s">
        <v>76</v>
      </c>
      <c r="AY676" s="297" t="s">
        <v>232</v>
      </c>
    </row>
    <row r="677" s="14" customFormat="1">
      <c r="A677" s="14"/>
      <c r="B677" s="255"/>
      <c r="C677" s="256"/>
      <c r="D677" s="245" t="s">
        <v>239</v>
      </c>
      <c r="E677" s="257" t="s">
        <v>1</v>
      </c>
      <c r="F677" s="258" t="s">
        <v>258</v>
      </c>
      <c r="G677" s="256"/>
      <c r="H677" s="259">
        <v>38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5" t="s">
        <v>239</v>
      </c>
      <c r="AU677" s="265" t="s">
        <v>244</v>
      </c>
      <c r="AV677" s="14" t="s">
        <v>237</v>
      </c>
      <c r="AW677" s="14" t="s">
        <v>32</v>
      </c>
      <c r="AX677" s="14" t="s">
        <v>83</v>
      </c>
      <c r="AY677" s="265" t="s">
        <v>232</v>
      </c>
    </row>
    <row r="678" s="2" customFormat="1" ht="24.15" customHeight="1">
      <c r="A678" s="39"/>
      <c r="B678" s="40"/>
      <c r="C678" s="276" t="s">
        <v>816</v>
      </c>
      <c r="D678" s="276" t="s">
        <v>485</v>
      </c>
      <c r="E678" s="277" t="s">
        <v>3817</v>
      </c>
      <c r="F678" s="278" t="s">
        <v>3818</v>
      </c>
      <c r="G678" s="279" t="s">
        <v>293</v>
      </c>
      <c r="H678" s="280">
        <v>8</v>
      </c>
      <c r="I678" s="281"/>
      <c r="J678" s="282">
        <f>ROUND(I678*H678,2)</f>
        <v>0</v>
      </c>
      <c r="K678" s="283"/>
      <c r="L678" s="284"/>
      <c r="M678" s="285" t="s">
        <v>1</v>
      </c>
      <c r="N678" s="286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273</v>
      </c>
      <c r="AT678" s="241" t="s">
        <v>485</v>
      </c>
      <c r="AU678" s="241" t="s">
        <v>244</v>
      </c>
      <c r="AY678" s="18" t="s">
        <v>232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237</v>
      </c>
      <c r="BM678" s="241" t="s">
        <v>2089</v>
      </c>
    </row>
    <row r="679" s="15" customFormat="1">
      <c r="A679" s="15"/>
      <c r="B679" s="266"/>
      <c r="C679" s="267"/>
      <c r="D679" s="245" t="s">
        <v>239</v>
      </c>
      <c r="E679" s="268" t="s">
        <v>1</v>
      </c>
      <c r="F679" s="269" t="s">
        <v>3805</v>
      </c>
      <c r="G679" s="267"/>
      <c r="H679" s="268" t="s">
        <v>1</v>
      </c>
      <c r="I679" s="270"/>
      <c r="J679" s="267"/>
      <c r="K679" s="267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239</v>
      </c>
      <c r="AU679" s="275" t="s">
        <v>244</v>
      </c>
      <c r="AV679" s="15" t="s">
        <v>83</v>
      </c>
      <c r="AW679" s="15" t="s">
        <v>32</v>
      </c>
      <c r="AX679" s="15" t="s">
        <v>76</v>
      </c>
      <c r="AY679" s="275" t="s">
        <v>232</v>
      </c>
    </row>
    <row r="680" s="13" customFormat="1">
      <c r="A680" s="13"/>
      <c r="B680" s="243"/>
      <c r="C680" s="244"/>
      <c r="D680" s="245" t="s">
        <v>239</v>
      </c>
      <c r="E680" s="246" t="s">
        <v>1</v>
      </c>
      <c r="F680" s="247" t="s">
        <v>3819</v>
      </c>
      <c r="G680" s="244"/>
      <c r="H680" s="248">
        <v>1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239</v>
      </c>
      <c r="AU680" s="254" t="s">
        <v>244</v>
      </c>
      <c r="AV680" s="13" t="s">
        <v>85</v>
      </c>
      <c r="AW680" s="13" t="s">
        <v>32</v>
      </c>
      <c r="AX680" s="13" t="s">
        <v>76</v>
      </c>
      <c r="AY680" s="254" t="s">
        <v>232</v>
      </c>
    </row>
    <row r="681" s="16" customFormat="1">
      <c r="A681" s="16"/>
      <c r="B681" s="287"/>
      <c r="C681" s="288"/>
      <c r="D681" s="245" t="s">
        <v>239</v>
      </c>
      <c r="E681" s="289" t="s">
        <v>1</v>
      </c>
      <c r="F681" s="290" t="s">
        <v>499</v>
      </c>
      <c r="G681" s="288"/>
      <c r="H681" s="291">
        <v>1</v>
      </c>
      <c r="I681" s="292"/>
      <c r="J681" s="288"/>
      <c r="K681" s="288"/>
      <c r="L681" s="293"/>
      <c r="M681" s="294"/>
      <c r="N681" s="295"/>
      <c r="O681" s="295"/>
      <c r="P681" s="295"/>
      <c r="Q681" s="295"/>
      <c r="R681" s="295"/>
      <c r="S681" s="295"/>
      <c r="T681" s="29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97" t="s">
        <v>239</v>
      </c>
      <c r="AU681" s="297" t="s">
        <v>244</v>
      </c>
      <c r="AV681" s="16" t="s">
        <v>244</v>
      </c>
      <c r="AW681" s="16" t="s">
        <v>32</v>
      </c>
      <c r="AX681" s="16" t="s">
        <v>76</v>
      </c>
      <c r="AY681" s="297" t="s">
        <v>232</v>
      </c>
    </row>
    <row r="682" s="15" customFormat="1">
      <c r="A682" s="15"/>
      <c r="B682" s="266"/>
      <c r="C682" s="267"/>
      <c r="D682" s="245" t="s">
        <v>239</v>
      </c>
      <c r="E682" s="268" t="s">
        <v>1</v>
      </c>
      <c r="F682" s="269" t="s">
        <v>3807</v>
      </c>
      <c r="G682" s="267"/>
      <c r="H682" s="268" t="s">
        <v>1</v>
      </c>
      <c r="I682" s="270"/>
      <c r="J682" s="267"/>
      <c r="K682" s="267"/>
      <c r="L682" s="271"/>
      <c r="M682" s="272"/>
      <c r="N682" s="273"/>
      <c r="O682" s="273"/>
      <c r="P682" s="273"/>
      <c r="Q682" s="273"/>
      <c r="R682" s="273"/>
      <c r="S682" s="273"/>
      <c r="T682" s="27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5" t="s">
        <v>239</v>
      </c>
      <c r="AU682" s="275" t="s">
        <v>244</v>
      </c>
      <c r="AV682" s="15" t="s">
        <v>83</v>
      </c>
      <c r="AW682" s="15" t="s">
        <v>32</v>
      </c>
      <c r="AX682" s="15" t="s">
        <v>76</v>
      </c>
      <c r="AY682" s="275" t="s">
        <v>232</v>
      </c>
    </row>
    <row r="683" s="13" customFormat="1">
      <c r="A683" s="13"/>
      <c r="B683" s="243"/>
      <c r="C683" s="244"/>
      <c r="D683" s="245" t="s">
        <v>239</v>
      </c>
      <c r="E683" s="246" t="s">
        <v>1</v>
      </c>
      <c r="F683" s="247" t="s">
        <v>3808</v>
      </c>
      <c r="G683" s="244"/>
      <c r="H683" s="248">
        <v>7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239</v>
      </c>
      <c r="AU683" s="254" t="s">
        <v>244</v>
      </c>
      <c r="AV683" s="13" t="s">
        <v>85</v>
      </c>
      <c r="AW683" s="13" t="s">
        <v>32</v>
      </c>
      <c r="AX683" s="13" t="s">
        <v>76</v>
      </c>
      <c r="AY683" s="254" t="s">
        <v>232</v>
      </c>
    </row>
    <row r="684" s="16" customFormat="1">
      <c r="A684" s="16"/>
      <c r="B684" s="287"/>
      <c r="C684" s="288"/>
      <c r="D684" s="245" t="s">
        <v>239</v>
      </c>
      <c r="E684" s="289" t="s">
        <v>1</v>
      </c>
      <c r="F684" s="290" t="s">
        <v>499</v>
      </c>
      <c r="G684" s="288"/>
      <c r="H684" s="291">
        <v>7</v>
      </c>
      <c r="I684" s="292"/>
      <c r="J684" s="288"/>
      <c r="K684" s="288"/>
      <c r="L684" s="293"/>
      <c r="M684" s="294"/>
      <c r="N684" s="295"/>
      <c r="O684" s="295"/>
      <c r="P684" s="295"/>
      <c r="Q684" s="295"/>
      <c r="R684" s="295"/>
      <c r="S684" s="295"/>
      <c r="T684" s="29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97" t="s">
        <v>239</v>
      </c>
      <c r="AU684" s="297" t="s">
        <v>244</v>
      </c>
      <c r="AV684" s="16" t="s">
        <v>244</v>
      </c>
      <c r="AW684" s="16" t="s">
        <v>32</v>
      </c>
      <c r="AX684" s="16" t="s">
        <v>76</v>
      </c>
      <c r="AY684" s="297" t="s">
        <v>232</v>
      </c>
    </row>
    <row r="685" s="14" customFormat="1">
      <c r="A685" s="14"/>
      <c r="B685" s="255"/>
      <c r="C685" s="256"/>
      <c r="D685" s="245" t="s">
        <v>239</v>
      </c>
      <c r="E685" s="257" t="s">
        <v>1</v>
      </c>
      <c r="F685" s="258" t="s">
        <v>258</v>
      </c>
      <c r="G685" s="256"/>
      <c r="H685" s="259">
        <v>8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5" t="s">
        <v>239</v>
      </c>
      <c r="AU685" s="265" t="s">
        <v>244</v>
      </c>
      <c r="AV685" s="14" t="s">
        <v>237</v>
      </c>
      <c r="AW685" s="14" t="s">
        <v>32</v>
      </c>
      <c r="AX685" s="14" t="s">
        <v>83</v>
      </c>
      <c r="AY685" s="265" t="s">
        <v>232</v>
      </c>
    </row>
    <row r="686" s="2" customFormat="1" ht="24.15" customHeight="1">
      <c r="A686" s="39"/>
      <c r="B686" s="40"/>
      <c r="C686" s="276" t="s">
        <v>820</v>
      </c>
      <c r="D686" s="276" t="s">
        <v>485</v>
      </c>
      <c r="E686" s="277" t="s">
        <v>3820</v>
      </c>
      <c r="F686" s="278" t="s">
        <v>3821</v>
      </c>
      <c r="G686" s="279" t="s">
        <v>293</v>
      </c>
      <c r="H686" s="280">
        <v>22</v>
      </c>
      <c r="I686" s="281"/>
      <c r="J686" s="282">
        <f>ROUND(I686*H686,2)</f>
        <v>0</v>
      </c>
      <c r="K686" s="283"/>
      <c r="L686" s="284"/>
      <c r="M686" s="285" t="s">
        <v>1</v>
      </c>
      <c r="N686" s="286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273</v>
      </c>
      <c r="AT686" s="241" t="s">
        <v>485</v>
      </c>
      <c r="AU686" s="241" t="s">
        <v>244</v>
      </c>
      <c r="AY686" s="18" t="s">
        <v>232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237</v>
      </c>
      <c r="BM686" s="241" t="s">
        <v>2092</v>
      </c>
    </row>
    <row r="687" s="15" customFormat="1">
      <c r="A687" s="15"/>
      <c r="B687" s="266"/>
      <c r="C687" s="267"/>
      <c r="D687" s="245" t="s">
        <v>239</v>
      </c>
      <c r="E687" s="268" t="s">
        <v>1</v>
      </c>
      <c r="F687" s="269" t="s">
        <v>3807</v>
      </c>
      <c r="G687" s="267"/>
      <c r="H687" s="268" t="s">
        <v>1</v>
      </c>
      <c r="I687" s="270"/>
      <c r="J687" s="267"/>
      <c r="K687" s="267"/>
      <c r="L687" s="271"/>
      <c r="M687" s="272"/>
      <c r="N687" s="273"/>
      <c r="O687" s="273"/>
      <c r="P687" s="273"/>
      <c r="Q687" s="273"/>
      <c r="R687" s="273"/>
      <c r="S687" s="273"/>
      <c r="T687" s="27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5" t="s">
        <v>239</v>
      </c>
      <c r="AU687" s="275" t="s">
        <v>244</v>
      </c>
      <c r="AV687" s="15" t="s">
        <v>83</v>
      </c>
      <c r="AW687" s="15" t="s">
        <v>32</v>
      </c>
      <c r="AX687" s="15" t="s">
        <v>76</v>
      </c>
      <c r="AY687" s="275" t="s">
        <v>232</v>
      </c>
    </row>
    <row r="688" s="13" customFormat="1">
      <c r="A688" s="13"/>
      <c r="B688" s="243"/>
      <c r="C688" s="244"/>
      <c r="D688" s="245" t="s">
        <v>239</v>
      </c>
      <c r="E688" s="246" t="s">
        <v>1</v>
      </c>
      <c r="F688" s="247" t="s">
        <v>3809</v>
      </c>
      <c r="G688" s="244"/>
      <c r="H688" s="248">
        <v>6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239</v>
      </c>
      <c r="AU688" s="254" t="s">
        <v>244</v>
      </c>
      <c r="AV688" s="13" t="s">
        <v>85</v>
      </c>
      <c r="AW688" s="13" t="s">
        <v>32</v>
      </c>
      <c r="AX688" s="13" t="s">
        <v>76</v>
      </c>
      <c r="AY688" s="254" t="s">
        <v>232</v>
      </c>
    </row>
    <row r="689" s="13" customFormat="1">
      <c r="A689" s="13"/>
      <c r="B689" s="243"/>
      <c r="C689" s="244"/>
      <c r="D689" s="245" t="s">
        <v>239</v>
      </c>
      <c r="E689" s="246" t="s">
        <v>1</v>
      </c>
      <c r="F689" s="247" t="s">
        <v>3810</v>
      </c>
      <c r="G689" s="244"/>
      <c r="H689" s="248">
        <v>8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239</v>
      </c>
      <c r="AU689" s="254" t="s">
        <v>244</v>
      </c>
      <c r="AV689" s="13" t="s">
        <v>85</v>
      </c>
      <c r="AW689" s="13" t="s">
        <v>32</v>
      </c>
      <c r="AX689" s="13" t="s">
        <v>76</v>
      </c>
      <c r="AY689" s="254" t="s">
        <v>232</v>
      </c>
    </row>
    <row r="690" s="13" customFormat="1">
      <c r="A690" s="13"/>
      <c r="B690" s="243"/>
      <c r="C690" s="244"/>
      <c r="D690" s="245" t="s">
        <v>239</v>
      </c>
      <c r="E690" s="246" t="s">
        <v>1</v>
      </c>
      <c r="F690" s="247" t="s">
        <v>3811</v>
      </c>
      <c r="G690" s="244"/>
      <c r="H690" s="248">
        <v>2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239</v>
      </c>
      <c r="AU690" s="254" t="s">
        <v>244</v>
      </c>
      <c r="AV690" s="13" t="s">
        <v>85</v>
      </c>
      <c r="AW690" s="13" t="s">
        <v>32</v>
      </c>
      <c r="AX690" s="13" t="s">
        <v>76</v>
      </c>
      <c r="AY690" s="254" t="s">
        <v>232</v>
      </c>
    </row>
    <row r="691" s="13" customFormat="1">
      <c r="A691" s="13"/>
      <c r="B691" s="243"/>
      <c r="C691" s="244"/>
      <c r="D691" s="245" t="s">
        <v>239</v>
      </c>
      <c r="E691" s="246" t="s">
        <v>1</v>
      </c>
      <c r="F691" s="247" t="s">
        <v>3812</v>
      </c>
      <c r="G691" s="244"/>
      <c r="H691" s="248">
        <v>2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239</v>
      </c>
      <c r="AU691" s="254" t="s">
        <v>244</v>
      </c>
      <c r="AV691" s="13" t="s">
        <v>85</v>
      </c>
      <c r="AW691" s="13" t="s">
        <v>32</v>
      </c>
      <c r="AX691" s="13" t="s">
        <v>76</v>
      </c>
      <c r="AY691" s="254" t="s">
        <v>232</v>
      </c>
    </row>
    <row r="692" s="13" customFormat="1">
      <c r="A692" s="13"/>
      <c r="B692" s="243"/>
      <c r="C692" s="244"/>
      <c r="D692" s="245" t="s">
        <v>239</v>
      </c>
      <c r="E692" s="246" t="s">
        <v>1</v>
      </c>
      <c r="F692" s="247" t="s">
        <v>3813</v>
      </c>
      <c r="G692" s="244"/>
      <c r="H692" s="248">
        <v>2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239</v>
      </c>
      <c r="AU692" s="254" t="s">
        <v>244</v>
      </c>
      <c r="AV692" s="13" t="s">
        <v>85</v>
      </c>
      <c r="AW692" s="13" t="s">
        <v>32</v>
      </c>
      <c r="AX692" s="13" t="s">
        <v>76</v>
      </c>
      <c r="AY692" s="254" t="s">
        <v>232</v>
      </c>
    </row>
    <row r="693" s="13" customFormat="1">
      <c r="A693" s="13"/>
      <c r="B693" s="243"/>
      <c r="C693" s="244"/>
      <c r="D693" s="245" t="s">
        <v>239</v>
      </c>
      <c r="E693" s="246" t="s">
        <v>1</v>
      </c>
      <c r="F693" s="247" t="s">
        <v>3814</v>
      </c>
      <c r="G693" s="244"/>
      <c r="H693" s="248">
        <v>2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239</v>
      </c>
      <c r="AU693" s="254" t="s">
        <v>244</v>
      </c>
      <c r="AV693" s="13" t="s">
        <v>85</v>
      </c>
      <c r="AW693" s="13" t="s">
        <v>32</v>
      </c>
      <c r="AX693" s="13" t="s">
        <v>76</v>
      </c>
      <c r="AY693" s="254" t="s">
        <v>232</v>
      </c>
    </row>
    <row r="694" s="16" customFormat="1">
      <c r="A694" s="16"/>
      <c r="B694" s="287"/>
      <c r="C694" s="288"/>
      <c r="D694" s="245" t="s">
        <v>239</v>
      </c>
      <c r="E694" s="289" t="s">
        <v>1</v>
      </c>
      <c r="F694" s="290" t="s">
        <v>499</v>
      </c>
      <c r="G694" s="288"/>
      <c r="H694" s="291">
        <v>22</v>
      </c>
      <c r="I694" s="292"/>
      <c r="J694" s="288"/>
      <c r="K694" s="288"/>
      <c r="L694" s="293"/>
      <c r="M694" s="294"/>
      <c r="N694" s="295"/>
      <c r="O694" s="295"/>
      <c r="P694" s="295"/>
      <c r="Q694" s="295"/>
      <c r="R694" s="295"/>
      <c r="S694" s="295"/>
      <c r="T694" s="29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97" t="s">
        <v>239</v>
      </c>
      <c r="AU694" s="297" t="s">
        <v>244</v>
      </c>
      <c r="AV694" s="16" t="s">
        <v>244</v>
      </c>
      <c r="AW694" s="16" t="s">
        <v>32</v>
      </c>
      <c r="AX694" s="16" t="s">
        <v>76</v>
      </c>
      <c r="AY694" s="297" t="s">
        <v>232</v>
      </c>
    </row>
    <row r="695" s="14" customFormat="1">
      <c r="A695" s="14"/>
      <c r="B695" s="255"/>
      <c r="C695" s="256"/>
      <c r="D695" s="245" t="s">
        <v>239</v>
      </c>
      <c r="E695" s="257" t="s">
        <v>1</v>
      </c>
      <c r="F695" s="258" t="s">
        <v>258</v>
      </c>
      <c r="G695" s="256"/>
      <c r="H695" s="259">
        <v>22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239</v>
      </c>
      <c r="AU695" s="265" t="s">
        <v>244</v>
      </c>
      <c r="AV695" s="14" t="s">
        <v>237</v>
      </c>
      <c r="AW695" s="14" t="s">
        <v>32</v>
      </c>
      <c r="AX695" s="14" t="s">
        <v>83</v>
      </c>
      <c r="AY695" s="265" t="s">
        <v>232</v>
      </c>
    </row>
    <row r="696" s="2" customFormat="1" ht="24.15" customHeight="1">
      <c r="A696" s="39"/>
      <c r="B696" s="40"/>
      <c r="C696" s="276" t="s">
        <v>824</v>
      </c>
      <c r="D696" s="276" t="s">
        <v>485</v>
      </c>
      <c r="E696" s="277" t="s">
        <v>3822</v>
      </c>
      <c r="F696" s="278" t="s">
        <v>3823</v>
      </c>
      <c r="G696" s="279" t="s">
        <v>293</v>
      </c>
      <c r="H696" s="280">
        <v>4</v>
      </c>
      <c r="I696" s="281"/>
      <c r="J696" s="282">
        <f>ROUND(I696*H696,2)</f>
        <v>0</v>
      </c>
      <c r="K696" s="283"/>
      <c r="L696" s="284"/>
      <c r="M696" s="285" t="s">
        <v>1</v>
      </c>
      <c r="N696" s="286" t="s">
        <v>41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273</v>
      </c>
      <c r="AT696" s="241" t="s">
        <v>485</v>
      </c>
      <c r="AU696" s="241" t="s">
        <v>244</v>
      </c>
      <c r="AY696" s="18" t="s">
        <v>232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83</v>
      </c>
      <c r="BK696" s="242">
        <f>ROUND(I696*H696,2)</f>
        <v>0</v>
      </c>
      <c r="BL696" s="18" t="s">
        <v>237</v>
      </c>
      <c r="BM696" s="241" t="s">
        <v>2095</v>
      </c>
    </row>
    <row r="697" s="13" customFormat="1">
      <c r="A697" s="13"/>
      <c r="B697" s="243"/>
      <c r="C697" s="244"/>
      <c r="D697" s="245" t="s">
        <v>239</v>
      </c>
      <c r="E697" s="246" t="s">
        <v>1</v>
      </c>
      <c r="F697" s="247" t="s">
        <v>3824</v>
      </c>
      <c r="G697" s="244"/>
      <c r="H697" s="248">
        <v>4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239</v>
      </c>
      <c r="AU697" s="254" t="s">
        <v>244</v>
      </c>
      <c r="AV697" s="13" t="s">
        <v>85</v>
      </c>
      <c r="AW697" s="13" t="s">
        <v>32</v>
      </c>
      <c r="AX697" s="13" t="s">
        <v>76</v>
      </c>
      <c r="AY697" s="254" t="s">
        <v>232</v>
      </c>
    </row>
    <row r="698" s="14" customFormat="1">
      <c r="A698" s="14"/>
      <c r="B698" s="255"/>
      <c r="C698" s="256"/>
      <c r="D698" s="245" t="s">
        <v>239</v>
      </c>
      <c r="E698" s="257" t="s">
        <v>1</v>
      </c>
      <c r="F698" s="258" t="s">
        <v>258</v>
      </c>
      <c r="G698" s="256"/>
      <c r="H698" s="259">
        <v>4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5" t="s">
        <v>239</v>
      </c>
      <c r="AU698" s="265" t="s">
        <v>244</v>
      </c>
      <c r="AV698" s="14" t="s">
        <v>237</v>
      </c>
      <c r="AW698" s="14" t="s">
        <v>32</v>
      </c>
      <c r="AX698" s="14" t="s">
        <v>83</v>
      </c>
      <c r="AY698" s="265" t="s">
        <v>232</v>
      </c>
    </row>
    <row r="699" s="2" customFormat="1" ht="33" customHeight="1">
      <c r="A699" s="39"/>
      <c r="B699" s="40"/>
      <c r="C699" s="276" t="s">
        <v>828</v>
      </c>
      <c r="D699" s="276" t="s">
        <v>485</v>
      </c>
      <c r="E699" s="277" t="s">
        <v>3825</v>
      </c>
      <c r="F699" s="278" t="s">
        <v>3826</v>
      </c>
      <c r="G699" s="279" t="s">
        <v>293</v>
      </c>
      <c r="H699" s="280">
        <v>4</v>
      </c>
      <c r="I699" s="281"/>
      <c r="J699" s="282">
        <f>ROUND(I699*H699,2)</f>
        <v>0</v>
      </c>
      <c r="K699" s="283"/>
      <c r="L699" s="284"/>
      <c r="M699" s="285" t="s">
        <v>1</v>
      </c>
      <c r="N699" s="286" t="s">
        <v>41</v>
      </c>
      <c r="O699" s="92"/>
      <c r="P699" s="239">
        <f>O699*H699</f>
        <v>0</v>
      </c>
      <c r="Q699" s="239">
        <v>0</v>
      </c>
      <c r="R699" s="239">
        <f>Q699*H699</f>
        <v>0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273</v>
      </c>
      <c r="AT699" s="241" t="s">
        <v>485</v>
      </c>
      <c r="AU699" s="241" t="s">
        <v>244</v>
      </c>
      <c r="AY699" s="18" t="s">
        <v>232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83</v>
      </c>
      <c r="BK699" s="242">
        <f>ROUND(I699*H699,2)</f>
        <v>0</v>
      </c>
      <c r="BL699" s="18" t="s">
        <v>237</v>
      </c>
      <c r="BM699" s="241" t="s">
        <v>2098</v>
      </c>
    </row>
    <row r="700" s="13" customFormat="1">
      <c r="A700" s="13"/>
      <c r="B700" s="243"/>
      <c r="C700" s="244"/>
      <c r="D700" s="245" t="s">
        <v>239</v>
      </c>
      <c r="E700" s="246" t="s">
        <v>1</v>
      </c>
      <c r="F700" s="247" t="s">
        <v>3827</v>
      </c>
      <c r="G700" s="244"/>
      <c r="H700" s="248">
        <v>4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239</v>
      </c>
      <c r="AU700" s="254" t="s">
        <v>244</v>
      </c>
      <c r="AV700" s="13" t="s">
        <v>85</v>
      </c>
      <c r="AW700" s="13" t="s">
        <v>32</v>
      </c>
      <c r="AX700" s="13" t="s">
        <v>76</v>
      </c>
      <c r="AY700" s="254" t="s">
        <v>232</v>
      </c>
    </row>
    <row r="701" s="14" customFormat="1">
      <c r="A701" s="14"/>
      <c r="B701" s="255"/>
      <c r="C701" s="256"/>
      <c r="D701" s="245" t="s">
        <v>239</v>
      </c>
      <c r="E701" s="257" t="s">
        <v>1</v>
      </c>
      <c r="F701" s="258" t="s">
        <v>258</v>
      </c>
      <c r="G701" s="256"/>
      <c r="H701" s="259">
        <v>4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239</v>
      </c>
      <c r="AU701" s="265" t="s">
        <v>244</v>
      </c>
      <c r="AV701" s="14" t="s">
        <v>237</v>
      </c>
      <c r="AW701" s="14" t="s">
        <v>32</v>
      </c>
      <c r="AX701" s="14" t="s">
        <v>83</v>
      </c>
      <c r="AY701" s="265" t="s">
        <v>232</v>
      </c>
    </row>
    <row r="702" s="2" customFormat="1" ht="24.15" customHeight="1">
      <c r="A702" s="39"/>
      <c r="B702" s="40"/>
      <c r="C702" s="229" t="s">
        <v>833</v>
      </c>
      <c r="D702" s="229" t="s">
        <v>234</v>
      </c>
      <c r="E702" s="230" t="s">
        <v>3828</v>
      </c>
      <c r="F702" s="231" t="s">
        <v>3829</v>
      </c>
      <c r="G702" s="232" t="s">
        <v>293</v>
      </c>
      <c r="H702" s="233">
        <v>1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237</v>
      </c>
      <c r="AT702" s="241" t="s">
        <v>234</v>
      </c>
      <c r="AU702" s="241" t="s">
        <v>244</v>
      </c>
      <c r="AY702" s="18" t="s">
        <v>232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237</v>
      </c>
      <c r="BM702" s="241" t="s">
        <v>2099</v>
      </c>
    </row>
    <row r="703" s="15" customFormat="1">
      <c r="A703" s="15"/>
      <c r="B703" s="266"/>
      <c r="C703" s="267"/>
      <c r="D703" s="245" t="s">
        <v>239</v>
      </c>
      <c r="E703" s="268" t="s">
        <v>1</v>
      </c>
      <c r="F703" s="269" t="s">
        <v>3805</v>
      </c>
      <c r="G703" s="267"/>
      <c r="H703" s="268" t="s">
        <v>1</v>
      </c>
      <c r="I703" s="270"/>
      <c r="J703" s="267"/>
      <c r="K703" s="267"/>
      <c r="L703" s="271"/>
      <c r="M703" s="272"/>
      <c r="N703" s="273"/>
      <c r="O703" s="273"/>
      <c r="P703" s="273"/>
      <c r="Q703" s="273"/>
      <c r="R703" s="273"/>
      <c r="S703" s="273"/>
      <c r="T703" s="274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5" t="s">
        <v>239</v>
      </c>
      <c r="AU703" s="275" t="s">
        <v>244</v>
      </c>
      <c r="AV703" s="15" t="s">
        <v>83</v>
      </c>
      <c r="AW703" s="15" t="s">
        <v>32</v>
      </c>
      <c r="AX703" s="15" t="s">
        <v>76</v>
      </c>
      <c r="AY703" s="275" t="s">
        <v>232</v>
      </c>
    </row>
    <row r="704" s="13" customFormat="1">
      <c r="A704" s="13"/>
      <c r="B704" s="243"/>
      <c r="C704" s="244"/>
      <c r="D704" s="245" t="s">
        <v>239</v>
      </c>
      <c r="E704" s="246" t="s">
        <v>1</v>
      </c>
      <c r="F704" s="247" t="s">
        <v>3830</v>
      </c>
      <c r="G704" s="244"/>
      <c r="H704" s="248">
        <v>1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239</v>
      </c>
      <c r="AU704" s="254" t="s">
        <v>244</v>
      </c>
      <c r="AV704" s="13" t="s">
        <v>85</v>
      </c>
      <c r="AW704" s="13" t="s">
        <v>32</v>
      </c>
      <c r="AX704" s="13" t="s">
        <v>76</v>
      </c>
      <c r="AY704" s="254" t="s">
        <v>232</v>
      </c>
    </row>
    <row r="705" s="16" customFormat="1">
      <c r="A705" s="16"/>
      <c r="B705" s="287"/>
      <c r="C705" s="288"/>
      <c r="D705" s="245" t="s">
        <v>239</v>
      </c>
      <c r="E705" s="289" t="s">
        <v>1</v>
      </c>
      <c r="F705" s="290" t="s">
        <v>499</v>
      </c>
      <c r="G705" s="288"/>
      <c r="H705" s="291">
        <v>1</v>
      </c>
      <c r="I705" s="292"/>
      <c r="J705" s="288"/>
      <c r="K705" s="288"/>
      <c r="L705" s="293"/>
      <c r="M705" s="294"/>
      <c r="N705" s="295"/>
      <c r="O705" s="295"/>
      <c r="P705" s="295"/>
      <c r="Q705" s="295"/>
      <c r="R705" s="295"/>
      <c r="S705" s="295"/>
      <c r="T705" s="29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97" t="s">
        <v>239</v>
      </c>
      <c r="AU705" s="297" t="s">
        <v>244</v>
      </c>
      <c r="AV705" s="16" t="s">
        <v>244</v>
      </c>
      <c r="AW705" s="16" t="s">
        <v>32</v>
      </c>
      <c r="AX705" s="16" t="s">
        <v>76</v>
      </c>
      <c r="AY705" s="297" t="s">
        <v>232</v>
      </c>
    </row>
    <row r="706" s="14" customFormat="1">
      <c r="A706" s="14"/>
      <c r="B706" s="255"/>
      <c r="C706" s="256"/>
      <c r="D706" s="245" t="s">
        <v>239</v>
      </c>
      <c r="E706" s="257" t="s">
        <v>1</v>
      </c>
      <c r="F706" s="258" t="s">
        <v>258</v>
      </c>
      <c r="G706" s="256"/>
      <c r="H706" s="259">
        <v>1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239</v>
      </c>
      <c r="AU706" s="265" t="s">
        <v>244</v>
      </c>
      <c r="AV706" s="14" t="s">
        <v>237</v>
      </c>
      <c r="AW706" s="14" t="s">
        <v>32</v>
      </c>
      <c r="AX706" s="14" t="s">
        <v>83</v>
      </c>
      <c r="AY706" s="265" t="s">
        <v>232</v>
      </c>
    </row>
    <row r="707" s="2" customFormat="1" ht="16.5" customHeight="1">
      <c r="A707" s="39"/>
      <c r="B707" s="40"/>
      <c r="C707" s="276" t="s">
        <v>839</v>
      </c>
      <c r="D707" s="276" t="s">
        <v>485</v>
      </c>
      <c r="E707" s="277" t="s">
        <v>3831</v>
      </c>
      <c r="F707" s="278" t="s">
        <v>3832</v>
      </c>
      <c r="G707" s="279" t="s">
        <v>293</v>
      </c>
      <c r="H707" s="280">
        <v>1</v>
      </c>
      <c r="I707" s="281"/>
      <c r="J707" s="282">
        <f>ROUND(I707*H707,2)</f>
        <v>0</v>
      </c>
      <c r="K707" s="283"/>
      <c r="L707" s="284"/>
      <c r="M707" s="285" t="s">
        <v>1</v>
      </c>
      <c r="N707" s="286" t="s">
        <v>41</v>
      </c>
      <c r="O707" s="92"/>
      <c r="P707" s="239">
        <f>O707*H707</f>
        <v>0</v>
      </c>
      <c r="Q707" s="239">
        <v>0</v>
      </c>
      <c r="R707" s="239">
        <f>Q707*H707</f>
        <v>0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273</v>
      </c>
      <c r="AT707" s="241" t="s">
        <v>485</v>
      </c>
      <c r="AU707" s="241" t="s">
        <v>244</v>
      </c>
      <c r="AY707" s="18" t="s">
        <v>232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83</v>
      </c>
      <c r="BK707" s="242">
        <f>ROUND(I707*H707,2)</f>
        <v>0</v>
      </c>
      <c r="BL707" s="18" t="s">
        <v>237</v>
      </c>
      <c r="BM707" s="241" t="s">
        <v>2102</v>
      </c>
    </row>
    <row r="708" s="15" customFormat="1">
      <c r="A708" s="15"/>
      <c r="B708" s="266"/>
      <c r="C708" s="267"/>
      <c r="D708" s="245" t="s">
        <v>239</v>
      </c>
      <c r="E708" s="268" t="s">
        <v>1</v>
      </c>
      <c r="F708" s="269" t="s">
        <v>3805</v>
      </c>
      <c r="G708" s="267"/>
      <c r="H708" s="268" t="s">
        <v>1</v>
      </c>
      <c r="I708" s="270"/>
      <c r="J708" s="267"/>
      <c r="K708" s="267"/>
      <c r="L708" s="271"/>
      <c r="M708" s="272"/>
      <c r="N708" s="273"/>
      <c r="O708" s="273"/>
      <c r="P708" s="273"/>
      <c r="Q708" s="273"/>
      <c r="R708" s="273"/>
      <c r="S708" s="273"/>
      <c r="T708" s="27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5" t="s">
        <v>239</v>
      </c>
      <c r="AU708" s="275" t="s">
        <v>244</v>
      </c>
      <c r="AV708" s="15" t="s">
        <v>83</v>
      </c>
      <c r="AW708" s="15" t="s">
        <v>32</v>
      </c>
      <c r="AX708" s="15" t="s">
        <v>76</v>
      </c>
      <c r="AY708" s="275" t="s">
        <v>232</v>
      </c>
    </row>
    <row r="709" s="13" customFormat="1">
      <c r="A709" s="13"/>
      <c r="B709" s="243"/>
      <c r="C709" s="244"/>
      <c r="D709" s="245" t="s">
        <v>239</v>
      </c>
      <c r="E709" s="246" t="s">
        <v>1</v>
      </c>
      <c r="F709" s="247" t="s">
        <v>3830</v>
      </c>
      <c r="G709" s="244"/>
      <c r="H709" s="248">
        <v>1</v>
      </c>
      <c r="I709" s="249"/>
      <c r="J709" s="244"/>
      <c r="K709" s="244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239</v>
      </c>
      <c r="AU709" s="254" t="s">
        <v>244</v>
      </c>
      <c r="AV709" s="13" t="s">
        <v>85</v>
      </c>
      <c r="AW709" s="13" t="s">
        <v>32</v>
      </c>
      <c r="AX709" s="13" t="s">
        <v>76</v>
      </c>
      <c r="AY709" s="254" t="s">
        <v>232</v>
      </c>
    </row>
    <row r="710" s="16" customFormat="1">
      <c r="A710" s="16"/>
      <c r="B710" s="287"/>
      <c r="C710" s="288"/>
      <c r="D710" s="245" t="s">
        <v>239</v>
      </c>
      <c r="E710" s="289" t="s">
        <v>1</v>
      </c>
      <c r="F710" s="290" t="s">
        <v>499</v>
      </c>
      <c r="G710" s="288"/>
      <c r="H710" s="291">
        <v>1</v>
      </c>
      <c r="I710" s="292"/>
      <c r="J710" s="288"/>
      <c r="K710" s="288"/>
      <c r="L710" s="293"/>
      <c r="M710" s="294"/>
      <c r="N710" s="295"/>
      <c r="O710" s="295"/>
      <c r="P710" s="295"/>
      <c r="Q710" s="295"/>
      <c r="R710" s="295"/>
      <c r="S710" s="295"/>
      <c r="T710" s="29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97" t="s">
        <v>239</v>
      </c>
      <c r="AU710" s="297" t="s">
        <v>244</v>
      </c>
      <c r="AV710" s="16" t="s">
        <v>244</v>
      </c>
      <c r="AW710" s="16" t="s">
        <v>32</v>
      </c>
      <c r="AX710" s="16" t="s">
        <v>76</v>
      </c>
      <c r="AY710" s="297" t="s">
        <v>232</v>
      </c>
    </row>
    <row r="711" s="14" customFormat="1">
      <c r="A711" s="14"/>
      <c r="B711" s="255"/>
      <c r="C711" s="256"/>
      <c r="D711" s="245" t="s">
        <v>239</v>
      </c>
      <c r="E711" s="257" t="s">
        <v>1</v>
      </c>
      <c r="F711" s="258" t="s">
        <v>258</v>
      </c>
      <c r="G711" s="256"/>
      <c r="H711" s="259">
        <v>1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5" t="s">
        <v>239</v>
      </c>
      <c r="AU711" s="265" t="s">
        <v>244</v>
      </c>
      <c r="AV711" s="14" t="s">
        <v>237</v>
      </c>
      <c r="AW711" s="14" t="s">
        <v>32</v>
      </c>
      <c r="AX711" s="14" t="s">
        <v>83</v>
      </c>
      <c r="AY711" s="265" t="s">
        <v>232</v>
      </c>
    </row>
    <row r="712" s="2" customFormat="1" ht="24.15" customHeight="1">
      <c r="A712" s="39"/>
      <c r="B712" s="40"/>
      <c r="C712" s="229" t="s">
        <v>844</v>
      </c>
      <c r="D712" s="229" t="s">
        <v>234</v>
      </c>
      <c r="E712" s="230" t="s">
        <v>3833</v>
      </c>
      <c r="F712" s="231" t="s">
        <v>3834</v>
      </c>
      <c r="G712" s="232" t="s">
        <v>293</v>
      </c>
      <c r="H712" s="233">
        <v>1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237</v>
      </c>
      <c r="AT712" s="241" t="s">
        <v>234</v>
      </c>
      <c r="AU712" s="241" t="s">
        <v>244</v>
      </c>
      <c r="AY712" s="18" t="s">
        <v>232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237</v>
      </c>
      <c r="BM712" s="241" t="s">
        <v>2103</v>
      </c>
    </row>
    <row r="713" s="15" customFormat="1">
      <c r="A713" s="15"/>
      <c r="B713" s="266"/>
      <c r="C713" s="267"/>
      <c r="D713" s="245" t="s">
        <v>239</v>
      </c>
      <c r="E713" s="268" t="s">
        <v>1</v>
      </c>
      <c r="F713" s="269" t="s">
        <v>3805</v>
      </c>
      <c r="G713" s="267"/>
      <c r="H713" s="268" t="s">
        <v>1</v>
      </c>
      <c r="I713" s="270"/>
      <c r="J713" s="267"/>
      <c r="K713" s="267"/>
      <c r="L713" s="271"/>
      <c r="M713" s="272"/>
      <c r="N713" s="273"/>
      <c r="O713" s="273"/>
      <c r="P713" s="273"/>
      <c r="Q713" s="273"/>
      <c r="R713" s="273"/>
      <c r="S713" s="273"/>
      <c r="T713" s="27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5" t="s">
        <v>239</v>
      </c>
      <c r="AU713" s="275" t="s">
        <v>244</v>
      </c>
      <c r="AV713" s="15" t="s">
        <v>83</v>
      </c>
      <c r="AW713" s="15" t="s">
        <v>32</v>
      </c>
      <c r="AX713" s="15" t="s">
        <v>76</v>
      </c>
      <c r="AY713" s="275" t="s">
        <v>232</v>
      </c>
    </row>
    <row r="714" s="13" customFormat="1">
      <c r="A714" s="13"/>
      <c r="B714" s="243"/>
      <c r="C714" s="244"/>
      <c r="D714" s="245" t="s">
        <v>239</v>
      </c>
      <c r="E714" s="246" t="s">
        <v>1</v>
      </c>
      <c r="F714" s="247" t="s">
        <v>3835</v>
      </c>
      <c r="G714" s="244"/>
      <c r="H714" s="248">
        <v>1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239</v>
      </c>
      <c r="AU714" s="254" t="s">
        <v>244</v>
      </c>
      <c r="AV714" s="13" t="s">
        <v>85</v>
      </c>
      <c r="AW714" s="13" t="s">
        <v>32</v>
      </c>
      <c r="AX714" s="13" t="s">
        <v>76</v>
      </c>
      <c r="AY714" s="254" t="s">
        <v>232</v>
      </c>
    </row>
    <row r="715" s="16" customFormat="1">
      <c r="A715" s="16"/>
      <c r="B715" s="287"/>
      <c r="C715" s="288"/>
      <c r="D715" s="245" t="s">
        <v>239</v>
      </c>
      <c r="E715" s="289" t="s">
        <v>1</v>
      </c>
      <c r="F715" s="290" t="s">
        <v>499</v>
      </c>
      <c r="G715" s="288"/>
      <c r="H715" s="291">
        <v>1</v>
      </c>
      <c r="I715" s="292"/>
      <c r="J715" s="288"/>
      <c r="K715" s="288"/>
      <c r="L715" s="293"/>
      <c r="M715" s="294"/>
      <c r="N715" s="295"/>
      <c r="O715" s="295"/>
      <c r="P715" s="295"/>
      <c r="Q715" s="295"/>
      <c r="R715" s="295"/>
      <c r="S715" s="295"/>
      <c r="T715" s="29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T715" s="297" t="s">
        <v>239</v>
      </c>
      <c r="AU715" s="297" t="s">
        <v>244</v>
      </c>
      <c r="AV715" s="16" t="s">
        <v>244</v>
      </c>
      <c r="AW715" s="16" t="s">
        <v>32</v>
      </c>
      <c r="AX715" s="16" t="s">
        <v>76</v>
      </c>
      <c r="AY715" s="297" t="s">
        <v>232</v>
      </c>
    </row>
    <row r="716" s="14" customFormat="1">
      <c r="A716" s="14"/>
      <c r="B716" s="255"/>
      <c r="C716" s="256"/>
      <c r="D716" s="245" t="s">
        <v>239</v>
      </c>
      <c r="E716" s="257" t="s">
        <v>1</v>
      </c>
      <c r="F716" s="258" t="s">
        <v>258</v>
      </c>
      <c r="G716" s="256"/>
      <c r="H716" s="259">
        <v>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5" t="s">
        <v>239</v>
      </c>
      <c r="AU716" s="265" t="s">
        <v>244</v>
      </c>
      <c r="AV716" s="14" t="s">
        <v>237</v>
      </c>
      <c r="AW716" s="14" t="s">
        <v>32</v>
      </c>
      <c r="AX716" s="14" t="s">
        <v>83</v>
      </c>
      <c r="AY716" s="265" t="s">
        <v>232</v>
      </c>
    </row>
    <row r="717" s="2" customFormat="1" ht="21.75" customHeight="1">
      <c r="A717" s="39"/>
      <c r="B717" s="40"/>
      <c r="C717" s="276" t="s">
        <v>848</v>
      </c>
      <c r="D717" s="276" t="s">
        <v>485</v>
      </c>
      <c r="E717" s="277" t="s">
        <v>3836</v>
      </c>
      <c r="F717" s="278" t="s">
        <v>3837</v>
      </c>
      <c r="G717" s="279" t="s">
        <v>293</v>
      </c>
      <c r="H717" s="280">
        <v>1</v>
      </c>
      <c r="I717" s="281"/>
      <c r="J717" s="282">
        <f>ROUND(I717*H717,2)</f>
        <v>0</v>
      </c>
      <c r="K717" s="283"/>
      <c r="L717" s="284"/>
      <c r="M717" s="285" t="s">
        <v>1</v>
      </c>
      <c r="N717" s="286" t="s">
        <v>41</v>
      </c>
      <c r="O717" s="92"/>
      <c r="P717" s="239">
        <f>O717*H717</f>
        <v>0</v>
      </c>
      <c r="Q717" s="239">
        <v>0</v>
      </c>
      <c r="R717" s="239">
        <f>Q717*H717</f>
        <v>0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273</v>
      </c>
      <c r="AT717" s="241" t="s">
        <v>485</v>
      </c>
      <c r="AU717" s="241" t="s">
        <v>244</v>
      </c>
      <c r="AY717" s="18" t="s">
        <v>232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83</v>
      </c>
      <c r="BK717" s="242">
        <f>ROUND(I717*H717,2)</f>
        <v>0</v>
      </c>
      <c r="BL717" s="18" t="s">
        <v>237</v>
      </c>
      <c r="BM717" s="241" t="s">
        <v>2106</v>
      </c>
    </row>
    <row r="718" s="15" customFormat="1">
      <c r="A718" s="15"/>
      <c r="B718" s="266"/>
      <c r="C718" s="267"/>
      <c r="D718" s="245" t="s">
        <v>239</v>
      </c>
      <c r="E718" s="268" t="s">
        <v>1</v>
      </c>
      <c r="F718" s="269" t="s">
        <v>3805</v>
      </c>
      <c r="G718" s="267"/>
      <c r="H718" s="268" t="s">
        <v>1</v>
      </c>
      <c r="I718" s="270"/>
      <c r="J718" s="267"/>
      <c r="K718" s="267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239</v>
      </c>
      <c r="AU718" s="275" t="s">
        <v>244</v>
      </c>
      <c r="AV718" s="15" t="s">
        <v>83</v>
      </c>
      <c r="AW718" s="15" t="s">
        <v>32</v>
      </c>
      <c r="AX718" s="15" t="s">
        <v>76</v>
      </c>
      <c r="AY718" s="275" t="s">
        <v>232</v>
      </c>
    </row>
    <row r="719" s="13" customFormat="1">
      <c r="A719" s="13"/>
      <c r="B719" s="243"/>
      <c r="C719" s="244"/>
      <c r="D719" s="245" t="s">
        <v>239</v>
      </c>
      <c r="E719" s="246" t="s">
        <v>1</v>
      </c>
      <c r="F719" s="247" t="s">
        <v>3835</v>
      </c>
      <c r="G719" s="244"/>
      <c r="H719" s="248">
        <v>1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239</v>
      </c>
      <c r="AU719" s="254" t="s">
        <v>244</v>
      </c>
      <c r="AV719" s="13" t="s">
        <v>85</v>
      </c>
      <c r="AW719" s="13" t="s">
        <v>32</v>
      </c>
      <c r="AX719" s="13" t="s">
        <v>76</v>
      </c>
      <c r="AY719" s="254" t="s">
        <v>232</v>
      </c>
    </row>
    <row r="720" s="16" customFormat="1">
      <c r="A720" s="16"/>
      <c r="B720" s="287"/>
      <c r="C720" s="288"/>
      <c r="D720" s="245" t="s">
        <v>239</v>
      </c>
      <c r="E720" s="289" t="s">
        <v>1</v>
      </c>
      <c r="F720" s="290" t="s">
        <v>499</v>
      </c>
      <c r="G720" s="288"/>
      <c r="H720" s="291">
        <v>1</v>
      </c>
      <c r="I720" s="292"/>
      <c r="J720" s="288"/>
      <c r="K720" s="288"/>
      <c r="L720" s="293"/>
      <c r="M720" s="294"/>
      <c r="N720" s="295"/>
      <c r="O720" s="295"/>
      <c r="P720" s="295"/>
      <c r="Q720" s="295"/>
      <c r="R720" s="295"/>
      <c r="S720" s="295"/>
      <c r="T720" s="29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T720" s="297" t="s">
        <v>239</v>
      </c>
      <c r="AU720" s="297" t="s">
        <v>244</v>
      </c>
      <c r="AV720" s="16" t="s">
        <v>244</v>
      </c>
      <c r="AW720" s="16" t="s">
        <v>32</v>
      </c>
      <c r="AX720" s="16" t="s">
        <v>76</v>
      </c>
      <c r="AY720" s="297" t="s">
        <v>232</v>
      </c>
    </row>
    <row r="721" s="14" customFormat="1">
      <c r="A721" s="14"/>
      <c r="B721" s="255"/>
      <c r="C721" s="256"/>
      <c r="D721" s="245" t="s">
        <v>239</v>
      </c>
      <c r="E721" s="257" t="s">
        <v>1</v>
      </c>
      <c r="F721" s="258" t="s">
        <v>258</v>
      </c>
      <c r="G721" s="256"/>
      <c r="H721" s="259">
        <v>1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5" t="s">
        <v>239</v>
      </c>
      <c r="AU721" s="265" t="s">
        <v>244</v>
      </c>
      <c r="AV721" s="14" t="s">
        <v>237</v>
      </c>
      <c r="AW721" s="14" t="s">
        <v>32</v>
      </c>
      <c r="AX721" s="14" t="s">
        <v>83</v>
      </c>
      <c r="AY721" s="265" t="s">
        <v>232</v>
      </c>
    </row>
    <row r="722" s="2" customFormat="1" ht="16.5" customHeight="1">
      <c r="A722" s="39"/>
      <c r="B722" s="40"/>
      <c r="C722" s="276" t="s">
        <v>852</v>
      </c>
      <c r="D722" s="276" t="s">
        <v>485</v>
      </c>
      <c r="E722" s="277" t="s">
        <v>3838</v>
      </c>
      <c r="F722" s="278" t="s">
        <v>3839</v>
      </c>
      <c r="G722" s="279" t="s">
        <v>293</v>
      </c>
      <c r="H722" s="280">
        <v>1</v>
      </c>
      <c r="I722" s="281"/>
      <c r="J722" s="282">
        <f>ROUND(I722*H722,2)</f>
        <v>0</v>
      </c>
      <c r="K722" s="283"/>
      <c r="L722" s="284"/>
      <c r="M722" s="285" t="s">
        <v>1</v>
      </c>
      <c r="N722" s="286" t="s">
        <v>41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273</v>
      </c>
      <c r="AT722" s="241" t="s">
        <v>485</v>
      </c>
      <c r="AU722" s="241" t="s">
        <v>244</v>
      </c>
      <c r="AY722" s="18" t="s">
        <v>232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237</v>
      </c>
      <c r="BM722" s="241" t="s">
        <v>2109</v>
      </c>
    </row>
    <row r="723" s="15" customFormat="1">
      <c r="A723" s="15"/>
      <c r="B723" s="266"/>
      <c r="C723" s="267"/>
      <c r="D723" s="245" t="s">
        <v>239</v>
      </c>
      <c r="E723" s="268" t="s">
        <v>1</v>
      </c>
      <c r="F723" s="269" t="s">
        <v>3805</v>
      </c>
      <c r="G723" s="267"/>
      <c r="H723" s="268" t="s">
        <v>1</v>
      </c>
      <c r="I723" s="270"/>
      <c r="J723" s="267"/>
      <c r="K723" s="267"/>
      <c r="L723" s="271"/>
      <c r="M723" s="272"/>
      <c r="N723" s="273"/>
      <c r="O723" s="273"/>
      <c r="P723" s="273"/>
      <c r="Q723" s="273"/>
      <c r="R723" s="273"/>
      <c r="S723" s="273"/>
      <c r="T723" s="274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5" t="s">
        <v>239</v>
      </c>
      <c r="AU723" s="275" t="s">
        <v>244</v>
      </c>
      <c r="AV723" s="15" t="s">
        <v>83</v>
      </c>
      <c r="AW723" s="15" t="s">
        <v>32</v>
      </c>
      <c r="AX723" s="15" t="s">
        <v>76</v>
      </c>
      <c r="AY723" s="275" t="s">
        <v>232</v>
      </c>
    </row>
    <row r="724" s="13" customFormat="1">
      <c r="A724" s="13"/>
      <c r="B724" s="243"/>
      <c r="C724" s="244"/>
      <c r="D724" s="245" t="s">
        <v>239</v>
      </c>
      <c r="E724" s="246" t="s">
        <v>1</v>
      </c>
      <c r="F724" s="247" t="s">
        <v>3835</v>
      </c>
      <c r="G724" s="244"/>
      <c r="H724" s="248">
        <v>1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239</v>
      </c>
      <c r="AU724" s="254" t="s">
        <v>244</v>
      </c>
      <c r="AV724" s="13" t="s">
        <v>85</v>
      </c>
      <c r="AW724" s="13" t="s">
        <v>32</v>
      </c>
      <c r="AX724" s="13" t="s">
        <v>76</v>
      </c>
      <c r="AY724" s="254" t="s">
        <v>232</v>
      </c>
    </row>
    <row r="725" s="16" customFormat="1">
      <c r="A725" s="16"/>
      <c r="B725" s="287"/>
      <c r="C725" s="288"/>
      <c r="D725" s="245" t="s">
        <v>239</v>
      </c>
      <c r="E725" s="289" t="s">
        <v>1</v>
      </c>
      <c r="F725" s="290" t="s">
        <v>499</v>
      </c>
      <c r="G725" s="288"/>
      <c r="H725" s="291">
        <v>1</v>
      </c>
      <c r="I725" s="292"/>
      <c r="J725" s="288"/>
      <c r="K725" s="288"/>
      <c r="L725" s="293"/>
      <c r="M725" s="294"/>
      <c r="N725" s="295"/>
      <c r="O725" s="295"/>
      <c r="P725" s="295"/>
      <c r="Q725" s="295"/>
      <c r="R725" s="295"/>
      <c r="S725" s="295"/>
      <c r="T725" s="29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97" t="s">
        <v>239</v>
      </c>
      <c r="AU725" s="297" t="s">
        <v>244</v>
      </c>
      <c r="AV725" s="16" t="s">
        <v>244</v>
      </c>
      <c r="AW725" s="16" t="s">
        <v>32</v>
      </c>
      <c r="AX725" s="16" t="s">
        <v>76</v>
      </c>
      <c r="AY725" s="297" t="s">
        <v>232</v>
      </c>
    </row>
    <row r="726" s="14" customFormat="1">
      <c r="A726" s="14"/>
      <c r="B726" s="255"/>
      <c r="C726" s="256"/>
      <c r="D726" s="245" t="s">
        <v>239</v>
      </c>
      <c r="E726" s="257" t="s">
        <v>1</v>
      </c>
      <c r="F726" s="258" t="s">
        <v>258</v>
      </c>
      <c r="G726" s="256"/>
      <c r="H726" s="259">
        <v>1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5" t="s">
        <v>239</v>
      </c>
      <c r="AU726" s="265" t="s">
        <v>244</v>
      </c>
      <c r="AV726" s="14" t="s">
        <v>237</v>
      </c>
      <c r="AW726" s="14" t="s">
        <v>32</v>
      </c>
      <c r="AX726" s="14" t="s">
        <v>83</v>
      </c>
      <c r="AY726" s="265" t="s">
        <v>232</v>
      </c>
    </row>
    <row r="727" s="2" customFormat="1" ht="21.75" customHeight="1">
      <c r="A727" s="39"/>
      <c r="B727" s="40"/>
      <c r="C727" s="276" t="s">
        <v>856</v>
      </c>
      <c r="D727" s="276" t="s">
        <v>485</v>
      </c>
      <c r="E727" s="277" t="s">
        <v>3840</v>
      </c>
      <c r="F727" s="278" t="s">
        <v>3841</v>
      </c>
      <c r="G727" s="279" t="s">
        <v>293</v>
      </c>
      <c r="H727" s="280">
        <v>35</v>
      </c>
      <c r="I727" s="281"/>
      <c r="J727" s="282">
        <f>ROUND(I727*H727,2)</f>
        <v>0</v>
      </c>
      <c r="K727" s="283"/>
      <c r="L727" s="284"/>
      <c r="M727" s="285" t="s">
        <v>1</v>
      </c>
      <c r="N727" s="286" t="s">
        <v>41</v>
      </c>
      <c r="O727" s="92"/>
      <c r="P727" s="239">
        <f>O727*H727</f>
        <v>0</v>
      </c>
      <c r="Q727" s="239">
        <v>0</v>
      </c>
      <c r="R727" s="239">
        <f>Q727*H727</f>
        <v>0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273</v>
      </c>
      <c r="AT727" s="241" t="s">
        <v>485</v>
      </c>
      <c r="AU727" s="241" t="s">
        <v>244</v>
      </c>
      <c r="AY727" s="18" t="s">
        <v>232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83</v>
      </c>
      <c r="BK727" s="242">
        <f>ROUND(I727*H727,2)</f>
        <v>0</v>
      </c>
      <c r="BL727" s="18" t="s">
        <v>237</v>
      </c>
      <c r="BM727" s="241" t="s">
        <v>2112</v>
      </c>
    </row>
    <row r="728" s="15" customFormat="1">
      <c r="A728" s="15"/>
      <c r="B728" s="266"/>
      <c r="C728" s="267"/>
      <c r="D728" s="245" t="s">
        <v>239</v>
      </c>
      <c r="E728" s="268" t="s">
        <v>1</v>
      </c>
      <c r="F728" s="269" t="s">
        <v>3805</v>
      </c>
      <c r="G728" s="267"/>
      <c r="H728" s="268" t="s">
        <v>1</v>
      </c>
      <c r="I728" s="270"/>
      <c r="J728" s="267"/>
      <c r="K728" s="267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239</v>
      </c>
      <c r="AU728" s="275" t="s">
        <v>244</v>
      </c>
      <c r="AV728" s="15" t="s">
        <v>83</v>
      </c>
      <c r="AW728" s="15" t="s">
        <v>32</v>
      </c>
      <c r="AX728" s="15" t="s">
        <v>76</v>
      </c>
      <c r="AY728" s="275" t="s">
        <v>232</v>
      </c>
    </row>
    <row r="729" s="13" customFormat="1">
      <c r="A729" s="13"/>
      <c r="B729" s="243"/>
      <c r="C729" s="244"/>
      <c r="D729" s="245" t="s">
        <v>239</v>
      </c>
      <c r="E729" s="246" t="s">
        <v>1</v>
      </c>
      <c r="F729" s="247" t="s">
        <v>3835</v>
      </c>
      <c r="G729" s="244"/>
      <c r="H729" s="248">
        <v>1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239</v>
      </c>
      <c r="AU729" s="254" t="s">
        <v>244</v>
      </c>
      <c r="AV729" s="13" t="s">
        <v>85</v>
      </c>
      <c r="AW729" s="13" t="s">
        <v>32</v>
      </c>
      <c r="AX729" s="13" t="s">
        <v>76</v>
      </c>
      <c r="AY729" s="254" t="s">
        <v>232</v>
      </c>
    </row>
    <row r="730" s="16" customFormat="1">
      <c r="A730" s="16"/>
      <c r="B730" s="287"/>
      <c r="C730" s="288"/>
      <c r="D730" s="245" t="s">
        <v>239</v>
      </c>
      <c r="E730" s="289" t="s">
        <v>1</v>
      </c>
      <c r="F730" s="290" t="s">
        <v>499</v>
      </c>
      <c r="G730" s="288"/>
      <c r="H730" s="291">
        <v>1</v>
      </c>
      <c r="I730" s="292"/>
      <c r="J730" s="288"/>
      <c r="K730" s="288"/>
      <c r="L730" s="293"/>
      <c r="M730" s="294"/>
      <c r="N730" s="295"/>
      <c r="O730" s="295"/>
      <c r="P730" s="295"/>
      <c r="Q730" s="295"/>
      <c r="R730" s="295"/>
      <c r="S730" s="295"/>
      <c r="T730" s="29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97" t="s">
        <v>239</v>
      </c>
      <c r="AU730" s="297" t="s">
        <v>244</v>
      </c>
      <c r="AV730" s="16" t="s">
        <v>244</v>
      </c>
      <c r="AW730" s="16" t="s">
        <v>32</v>
      </c>
      <c r="AX730" s="16" t="s">
        <v>76</v>
      </c>
      <c r="AY730" s="297" t="s">
        <v>232</v>
      </c>
    </row>
    <row r="731" s="13" customFormat="1">
      <c r="A731" s="13"/>
      <c r="B731" s="243"/>
      <c r="C731" s="244"/>
      <c r="D731" s="245" t="s">
        <v>239</v>
      </c>
      <c r="E731" s="246" t="s">
        <v>1</v>
      </c>
      <c r="F731" s="247" t="s">
        <v>3842</v>
      </c>
      <c r="G731" s="244"/>
      <c r="H731" s="248">
        <v>34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239</v>
      </c>
      <c r="AU731" s="254" t="s">
        <v>244</v>
      </c>
      <c r="AV731" s="13" t="s">
        <v>85</v>
      </c>
      <c r="AW731" s="13" t="s">
        <v>32</v>
      </c>
      <c r="AX731" s="13" t="s">
        <v>76</v>
      </c>
      <c r="AY731" s="254" t="s">
        <v>232</v>
      </c>
    </row>
    <row r="732" s="16" customFormat="1">
      <c r="A732" s="16"/>
      <c r="B732" s="287"/>
      <c r="C732" s="288"/>
      <c r="D732" s="245" t="s">
        <v>239</v>
      </c>
      <c r="E732" s="289" t="s">
        <v>1</v>
      </c>
      <c r="F732" s="290" t="s">
        <v>499</v>
      </c>
      <c r="G732" s="288"/>
      <c r="H732" s="291">
        <v>34</v>
      </c>
      <c r="I732" s="292"/>
      <c r="J732" s="288"/>
      <c r="K732" s="288"/>
      <c r="L732" s="293"/>
      <c r="M732" s="294"/>
      <c r="N732" s="295"/>
      <c r="O732" s="295"/>
      <c r="P732" s="295"/>
      <c r="Q732" s="295"/>
      <c r="R732" s="295"/>
      <c r="S732" s="295"/>
      <c r="T732" s="29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7" t="s">
        <v>239</v>
      </c>
      <c r="AU732" s="297" t="s">
        <v>244</v>
      </c>
      <c r="AV732" s="16" t="s">
        <v>244</v>
      </c>
      <c r="AW732" s="16" t="s">
        <v>32</v>
      </c>
      <c r="AX732" s="16" t="s">
        <v>76</v>
      </c>
      <c r="AY732" s="297" t="s">
        <v>232</v>
      </c>
    </row>
    <row r="733" s="14" customFormat="1">
      <c r="A733" s="14"/>
      <c r="B733" s="255"/>
      <c r="C733" s="256"/>
      <c r="D733" s="245" t="s">
        <v>239</v>
      </c>
      <c r="E733" s="257" t="s">
        <v>1</v>
      </c>
      <c r="F733" s="258" t="s">
        <v>258</v>
      </c>
      <c r="G733" s="256"/>
      <c r="H733" s="259">
        <v>35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5" t="s">
        <v>239</v>
      </c>
      <c r="AU733" s="265" t="s">
        <v>244</v>
      </c>
      <c r="AV733" s="14" t="s">
        <v>237</v>
      </c>
      <c r="AW733" s="14" t="s">
        <v>32</v>
      </c>
      <c r="AX733" s="14" t="s">
        <v>83</v>
      </c>
      <c r="AY733" s="265" t="s">
        <v>232</v>
      </c>
    </row>
    <row r="734" s="2" customFormat="1" ht="16.5" customHeight="1">
      <c r="A734" s="39"/>
      <c r="B734" s="40"/>
      <c r="C734" s="276" t="s">
        <v>860</v>
      </c>
      <c r="D734" s="276" t="s">
        <v>485</v>
      </c>
      <c r="E734" s="277" t="s">
        <v>3843</v>
      </c>
      <c r="F734" s="278" t="s">
        <v>3844</v>
      </c>
      <c r="G734" s="279" t="s">
        <v>293</v>
      </c>
      <c r="H734" s="280">
        <v>1</v>
      </c>
      <c r="I734" s="281"/>
      <c r="J734" s="282">
        <f>ROUND(I734*H734,2)</f>
        <v>0</v>
      </c>
      <c r="K734" s="283"/>
      <c r="L734" s="284"/>
      <c r="M734" s="285" t="s">
        <v>1</v>
      </c>
      <c r="N734" s="286" t="s">
        <v>41</v>
      </c>
      <c r="O734" s="92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273</v>
      </c>
      <c r="AT734" s="241" t="s">
        <v>485</v>
      </c>
      <c r="AU734" s="241" t="s">
        <v>244</v>
      </c>
      <c r="AY734" s="18" t="s">
        <v>232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237</v>
      </c>
      <c r="BM734" s="241" t="s">
        <v>2115</v>
      </c>
    </row>
    <row r="735" s="15" customFormat="1">
      <c r="A735" s="15"/>
      <c r="B735" s="266"/>
      <c r="C735" s="267"/>
      <c r="D735" s="245" t="s">
        <v>239</v>
      </c>
      <c r="E735" s="268" t="s">
        <v>1</v>
      </c>
      <c r="F735" s="269" t="s">
        <v>3805</v>
      </c>
      <c r="G735" s="267"/>
      <c r="H735" s="268" t="s">
        <v>1</v>
      </c>
      <c r="I735" s="270"/>
      <c r="J735" s="267"/>
      <c r="K735" s="267"/>
      <c r="L735" s="271"/>
      <c r="M735" s="272"/>
      <c r="N735" s="273"/>
      <c r="O735" s="273"/>
      <c r="P735" s="273"/>
      <c r="Q735" s="273"/>
      <c r="R735" s="273"/>
      <c r="S735" s="273"/>
      <c r="T735" s="27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5" t="s">
        <v>239</v>
      </c>
      <c r="AU735" s="275" t="s">
        <v>244</v>
      </c>
      <c r="AV735" s="15" t="s">
        <v>83</v>
      </c>
      <c r="AW735" s="15" t="s">
        <v>32</v>
      </c>
      <c r="AX735" s="15" t="s">
        <v>76</v>
      </c>
      <c r="AY735" s="275" t="s">
        <v>232</v>
      </c>
    </row>
    <row r="736" s="13" customFormat="1">
      <c r="A736" s="13"/>
      <c r="B736" s="243"/>
      <c r="C736" s="244"/>
      <c r="D736" s="245" t="s">
        <v>239</v>
      </c>
      <c r="E736" s="246" t="s">
        <v>1</v>
      </c>
      <c r="F736" s="247" t="s">
        <v>3835</v>
      </c>
      <c r="G736" s="244"/>
      <c r="H736" s="248">
        <v>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239</v>
      </c>
      <c r="AU736" s="254" t="s">
        <v>244</v>
      </c>
      <c r="AV736" s="13" t="s">
        <v>85</v>
      </c>
      <c r="AW736" s="13" t="s">
        <v>32</v>
      </c>
      <c r="AX736" s="13" t="s">
        <v>76</v>
      </c>
      <c r="AY736" s="254" t="s">
        <v>232</v>
      </c>
    </row>
    <row r="737" s="16" customFormat="1">
      <c r="A737" s="16"/>
      <c r="B737" s="287"/>
      <c r="C737" s="288"/>
      <c r="D737" s="245" t="s">
        <v>239</v>
      </c>
      <c r="E737" s="289" t="s">
        <v>1</v>
      </c>
      <c r="F737" s="290" t="s">
        <v>499</v>
      </c>
      <c r="G737" s="288"/>
      <c r="H737" s="291">
        <v>1</v>
      </c>
      <c r="I737" s="292"/>
      <c r="J737" s="288"/>
      <c r="K737" s="288"/>
      <c r="L737" s="293"/>
      <c r="M737" s="294"/>
      <c r="N737" s="295"/>
      <c r="O737" s="295"/>
      <c r="P737" s="295"/>
      <c r="Q737" s="295"/>
      <c r="R737" s="295"/>
      <c r="S737" s="295"/>
      <c r="T737" s="29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7" t="s">
        <v>239</v>
      </c>
      <c r="AU737" s="297" t="s">
        <v>244</v>
      </c>
      <c r="AV737" s="16" t="s">
        <v>244</v>
      </c>
      <c r="AW737" s="16" t="s">
        <v>32</v>
      </c>
      <c r="AX737" s="16" t="s">
        <v>76</v>
      </c>
      <c r="AY737" s="297" t="s">
        <v>232</v>
      </c>
    </row>
    <row r="738" s="14" customFormat="1">
      <c r="A738" s="14"/>
      <c r="B738" s="255"/>
      <c r="C738" s="256"/>
      <c r="D738" s="245" t="s">
        <v>239</v>
      </c>
      <c r="E738" s="257" t="s">
        <v>1</v>
      </c>
      <c r="F738" s="258" t="s">
        <v>258</v>
      </c>
      <c r="G738" s="256"/>
      <c r="H738" s="259">
        <v>1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5" t="s">
        <v>239</v>
      </c>
      <c r="AU738" s="265" t="s">
        <v>244</v>
      </c>
      <c r="AV738" s="14" t="s">
        <v>237</v>
      </c>
      <c r="AW738" s="14" t="s">
        <v>32</v>
      </c>
      <c r="AX738" s="14" t="s">
        <v>83</v>
      </c>
      <c r="AY738" s="265" t="s">
        <v>232</v>
      </c>
    </row>
    <row r="739" s="2" customFormat="1" ht="24.15" customHeight="1">
      <c r="A739" s="39"/>
      <c r="B739" s="40"/>
      <c r="C739" s="229" t="s">
        <v>864</v>
      </c>
      <c r="D739" s="229" t="s">
        <v>234</v>
      </c>
      <c r="E739" s="230" t="s">
        <v>3845</v>
      </c>
      <c r="F739" s="231" t="s">
        <v>3846</v>
      </c>
      <c r="G739" s="232" t="s">
        <v>293</v>
      </c>
      <c r="H739" s="233">
        <v>34</v>
      </c>
      <c r="I739" s="234"/>
      <c r="J739" s="235">
        <f>ROUND(I739*H739,2)</f>
        <v>0</v>
      </c>
      <c r="K739" s="236"/>
      <c r="L739" s="45"/>
      <c r="M739" s="237" t="s">
        <v>1</v>
      </c>
      <c r="N739" s="238" t="s">
        <v>41</v>
      </c>
      <c r="O739" s="92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1" t="s">
        <v>237</v>
      </c>
      <c r="AT739" s="241" t="s">
        <v>234</v>
      </c>
      <c r="AU739" s="241" t="s">
        <v>244</v>
      </c>
      <c r="AY739" s="18" t="s">
        <v>232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8" t="s">
        <v>83</v>
      </c>
      <c r="BK739" s="242">
        <f>ROUND(I739*H739,2)</f>
        <v>0</v>
      </c>
      <c r="BL739" s="18" t="s">
        <v>237</v>
      </c>
      <c r="BM739" s="241" t="s">
        <v>2118</v>
      </c>
    </row>
    <row r="740" s="15" customFormat="1">
      <c r="A740" s="15"/>
      <c r="B740" s="266"/>
      <c r="C740" s="267"/>
      <c r="D740" s="245" t="s">
        <v>239</v>
      </c>
      <c r="E740" s="268" t="s">
        <v>1</v>
      </c>
      <c r="F740" s="269" t="s">
        <v>3805</v>
      </c>
      <c r="G740" s="267"/>
      <c r="H740" s="268" t="s">
        <v>1</v>
      </c>
      <c r="I740" s="270"/>
      <c r="J740" s="267"/>
      <c r="K740" s="267"/>
      <c r="L740" s="271"/>
      <c r="M740" s="272"/>
      <c r="N740" s="273"/>
      <c r="O740" s="273"/>
      <c r="P740" s="273"/>
      <c r="Q740" s="273"/>
      <c r="R740" s="273"/>
      <c r="S740" s="273"/>
      <c r="T740" s="27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5" t="s">
        <v>239</v>
      </c>
      <c r="AU740" s="275" t="s">
        <v>244</v>
      </c>
      <c r="AV740" s="15" t="s">
        <v>83</v>
      </c>
      <c r="AW740" s="15" t="s">
        <v>32</v>
      </c>
      <c r="AX740" s="15" t="s">
        <v>76</v>
      </c>
      <c r="AY740" s="275" t="s">
        <v>232</v>
      </c>
    </row>
    <row r="741" s="13" customFormat="1">
      <c r="A741" s="13"/>
      <c r="B741" s="243"/>
      <c r="C741" s="244"/>
      <c r="D741" s="245" t="s">
        <v>239</v>
      </c>
      <c r="E741" s="246" t="s">
        <v>1</v>
      </c>
      <c r="F741" s="247" t="s">
        <v>3830</v>
      </c>
      <c r="G741" s="244"/>
      <c r="H741" s="248">
        <v>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239</v>
      </c>
      <c r="AU741" s="254" t="s">
        <v>244</v>
      </c>
      <c r="AV741" s="13" t="s">
        <v>85</v>
      </c>
      <c r="AW741" s="13" t="s">
        <v>32</v>
      </c>
      <c r="AX741" s="13" t="s">
        <v>76</v>
      </c>
      <c r="AY741" s="254" t="s">
        <v>232</v>
      </c>
    </row>
    <row r="742" s="16" customFormat="1">
      <c r="A742" s="16"/>
      <c r="B742" s="287"/>
      <c r="C742" s="288"/>
      <c r="D742" s="245" t="s">
        <v>239</v>
      </c>
      <c r="E742" s="289" t="s">
        <v>1</v>
      </c>
      <c r="F742" s="290" t="s">
        <v>499</v>
      </c>
      <c r="G742" s="288"/>
      <c r="H742" s="291">
        <v>1</v>
      </c>
      <c r="I742" s="292"/>
      <c r="J742" s="288"/>
      <c r="K742" s="288"/>
      <c r="L742" s="293"/>
      <c r="M742" s="294"/>
      <c r="N742" s="295"/>
      <c r="O742" s="295"/>
      <c r="P742" s="295"/>
      <c r="Q742" s="295"/>
      <c r="R742" s="295"/>
      <c r="S742" s="295"/>
      <c r="T742" s="29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97" t="s">
        <v>239</v>
      </c>
      <c r="AU742" s="297" t="s">
        <v>244</v>
      </c>
      <c r="AV742" s="16" t="s">
        <v>244</v>
      </c>
      <c r="AW742" s="16" t="s">
        <v>32</v>
      </c>
      <c r="AX742" s="16" t="s">
        <v>76</v>
      </c>
      <c r="AY742" s="297" t="s">
        <v>232</v>
      </c>
    </row>
    <row r="743" s="15" customFormat="1">
      <c r="A743" s="15"/>
      <c r="B743" s="266"/>
      <c r="C743" s="267"/>
      <c r="D743" s="245" t="s">
        <v>239</v>
      </c>
      <c r="E743" s="268" t="s">
        <v>1</v>
      </c>
      <c r="F743" s="269" t="s">
        <v>3847</v>
      </c>
      <c r="G743" s="267"/>
      <c r="H743" s="268" t="s">
        <v>1</v>
      </c>
      <c r="I743" s="270"/>
      <c r="J743" s="267"/>
      <c r="K743" s="267"/>
      <c r="L743" s="271"/>
      <c r="M743" s="272"/>
      <c r="N743" s="273"/>
      <c r="O743" s="273"/>
      <c r="P743" s="273"/>
      <c r="Q743" s="273"/>
      <c r="R743" s="273"/>
      <c r="S743" s="273"/>
      <c r="T743" s="27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5" t="s">
        <v>239</v>
      </c>
      <c r="AU743" s="275" t="s">
        <v>244</v>
      </c>
      <c r="AV743" s="15" t="s">
        <v>83</v>
      </c>
      <c r="AW743" s="15" t="s">
        <v>32</v>
      </c>
      <c r="AX743" s="15" t="s">
        <v>76</v>
      </c>
      <c r="AY743" s="275" t="s">
        <v>232</v>
      </c>
    </row>
    <row r="744" s="13" customFormat="1">
      <c r="A744" s="13"/>
      <c r="B744" s="243"/>
      <c r="C744" s="244"/>
      <c r="D744" s="245" t="s">
        <v>239</v>
      </c>
      <c r="E744" s="246" t="s">
        <v>1</v>
      </c>
      <c r="F744" s="247" t="s">
        <v>3808</v>
      </c>
      <c r="G744" s="244"/>
      <c r="H744" s="248">
        <v>7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239</v>
      </c>
      <c r="AU744" s="254" t="s">
        <v>244</v>
      </c>
      <c r="AV744" s="13" t="s">
        <v>85</v>
      </c>
      <c r="AW744" s="13" t="s">
        <v>32</v>
      </c>
      <c r="AX744" s="13" t="s">
        <v>76</v>
      </c>
      <c r="AY744" s="254" t="s">
        <v>232</v>
      </c>
    </row>
    <row r="745" s="13" customFormat="1">
      <c r="A745" s="13"/>
      <c r="B745" s="243"/>
      <c r="C745" s="244"/>
      <c r="D745" s="245" t="s">
        <v>239</v>
      </c>
      <c r="E745" s="246" t="s">
        <v>1</v>
      </c>
      <c r="F745" s="247" t="s">
        <v>3809</v>
      </c>
      <c r="G745" s="244"/>
      <c r="H745" s="248">
        <v>6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239</v>
      </c>
      <c r="AU745" s="254" t="s">
        <v>244</v>
      </c>
      <c r="AV745" s="13" t="s">
        <v>85</v>
      </c>
      <c r="AW745" s="13" t="s">
        <v>32</v>
      </c>
      <c r="AX745" s="13" t="s">
        <v>76</v>
      </c>
      <c r="AY745" s="254" t="s">
        <v>232</v>
      </c>
    </row>
    <row r="746" s="13" customFormat="1">
      <c r="A746" s="13"/>
      <c r="B746" s="243"/>
      <c r="C746" s="244"/>
      <c r="D746" s="245" t="s">
        <v>239</v>
      </c>
      <c r="E746" s="246" t="s">
        <v>1</v>
      </c>
      <c r="F746" s="247" t="s">
        <v>3848</v>
      </c>
      <c r="G746" s="244"/>
      <c r="H746" s="248">
        <v>4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239</v>
      </c>
      <c r="AU746" s="254" t="s">
        <v>244</v>
      </c>
      <c r="AV746" s="13" t="s">
        <v>85</v>
      </c>
      <c r="AW746" s="13" t="s">
        <v>32</v>
      </c>
      <c r="AX746" s="13" t="s">
        <v>76</v>
      </c>
      <c r="AY746" s="254" t="s">
        <v>232</v>
      </c>
    </row>
    <row r="747" s="13" customFormat="1">
      <c r="A747" s="13"/>
      <c r="B747" s="243"/>
      <c r="C747" s="244"/>
      <c r="D747" s="245" t="s">
        <v>239</v>
      </c>
      <c r="E747" s="246" t="s">
        <v>1</v>
      </c>
      <c r="F747" s="247" t="s">
        <v>3811</v>
      </c>
      <c r="G747" s="244"/>
      <c r="H747" s="248">
        <v>2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239</v>
      </c>
      <c r="AU747" s="254" t="s">
        <v>244</v>
      </c>
      <c r="AV747" s="13" t="s">
        <v>85</v>
      </c>
      <c r="AW747" s="13" t="s">
        <v>32</v>
      </c>
      <c r="AX747" s="13" t="s">
        <v>76</v>
      </c>
      <c r="AY747" s="254" t="s">
        <v>232</v>
      </c>
    </row>
    <row r="748" s="13" customFormat="1">
      <c r="A748" s="13"/>
      <c r="B748" s="243"/>
      <c r="C748" s="244"/>
      <c r="D748" s="245" t="s">
        <v>239</v>
      </c>
      <c r="E748" s="246" t="s">
        <v>1</v>
      </c>
      <c r="F748" s="247" t="s">
        <v>3812</v>
      </c>
      <c r="G748" s="244"/>
      <c r="H748" s="248">
        <v>2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239</v>
      </c>
      <c r="AU748" s="254" t="s">
        <v>244</v>
      </c>
      <c r="AV748" s="13" t="s">
        <v>85</v>
      </c>
      <c r="AW748" s="13" t="s">
        <v>32</v>
      </c>
      <c r="AX748" s="13" t="s">
        <v>76</v>
      </c>
      <c r="AY748" s="254" t="s">
        <v>232</v>
      </c>
    </row>
    <row r="749" s="13" customFormat="1">
      <c r="A749" s="13"/>
      <c r="B749" s="243"/>
      <c r="C749" s="244"/>
      <c r="D749" s="245" t="s">
        <v>239</v>
      </c>
      <c r="E749" s="246" t="s">
        <v>1</v>
      </c>
      <c r="F749" s="247" t="s">
        <v>3813</v>
      </c>
      <c r="G749" s="244"/>
      <c r="H749" s="248">
        <v>2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239</v>
      </c>
      <c r="AU749" s="254" t="s">
        <v>244</v>
      </c>
      <c r="AV749" s="13" t="s">
        <v>85</v>
      </c>
      <c r="AW749" s="13" t="s">
        <v>32</v>
      </c>
      <c r="AX749" s="13" t="s">
        <v>76</v>
      </c>
      <c r="AY749" s="254" t="s">
        <v>232</v>
      </c>
    </row>
    <row r="750" s="13" customFormat="1">
      <c r="A750" s="13"/>
      <c r="B750" s="243"/>
      <c r="C750" s="244"/>
      <c r="D750" s="245" t="s">
        <v>239</v>
      </c>
      <c r="E750" s="246" t="s">
        <v>1</v>
      </c>
      <c r="F750" s="247" t="s">
        <v>3814</v>
      </c>
      <c r="G750" s="244"/>
      <c r="H750" s="248">
        <v>2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239</v>
      </c>
      <c r="AU750" s="254" t="s">
        <v>244</v>
      </c>
      <c r="AV750" s="13" t="s">
        <v>85</v>
      </c>
      <c r="AW750" s="13" t="s">
        <v>32</v>
      </c>
      <c r="AX750" s="13" t="s">
        <v>76</v>
      </c>
      <c r="AY750" s="254" t="s">
        <v>232</v>
      </c>
    </row>
    <row r="751" s="13" customFormat="1">
      <c r="A751" s="13"/>
      <c r="B751" s="243"/>
      <c r="C751" s="244"/>
      <c r="D751" s="245" t="s">
        <v>239</v>
      </c>
      <c r="E751" s="246" t="s">
        <v>1</v>
      </c>
      <c r="F751" s="247" t="s">
        <v>3815</v>
      </c>
      <c r="G751" s="244"/>
      <c r="H751" s="248">
        <v>4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239</v>
      </c>
      <c r="AU751" s="254" t="s">
        <v>244</v>
      </c>
      <c r="AV751" s="13" t="s">
        <v>85</v>
      </c>
      <c r="AW751" s="13" t="s">
        <v>32</v>
      </c>
      <c r="AX751" s="13" t="s">
        <v>76</v>
      </c>
      <c r="AY751" s="254" t="s">
        <v>232</v>
      </c>
    </row>
    <row r="752" s="13" customFormat="1">
      <c r="A752" s="13"/>
      <c r="B752" s="243"/>
      <c r="C752" s="244"/>
      <c r="D752" s="245" t="s">
        <v>239</v>
      </c>
      <c r="E752" s="246" t="s">
        <v>1</v>
      </c>
      <c r="F752" s="247" t="s">
        <v>3816</v>
      </c>
      <c r="G752" s="244"/>
      <c r="H752" s="248">
        <v>4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239</v>
      </c>
      <c r="AU752" s="254" t="s">
        <v>244</v>
      </c>
      <c r="AV752" s="13" t="s">
        <v>85</v>
      </c>
      <c r="AW752" s="13" t="s">
        <v>32</v>
      </c>
      <c r="AX752" s="13" t="s">
        <v>76</v>
      </c>
      <c r="AY752" s="254" t="s">
        <v>232</v>
      </c>
    </row>
    <row r="753" s="16" customFormat="1">
      <c r="A753" s="16"/>
      <c r="B753" s="287"/>
      <c r="C753" s="288"/>
      <c r="D753" s="245" t="s">
        <v>239</v>
      </c>
      <c r="E753" s="289" t="s">
        <v>1</v>
      </c>
      <c r="F753" s="290" t="s">
        <v>499</v>
      </c>
      <c r="G753" s="288"/>
      <c r="H753" s="291">
        <v>33</v>
      </c>
      <c r="I753" s="292"/>
      <c r="J753" s="288"/>
      <c r="K753" s="288"/>
      <c r="L753" s="293"/>
      <c r="M753" s="294"/>
      <c r="N753" s="295"/>
      <c r="O753" s="295"/>
      <c r="P753" s="295"/>
      <c r="Q753" s="295"/>
      <c r="R753" s="295"/>
      <c r="S753" s="295"/>
      <c r="T753" s="29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97" t="s">
        <v>239</v>
      </c>
      <c r="AU753" s="297" t="s">
        <v>244</v>
      </c>
      <c r="AV753" s="16" t="s">
        <v>244</v>
      </c>
      <c r="AW753" s="16" t="s">
        <v>32</v>
      </c>
      <c r="AX753" s="16" t="s">
        <v>76</v>
      </c>
      <c r="AY753" s="297" t="s">
        <v>232</v>
      </c>
    </row>
    <row r="754" s="14" customFormat="1">
      <c r="A754" s="14"/>
      <c r="B754" s="255"/>
      <c r="C754" s="256"/>
      <c r="D754" s="245" t="s">
        <v>239</v>
      </c>
      <c r="E754" s="257" t="s">
        <v>1</v>
      </c>
      <c r="F754" s="258" t="s">
        <v>258</v>
      </c>
      <c r="G754" s="256"/>
      <c r="H754" s="259">
        <v>34</v>
      </c>
      <c r="I754" s="260"/>
      <c r="J754" s="256"/>
      <c r="K754" s="256"/>
      <c r="L754" s="261"/>
      <c r="M754" s="262"/>
      <c r="N754" s="263"/>
      <c r="O754" s="263"/>
      <c r="P754" s="263"/>
      <c r="Q754" s="263"/>
      <c r="R754" s="263"/>
      <c r="S754" s="263"/>
      <c r="T754" s="26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5" t="s">
        <v>239</v>
      </c>
      <c r="AU754" s="265" t="s">
        <v>244</v>
      </c>
      <c r="AV754" s="14" t="s">
        <v>237</v>
      </c>
      <c r="AW754" s="14" t="s">
        <v>32</v>
      </c>
      <c r="AX754" s="14" t="s">
        <v>83</v>
      </c>
      <c r="AY754" s="265" t="s">
        <v>232</v>
      </c>
    </row>
    <row r="755" s="2" customFormat="1" ht="16.5" customHeight="1">
      <c r="A755" s="39"/>
      <c r="B755" s="40"/>
      <c r="C755" s="276" t="s">
        <v>868</v>
      </c>
      <c r="D755" s="276" t="s">
        <v>485</v>
      </c>
      <c r="E755" s="277" t="s">
        <v>3849</v>
      </c>
      <c r="F755" s="278" t="s">
        <v>3850</v>
      </c>
      <c r="G755" s="279" t="s">
        <v>293</v>
      </c>
      <c r="H755" s="280">
        <v>38</v>
      </c>
      <c r="I755" s="281"/>
      <c r="J755" s="282">
        <f>ROUND(I755*H755,2)</f>
        <v>0</v>
      </c>
      <c r="K755" s="283"/>
      <c r="L755" s="284"/>
      <c r="M755" s="285" t="s">
        <v>1</v>
      </c>
      <c r="N755" s="286" t="s">
        <v>41</v>
      </c>
      <c r="O755" s="92"/>
      <c r="P755" s="239">
        <f>O755*H755</f>
        <v>0</v>
      </c>
      <c r="Q755" s="239">
        <v>0</v>
      </c>
      <c r="R755" s="239">
        <f>Q755*H755</f>
        <v>0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273</v>
      </c>
      <c r="AT755" s="241" t="s">
        <v>485</v>
      </c>
      <c r="AU755" s="241" t="s">
        <v>244</v>
      </c>
      <c r="AY755" s="18" t="s">
        <v>232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83</v>
      </c>
      <c r="BK755" s="242">
        <f>ROUND(I755*H755,2)</f>
        <v>0</v>
      </c>
      <c r="BL755" s="18" t="s">
        <v>237</v>
      </c>
      <c r="BM755" s="241" t="s">
        <v>2121</v>
      </c>
    </row>
    <row r="756" s="15" customFormat="1">
      <c r="A756" s="15"/>
      <c r="B756" s="266"/>
      <c r="C756" s="267"/>
      <c r="D756" s="245" t="s">
        <v>239</v>
      </c>
      <c r="E756" s="268" t="s">
        <v>1</v>
      </c>
      <c r="F756" s="269" t="s">
        <v>3805</v>
      </c>
      <c r="G756" s="267"/>
      <c r="H756" s="268" t="s">
        <v>1</v>
      </c>
      <c r="I756" s="270"/>
      <c r="J756" s="267"/>
      <c r="K756" s="267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239</v>
      </c>
      <c r="AU756" s="275" t="s">
        <v>244</v>
      </c>
      <c r="AV756" s="15" t="s">
        <v>83</v>
      </c>
      <c r="AW756" s="15" t="s">
        <v>32</v>
      </c>
      <c r="AX756" s="15" t="s">
        <v>76</v>
      </c>
      <c r="AY756" s="275" t="s">
        <v>232</v>
      </c>
    </row>
    <row r="757" s="13" customFormat="1">
      <c r="A757" s="13"/>
      <c r="B757" s="243"/>
      <c r="C757" s="244"/>
      <c r="D757" s="245" t="s">
        <v>239</v>
      </c>
      <c r="E757" s="246" t="s">
        <v>1</v>
      </c>
      <c r="F757" s="247" t="s">
        <v>3830</v>
      </c>
      <c r="G757" s="244"/>
      <c r="H757" s="248">
        <v>1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239</v>
      </c>
      <c r="AU757" s="254" t="s">
        <v>244</v>
      </c>
      <c r="AV757" s="13" t="s">
        <v>85</v>
      </c>
      <c r="AW757" s="13" t="s">
        <v>32</v>
      </c>
      <c r="AX757" s="13" t="s">
        <v>76</v>
      </c>
      <c r="AY757" s="254" t="s">
        <v>232</v>
      </c>
    </row>
    <row r="758" s="16" customFormat="1">
      <c r="A758" s="16"/>
      <c r="B758" s="287"/>
      <c r="C758" s="288"/>
      <c r="D758" s="245" t="s">
        <v>239</v>
      </c>
      <c r="E758" s="289" t="s">
        <v>1</v>
      </c>
      <c r="F758" s="290" t="s">
        <v>499</v>
      </c>
      <c r="G758" s="288"/>
      <c r="H758" s="291">
        <v>1</v>
      </c>
      <c r="I758" s="292"/>
      <c r="J758" s="288"/>
      <c r="K758" s="288"/>
      <c r="L758" s="293"/>
      <c r="M758" s="294"/>
      <c r="N758" s="295"/>
      <c r="O758" s="295"/>
      <c r="P758" s="295"/>
      <c r="Q758" s="295"/>
      <c r="R758" s="295"/>
      <c r="S758" s="295"/>
      <c r="T758" s="29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97" t="s">
        <v>239</v>
      </c>
      <c r="AU758" s="297" t="s">
        <v>244</v>
      </c>
      <c r="AV758" s="16" t="s">
        <v>244</v>
      </c>
      <c r="AW758" s="16" t="s">
        <v>32</v>
      </c>
      <c r="AX758" s="16" t="s">
        <v>76</v>
      </c>
      <c r="AY758" s="297" t="s">
        <v>232</v>
      </c>
    </row>
    <row r="759" s="15" customFormat="1">
      <c r="A759" s="15"/>
      <c r="B759" s="266"/>
      <c r="C759" s="267"/>
      <c r="D759" s="245" t="s">
        <v>239</v>
      </c>
      <c r="E759" s="268" t="s">
        <v>1</v>
      </c>
      <c r="F759" s="269" t="s">
        <v>3847</v>
      </c>
      <c r="G759" s="267"/>
      <c r="H759" s="268" t="s">
        <v>1</v>
      </c>
      <c r="I759" s="270"/>
      <c r="J759" s="267"/>
      <c r="K759" s="267"/>
      <c r="L759" s="271"/>
      <c r="M759" s="272"/>
      <c r="N759" s="273"/>
      <c r="O759" s="273"/>
      <c r="P759" s="273"/>
      <c r="Q759" s="273"/>
      <c r="R759" s="273"/>
      <c r="S759" s="273"/>
      <c r="T759" s="27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5" t="s">
        <v>239</v>
      </c>
      <c r="AU759" s="275" t="s">
        <v>244</v>
      </c>
      <c r="AV759" s="15" t="s">
        <v>83</v>
      </c>
      <c r="AW759" s="15" t="s">
        <v>32</v>
      </c>
      <c r="AX759" s="15" t="s">
        <v>76</v>
      </c>
      <c r="AY759" s="275" t="s">
        <v>232</v>
      </c>
    </row>
    <row r="760" s="13" customFormat="1">
      <c r="A760" s="13"/>
      <c r="B760" s="243"/>
      <c r="C760" s="244"/>
      <c r="D760" s="245" t="s">
        <v>239</v>
      </c>
      <c r="E760" s="246" t="s">
        <v>1</v>
      </c>
      <c r="F760" s="247" t="s">
        <v>3808</v>
      </c>
      <c r="G760" s="244"/>
      <c r="H760" s="248">
        <v>7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239</v>
      </c>
      <c r="AU760" s="254" t="s">
        <v>244</v>
      </c>
      <c r="AV760" s="13" t="s">
        <v>85</v>
      </c>
      <c r="AW760" s="13" t="s">
        <v>32</v>
      </c>
      <c r="AX760" s="13" t="s">
        <v>76</v>
      </c>
      <c r="AY760" s="254" t="s">
        <v>232</v>
      </c>
    </row>
    <row r="761" s="13" customFormat="1">
      <c r="A761" s="13"/>
      <c r="B761" s="243"/>
      <c r="C761" s="244"/>
      <c r="D761" s="245" t="s">
        <v>239</v>
      </c>
      <c r="E761" s="246" t="s">
        <v>1</v>
      </c>
      <c r="F761" s="247" t="s">
        <v>3809</v>
      </c>
      <c r="G761" s="244"/>
      <c r="H761" s="248">
        <v>6</v>
      </c>
      <c r="I761" s="249"/>
      <c r="J761" s="244"/>
      <c r="K761" s="244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239</v>
      </c>
      <c r="AU761" s="254" t="s">
        <v>244</v>
      </c>
      <c r="AV761" s="13" t="s">
        <v>85</v>
      </c>
      <c r="AW761" s="13" t="s">
        <v>32</v>
      </c>
      <c r="AX761" s="13" t="s">
        <v>76</v>
      </c>
      <c r="AY761" s="254" t="s">
        <v>232</v>
      </c>
    </row>
    <row r="762" s="13" customFormat="1">
      <c r="A762" s="13"/>
      <c r="B762" s="243"/>
      <c r="C762" s="244"/>
      <c r="D762" s="245" t="s">
        <v>239</v>
      </c>
      <c r="E762" s="246" t="s">
        <v>1</v>
      </c>
      <c r="F762" s="247" t="s">
        <v>3810</v>
      </c>
      <c r="G762" s="244"/>
      <c r="H762" s="248">
        <v>8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239</v>
      </c>
      <c r="AU762" s="254" t="s">
        <v>244</v>
      </c>
      <c r="AV762" s="13" t="s">
        <v>85</v>
      </c>
      <c r="AW762" s="13" t="s">
        <v>32</v>
      </c>
      <c r="AX762" s="13" t="s">
        <v>76</v>
      </c>
      <c r="AY762" s="254" t="s">
        <v>232</v>
      </c>
    </row>
    <row r="763" s="13" customFormat="1">
      <c r="A763" s="13"/>
      <c r="B763" s="243"/>
      <c r="C763" s="244"/>
      <c r="D763" s="245" t="s">
        <v>239</v>
      </c>
      <c r="E763" s="246" t="s">
        <v>1</v>
      </c>
      <c r="F763" s="247" t="s">
        <v>3811</v>
      </c>
      <c r="G763" s="244"/>
      <c r="H763" s="248">
        <v>2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239</v>
      </c>
      <c r="AU763" s="254" t="s">
        <v>244</v>
      </c>
      <c r="AV763" s="13" t="s">
        <v>85</v>
      </c>
      <c r="AW763" s="13" t="s">
        <v>32</v>
      </c>
      <c r="AX763" s="13" t="s">
        <v>76</v>
      </c>
      <c r="AY763" s="254" t="s">
        <v>232</v>
      </c>
    </row>
    <row r="764" s="13" customFormat="1">
      <c r="A764" s="13"/>
      <c r="B764" s="243"/>
      <c r="C764" s="244"/>
      <c r="D764" s="245" t="s">
        <v>239</v>
      </c>
      <c r="E764" s="246" t="s">
        <v>1</v>
      </c>
      <c r="F764" s="247" t="s">
        <v>3812</v>
      </c>
      <c r="G764" s="244"/>
      <c r="H764" s="248">
        <v>2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239</v>
      </c>
      <c r="AU764" s="254" t="s">
        <v>244</v>
      </c>
      <c r="AV764" s="13" t="s">
        <v>85</v>
      </c>
      <c r="AW764" s="13" t="s">
        <v>32</v>
      </c>
      <c r="AX764" s="13" t="s">
        <v>76</v>
      </c>
      <c r="AY764" s="254" t="s">
        <v>232</v>
      </c>
    </row>
    <row r="765" s="13" customFormat="1">
      <c r="A765" s="13"/>
      <c r="B765" s="243"/>
      <c r="C765" s="244"/>
      <c r="D765" s="245" t="s">
        <v>239</v>
      </c>
      <c r="E765" s="246" t="s">
        <v>1</v>
      </c>
      <c r="F765" s="247" t="s">
        <v>3813</v>
      </c>
      <c r="G765" s="244"/>
      <c r="H765" s="248">
        <v>2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239</v>
      </c>
      <c r="AU765" s="254" t="s">
        <v>244</v>
      </c>
      <c r="AV765" s="13" t="s">
        <v>85</v>
      </c>
      <c r="AW765" s="13" t="s">
        <v>32</v>
      </c>
      <c r="AX765" s="13" t="s">
        <v>76</v>
      </c>
      <c r="AY765" s="254" t="s">
        <v>232</v>
      </c>
    </row>
    <row r="766" s="13" customFormat="1">
      <c r="A766" s="13"/>
      <c r="B766" s="243"/>
      <c r="C766" s="244"/>
      <c r="D766" s="245" t="s">
        <v>239</v>
      </c>
      <c r="E766" s="246" t="s">
        <v>1</v>
      </c>
      <c r="F766" s="247" t="s">
        <v>3814</v>
      </c>
      <c r="G766" s="244"/>
      <c r="H766" s="248">
        <v>2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239</v>
      </c>
      <c r="AU766" s="254" t="s">
        <v>244</v>
      </c>
      <c r="AV766" s="13" t="s">
        <v>85</v>
      </c>
      <c r="AW766" s="13" t="s">
        <v>32</v>
      </c>
      <c r="AX766" s="13" t="s">
        <v>76</v>
      </c>
      <c r="AY766" s="254" t="s">
        <v>232</v>
      </c>
    </row>
    <row r="767" s="13" customFormat="1">
      <c r="A767" s="13"/>
      <c r="B767" s="243"/>
      <c r="C767" s="244"/>
      <c r="D767" s="245" t="s">
        <v>239</v>
      </c>
      <c r="E767" s="246" t="s">
        <v>1</v>
      </c>
      <c r="F767" s="247" t="s">
        <v>3815</v>
      </c>
      <c r="G767" s="244"/>
      <c r="H767" s="248">
        <v>4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239</v>
      </c>
      <c r="AU767" s="254" t="s">
        <v>244</v>
      </c>
      <c r="AV767" s="13" t="s">
        <v>85</v>
      </c>
      <c r="AW767" s="13" t="s">
        <v>32</v>
      </c>
      <c r="AX767" s="13" t="s">
        <v>76</v>
      </c>
      <c r="AY767" s="254" t="s">
        <v>232</v>
      </c>
    </row>
    <row r="768" s="13" customFormat="1">
      <c r="A768" s="13"/>
      <c r="B768" s="243"/>
      <c r="C768" s="244"/>
      <c r="D768" s="245" t="s">
        <v>239</v>
      </c>
      <c r="E768" s="246" t="s">
        <v>1</v>
      </c>
      <c r="F768" s="247" t="s">
        <v>3816</v>
      </c>
      <c r="G768" s="244"/>
      <c r="H768" s="248">
        <v>4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239</v>
      </c>
      <c r="AU768" s="254" t="s">
        <v>244</v>
      </c>
      <c r="AV768" s="13" t="s">
        <v>85</v>
      </c>
      <c r="AW768" s="13" t="s">
        <v>32</v>
      </c>
      <c r="AX768" s="13" t="s">
        <v>76</v>
      </c>
      <c r="AY768" s="254" t="s">
        <v>232</v>
      </c>
    </row>
    <row r="769" s="16" customFormat="1">
      <c r="A769" s="16"/>
      <c r="B769" s="287"/>
      <c r="C769" s="288"/>
      <c r="D769" s="245" t="s">
        <v>239</v>
      </c>
      <c r="E769" s="289" t="s">
        <v>1</v>
      </c>
      <c r="F769" s="290" t="s">
        <v>499</v>
      </c>
      <c r="G769" s="288"/>
      <c r="H769" s="291">
        <v>37</v>
      </c>
      <c r="I769" s="292"/>
      <c r="J769" s="288"/>
      <c r="K769" s="288"/>
      <c r="L769" s="293"/>
      <c r="M769" s="294"/>
      <c r="N769" s="295"/>
      <c r="O769" s="295"/>
      <c r="P769" s="295"/>
      <c r="Q769" s="295"/>
      <c r="R769" s="295"/>
      <c r="S769" s="295"/>
      <c r="T769" s="29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97" t="s">
        <v>239</v>
      </c>
      <c r="AU769" s="297" t="s">
        <v>244</v>
      </c>
      <c r="AV769" s="16" t="s">
        <v>244</v>
      </c>
      <c r="AW769" s="16" t="s">
        <v>32</v>
      </c>
      <c r="AX769" s="16" t="s">
        <v>76</v>
      </c>
      <c r="AY769" s="297" t="s">
        <v>232</v>
      </c>
    </row>
    <row r="770" s="14" customFormat="1">
      <c r="A770" s="14"/>
      <c r="B770" s="255"/>
      <c r="C770" s="256"/>
      <c r="D770" s="245" t="s">
        <v>239</v>
      </c>
      <c r="E770" s="257" t="s">
        <v>1</v>
      </c>
      <c r="F770" s="258" t="s">
        <v>258</v>
      </c>
      <c r="G770" s="256"/>
      <c r="H770" s="259">
        <v>38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5" t="s">
        <v>239</v>
      </c>
      <c r="AU770" s="265" t="s">
        <v>244</v>
      </c>
      <c r="AV770" s="14" t="s">
        <v>237</v>
      </c>
      <c r="AW770" s="14" t="s">
        <v>32</v>
      </c>
      <c r="AX770" s="14" t="s">
        <v>83</v>
      </c>
      <c r="AY770" s="265" t="s">
        <v>232</v>
      </c>
    </row>
    <row r="771" s="2" customFormat="1" ht="33" customHeight="1">
      <c r="A771" s="39"/>
      <c r="B771" s="40"/>
      <c r="C771" s="229" t="s">
        <v>872</v>
      </c>
      <c r="D771" s="229" t="s">
        <v>234</v>
      </c>
      <c r="E771" s="230" t="s">
        <v>3851</v>
      </c>
      <c r="F771" s="231" t="s">
        <v>3852</v>
      </c>
      <c r="G771" s="232" t="s">
        <v>164</v>
      </c>
      <c r="H771" s="233">
        <v>7981.5799999999999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237</v>
      </c>
      <c r="AT771" s="241" t="s">
        <v>234</v>
      </c>
      <c r="AU771" s="241" t="s">
        <v>244</v>
      </c>
      <c r="AY771" s="18" t="s">
        <v>232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237</v>
      </c>
      <c r="BM771" s="241" t="s">
        <v>2122</v>
      </c>
    </row>
    <row r="772" s="15" customFormat="1">
      <c r="A772" s="15"/>
      <c r="B772" s="266"/>
      <c r="C772" s="267"/>
      <c r="D772" s="245" t="s">
        <v>239</v>
      </c>
      <c r="E772" s="268" t="s">
        <v>1</v>
      </c>
      <c r="F772" s="269" t="s">
        <v>3853</v>
      </c>
      <c r="G772" s="267"/>
      <c r="H772" s="268" t="s">
        <v>1</v>
      </c>
      <c r="I772" s="270"/>
      <c r="J772" s="267"/>
      <c r="K772" s="267"/>
      <c r="L772" s="271"/>
      <c r="M772" s="272"/>
      <c r="N772" s="273"/>
      <c r="O772" s="273"/>
      <c r="P772" s="273"/>
      <c r="Q772" s="273"/>
      <c r="R772" s="273"/>
      <c r="S772" s="273"/>
      <c r="T772" s="27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5" t="s">
        <v>239</v>
      </c>
      <c r="AU772" s="275" t="s">
        <v>244</v>
      </c>
      <c r="AV772" s="15" t="s">
        <v>83</v>
      </c>
      <c r="AW772" s="15" t="s">
        <v>32</v>
      </c>
      <c r="AX772" s="15" t="s">
        <v>76</v>
      </c>
      <c r="AY772" s="275" t="s">
        <v>232</v>
      </c>
    </row>
    <row r="773" s="13" customFormat="1">
      <c r="A773" s="13"/>
      <c r="B773" s="243"/>
      <c r="C773" s="244"/>
      <c r="D773" s="245" t="s">
        <v>239</v>
      </c>
      <c r="E773" s="246" t="s">
        <v>1</v>
      </c>
      <c r="F773" s="247" t="s">
        <v>3854</v>
      </c>
      <c r="G773" s="244"/>
      <c r="H773" s="248">
        <v>67.129999999999995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239</v>
      </c>
      <c r="AU773" s="254" t="s">
        <v>244</v>
      </c>
      <c r="AV773" s="13" t="s">
        <v>85</v>
      </c>
      <c r="AW773" s="13" t="s">
        <v>32</v>
      </c>
      <c r="AX773" s="13" t="s">
        <v>76</v>
      </c>
      <c r="AY773" s="254" t="s">
        <v>232</v>
      </c>
    </row>
    <row r="774" s="13" customFormat="1">
      <c r="A774" s="13"/>
      <c r="B774" s="243"/>
      <c r="C774" s="244"/>
      <c r="D774" s="245" t="s">
        <v>239</v>
      </c>
      <c r="E774" s="246" t="s">
        <v>1</v>
      </c>
      <c r="F774" s="247" t="s">
        <v>3855</v>
      </c>
      <c r="G774" s="244"/>
      <c r="H774" s="248">
        <v>63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239</v>
      </c>
      <c r="AU774" s="254" t="s">
        <v>244</v>
      </c>
      <c r="AV774" s="13" t="s">
        <v>85</v>
      </c>
      <c r="AW774" s="13" t="s">
        <v>32</v>
      </c>
      <c r="AX774" s="13" t="s">
        <v>76</v>
      </c>
      <c r="AY774" s="254" t="s">
        <v>232</v>
      </c>
    </row>
    <row r="775" s="13" customFormat="1">
      <c r="A775" s="13"/>
      <c r="B775" s="243"/>
      <c r="C775" s="244"/>
      <c r="D775" s="245" t="s">
        <v>239</v>
      </c>
      <c r="E775" s="246" t="s">
        <v>1</v>
      </c>
      <c r="F775" s="247" t="s">
        <v>3856</v>
      </c>
      <c r="G775" s="244"/>
      <c r="H775" s="248">
        <v>385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239</v>
      </c>
      <c r="AU775" s="254" t="s">
        <v>244</v>
      </c>
      <c r="AV775" s="13" t="s">
        <v>85</v>
      </c>
      <c r="AW775" s="13" t="s">
        <v>32</v>
      </c>
      <c r="AX775" s="13" t="s">
        <v>76</v>
      </c>
      <c r="AY775" s="254" t="s">
        <v>232</v>
      </c>
    </row>
    <row r="776" s="16" customFormat="1">
      <c r="A776" s="16"/>
      <c r="B776" s="287"/>
      <c r="C776" s="288"/>
      <c r="D776" s="245" t="s">
        <v>239</v>
      </c>
      <c r="E776" s="289" t="s">
        <v>1</v>
      </c>
      <c r="F776" s="290" t="s">
        <v>499</v>
      </c>
      <c r="G776" s="288"/>
      <c r="H776" s="291">
        <v>515.13</v>
      </c>
      <c r="I776" s="292"/>
      <c r="J776" s="288"/>
      <c r="K776" s="288"/>
      <c r="L776" s="293"/>
      <c r="M776" s="294"/>
      <c r="N776" s="295"/>
      <c r="O776" s="295"/>
      <c r="P776" s="295"/>
      <c r="Q776" s="295"/>
      <c r="R776" s="295"/>
      <c r="S776" s="295"/>
      <c r="T776" s="29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97" t="s">
        <v>239</v>
      </c>
      <c r="AU776" s="297" t="s">
        <v>244</v>
      </c>
      <c r="AV776" s="16" t="s">
        <v>244</v>
      </c>
      <c r="AW776" s="16" t="s">
        <v>32</v>
      </c>
      <c r="AX776" s="16" t="s">
        <v>76</v>
      </c>
      <c r="AY776" s="297" t="s">
        <v>232</v>
      </c>
    </row>
    <row r="777" s="15" customFormat="1">
      <c r="A777" s="15"/>
      <c r="B777" s="266"/>
      <c r="C777" s="267"/>
      <c r="D777" s="245" t="s">
        <v>239</v>
      </c>
      <c r="E777" s="268" t="s">
        <v>1</v>
      </c>
      <c r="F777" s="269" t="s">
        <v>3857</v>
      </c>
      <c r="G777" s="267"/>
      <c r="H777" s="268" t="s">
        <v>1</v>
      </c>
      <c r="I777" s="270"/>
      <c r="J777" s="267"/>
      <c r="K777" s="267"/>
      <c r="L777" s="271"/>
      <c r="M777" s="272"/>
      <c r="N777" s="273"/>
      <c r="O777" s="273"/>
      <c r="P777" s="273"/>
      <c r="Q777" s="273"/>
      <c r="R777" s="273"/>
      <c r="S777" s="273"/>
      <c r="T777" s="27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5" t="s">
        <v>239</v>
      </c>
      <c r="AU777" s="275" t="s">
        <v>244</v>
      </c>
      <c r="AV777" s="15" t="s">
        <v>83</v>
      </c>
      <c r="AW777" s="15" t="s">
        <v>32</v>
      </c>
      <c r="AX777" s="15" t="s">
        <v>76</v>
      </c>
      <c r="AY777" s="275" t="s">
        <v>232</v>
      </c>
    </row>
    <row r="778" s="13" customFormat="1">
      <c r="A778" s="13"/>
      <c r="B778" s="243"/>
      <c r="C778" s="244"/>
      <c r="D778" s="245" t="s">
        <v>239</v>
      </c>
      <c r="E778" s="246" t="s">
        <v>1</v>
      </c>
      <c r="F778" s="247" t="s">
        <v>3858</v>
      </c>
      <c r="G778" s="244"/>
      <c r="H778" s="248">
        <v>7422.8500000000004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239</v>
      </c>
      <c r="AU778" s="254" t="s">
        <v>244</v>
      </c>
      <c r="AV778" s="13" t="s">
        <v>85</v>
      </c>
      <c r="AW778" s="13" t="s">
        <v>32</v>
      </c>
      <c r="AX778" s="13" t="s">
        <v>76</v>
      </c>
      <c r="AY778" s="254" t="s">
        <v>232</v>
      </c>
    </row>
    <row r="779" s="13" customFormat="1">
      <c r="A779" s="13"/>
      <c r="B779" s="243"/>
      <c r="C779" s="244"/>
      <c r="D779" s="245" t="s">
        <v>239</v>
      </c>
      <c r="E779" s="246" t="s">
        <v>1</v>
      </c>
      <c r="F779" s="247" t="s">
        <v>3859</v>
      </c>
      <c r="G779" s="244"/>
      <c r="H779" s="248">
        <v>43.600000000000001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239</v>
      </c>
      <c r="AU779" s="254" t="s">
        <v>244</v>
      </c>
      <c r="AV779" s="13" t="s">
        <v>85</v>
      </c>
      <c r="AW779" s="13" t="s">
        <v>32</v>
      </c>
      <c r="AX779" s="13" t="s">
        <v>76</v>
      </c>
      <c r="AY779" s="254" t="s">
        <v>232</v>
      </c>
    </row>
    <row r="780" s="16" customFormat="1">
      <c r="A780" s="16"/>
      <c r="B780" s="287"/>
      <c r="C780" s="288"/>
      <c r="D780" s="245" t="s">
        <v>239</v>
      </c>
      <c r="E780" s="289" t="s">
        <v>1</v>
      </c>
      <c r="F780" s="290" t="s">
        <v>499</v>
      </c>
      <c r="G780" s="288"/>
      <c r="H780" s="291">
        <v>7466.4500000000007</v>
      </c>
      <c r="I780" s="292"/>
      <c r="J780" s="288"/>
      <c r="K780" s="288"/>
      <c r="L780" s="293"/>
      <c r="M780" s="294"/>
      <c r="N780" s="295"/>
      <c r="O780" s="295"/>
      <c r="P780" s="295"/>
      <c r="Q780" s="295"/>
      <c r="R780" s="295"/>
      <c r="S780" s="295"/>
      <c r="T780" s="29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T780" s="297" t="s">
        <v>239</v>
      </c>
      <c r="AU780" s="297" t="s">
        <v>244</v>
      </c>
      <c r="AV780" s="16" t="s">
        <v>244</v>
      </c>
      <c r="AW780" s="16" t="s">
        <v>32</v>
      </c>
      <c r="AX780" s="16" t="s">
        <v>76</v>
      </c>
      <c r="AY780" s="297" t="s">
        <v>232</v>
      </c>
    </row>
    <row r="781" s="14" customFormat="1">
      <c r="A781" s="14"/>
      <c r="B781" s="255"/>
      <c r="C781" s="256"/>
      <c r="D781" s="245" t="s">
        <v>239</v>
      </c>
      <c r="E781" s="257" t="s">
        <v>1</v>
      </c>
      <c r="F781" s="258" t="s">
        <v>258</v>
      </c>
      <c r="G781" s="256"/>
      <c r="H781" s="259">
        <v>7981.5800000000008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5" t="s">
        <v>239</v>
      </c>
      <c r="AU781" s="265" t="s">
        <v>244</v>
      </c>
      <c r="AV781" s="14" t="s">
        <v>237</v>
      </c>
      <c r="AW781" s="14" t="s">
        <v>32</v>
      </c>
      <c r="AX781" s="14" t="s">
        <v>83</v>
      </c>
      <c r="AY781" s="265" t="s">
        <v>232</v>
      </c>
    </row>
    <row r="782" s="2" customFormat="1" ht="33" customHeight="1">
      <c r="A782" s="39"/>
      <c r="B782" s="40"/>
      <c r="C782" s="229" t="s">
        <v>876</v>
      </c>
      <c r="D782" s="229" t="s">
        <v>234</v>
      </c>
      <c r="E782" s="230" t="s">
        <v>3860</v>
      </c>
      <c r="F782" s="231" t="s">
        <v>3861</v>
      </c>
      <c r="G782" s="232" t="s">
        <v>167</v>
      </c>
      <c r="H782" s="233">
        <v>34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237</v>
      </c>
      <c r="AT782" s="241" t="s">
        <v>234</v>
      </c>
      <c r="AU782" s="241" t="s">
        <v>244</v>
      </c>
      <c r="AY782" s="18" t="s">
        <v>232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237</v>
      </c>
      <c r="BM782" s="241" t="s">
        <v>2123</v>
      </c>
    </row>
    <row r="783" s="15" customFormat="1">
      <c r="A783" s="15"/>
      <c r="B783" s="266"/>
      <c r="C783" s="267"/>
      <c r="D783" s="245" t="s">
        <v>239</v>
      </c>
      <c r="E783" s="268" t="s">
        <v>1</v>
      </c>
      <c r="F783" s="269" t="s">
        <v>3853</v>
      </c>
      <c r="G783" s="267"/>
      <c r="H783" s="268" t="s">
        <v>1</v>
      </c>
      <c r="I783" s="270"/>
      <c r="J783" s="267"/>
      <c r="K783" s="267"/>
      <c r="L783" s="271"/>
      <c r="M783" s="272"/>
      <c r="N783" s="273"/>
      <c r="O783" s="273"/>
      <c r="P783" s="273"/>
      <c r="Q783" s="273"/>
      <c r="R783" s="273"/>
      <c r="S783" s="273"/>
      <c r="T783" s="27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5" t="s">
        <v>239</v>
      </c>
      <c r="AU783" s="275" t="s">
        <v>244</v>
      </c>
      <c r="AV783" s="15" t="s">
        <v>83</v>
      </c>
      <c r="AW783" s="15" t="s">
        <v>32</v>
      </c>
      <c r="AX783" s="15" t="s">
        <v>76</v>
      </c>
      <c r="AY783" s="275" t="s">
        <v>232</v>
      </c>
    </row>
    <row r="784" s="13" customFormat="1">
      <c r="A784" s="13"/>
      <c r="B784" s="243"/>
      <c r="C784" s="244"/>
      <c r="D784" s="245" t="s">
        <v>239</v>
      </c>
      <c r="E784" s="246" t="s">
        <v>1</v>
      </c>
      <c r="F784" s="247" t="s">
        <v>3862</v>
      </c>
      <c r="G784" s="244"/>
      <c r="H784" s="248">
        <v>8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239</v>
      </c>
      <c r="AU784" s="254" t="s">
        <v>244</v>
      </c>
      <c r="AV784" s="13" t="s">
        <v>85</v>
      </c>
      <c r="AW784" s="13" t="s">
        <v>32</v>
      </c>
      <c r="AX784" s="13" t="s">
        <v>76</v>
      </c>
      <c r="AY784" s="254" t="s">
        <v>232</v>
      </c>
    </row>
    <row r="785" s="13" customFormat="1">
      <c r="A785" s="13"/>
      <c r="B785" s="243"/>
      <c r="C785" s="244"/>
      <c r="D785" s="245" t="s">
        <v>239</v>
      </c>
      <c r="E785" s="246" t="s">
        <v>1</v>
      </c>
      <c r="F785" s="247" t="s">
        <v>3863</v>
      </c>
      <c r="G785" s="244"/>
      <c r="H785" s="248">
        <v>17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239</v>
      </c>
      <c r="AU785" s="254" t="s">
        <v>244</v>
      </c>
      <c r="AV785" s="13" t="s">
        <v>85</v>
      </c>
      <c r="AW785" s="13" t="s">
        <v>32</v>
      </c>
      <c r="AX785" s="13" t="s">
        <v>76</v>
      </c>
      <c r="AY785" s="254" t="s">
        <v>232</v>
      </c>
    </row>
    <row r="786" s="13" customFormat="1">
      <c r="A786" s="13"/>
      <c r="B786" s="243"/>
      <c r="C786" s="244"/>
      <c r="D786" s="245" t="s">
        <v>239</v>
      </c>
      <c r="E786" s="246" t="s">
        <v>1</v>
      </c>
      <c r="F786" s="247" t="s">
        <v>3864</v>
      </c>
      <c r="G786" s="244"/>
      <c r="H786" s="248">
        <v>2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239</v>
      </c>
      <c r="AU786" s="254" t="s">
        <v>244</v>
      </c>
      <c r="AV786" s="13" t="s">
        <v>85</v>
      </c>
      <c r="AW786" s="13" t="s">
        <v>32</v>
      </c>
      <c r="AX786" s="13" t="s">
        <v>76</v>
      </c>
      <c r="AY786" s="254" t="s">
        <v>232</v>
      </c>
    </row>
    <row r="787" s="16" customFormat="1">
      <c r="A787" s="16"/>
      <c r="B787" s="287"/>
      <c r="C787" s="288"/>
      <c r="D787" s="245" t="s">
        <v>239</v>
      </c>
      <c r="E787" s="289" t="s">
        <v>1</v>
      </c>
      <c r="F787" s="290" t="s">
        <v>499</v>
      </c>
      <c r="G787" s="288"/>
      <c r="H787" s="291">
        <v>27</v>
      </c>
      <c r="I787" s="292"/>
      <c r="J787" s="288"/>
      <c r="K787" s="288"/>
      <c r="L787" s="293"/>
      <c r="M787" s="294"/>
      <c r="N787" s="295"/>
      <c r="O787" s="295"/>
      <c r="P787" s="295"/>
      <c r="Q787" s="295"/>
      <c r="R787" s="295"/>
      <c r="S787" s="295"/>
      <c r="T787" s="29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97" t="s">
        <v>239</v>
      </c>
      <c r="AU787" s="297" t="s">
        <v>244</v>
      </c>
      <c r="AV787" s="16" t="s">
        <v>244</v>
      </c>
      <c r="AW787" s="16" t="s">
        <v>32</v>
      </c>
      <c r="AX787" s="16" t="s">
        <v>76</v>
      </c>
      <c r="AY787" s="297" t="s">
        <v>232</v>
      </c>
    </row>
    <row r="788" s="15" customFormat="1">
      <c r="A788" s="15"/>
      <c r="B788" s="266"/>
      <c r="C788" s="267"/>
      <c r="D788" s="245" t="s">
        <v>239</v>
      </c>
      <c r="E788" s="268" t="s">
        <v>1</v>
      </c>
      <c r="F788" s="269" t="s">
        <v>3857</v>
      </c>
      <c r="G788" s="267"/>
      <c r="H788" s="268" t="s">
        <v>1</v>
      </c>
      <c r="I788" s="270"/>
      <c r="J788" s="267"/>
      <c r="K788" s="267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239</v>
      </c>
      <c r="AU788" s="275" t="s">
        <v>244</v>
      </c>
      <c r="AV788" s="15" t="s">
        <v>83</v>
      </c>
      <c r="AW788" s="15" t="s">
        <v>32</v>
      </c>
      <c r="AX788" s="15" t="s">
        <v>76</v>
      </c>
      <c r="AY788" s="275" t="s">
        <v>232</v>
      </c>
    </row>
    <row r="789" s="13" customFormat="1">
      <c r="A789" s="13"/>
      <c r="B789" s="243"/>
      <c r="C789" s="244"/>
      <c r="D789" s="245" t="s">
        <v>239</v>
      </c>
      <c r="E789" s="246" t="s">
        <v>1</v>
      </c>
      <c r="F789" s="247" t="s">
        <v>3865</v>
      </c>
      <c r="G789" s="244"/>
      <c r="H789" s="248">
        <v>7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239</v>
      </c>
      <c r="AU789" s="254" t="s">
        <v>244</v>
      </c>
      <c r="AV789" s="13" t="s">
        <v>85</v>
      </c>
      <c r="AW789" s="13" t="s">
        <v>32</v>
      </c>
      <c r="AX789" s="13" t="s">
        <v>76</v>
      </c>
      <c r="AY789" s="254" t="s">
        <v>232</v>
      </c>
    </row>
    <row r="790" s="16" customFormat="1">
      <c r="A790" s="16"/>
      <c r="B790" s="287"/>
      <c r="C790" s="288"/>
      <c r="D790" s="245" t="s">
        <v>239</v>
      </c>
      <c r="E790" s="289" t="s">
        <v>1</v>
      </c>
      <c r="F790" s="290" t="s">
        <v>499</v>
      </c>
      <c r="G790" s="288"/>
      <c r="H790" s="291">
        <v>7</v>
      </c>
      <c r="I790" s="292"/>
      <c r="J790" s="288"/>
      <c r="K790" s="288"/>
      <c r="L790" s="293"/>
      <c r="M790" s="294"/>
      <c r="N790" s="295"/>
      <c r="O790" s="295"/>
      <c r="P790" s="295"/>
      <c r="Q790" s="295"/>
      <c r="R790" s="295"/>
      <c r="S790" s="295"/>
      <c r="T790" s="29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97" t="s">
        <v>239</v>
      </c>
      <c r="AU790" s="297" t="s">
        <v>244</v>
      </c>
      <c r="AV790" s="16" t="s">
        <v>244</v>
      </c>
      <c r="AW790" s="16" t="s">
        <v>32</v>
      </c>
      <c r="AX790" s="16" t="s">
        <v>76</v>
      </c>
      <c r="AY790" s="297" t="s">
        <v>232</v>
      </c>
    </row>
    <row r="791" s="14" customFormat="1">
      <c r="A791" s="14"/>
      <c r="B791" s="255"/>
      <c r="C791" s="256"/>
      <c r="D791" s="245" t="s">
        <v>239</v>
      </c>
      <c r="E791" s="257" t="s">
        <v>1</v>
      </c>
      <c r="F791" s="258" t="s">
        <v>258</v>
      </c>
      <c r="G791" s="256"/>
      <c r="H791" s="259">
        <v>34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5" t="s">
        <v>239</v>
      </c>
      <c r="AU791" s="265" t="s">
        <v>244</v>
      </c>
      <c r="AV791" s="14" t="s">
        <v>237</v>
      </c>
      <c r="AW791" s="14" t="s">
        <v>32</v>
      </c>
      <c r="AX791" s="14" t="s">
        <v>83</v>
      </c>
      <c r="AY791" s="265" t="s">
        <v>232</v>
      </c>
    </row>
    <row r="792" s="2" customFormat="1" ht="37.8" customHeight="1">
      <c r="A792" s="39"/>
      <c r="B792" s="40"/>
      <c r="C792" s="229" t="s">
        <v>881</v>
      </c>
      <c r="D792" s="229" t="s">
        <v>234</v>
      </c>
      <c r="E792" s="230" t="s">
        <v>3866</v>
      </c>
      <c r="F792" s="231" t="s">
        <v>3867</v>
      </c>
      <c r="G792" s="232" t="s">
        <v>164</v>
      </c>
      <c r="H792" s="233">
        <v>7981.5799999999999</v>
      </c>
      <c r="I792" s="234"/>
      <c r="J792" s="235">
        <f>ROUND(I792*H792,2)</f>
        <v>0</v>
      </c>
      <c r="K792" s="236"/>
      <c r="L792" s="45"/>
      <c r="M792" s="237" t="s">
        <v>1</v>
      </c>
      <c r="N792" s="238" t="s">
        <v>41</v>
      </c>
      <c r="O792" s="92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237</v>
      </c>
      <c r="AT792" s="241" t="s">
        <v>234</v>
      </c>
      <c r="AU792" s="241" t="s">
        <v>244</v>
      </c>
      <c r="AY792" s="18" t="s">
        <v>232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83</v>
      </c>
      <c r="BK792" s="242">
        <f>ROUND(I792*H792,2)</f>
        <v>0</v>
      </c>
      <c r="BL792" s="18" t="s">
        <v>237</v>
      </c>
      <c r="BM792" s="241" t="s">
        <v>2126</v>
      </c>
    </row>
    <row r="793" s="15" customFormat="1">
      <c r="A793" s="15"/>
      <c r="B793" s="266"/>
      <c r="C793" s="267"/>
      <c r="D793" s="245" t="s">
        <v>239</v>
      </c>
      <c r="E793" s="268" t="s">
        <v>1</v>
      </c>
      <c r="F793" s="269" t="s">
        <v>3853</v>
      </c>
      <c r="G793" s="267"/>
      <c r="H793" s="268" t="s">
        <v>1</v>
      </c>
      <c r="I793" s="270"/>
      <c r="J793" s="267"/>
      <c r="K793" s="267"/>
      <c r="L793" s="271"/>
      <c r="M793" s="272"/>
      <c r="N793" s="273"/>
      <c r="O793" s="273"/>
      <c r="P793" s="273"/>
      <c r="Q793" s="273"/>
      <c r="R793" s="273"/>
      <c r="S793" s="273"/>
      <c r="T793" s="27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5" t="s">
        <v>239</v>
      </c>
      <c r="AU793" s="275" t="s">
        <v>244</v>
      </c>
      <c r="AV793" s="15" t="s">
        <v>83</v>
      </c>
      <c r="AW793" s="15" t="s">
        <v>32</v>
      </c>
      <c r="AX793" s="15" t="s">
        <v>76</v>
      </c>
      <c r="AY793" s="275" t="s">
        <v>232</v>
      </c>
    </row>
    <row r="794" s="13" customFormat="1">
      <c r="A794" s="13"/>
      <c r="B794" s="243"/>
      <c r="C794" s="244"/>
      <c r="D794" s="245" t="s">
        <v>239</v>
      </c>
      <c r="E794" s="246" t="s">
        <v>1</v>
      </c>
      <c r="F794" s="247" t="s">
        <v>3854</v>
      </c>
      <c r="G794" s="244"/>
      <c r="H794" s="248">
        <v>67.129999999999995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239</v>
      </c>
      <c r="AU794" s="254" t="s">
        <v>244</v>
      </c>
      <c r="AV794" s="13" t="s">
        <v>85</v>
      </c>
      <c r="AW794" s="13" t="s">
        <v>32</v>
      </c>
      <c r="AX794" s="13" t="s">
        <v>76</v>
      </c>
      <c r="AY794" s="254" t="s">
        <v>232</v>
      </c>
    </row>
    <row r="795" s="13" customFormat="1">
      <c r="A795" s="13"/>
      <c r="B795" s="243"/>
      <c r="C795" s="244"/>
      <c r="D795" s="245" t="s">
        <v>239</v>
      </c>
      <c r="E795" s="246" t="s">
        <v>1</v>
      </c>
      <c r="F795" s="247" t="s">
        <v>3855</v>
      </c>
      <c r="G795" s="244"/>
      <c r="H795" s="248">
        <v>63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239</v>
      </c>
      <c r="AU795" s="254" t="s">
        <v>244</v>
      </c>
      <c r="AV795" s="13" t="s">
        <v>85</v>
      </c>
      <c r="AW795" s="13" t="s">
        <v>32</v>
      </c>
      <c r="AX795" s="13" t="s">
        <v>76</v>
      </c>
      <c r="AY795" s="254" t="s">
        <v>232</v>
      </c>
    </row>
    <row r="796" s="13" customFormat="1">
      <c r="A796" s="13"/>
      <c r="B796" s="243"/>
      <c r="C796" s="244"/>
      <c r="D796" s="245" t="s">
        <v>239</v>
      </c>
      <c r="E796" s="246" t="s">
        <v>1</v>
      </c>
      <c r="F796" s="247" t="s">
        <v>3856</v>
      </c>
      <c r="G796" s="244"/>
      <c r="H796" s="248">
        <v>385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239</v>
      </c>
      <c r="AU796" s="254" t="s">
        <v>244</v>
      </c>
      <c r="AV796" s="13" t="s">
        <v>85</v>
      </c>
      <c r="AW796" s="13" t="s">
        <v>32</v>
      </c>
      <c r="AX796" s="13" t="s">
        <v>76</v>
      </c>
      <c r="AY796" s="254" t="s">
        <v>232</v>
      </c>
    </row>
    <row r="797" s="16" customFormat="1">
      <c r="A797" s="16"/>
      <c r="B797" s="287"/>
      <c r="C797" s="288"/>
      <c r="D797" s="245" t="s">
        <v>239</v>
      </c>
      <c r="E797" s="289" t="s">
        <v>1</v>
      </c>
      <c r="F797" s="290" t="s">
        <v>499</v>
      </c>
      <c r="G797" s="288"/>
      <c r="H797" s="291">
        <v>515.13</v>
      </c>
      <c r="I797" s="292"/>
      <c r="J797" s="288"/>
      <c r="K797" s="288"/>
      <c r="L797" s="293"/>
      <c r="M797" s="294"/>
      <c r="N797" s="295"/>
      <c r="O797" s="295"/>
      <c r="P797" s="295"/>
      <c r="Q797" s="295"/>
      <c r="R797" s="295"/>
      <c r="S797" s="295"/>
      <c r="T797" s="29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97" t="s">
        <v>239</v>
      </c>
      <c r="AU797" s="297" t="s">
        <v>244</v>
      </c>
      <c r="AV797" s="16" t="s">
        <v>244</v>
      </c>
      <c r="AW797" s="16" t="s">
        <v>32</v>
      </c>
      <c r="AX797" s="16" t="s">
        <v>76</v>
      </c>
      <c r="AY797" s="297" t="s">
        <v>232</v>
      </c>
    </row>
    <row r="798" s="15" customFormat="1">
      <c r="A798" s="15"/>
      <c r="B798" s="266"/>
      <c r="C798" s="267"/>
      <c r="D798" s="245" t="s">
        <v>239</v>
      </c>
      <c r="E798" s="268" t="s">
        <v>1</v>
      </c>
      <c r="F798" s="269" t="s">
        <v>3857</v>
      </c>
      <c r="G798" s="267"/>
      <c r="H798" s="268" t="s">
        <v>1</v>
      </c>
      <c r="I798" s="270"/>
      <c r="J798" s="267"/>
      <c r="K798" s="267"/>
      <c r="L798" s="271"/>
      <c r="M798" s="272"/>
      <c r="N798" s="273"/>
      <c r="O798" s="273"/>
      <c r="P798" s="273"/>
      <c r="Q798" s="273"/>
      <c r="R798" s="273"/>
      <c r="S798" s="273"/>
      <c r="T798" s="27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5" t="s">
        <v>239</v>
      </c>
      <c r="AU798" s="275" t="s">
        <v>244</v>
      </c>
      <c r="AV798" s="15" t="s">
        <v>83</v>
      </c>
      <c r="AW798" s="15" t="s">
        <v>32</v>
      </c>
      <c r="AX798" s="15" t="s">
        <v>76</v>
      </c>
      <c r="AY798" s="275" t="s">
        <v>232</v>
      </c>
    </row>
    <row r="799" s="13" customFormat="1">
      <c r="A799" s="13"/>
      <c r="B799" s="243"/>
      <c r="C799" s="244"/>
      <c r="D799" s="245" t="s">
        <v>239</v>
      </c>
      <c r="E799" s="246" t="s">
        <v>1</v>
      </c>
      <c r="F799" s="247" t="s">
        <v>3858</v>
      </c>
      <c r="G799" s="244"/>
      <c r="H799" s="248">
        <v>7422.8500000000004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239</v>
      </c>
      <c r="AU799" s="254" t="s">
        <v>244</v>
      </c>
      <c r="AV799" s="13" t="s">
        <v>85</v>
      </c>
      <c r="AW799" s="13" t="s">
        <v>32</v>
      </c>
      <c r="AX799" s="13" t="s">
        <v>76</v>
      </c>
      <c r="AY799" s="254" t="s">
        <v>232</v>
      </c>
    </row>
    <row r="800" s="13" customFormat="1">
      <c r="A800" s="13"/>
      <c r="B800" s="243"/>
      <c r="C800" s="244"/>
      <c r="D800" s="245" t="s">
        <v>239</v>
      </c>
      <c r="E800" s="246" t="s">
        <v>1</v>
      </c>
      <c r="F800" s="247" t="s">
        <v>3859</v>
      </c>
      <c r="G800" s="244"/>
      <c r="H800" s="248">
        <v>43.600000000000001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239</v>
      </c>
      <c r="AU800" s="254" t="s">
        <v>244</v>
      </c>
      <c r="AV800" s="13" t="s">
        <v>85</v>
      </c>
      <c r="AW800" s="13" t="s">
        <v>32</v>
      </c>
      <c r="AX800" s="13" t="s">
        <v>76</v>
      </c>
      <c r="AY800" s="254" t="s">
        <v>232</v>
      </c>
    </row>
    <row r="801" s="16" customFormat="1">
      <c r="A801" s="16"/>
      <c r="B801" s="287"/>
      <c r="C801" s="288"/>
      <c r="D801" s="245" t="s">
        <v>239</v>
      </c>
      <c r="E801" s="289" t="s">
        <v>1</v>
      </c>
      <c r="F801" s="290" t="s">
        <v>499</v>
      </c>
      <c r="G801" s="288"/>
      <c r="H801" s="291">
        <v>7466.4500000000007</v>
      </c>
      <c r="I801" s="292"/>
      <c r="J801" s="288"/>
      <c r="K801" s="288"/>
      <c r="L801" s="293"/>
      <c r="M801" s="294"/>
      <c r="N801" s="295"/>
      <c r="O801" s="295"/>
      <c r="P801" s="295"/>
      <c r="Q801" s="295"/>
      <c r="R801" s="295"/>
      <c r="S801" s="295"/>
      <c r="T801" s="29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97" t="s">
        <v>239</v>
      </c>
      <c r="AU801" s="297" t="s">
        <v>244</v>
      </c>
      <c r="AV801" s="16" t="s">
        <v>244</v>
      </c>
      <c r="AW801" s="16" t="s">
        <v>32</v>
      </c>
      <c r="AX801" s="16" t="s">
        <v>76</v>
      </c>
      <c r="AY801" s="297" t="s">
        <v>232</v>
      </c>
    </row>
    <row r="802" s="14" customFormat="1">
      <c r="A802" s="14"/>
      <c r="B802" s="255"/>
      <c r="C802" s="256"/>
      <c r="D802" s="245" t="s">
        <v>239</v>
      </c>
      <c r="E802" s="257" t="s">
        <v>1</v>
      </c>
      <c r="F802" s="258" t="s">
        <v>258</v>
      </c>
      <c r="G802" s="256"/>
      <c r="H802" s="259">
        <v>7981.5800000000008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5" t="s">
        <v>239</v>
      </c>
      <c r="AU802" s="265" t="s">
        <v>244</v>
      </c>
      <c r="AV802" s="14" t="s">
        <v>237</v>
      </c>
      <c r="AW802" s="14" t="s">
        <v>32</v>
      </c>
      <c r="AX802" s="14" t="s">
        <v>83</v>
      </c>
      <c r="AY802" s="265" t="s">
        <v>232</v>
      </c>
    </row>
    <row r="803" s="2" customFormat="1" ht="37.8" customHeight="1">
      <c r="A803" s="39"/>
      <c r="B803" s="40"/>
      <c r="C803" s="229" t="s">
        <v>885</v>
      </c>
      <c r="D803" s="229" t="s">
        <v>234</v>
      </c>
      <c r="E803" s="230" t="s">
        <v>3868</v>
      </c>
      <c r="F803" s="231" t="s">
        <v>3869</v>
      </c>
      <c r="G803" s="232" t="s">
        <v>167</v>
      </c>
      <c r="H803" s="233">
        <v>34</v>
      </c>
      <c r="I803" s="234"/>
      <c r="J803" s="235">
        <f>ROUND(I803*H803,2)</f>
        <v>0</v>
      </c>
      <c r="K803" s="236"/>
      <c r="L803" s="45"/>
      <c r="M803" s="237" t="s">
        <v>1</v>
      </c>
      <c r="N803" s="238" t="s">
        <v>41</v>
      </c>
      <c r="O803" s="92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237</v>
      </c>
      <c r="AT803" s="241" t="s">
        <v>234</v>
      </c>
      <c r="AU803" s="241" t="s">
        <v>244</v>
      </c>
      <c r="AY803" s="18" t="s">
        <v>232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83</v>
      </c>
      <c r="BK803" s="242">
        <f>ROUND(I803*H803,2)</f>
        <v>0</v>
      </c>
      <c r="BL803" s="18" t="s">
        <v>237</v>
      </c>
      <c r="BM803" s="241" t="s">
        <v>2129</v>
      </c>
    </row>
    <row r="804" s="15" customFormat="1">
      <c r="A804" s="15"/>
      <c r="B804" s="266"/>
      <c r="C804" s="267"/>
      <c r="D804" s="245" t="s">
        <v>239</v>
      </c>
      <c r="E804" s="268" t="s">
        <v>1</v>
      </c>
      <c r="F804" s="269" t="s">
        <v>3853</v>
      </c>
      <c r="G804" s="267"/>
      <c r="H804" s="268" t="s">
        <v>1</v>
      </c>
      <c r="I804" s="270"/>
      <c r="J804" s="267"/>
      <c r="K804" s="267"/>
      <c r="L804" s="271"/>
      <c r="M804" s="272"/>
      <c r="N804" s="273"/>
      <c r="O804" s="273"/>
      <c r="P804" s="273"/>
      <c r="Q804" s="273"/>
      <c r="R804" s="273"/>
      <c r="S804" s="273"/>
      <c r="T804" s="27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5" t="s">
        <v>239</v>
      </c>
      <c r="AU804" s="275" t="s">
        <v>244</v>
      </c>
      <c r="AV804" s="15" t="s">
        <v>83</v>
      </c>
      <c r="AW804" s="15" t="s">
        <v>32</v>
      </c>
      <c r="AX804" s="15" t="s">
        <v>76</v>
      </c>
      <c r="AY804" s="275" t="s">
        <v>232</v>
      </c>
    </row>
    <row r="805" s="13" customFormat="1">
      <c r="A805" s="13"/>
      <c r="B805" s="243"/>
      <c r="C805" s="244"/>
      <c r="D805" s="245" t="s">
        <v>239</v>
      </c>
      <c r="E805" s="246" t="s">
        <v>1</v>
      </c>
      <c r="F805" s="247" t="s">
        <v>3862</v>
      </c>
      <c r="G805" s="244"/>
      <c r="H805" s="248">
        <v>8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239</v>
      </c>
      <c r="AU805" s="254" t="s">
        <v>244</v>
      </c>
      <c r="AV805" s="13" t="s">
        <v>85</v>
      </c>
      <c r="AW805" s="13" t="s">
        <v>32</v>
      </c>
      <c r="AX805" s="13" t="s">
        <v>76</v>
      </c>
      <c r="AY805" s="254" t="s">
        <v>232</v>
      </c>
    </row>
    <row r="806" s="13" customFormat="1">
      <c r="A806" s="13"/>
      <c r="B806" s="243"/>
      <c r="C806" s="244"/>
      <c r="D806" s="245" t="s">
        <v>239</v>
      </c>
      <c r="E806" s="246" t="s">
        <v>1</v>
      </c>
      <c r="F806" s="247" t="s">
        <v>3863</v>
      </c>
      <c r="G806" s="244"/>
      <c r="H806" s="248">
        <v>17</v>
      </c>
      <c r="I806" s="249"/>
      <c r="J806" s="244"/>
      <c r="K806" s="244"/>
      <c r="L806" s="250"/>
      <c r="M806" s="251"/>
      <c r="N806" s="252"/>
      <c r="O806" s="252"/>
      <c r="P806" s="252"/>
      <c r="Q806" s="252"/>
      <c r="R806" s="252"/>
      <c r="S806" s="252"/>
      <c r="T806" s="25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4" t="s">
        <v>239</v>
      </c>
      <c r="AU806" s="254" t="s">
        <v>244</v>
      </c>
      <c r="AV806" s="13" t="s">
        <v>85</v>
      </c>
      <c r="AW806" s="13" t="s">
        <v>32</v>
      </c>
      <c r="AX806" s="13" t="s">
        <v>76</v>
      </c>
      <c r="AY806" s="254" t="s">
        <v>232</v>
      </c>
    </row>
    <row r="807" s="13" customFormat="1">
      <c r="A807" s="13"/>
      <c r="B807" s="243"/>
      <c r="C807" s="244"/>
      <c r="D807" s="245" t="s">
        <v>239</v>
      </c>
      <c r="E807" s="246" t="s">
        <v>1</v>
      </c>
      <c r="F807" s="247" t="s">
        <v>3864</v>
      </c>
      <c r="G807" s="244"/>
      <c r="H807" s="248">
        <v>2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239</v>
      </c>
      <c r="AU807" s="254" t="s">
        <v>244</v>
      </c>
      <c r="AV807" s="13" t="s">
        <v>85</v>
      </c>
      <c r="AW807" s="13" t="s">
        <v>32</v>
      </c>
      <c r="AX807" s="13" t="s">
        <v>76</v>
      </c>
      <c r="AY807" s="254" t="s">
        <v>232</v>
      </c>
    </row>
    <row r="808" s="16" customFormat="1">
      <c r="A808" s="16"/>
      <c r="B808" s="287"/>
      <c r="C808" s="288"/>
      <c r="D808" s="245" t="s">
        <v>239</v>
      </c>
      <c r="E808" s="289" t="s">
        <v>1</v>
      </c>
      <c r="F808" s="290" t="s">
        <v>499</v>
      </c>
      <c r="G808" s="288"/>
      <c r="H808" s="291">
        <v>27</v>
      </c>
      <c r="I808" s="292"/>
      <c r="J808" s="288"/>
      <c r="K808" s="288"/>
      <c r="L808" s="293"/>
      <c r="M808" s="294"/>
      <c r="N808" s="295"/>
      <c r="O808" s="295"/>
      <c r="P808" s="295"/>
      <c r="Q808" s="295"/>
      <c r="R808" s="295"/>
      <c r="S808" s="295"/>
      <c r="T808" s="29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97" t="s">
        <v>239</v>
      </c>
      <c r="AU808" s="297" t="s">
        <v>244</v>
      </c>
      <c r="AV808" s="16" t="s">
        <v>244</v>
      </c>
      <c r="AW808" s="16" t="s">
        <v>32</v>
      </c>
      <c r="AX808" s="16" t="s">
        <v>76</v>
      </c>
      <c r="AY808" s="297" t="s">
        <v>232</v>
      </c>
    </row>
    <row r="809" s="15" customFormat="1">
      <c r="A809" s="15"/>
      <c r="B809" s="266"/>
      <c r="C809" s="267"/>
      <c r="D809" s="245" t="s">
        <v>239</v>
      </c>
      <c r="E809" s="268" t="s">
        <v>1</v>
      </c>
      <c r="F809" s="269" t="s">
        <v>3857</v>
      </c>
      <c r="G809" s="267"/>
      <c r="H809" s="268" t="s">
        <v>1</v>
      </c>
      <c r="I809" s="270"/>
      <c r="J809" s="267"/>
      <c r="K809" s="267"/>
      <c r="L809" s="271"/>
      <c r="M809" s="272"/>
      <c r="N809" s="273"/>
      <c r="O809" s="273"/>
      <c r="P809" s="273"/>
      <c r="Q809" s="273"/>
      <c r="R809" s="273"/>
      <c r="S809" s="273"/>
      <c r="T809" s="27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5" t="s">
        <v>239</v>
      </c>
      <c r="AU809" s="275" t="s">
        <v>244</v>
      </c>
      <c r="AV809" s="15" t="s">
        <v>83</v>
      </c>
      <c r="AW809" s="15" t="s">
        <v>32</v>
      </c>
      <c r="AX809" s="15" t="s">
        <v>76</v>
      </c>
      <c r="AY809" s="275" t="s">
        <v>232</v>
      </c>
    </row>
    <row r="810" s="13" customFormat="1">
      <c r="A810" s="13"/>
      <c r="B810" s="243"/>
      <c r="C810" s="244"/>
      <c r="D810" s="245" t="s">
        <v>239</v>
      </c>
      <c r="E810" s="246" t="s">
        <v>1</v>
      </c>
      <c r="F810" s="247" t="s">
        <v>3865</v>
      </c>
      <c r="G810" s="244"/>
      <c r="H810" s="248">
        <v>7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239</v>
      </c>
      <c r="AU810" s="254" t="s">
        <v>244</v>
      </c>
      <c r="AV810" s="13" t="s">
        <v>85</v>
      </c>
      <c r="AW810" s="13" t="s">
        <v>32</v>
      </c>
      <c r="AX810" s="13" t="s">
        <v>76</v>
      </c>
      <c r="AY810" s="254" t="s">
        <v>232</v>
      </c>
    </row>
    <row r="811" s="16" customFormat="1">
      <c r="A811" s="16"/>
      <c r="B811" s="287"/>
      <c r="C811" s="288"/>
      <c r="D811" s="245" t="s">
        <v>239</v>
      </c>
      <c r="E811" s="289" t="s">
        <v>1</v>
      </c>
      <c r="F811" s="290" t="s">
        <v>499</v>
      </c>
      <c r="G811" s="288"/>
      <c r="H811" s="291">
        <v>7</v>
      </c>
      <c r="I811" s="292"/>
      <c r="J811" s="288"/>
      <c r="K811" s="288"/>
      <c r="L811" s="293"/>
      <c r="M811" s="294"/>
      <c r="N811" s="295"/>
      <c r="O811" s="295"/>
      <c r="P811" s="295"/>
      <c r="Q811" s="295"/>
      <c r="R811" s="295"/>
      <c r="S811" s="295"/>
      <c r="T811" s="29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97" t="s">
        <v>239</v>
      </c>
      <c r="AU811" s="297" t="s">
        <v>244</v>
      </c>
      <c r="AV811" s="16" t="s">
        <v>244</v>
      </c>
      <c r="AW811" s="16" t="s">
        <v>32</v>
      </c>
      <c r="AX811" s="16" t="s">
        <v>76</v>
      </c>
      <c r="AY811" s="297" t="s">
        <v>232</v>
      </c>
    </row>
    <row r="812" s="14" customFormat="1">
      <c r="A812" s="14"/>
      <c r="B812" s="255"/>
      <c r="C812" s="256"/>
      <c r="D812" s="245" t="s">
        <v>239</v>
      </c>
      <c r="E812" s="257" t="s">
        <v>1</v>
      </c>
      <c r="F812" s="258" t="s">
        <v>258</v>
      </c>
      <c r="G812" s="256"/>
      <c r="H812" s="259">
        <v>34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5" t="s">
        <v>239</v>
      </c>
      <c r="AU812" s="265" t="s">
        <v>244</v>
      </c>
      <c r="AV812" s="14" t="s">
        <v>237</v>
      </c>
      <c r="AW812" s="14" t="s">
        <v>32</v>
      </c>
      <c r="AX812" s="14" t="s">
        <v>83</v>
      </c>
      <c r="AY812" s="265" t="s">
        <v>232</v>
      </c>
    </row>
    <row r="813" s="2" customFormat="1" ht="49.05" customHeight="1">
      <c r="A813" s="39"/>
      <c r="B813" s="40"/>
      <c r="C813" s="229" t="s">
        <v>889</v>
      </c>
      <c r="D813" s="229" t="s">
        <v>234</v>
      </c>
      <c r="E813" s="230" t="s">
        <v>3870</v>
      </c>
      <c r="F813" s="231" t="s">
        <v>3871</v>
      </c>
      <c r="G813" s="232" t="s">
        <v>164</v>
      </c>
      <c r="H813" s="233">
        <v>585.06100000000004</v>
      </c>
      <c r="I813" s="234"/>
      <c r="J813" s="235">
        <f>ROUND(I813*H813,2)</f>
        <v>0</v>
      </c>
      <c r="K813" s="236"/>
      <c r="L813" s="45"/>
      <c r="M813" s="237" t="s">
        <v>1</v>
      </c>
      <c r="N813" s="238" t="s">
        <v>41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237</v>
      </c>
      <c r="AT813" s="241" t="s">
        <v>234</v>
      </c>
      <c r="AU813" s="241" t="s">
        <v>244</v>
      </c>
      <c r="AY813" s="18" t="s">
        <v>232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83</v>
      </c>
      <c r="BK813" s="242">
        <f>ROUND(I813*H813,2)</f>
        <v>0</v>
      </c>
      <c r="BL813" s="18" t="s">
        <v>237</v>
      </c>
      <c r="BM813" s="241" t="s">
        <v>2132</v>
      </c>
    </row>
    <row r="814" s="13" customFormat="1">
      <c r="A814" s="13"/>
      <c r="B814" s="243"/>
      <c r="C814" s="244"/>
      <c r="D814" s="245" t="s">
        <v>239</v>
      </c>
      <c r="E814" s="246" t="s">
        <v>1</v>
      </c>
      <c r="F814" s="247" t="s">
        <v>3872</v>
      </c>
      <c r="G814" s="244"/>
      <c r="H814" s="248">
        <v>503.423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239</v>
      </c>
      <c r="AU814" s="254" t="s">
        <v>244</v>
      </c>
      <c r="AV814" s="13" t="s">
        <v>85</v>
      </c>
      <c r="AW814" s="13" t="s">
        <v>32</v>
      </c>
      <c r="AX814" s="13" t="s">
        <v>76</v>
      </c>
      <c r="AY814" s="254" t="s">
        <v>232</v>
      </c>
    </row>
    <row r="815" s="13" customFormat="1">
      <c r="A815" s="13"/>
      <c r="B815" s="243"/>
      <c r="C815" s="244"/>
      <c r="D815" s="245" t="s">
        <v>239</v>
      </c>
      <c r="E815" s="246" t="s">
        <v>1</v>
      </c>
      <c r="F815" s="247" t="s">
        <v>3873</v>
      </c>
      <c r="G815" s="244"/>
      <c r="H815" s="248">
        <v>81.638000000000005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239</v>
      </c>
      <c r="AU815" s="254" t="s">
        <v>244</v>
      </c>
      <c r="AV815" s="13" t="s">
        <v>85</v>
      </c>
      <c r="AW815" s="13" t="s">
        <v>32</v>
      </c>
      <c r="AX815" s="13" t="s">
        <v>76</v>
      </c>
      <c r="AY815" s="254" t="s">
        <v>232</v>
      </c>
    </row>
    <row r="816" s="14" customFormat="1">
      <c r="A816" s="14"/>
      <c r="B816" s="255"/>
      <c r="C816" s="256"/>
      <c r="D816" s="245" t="s">
        <v>239</v>
      </c>
      <c r="E816" s="257" t="s">
        <v>1</v>
      </c>
      <c r="F816" s="258" t="s">
        <v>258</v>
      </c>
      <c r="G816" s="256"/>
      <c r="H816" s="259">
        <v>585.06100000000004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239</v>
      </c>
      <c r="AU816" s="265" t="s">
        <v>244</v>
      </c>
      <c r="AV816" s="14" t="s">
        <v>237</v>
      </c>
      <c r="AW816" s="14" t="s">
        <v>32</v>
      </c>
      <c r="AX816" s="14" t="s">
        <v>83</v>
      </c>
      <c r="AY816" s="265" t="s">
        <v>232</v>
      </c>
    </row>
    <row r="817" s="2" customFormat="1" ht="16.5" customHeight="1">
      <c r="A817" s="39"/>
      <c r="B817" s="40"/>
      <c r="C817" s="276" t="s">
        <v>893</v>
      </c>
      <c r="D817" s="276" t="s">
        <v>485</v>
      </c>
      <c r="E817" s="277" t="s">
        <v>3874</v>
      </c>
      <c r="F817" s="278" t="s">
        <v>3875</v>
      </c>
      <c r="G817" s="279" t="s">
        <v>164</v>
      </c>
      <c r="H817" s="280">
        <v>508.45699999999999</v>
      </c>
      <c r="I817" s="281"/>
      <c r="J817" s="282">
        <f>ROUND(I817*H817,2)</f>
        <v>0</v>
      </c>
      <c r="K817" s="283"/>
      <c r="L817" s="284"/>
      <c r="M817" s="285" t="s">
        <v>1</v>
      </c>
      <c r="N817" s="286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273</v>
      </c>
      <c r="AT817" s="241" t="s">
        <v>485</v>
      </c>
      <c r="AU817" s="241" t="s">
        <v>244</v>
      </c>
      <c r="AY817" s="18" t="s">
        <v>232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237</v>
      </c>
      <c r="BM817" s="241" t="s">
        <v>2135</v>
      </c>
    </row>
    <row r="818" s="13" customFormat="1">
      <c r="A818" s="13"/>
      <c r="B818" s="243"/>
      <c r="C818" s="244"/>
      <c r="D818" s="245" t="s">
        <v>239</v>
      </c>
      <c r="E818" s="246" t="s">
        <v>1</v>
      </c>
      <c r="F818" s="247" t="s">
        <v>3876</v>
      </c>
      <c r="G818" s="244"/>
      <c r="H818" s="248">
        <v>508.45699999999999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239</v>
      </c>
      <c r="AU818" s="254" t="s">
        <v>244</v>
      </c>
      <c r="AV818" s="13" t="s">
        <v>85</v>
      </c>
      <c r="AW818" s="13" t="s">
        <v>32</v>
      </c>
      <c r="AX818" s="13" t="s">
        <v>76</v>
      </c>
      <c r="AY818" s="254" t="s">
        <v>232</v>
      </c>
    </row>
    <row r="819" s="14" customFormat="1">
      <c r="A819" s="14"/>
      <c r="B819" s="255"/>
      <c r="C819" s="256"/>
      <c r="D819" s="245" t="s">
        <v>239</v>
      </c>
      <c r="E819" s="257" t="s">
        <v>1</v>
      </c>
      <c r="F819" s="258" t="s">
        <v>258</v>
      </c>
      <c r="G819" s="256"/>
      <c r="H819" s="259">
        <v>508.45699999999999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239</v>
      </c>
      <c r="AU819" s="265" t="s">
        <v>244</v>
      </c>
      <c r="AV819" s="14" t="s">
        <v>237</v>
      </c>
      <c r="AW819" s="14" t="s">
        <v>32</v>
      </c>
      <c r="AX819" s="14" t="s">
        <v>83</v>
      </c>
      <c r="AY819" s="265" t="s">
        <v>232</v>
      </c>
    </row>
    <row r="820" s="2" customFormat="1" ht="24.15" customHeight="1">
      <c r="A820" s="39"/>
      <c r="B820" s="40"/>
      <c r="C820" s="276" t="s">
        <v>897</v>
      </c>
      <c r="D820" s="276" t="s">
        <v>485</v>
      </c>
      <c r="E820" s="277" t="s">
        <v>3877</v>
      </c>
      <c r="F820" s="278" t="s">
        <v>3878</v>
      </c>
      <c r="G820" s="279" t="s">
        <v>164</v>
      </c>
      <c r="H820" s="280">
        <v>82.453999999999994</v>
      </c>
      <c r="I820" s="281"/>
      <c r="J820" s="282">
        <f>ROUND(I820*H820,2)</f>
        <v>0</v>
      </c>
      <c r="K820" s="283"/>
      <c r="L820" s="284"/>
      <c r="M820" s="285" t="s">
        <v>1</v>
      </c>
      <c r="N820" s="286" t="s">
        <v>41</v>
      </c>
      <c r="O820" s="92"/>
      <c r="P820" s="239">
        <f>O820*H820</f>
        <v>0</v>
      </c>
      <c r="Q820" s="239">
        <v>0</v>
      </c>
      <c r="R820" s="239">
        <f>Q820*H820</f>
        <v>0</v>
      </c>
      <c r="S820" s="239">
        <v>0</v>
      </c>
      <c r="T820" s="240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1" t="s">
        <v>273</v>
      </c>
      <c r="AT820" s="241" t="s">
        <v>485</v>
      </c>
      <c r="AU820" s="241" t="s">
        <v>244</v>
      </c>
      <c r="AY820" s="18" t="s">
        <v>232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8" t="s">
        <v>83</v>
      </c>
      <c r="BK820" s="242">
        <f>ROUND(I820*H820,2)</f>
        <v>0</v>
      </c>
      <c r="BL820" s="18" t="s">
        <v>237</v>
      </c>
      <c r="BM820" s="241" t="s">
        <v>2138</v>
      </c>
    </row>
    <row r="821" s="13" customFormat="1">
      <c r="A821" s="13"/>
      <c r="B821" s="243"/>
      <c r="C821" s="244"/>
      <c r="D821" s="245" t="s">
        <v>239</v>
      </c>
      <c r="E821" s="246" t="s">
        <v>1</v>
      </c>
      <c r="F821" s="247" t="s">
        <v>3879</v>
      </c>
      <c r="G821" s="244"/>
      <c r="H821" s="248">
        <v>82.453999999999994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239</v>
      </c>
      <c r="AU821" s="254" t="s">
        <v>244</v>
      </c>
      <c r="AV821" s="13" t="s">
        <v>85</v>
      </c>
      <c r="AW821" s="13" t="s">
        <v>32</v>
      </c>
      <c r="AX821" s="13" t="s">
        <v>76</v>
      </c>
      <c r="AY821" s="254" t="s">
        <v>232</v>
      </c>
    </row>
    <row r="822" s="14" customFormat="1">
      <c r="A822" s="14"/>
      <c r="B822" s="255"/>
      <c r="C822" s="256"/>
      <c r="D822" s="245" t="s">
        <v>239</v>
      </c>
      <c r="E822" s="257" t="s">
        <v>1</v>
      </c>
      <c r="F822" s="258" t="s">
        <v>258</v>
      </c>
      <c r="G822" s="256"/>
      <c r="H822" s="259">
        <v>82.453999999999994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5" t="s">
        <v>239</v>
      </c>
      <c r="AU822" s="265" t="s">
        <v>244</v>
      </c>
      <c r="AV822" s="14" t="s">
        <v>237</v>
      </c>
      <c r="AW822" s="14" t="s">
        <v>32</v>
      </c>
      <c r="AX822" s="14" t="s">
        <v>83</v>
      </c>
      <c r="AY822" s="265" t="s">
        <v>232</v>
      </c>
    </row>
    <row r="823" s="2" customFormat="1" ht="49.05" customHeight="1">
      <c r="A823" s="39"/>
      <c r="B823" s="40"/>
      <c r="C823" s="229" t="s">
        <v>901</v>
      </c>
      <c r="D823" s="229" t="s">
        <v>234</v>
      </c>
      <c r="E823" s="230" t="s">
        <v>3880</v>
      </c>
      <c r="F823" s="231" t="s">
        <v>3881</v>
      </c>
      <c r="G823" s="232" t="s">
        <v>164</v>
      </c>
      <c r="H823" s="233">
        <v>18.952999999999999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237</v>
      </c>
      <c r="AT823" s="241" t="s">
        <v>234</v>
      </c>
      <c r="AU823" s="241" t="s">
        <v>244</v>
      </c>
      <c r="AY823" s="18" t="s">
        <v>232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237</v>
      </c>
      <c r="BM823" s="241" t="s">
        <v>2141</v>
      </c>
    </row>
    <row r="824" s="13" customFormat="1">
      <c r="A824" s="13"/>
      <c r="B824" s="243"/>
      <c r="C824" s="244"/>
      <c r="D824" s="245" t="s">
        <v>239</v>
      </c>
      <c r="E824" s="246" t="s">
        <v>1</v>
      </c>
      <c r="F824" s="247" t="s">
        <v>3882</v>
      </c>
      <c r="G824" s="244"/>
      <c r="H824" s="248">
        <v>18.952999999999999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239</v>
      </c>
      <c r="AU824" s="254" t="s">
        <v>244</v>
      </c>
      <c r="AV824" s="13" t="s">
        <v>85</v>
      </c>
      <c r="AW824" s="13" t="s">
        <v>32</v>
      </c>
      <c r="AX824" s="13" t="s">
        <v>76</v>
      </c>
      <c r="AY824" s="254" t="s">
        <v>232</v>
      </c>
    </row>
    <row r="825" s="14" customFormat="1">
      <c r="A825" s="14"/>
      <c r="B825" s="255"/>
      <c r="C825" s="256"/>
      <c r="D825" s="245" t="s">
        <v>239</v>
      </c>
      <c r="E825" s="257" t="s">
        <v>1</v>
      </c>
      <c r="F825" s="258" t="s">
        <v>258</v>
      </c>
      <c r="G825" s="256"/>
      <c r="H825" s="259">
        <v>18.952999999999999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239</v>
      </c>
      <c r="AU825" s="265" t="s">
        <v>244</v>
      </c>
      <c r="AV825" s="14" t="s">
        <v>237</v>
      </c>
      <c r="AW825" s="14" t="s">
        <v>32</v>
      </c>
      <c r="AX825" s="14" t="s">
        <v>83</v>
      </c>
      <c r="AY825" s="265" t="s">
        <v>232</v>
      </c>
    </row>
    <row r="826" s="2" customFormat="1" ht="16.5" customHeight="1">
      <c r="A826" s="39"/>
      <c r="B826" s="40"/>
      <c r="C826" s="276" t="s">
        <v>905</v>
      </c>
      <c r="D826" s="276" t="s">
        <v>485</v>
      </c>
      <c r="E826" s="277" t="s">
        <v>3883</v>
      </c>
      <c r="F826" s="278" t="s">
        <v>3884</v>
      </c>
      <c r="G826" s="279" t="s">
        <v>164</v>
      </c>
      <c r="H826" s="280">
        <v>19.141999999999999</v>
      </c>
      <c r="I826" s="281"/>
      <c r="J826" s="282">
        <f>ROUND(I826*H826,2)</f>
        <v>0</v>
      </c>
      <c r="K826" s="283"/>
      <c r="L826" s="284"/>
      <c r="M826" s="285" t="s">
        <v>1</v>
      </c>
      <c r="N826" s="286" t="s">
        <v>41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273</v>
      </c>
      <c r="AT826" s="241" t="s">
        <v>485</v>
      </c>
      <c r="AU826" s="241" t="s">
        <v>244</v>
      </c>
      <c r="AY826" s="18" t="s">
        <v>232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83</v>
      </c>
      <c r="BK826" s="242">
        <f>ROUND(I826*H826,2)</f>
        <v>0</v>
      </c>
      <c r="BL826" s="18" t="s">
        <v>237</v>
      </c>
      <c r="BM826" s="241" t="s">
        <v>2144</v>
      </c>
    </row>
    <row r="827" s="13" customFormat="1">
      <c r="A827" s="13"/>
      <c r="B827" s="243"/>
      <c r="C827" s="244"/>
      <c r="D827" s="245" t="s">
        <v>239</v>
      </c>
      <c r="E827" s="246" t="s">
        <v>1</v>
      </c>
      <c r="F827" s="247" t="s">
        <v>3885</v>
      </c>
      <c r="G827" s="244"/>
      <c r="H827" s="248">
        <v>19.141999999999999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239</v>
      </c>
      <c r="AU827" s="254" t="s">
        <v>244</v>
      </c>
      <c r="AV827" s="13" t="s">
        <v>85</v>
      </c>
      <c r="AW827" s="13" t="s">
        <v>32</v>
      </c>
      <c r="AX827" s="13" t="s">
        <v>76</v>
      </c>
      <c r="AY827" s="254" t="s">
        <v>232</v>
      </c>
    </row>
    <row r="828" s="14" customFormat="1">
      <c r="A828" s="14"/>
      <c r="B828" s="255"/>
      <c r="C828" s="256"/>
      <c r="D828" s="245" t="s">
        <v>239</v>
      </c>
      <c r="E828" s="257" t="s">
        <v>1</v>
      </c>
      <c r="F828" s="258" t="s">
        <v>258</v>
      </c>
      <c r="G828" s="256"/>
      <c r="H828" s="259">
        <v>19.141999999999999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5" t="s">
        <v>239</v>
      </c>
      <c r="AU828" s="265" t="s">
        <v>244</v>
      </c>
      <c r="AV828" s="14" t="s">
        <v>237</v>
      </c>
      <c r="AW828" s="14" t="s">
        <v>32</v>
      </c>
      <c r="AX828" s="14" t="s">
        <v>83</v>
      </c>
      <c r="AY828" s="265" t="s">
        <v>232</v>
      </c>
    </row>
    <row r="829" s="2" customFormat="1" ht="24.15" customHeight="1">
      <c r="A829" s="39"/>
      <c r="B829" s="40"/>
      <c r="C829" s="229" t="s">
        <v>909</v>
      </c>
      <c r="D829" s="229" t="s">
        <v>234</v>
      </c>
      <c r="E829" s="230" t="s">
        <v>3886</v>
      </c>
      <c r="F829" s="231" t="s">
        <v>3887</v>
      </c>
      <c r="G829" s="232" t="s">
        <v>189</v>
      </c>
      <c r="H829" s="233">
        <v>22.312999999999999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41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237</v>
      </c>
      <c r="AT829" s="241" t="s">
        <v>234</v>
      </c>
      <c r="AU829" s="241" t="s">
        <v>244</v>
      </c>
      <c r="AY829" s="18" t="s">
        <v>232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83</v>
      </c>
      <c r="BK829" s="242">
        <f>ROUND(I829*H829,2)</f>
        <v>0</v>
      </c>
      <c r="BL829" s="18" t="s">
        <v>237</v>
      </c>
      <c r="BM829" s="241" t="s">
        <v>2147</v>
      </c>
    </row>
    <row r="830" s="13" customFormat="1">
      <c r="A830" s="13"/>
      <c r="B830" s="243"/>
      <c r="C830" s="244"/>
      <c r="D830" s="245" t="s">
        <v>239</v>
      </c>
      <c r="E830" s="246" t="s">
        <v>1</v>
      </c>
      <c r="F830" s="247" t="s">
        <v>3888</v>
      </c>
      <c r="G830" s="244"/>
      <c r="H830" s="248">
        <v>18.478000000000002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239</v>
      </c>
      <c r="AU830" s="254" t="s">
        <v>244</v>
      </c>
      <c r="AV830" s="13" t="s">
        <v>85</v>
      </c>
      <c r="AW830" s="13" t="s">
        <v>32</v>
      </c>
      <c r="AX830" s="13" t="s">
        <v>76</v>
      </c>
      <c r="AY830" s="254" t="s">
        <v>232</v>
      </c>
    </row>
    <row r="831" s="13" customFormat="1">
      <c r="A831" s="13"/>
      <c r="B831" s="243"/>
      <c r="C831" s="244"/>
      <c r="D831" s="245" t="s">
        <v>239</v>
      </c>
      <c r="E831" s="246" t="s">
        <v>1</v>
      </c>
      <c r="F831" s="247" t="s">
        <v>3889</v>
      </c>
      <c r="G831" s="244"/>
      <c r="H831" s="248">
        <v>3.266</v>
      </c>
      <c r="I831" s="249"/>
      <c r="J831" s="244"/>
      <c r="K831" s="244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239</v>
      </c>
      <c r="AU831" s="254" t="s">
        <v>244</v>
      </c>
      <c r="AV831" s="13" t="s">
        <v>85</v>
      </c>
      <c r="AW831" s="13" t="s">
        <v>32</v>
      </c>
      <c r="AX831" s="13" t="s">
        <v>76</v>
      </c>
      <c r="AY831" s="254" t="s">
        <v>232</v>
      </c>
    </row>
    <row r="832" s="13" customFormat="1">
      <c r="A832" s="13"/>
      <c r="B832" s="243"/>
      <c r="C832" s="244"/>
      <c r="D832" s="245" t="s">
        <v>239</v>
      </c>
      <c r="E832" s="246" t="s">
        <v>1</v>
      </c>
      <c r="F832" s="247" t="s">
        <v>3890</v>
      </c>
      <c r="G832" s="244"/>
      <c r="H832" s="248">
        <v>0.56899999999999995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239</v>
      </c>
      <c r="AU832" s="254" t="s">
        <v>244</v>
      </c>
      <c r="AV832" s="13" t="s">
        <v>85</v>
      </c>
      <c r="AW832" s="13" t="s">
        <v>32</v>
      </c>
      <c r="AX832" s="13" t="s">
        <v>76</v>
      </c>
      <c r="AY832" s="254" t="s">
        <v>232</v>
      </c>
    </row>
    <row r="833" s="16" customFormat="1">
      <c r="A833" s="16"/>
      <c r="B833" s="287"/>
      <c r="C833" s="288"/>
      <c r="D833" s="245" t="s">
        <v>239</v>
      </c>
      <c r="E833" s="289" t="s">
        <v>1</v>
      </c>
      <c r="F833" s="290" t="s">
        <v>499</v>
      </c>
      <c r="G833" s="288"/>
      <c r="H833" s="291">
        <v>22.312999999999999</v>
      </c>
      <c r="I833" s="292"/>
      <c r="J833" s="288"/>
      <c r="K833" s="288"/>
      <c r="L833" s="293"/>
      <c r="M833" s="294"/>
      <c r="N833" s="295"/>
      <c r="O833" s="295"/>
      <c r="P833" s="295"/>
      <c r="Q833" s="295"/>
      <c r="R833" s="295"/>
      <c r="S833" s="295"/>
      <c r="T833" s="29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97" t="s">
        <v>239</v>
      </c>
      <c r="AU833" s="297" t="s">
        <v>244</v>
      </c>
      <c r="AV833" s="16" t="s">
        <v>244</v>
      </c>
      <c r="AW833" s="16" t="s">
        <v>32</v>
      </c>
      <c r="AX833" s="16" t="s">
        <v>76</v>
      </c>
      <c r="AY833" s="297" t="s">
        <v>232</v>
      </c>
    </row>
    <row r="834" s="14" customFormat="1">
      <c r="A834" s="14"/>
      <c r="B834" s="255"/>
      <c r="C834" s="256"/>
      <c r="D834" s="245" t="s">
        <v>239</v>
      </c>
      <c r="E834" s="257" t="s">
        <v>1</v>
      </c>
      <c r="F834" s="258" t="s">
        <v>258</v>
      </c>
      <c r="G834" s="256"/>
      <c r="H834" s="259">
        <v>22.312999999999999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5" t="s">
        <v>239</v>
      </c>
      <c r="AU834" s="265" t="s">
        <v>244</v>
      </c>
      <c r="AV834" s="14" t="s">
        <v>237</v>
      </c>
      <c r="AW834" s="14" t="s">
        <v>32</v>
      </c>
      <c r="AX834" s="14" t="s">
        <v>83</v>
      </c>
      <c r="AY834" s="265" t="s">
        <v>232</v>
      </c>
    </row>
    <row r="835" s="2" customFormat="1" ht="37.8" customHeight="1">
      <c r="A835" s="39"/>
      <c r="B835" s="40"/>
      <c r="C835" s="229" t="s">
        <v>913</v>
      </c>
      <c r="D835" s="229" t="s">
        <v>234</v>
      </c>
      <c r="E835" s="230" t="s">
        <v>3891</v>
      </c>
      <c r="F835" s="231" t="s">
        <v>3892</v>
      </c>
      <c r="G835" s="232" t="s">
        <v>164</v>
      </c>
      <c r="H835" s="233">
        <v>189.52500000000001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41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237</v>
      </c>
      <c r="AT835" s="241" t="s">
        <v>234</v>
      </c>
      <c r="AU835" s="241" t="s">
        <v>244</v>
      </c>
      <c r="AY835" s="18" t="s">
        <v>232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83</v>
      </c>
      <c r="BK835" s="242">
        <f>ROUND(I835*H835,2)</f>
        <v>0</v>
      </c>
      <c r="BL835" s="18" t="s">
        <v>237</v>
      </c>
      <c r="BM835" s="241" t="s">
        <v>2150</v>
      </c>
    </row>
    <row r="836" s="13" customFormat="1">
      <c r="A836" s="13"/>
      <c r="B836" s="243"/>
      <c r="C836" s="244"/>
      <c r="D836" s="245" t="s">
        <v>239</v>
      </c>
      <c r="E836" s="246" t="s">
        <v>1</v>
      </c>
      <c r="F836" s="247" t="s">
        <v>3893</v>
      </c>
      <c r="G836" s="244"/>
      <c r="H836" s="248">
        <v>189.52500000000001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239</v>
      </c>
      <c r="AU836" s="254" t="s">
        <v>244</v>
      </c>
      <c r="AV836" s="13" t="s">
        <v>85</v>
      </c>
      <c r="AW836" s="13" t="s">
        <v>32</v>
      </c>
      <c r="AX836" s="13" t="s">
        <v>76</v>
      </c>
      <c r="AY836" s="254" t="s">
        <v>232</v>
      </c>
    </row>
    <row r="837" s="14" customFormat="1">
      <c r="A837" s="14"/>
      <c r="B837" s="255"/>
      <c r="C837" s="256"/>
      <c r="D837" s="245" t="s">
        <v>239</v>
      </c>
      <c r="E837" s="257" t="s">
        <v>1</v>
      </c>
      <c r="F837" s="258" t="s">
        <v>258</v>
      </c>
      <c r="G837" s="256"/>
      <c r="H837" s="259">
        <v>189.52500000000001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5" t="s">
        <v>239</v>
      </c>
      <c r="AU837" s="265" t="s">
        <v>244</v>
      </c>
      <c r="AV837" s="14" t="s">
        <v>237</v>
      </c>
      <c r="AW837" s="14" t="s">
        <v>32</v>
      </c>
      <c r="AX837" s="14" t="s">
        <v>83</v>
      </c>
      <c r="AY837" s="265" t="s">
        <v>232</v>
      </c>
    </row>
    <row r="838" s="2" customFormat="1" ht="55.5" customHeight="1">
      <c r="A838" s="39"/>
      <c r="B838" s="40"/>
      <c r="C838" s="229" t="s">
        <v>917</v>
      </c>
      <c r="D838" s="229" t="s">
        <v>234</v>
      </c>
      <c r="E838" s="230" t="s">
        <v>3894</v>
      </c>
      <c r="F838" s="231" t="s">
        <v>3895</v>
      </c>
      <c r="G838" s="232" t="s">
        <v>164</v>
      </c>
      <c r="H838" s="233">
        <v>189.52500000000001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41</v>
      </c>
      <c r="O838" s="92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237</v>
      </c>
      <c r="AT838" s="241" t="s">
        <v>234</v>
      </c>
      <c r="AU838" s="241" t="s">
        <v>244</v>
      </c>
      <c r="AY838" s="18" t="s">
        <v>232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83</v>
      </c>
      <c r="BK838" s="242">
        <f>ROUND(I838*H838,2)</f>
        <v>0</v>
      </c>
      <c r="BL838" s="18" t="s">
        <v>237</v>
      </c>
      <c r="BM838" s="241" t="s">
        <v>2153</v>
      </c>
    </row>
    <row r="839" s="13" customFormat="1">
      <c r="A839" s="13"/>
      <c r="B839" s="243"/>
      <c r="C839" s="244"/>
      <c r="D839" s="245" t="s">
        <v>239</v>
      </c>
      <c r="E839" s="246" t="s">
        <v>1</v>
      </c>
      <c r="F839" s="247" t="s">
        <v>3893</v>
      </c>
      <c r="G839" s="244"/>
      <c r="H839" s="248">
        <v>189.52500000000001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239</v>
      </c>
      <c r="AU839" s="254" t="s">
        <v>244</v>
      </c>
      <c r="AV839" s="13" t="s">
        <v>85</v>
      </c>
      <c r="AW839" s="13" t="s">
        <v>32</v>
      </c>
      <c r="AX839" s="13" t="s">
        <v>76</v>
      </c>
      <c r="AY839" s="254" t="s">
        <v>232</v>
      </c>
    </row>
    <row r="840" s="14" customFormat="1">
      <c r="A840" s="14"/>
      <c r="B840" s="255"/>
      <c r="C840" s="256"/>
      <c r="D840" s="245" t="s">
        <v>239</v>
      </c>
      <c r="E840" s="257" t="s">
        <v>1</v>
      </c>
      <c r="F840" s="258" t="s">
        <v>258</v>
      </c>
      <c r="G840" s="256"/>
      <c r="H840" s="259">
        <v>189.52500000000001</v>
      </c>
      <c r="I840" s="260"/>
      <c r="J840" s="256"/>
      <c r="K840" s="256"/>
      <c r="L840" s="261"/>
      <c r="M840" s="262"/>
      <c r="N840" s="263"/>
      <c r="O840" s="263"/>
      <c r="P840" s="263"/>
      <c r="Q840" s="263"/>
      <c r="R840" s="263"/>
      <c r="S840" s="263"/>
      <c r="T840" s="26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5" t="s">
        <v>239</v>
      </c>
      <c r="AU840" s="265" t="s">
        <v>244</v>
      </c>
      <c r="AV840" s="14" t="s">
        <v>237</v>
      </c>
      <c r="AW840" s="14" t="s">
        <v>32</v>
      </c>
      <c r="AX840" s="14" t="s">
        <v>83</v>
      </c>
      <c r="AY840" s="265" t="s">
        <v>232</v>
      </c>
    </row>
    <row r="841" s="2" customFormat="1" ht="24.15" customHeight="1">
      <c r="A841" s="39"/>
      <c r="B841" s="40"/>
      <c r="C841" s="229" t="s">
        <v>921</v>
      </c>
      <c r="D841" s="229" t="s">
        <v>234</v>
      </c>
      <c r="E841" s="230" t="s">
        <v>3896</v>
      </c>
      <c r="F841" s="231" t="s">
        <v>3897</v>
      </c>
      <c r="G841" s="232" t="s">
        <v>164</v>
      </c>
      <c r="H841" s="233">
        <v>158.23500000000001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41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237</v>
      </c>
      <c r="AT841" s="241" t="s">
        <v>234</v>
      </c>
      <c r="AU841" s="241" t="s">
        <v>244</v>
      </c>
      <c r="AY841" s="18" t="s">
        <v>232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237</v>
      </c>
      <c r="BM841" s="241" t="s">
        <v>2156</v>
      </c>
    </row>
    <row r="842" s="13" customFormat="1">
      <c r="A842" s="13"/>
      <c r="B842" s="243"/>
      <c r="C842" s="244"/>
      <c r="D842" s="245" t="s">
        <v>239</v>
      </c>
      <c r="E842" s="246" t="s">
        <v>1</v>
      </c>
      <c r="F842" s="247" t="s">
        <v>3898</v>
      </c>
      <c r="G842" s="244"/>
      <c r="H842" s="248">
        <v>158.23500000000001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239</v>
      </c>
      <c r="AU842" s="254" t="s">
        <v>244</v>
      </c>
      <c r="AV842" s="13" t="s">
        <v>85</v>
      </c>
      <c r="AW842" s="13" t="s">
        <v>32</v>
      </c>
      <c r="AX842" s="13" t="s">
        <v>76</v>
      </c>
      <c r="AY842" s="254" t="s">
        <v>232</v>
      </c>
    </row>
    <row r="843" s="14" customFormat="1">
      <c r="A843" s="14"/>
      <c r="B843" s="255"/>
      <c r="C843" s="256"/>
      <c r="D843" s="245" t="s">
        <v>239</v>
      </c>
      <c r="E843" s="257" t="s">
        <v>1</v>
      </c>
      <c r="F843" s="258" t="s">
        <v>258</v>
      </c>
      <c r="G843" s="256"/>
      <c r="H843" s="259">
        <v>158.23500000000001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5" t="s">
        <v>239</v>
      </c>
      <c r="AU843" s="265" t="s">
        <v>244</v>
      </c>
      <c r="AV843" s="14" t="s">
        <v>237</v>
      </c>
      <c r="AW843" s="14" t="s">
        <v>32</v>
      </c>
      <c r="AX843" s="14" t="s">
        <v>83</v>
      </c>
      <c r="AY843" s="265" t="s">
        <v>232</v>
      </c>
    </row>
    <row r="844" s="2" customFormat="1" ht="37.8" customHeight="1">
      <c r="A844" s="39"/>
      <c r="B844" s="40"/>
      <c r="C844" s="229" t="s">
        <v>925</v>
      </c>
      <c r="D844" s="229" t="s">
        <v>234</v>
      </c>
      <c r="E844" s="230" t="s">
        <v>3899</v>
      </c>
      <c r="F844" s="231" t="s">
        <v>3900</v>
      </c>
      <c r="G844" s="232" t="s">
        <v>293</v>
      </c>
      <c r="H844" s="233">
        <v>2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41</v>
      </c>
      <c r="O844" s="92"/>
      <c r="P844" s="239">
        <f>O844*H844</f>
        <v>0</v>
      </c>
      <c r="Q844" s="239">
        <v>0</v>
      </c>
      <c r="R844" s="239">
        <f>Q844*H844</f>
        <v>0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237</v>
      </c>
      <c r="AT844" s="241" t="s">
        <v>234</v>
      </c>
      <c r="AU844" s="241" t="s">
        <v>244</v>
      </c>
      <c r="AY844" s="18" t="s">
        <v>232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83</v>
      </c>
      <c r="BK844" s="242">
        <f>ROUND(I844*H844,2)</f>
        <v>0</v>
      </c>
      <c r="BL844" s="18" t="s">
        <v>237</v>
      </c>
      <c r="BM844" s="241" t="s">
        <v>2159</v>
      </c>
    </row>
    <row r="845" s="13" customFormat="1">
      <c r="A845" s="13"/>
      <c r="B845" s="243"/>
      <c r="C845" s="244"/>
      <c r="D845" s="245" t="s">
        <v>239</v>
      </c>
      <c r="E845" s="246" t="s">
        <v>1</v>
      </c>
      <c r="F845" s="247" t="s">
        <v>3901</v>
      </c>
      <c r="G845" s="244"/>
      <c r="H845" s="248">
        <v>1</v>
      </c>
      <c r="I845" s="249"/>
      <c r="J845" s="244"/>
      <c r="K845" s="244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239</v>
      </c>
      <c r="AU845" s="254" t="s">
        <v>244</v>
      </c>
      <c r="AV845" s="13" t="s">
        <v>85</v>
      </c>
      <c r="AW845" s="13" t="s">
        <v>32</v>
      </c>
      <c r="AX845" s="13" t="s">
        <v>76</v>
      </c>
      <c r="AY845" s="254" t="s">
        <v>232</v>
      </c>
    </row>
    <row r="846" s="13" customFormat="1">
      <c r="A846" s="13"/>
      <c r="B846" s="243"/>
      <c r="C846" s="244"/>
      <c r="D846" s="245" t="s">
        <v>239</v>
      </c>
      <c r="E846" s="246" t="s">
        <v>1</v>
      </c>
      <c r="F846" s="247" t="s">
        <v>3902</v>
      </c>
      <c r="G846" s="244"/>
      <c r="H846" s="248">
        <v>1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239</v>
      </c>
      <c r="AU846" s="254" t="s">
        <v>244</v>
      </c>
      <c r="AV846" s="13" t="s">
        <v>85</v>
      </c>
      <c r="AW846" s="13" t="s">
        <v>32</v>
      </c>
      <c r="AX846" s="13" t="s">
        <v>76</v>
      </c>
      <c r="AY846" s="254" t="s">
        <v>232</v>
      </c>
    </row>
    <row r="847" s="14" customFormat="1">
      <c r="A847" s="14"/>
      <c r="B847" s="255"/>
      <c r="C847" s="256"/>
      <c r="D847" s="245" t="s">
        <v>239</v>
      </c>
      <c r="E847" s="257" t="s">
        <v>1</v>
      </c>
      <c r="F847" s="258" t="s">
        <v>258</v>
      </c>
      <c r="G847" s="256"/>
      <c r="H847" s="259">
        <v>2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5" t="s">
        <v>239</v>
      </c>
      <c r="AU847" s="265" t="s">
        <v>244</v>
      </c>
      <c r="AV847" s="14" t="s">
        <v>237</v>
      </c>
      <c r="AW847" s="14" t="s">
        <v>32</v>
      </c>
      <c r="AX847" s="14" t="s">
        <v>83</v>
      </c>
      <c r="AY847" s="265" t="s">
        <v>232</v>
      </c>
    </row>
    <row r="848" s="12" customFormat="1" ht="20.88" customHeight="1">
      <c r="A848" s="12"/>
      <c r="B848" s="213"/>
      <c r="C848" s="214"/>
      <c r="D848" s="215" t="s">
        <v>75</v>
      </c>
      <c r="E848" s="227" t="s">
        <v>756</v>
      </c>
      <c r="F848" s="227" t="s">
        <v>3903</v>
      </c>
      <c r="G848" s="214"/>
      <c r="H848" s="214"/>
      <c r="I848" s="217"/>
      <c r="J848" s="228">
        <f>BK848</f>
        <v>0</v>
      </c>
      <c r="K848" s="214"/>
      <c r="L848" s="219"/>
      <c r="M848" s="220"/>
      <c r="N848" s="221"/>
      <c r="O848" s="221"/>
      <c r="P848" s="222">
        <f>SUM(P849:P979)</f>
        <v>0</v>
      </c>
      <c r="Q848" s="221"/>
      <c r="R848" s="222">
        <f>SUM(R849:R979)</f>
        <v>0</v>
      </c>
      <c r="S848" s="221"/>
      <c r="T848" s="223">
        <f>SUM(T849:T979)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4" t="s">
        <v>83</v>
      </c>
      <c r="AT848" s="225" t="s">
        <v>75</v>
      </c>
      <c r="AU848" s="225" t="s">
        <v>85</v>
      </c>
      <c r="AY848" s="224" t="s">
        <v>232</v>
      </c>
      <c r="BK848" s="226">
        <f>SUM(BK849:BK979)</f>
        <v>0</v>
      </c>
    </row>
    <row r="849" s="2" customFormat="1" ht="24.15" customHeight="1">
      <c r="A849" s="39"/>
      <c r="B849" s="40"/>
      <c r="C849" s="229" t="s">
        <v>929</v>
      </c>
      <c r="D849" s="229" t="s">
        <v>234</v>
      </c>
      <c r="E849" s="230" t="s">
        <v>3904</v>
      </c>
      <c r="F849" s="231" t="s">
        <v>3905</v>
      </c>
      <c r="G849" s="232" t="s">
        <v>164</v>
      </c>
      <c r="H849" s="233">
        <v>6</v>
      </c>
      <c r="I849" s="234"/>
      <c r="J849" s="235">
        <f>ROUND(I849*H849,2)</f>
        <v>0</v>
      </c>
      <c r="K849" s="236"/>
      <c r="L849" s="45"/>
      <c r="M849" s="237" t="s">
        <v>1</v>
      </c>
      <c r="N849" s="238" t="s">
        <v>41</v>
      </c>
      <c r="O849" s="92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237</v>
      </c>
      <c r="AT849" s="241" t="s">
        <v>234</v>
      </c>
      <c r="AU849" s="241" t="s">
        <v>244</v>
      </c>
      <c r="AY849" s="18" t="s">
        <v>232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83</v>
      </c>
      <c r="BK849" s="242">
        <f>ROUND(I849*H849,2)</f>
        <v>0</v>
      </c>
      <c r="BL849" s="18" t="s">
        <v>237</v>
      </c>
      <c r="BM849" s="241" t="s">
        <v>2162</v>
      </c>
    </row>
    <row r="850" s="2" customFormat="1">
      <c r="A850" s="39"/>
      <c r="B850" s="40"/>
      <c r="C850" s="41"/>
      <c r="D850" s="245" t="s">
        <v>578</v>
      </c>
      <c r="E850" s="41"/>
      <c r="F850" s="298" t="s">
        <v>3906</v>
      </c>
      <c r="G850" s="41"/>
      <c r="H850" s="41"/>
      <c r="I850" s="299"/>
      <c r="J850" s="41"/>
      <c r="K850" s="41"/>
      <c r="L850" s="45"/>
      <c r="M850" s="300"/>
      <c r="N850" s="301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578</v>
      </c>
      <c r="AU850" s="18" t="s">
        <v>244</v>
      </c>
    </row>
    <row r="851" s="15" customFormat="1">
      <c r="A851" s="15"/>
      <c r="B851" s="266"/>
      <c r="C851" s="267"/>
      <c r="D851" s="245" t="s">
        <v>239</v>
      </c>
      <c r="E851" s="268" t="s">
        <v>1</v>
      </c>
      <c r="F851" s="269" t="s">
        <v>3907</v>
      </c>
      <c r="G851" s="267"/>
      <c r="H851" s="268" t="s">
        <v>1</v>
      </c>
      <c r="I851" s="270"/>
      <c r="J851" s="267"/>
      <c r="K851" s="267"/>
      <c r="L851" s="271"/>
      <c r="M851" s="272"/>
      <c r="N851" s="273"/>
      <c r="O851" s="273"/>
      <c r="P851" s="273"/>
      <c r="Q851" s="273"/>
      <c r="R851" s="273"/>
      <c r="S851" s="273"/>
      <c r="T851" s="274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5" t="s">
        <v>239</v>
      </c>
      <c r="AU851" s="275" t="s">
        <v>244</v>
      </c>
      <c r="AV851" s="15" t="s">
        <v>83</v>
      </c>
      <c r="AW851" s="15" t="s">
        <v>32</v>
      </c>
      <c r="AX851" s="15" t="s">
        <v>76</v>
      </c>
      <c r="AY851" s="275" t="s">
        <v>232</v>
      </c>
    </row>
    <row r="852" s="13" customFormat="1">
      <c r="A852" s="13"/>
      <c r="B852" s="243"/>
      <c r="C852" s="244"/>
      <c r="D852" s="245" t="s">
        <v>239</v>
      </c>
      <c r="E852" s="246" t="s">
        <v>1</v>
      </c>
      <c r="F852" s="247" t="s">
        <v>3908</v>
      </c>
      <c r="G852" s="244"/>
      <c r="H852" s="248">
        <v>0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239</v>
      </c>
      <c r="AU852" s="254" t="s">
        <v>244</v>
      </c>
      <c r="AV852" s="13" t="s">
        <v>85</v>
      </c>
      <c r="AW852" s="13" t="s">
        <v>32</v>
      </c>
      <c r="AX852" s="13" t="s">
        <v>76</v>
      </c>
      <c r="AY852" s="254" t="s">
        <v>232</v>
      </c>
    </row>
    <row r="853" s="13" customFormat="1">
      <c r="A853" s="13"/>
      <c r="B853" s="243"/>
      <c r="C853" s="244"/>
      <c r="D853" s="245" t="s">
        <v>239</v>
      </c>
      <c r="E853" s="246" t="s">
        <v>1</v>
      </c>
      <c r="F853" s="247" t="s">
        <v>3909</v>
      </c>
      <c r="G853" s="244"/>
      <c r="H853" s="248">
        <v>6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239</v>
      </c>
      <c r="AU853" s="254" t="s">
        <v>244</v>
      </c>
      <c r="AV853" s="13" t="s">
        <v>85</v>
      </c>
      <c r="AW853" s="13" t="s">
        <v>32</v>
      </c>
      <c r="AX853" s="13" t="s">
        <v>76</v>
      </c>
      <c r="AY853" s="254" t="s">
        <v>232</v>
      </c>
    </row>
    <row r="854" s="16" customFormat="1">
      <c r="A854" s="16"/>
      <c r="B854" s="287"/>
      <c r="C854" s="288"/>
      <c r="D854" s="245" t="s">
        <v>239</v>
      </c>
      <c r="E854" s="289" t="s">
        <v>1</v>
      </c>
      <c r="F854" s="290" t="s">
        <v>499</v>
      </c>
      <c r="G854" s="288"/>
      <c r="H854" s="291">
        <v>6</v>
      </c>
      <c r="I854" s="292"/>
      <c r="J854" s="288"/>
      <c r="K854" s="288"/>
      <c r="L854" s="293"/>
      <c r="M854" s="294"/>
      <c r="N854" s="295"/>
      <c r="O854" s="295"/>
      <c r="P854" s="295"/>
      <c r="Q854" s="295"/>
      <c r="R854" s="295"/>
      <c r="S854" s="295"/>
      <c r="T854" s="29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97" t="s">
        <v>239</v>
      </c>
      <c r="AU854" s="297" t="s">
        <v>244</v>
      </c>
      <c r="AV854" s="16" t="s">
        <v>244</v>
      </c>
      <c r="AW854" s="16" t="s">
        <v>32</v>
      </c>
      <c r="AX854" s="16" t="s">
        <v>76</v>
      </c>
      <c r="AY854" s="297" t="s">
        <v>232</v>
      </c>
    </row>
    <row r="855" s="14" customFormat="1">
      <c r="A855" s="14"/>
      <c r="B855" s="255"/>
      <c r="C855" s="256"/>
      <c r="D855" s="245" t="s">
        <v>239</v>
      </c>
      <c r="E855" s="257" t="s">
        <v>1</v>
      </c>
      <c r="F855" s="258" t="s">
        <v>258</v>
      </c>
      <c r="G855" s="256"/>
      <c r="H855" s="259">
        <v>6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239</v>
      </c>
      <c r="AU855" s="265" t="s">
        <v>244</v>
      </c>
      <c r="AV855" s="14" t="s">
        <v>237</v>
      </c>
      <c r="AW855" s="14" t="s">
        <v>32</v>
      </c>
      <c r="AX855" s="14" t="s">
        <v>83</v>
      </c>
      <c r="AY855" s="265" t="s">
        <v>232</v>
      </c>
    </row>
    <row r="856" s="2" customFormat="1" ht="24.15" customHeight="1">
      <c r="A856" s="39"/>
      <c r="B856" s="40"/>
      <c r="C856" s="276" t="s">
        <v>933</v>
      </c>
      <c r="D856" s="276" t="s">
        <v>485</v>
      </c>
      <c r="E856" s="277" t="s">
        <v>3910</v>
      </c>
      <c r="F856" s="278" t="s">
        <v>3911</v>
      </c>
      <c r="G856" s="279" t="s">
        <v>164</v>
      </c>
      <c r="H856" s="280">
        <v>5</v>
      </c>
      <c r="I856" s="281"/>
      <c r="J856" s="282">
        <f>ROUND(I856*H856,2)</f>
        <v>0</v>
      </c>
      <c r="K856" s="283"/>
      <c r="L856" s="284"/>
      <c r="M856" s="285" t="s">
        <v>1</v>
      </c>
      <c r="N856" s="286" t="s">
        <v>41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273</v>
      </c>
      <c r="AT856" s="241" t="s">
        <v>485</v>
      </c>
      <c r="AU856" s="241" t="s">
        <v>244</v>
      </c>
      <c r="AY856" s="18" t="s">
        <v>232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83</v>
      </c>
      <c r="BK856" s="242">
        <f>ROUND(I856*H856,2)</f>
        <v>0</v>
      </c>
      <c r="BL856" s="18" t="s">
        <v>237</v>
      </c>
      <c r="BM856" s="241" t="s">
        <v>2165</v>
      </c>
    </row>
    <row r="857" s="2" customFormat="1">
      <c r="A857" s="39"/>
      <c r="B857" s="40"/>
      <c r="C857" s="41"/>
      <c r="D857" s="245" t="s">
        <v>578</v>
      </c>
      <c r="E857" s="41"/>
      <c r="F857" s="298" t="s">
        <v>3912</v>
      </c>
      <c r="G857" s="41"/>
      <c r="H857" s="41"/>
      <c r="I857" s="299"/>
      <c r="J857" s="41"/>
      <c r="K857" s="41"/>
      <c r="L857" s="45"/>
      <c r="M857" s="300"/>
      <c r="N857" s="301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578</v>
      </c>
      <c r="AU857" s="18" t="s">
        <v>244</v>
      </c>
    </row>
    <row r="858" s="15" customFormat="1">
      <c r="A858" s="15"/>
      <c r="B858" s="266"/>
      <c r="C858" s="267"/>
      <c r="D858" s="245" t="s">
        <v>239</v>
      </c>
      <c r="E858" s="268" t="s">
        <v>1</v>
      </c>
      <c r="F858" s="269" t="s">
        <v>3913</v>
      </c>
      <c r="G858" s="267"/>
      <c r="H858" s="268" t="s">
        <v>1</v>
      </c>
      <c r="I858" s="270"/>
      <c r="J858" s="267"/>
      <c r="K858" s="267"/>
      <c r="L858" s="271"/>
      <c r="M858" s="272"/>
      <c r="N858" s="273"/>
      <c r="O858" s="273"/>
      <c r="P858" s="273"/>
      <c r="Q858" s="273"/>
      <c r="R858" s="273"/>
      <c r="S858" s="273"/>
      <c r="T858" s="27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5" t="s">
        <v>239</v>
      </c>
      <c r="AU858" s="275" t="s">
        <v>244</v>
      </c>
      <c r="AV858" s="15" t="s">
        <v>83</v>
      </c>
      <c r="AW858" s="15" t="s">
        <v>32</v>
      </c>
      <c r="AX858" s="15" t="s">
        <v>76</v>
      </c>
      <c r="AY858" s="275" t="s">
        <v>232</v>
      </c>
    </row>
    <row r="859" s="13" customFormat="1">
      <c r="A859" s="13"/>
      <c r="B859" s="243"/>
      <c r="C859" s="244"/>
      <c r="D859" s="245" t="s">
        <v>239</v>
      </c>
      <c r="E859" s="246" t="s">
        <v>1</v>
      </c>
      <c r="F859" s="247" t="s">
        <v>3914</v>
      </c>
      <c r="G859" s="244"/>
      <c r="H859" s="248">
        <v>0</v>
      </c>
      <c r="I859" s="249"/>
      <c r="J859" s="244"/>
      <c r="K859" s="244"/>
      <c r="L859" s="250"/>
      <c r="M859" s="251"/>
      <c r="N859" s="252"/>
      <c r="O859" s="252"/>
      <c r="P859" s="252"/>
      <c r="Q859" s="252"/>
      <c r="R859" s="252"/>
      <c r="S859" s="252"/>
      <c r="T859" s="25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4" t="s">
        <v>239</v>
      </c>
      <c r="AU859" s="254" t="s">
        <v>244</v>
      </c>
      <c r="AV859" s="13" t="s">
        <v>85</v>
      </c>
      <c r="AW859" s="13" t="s">
        <v>32</v>
      </c>
      <c r="AX859" s="13" t="s">
        <v>76</v>
      </c>
      <c r="AY859" s="254" t="s">
        <v>232</v>
      </c>
    </row>
    <row r="860" s="13" customFormat="1">
      <c r="A860" s="13"/>
      <c r="B860" s="243"/>
      <c r="C860" s="244"/>
      <c r="D860" s="245" t="s">
        <v>239</v>
      </c>
      <c r="E860" s="246" t="s">
        <v>1</v>
      </c>
      <c r="F860" s="247" t="s">
        <v>3915</v>
      </c>
      <c r="G860" s="244"/>
      <c r="H860" s="248">
        <v>5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239</v>
      </c>
      <c r="AU860" s="254" t="s">
        <v>244</v>
      </c>
      <c r="AV860" s="13" t="s">
        <v>85</v>
      </c>
      <c r="AW860" s="13" t="s">
        <v>32</v>
      </c>
      <c r="AX860" s="13" t="s">
        <v>76</v>
      </c>
      <c r="AY860" s="254" t="s">
        <v>232</v>
      </c>
    </row>
    <row r="861" s="13" customFormat="1">
      <c r="A861" s="13"/>
      <c r="B861" s="243"/>
      <c r="C861" s="244"/>
      <c r="D861" s="245" t="s">
        <v>239</v>
      </c>
      <c r="E861" s="246" t="s">
        <v>1</v>
      </c>
      <c r="F861" s="247" t="s">
        <v>3916</v>
      </c>
      <c r="G861" s="244"/>
      <c r="H861" s="248">
        <v>0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239</v>
      </c>
      <c r="AU861" s="254" t="s">
        <v>244</v>
      </c>
      <c r="AV861" s="13" t="s">
        <v>85</v>
      </c>
      <c r="AW861" s="13" t="s">
        <v>32</v>
      </c>
      <c r="AX861" s="13" t="s">
        <v>76</v>
      </c>
      <c r="AY861" s="254" t="s">
        <v>232</v>
      </c>
    </row>
    <row r="862" s="16" customFormat="1">
      <c r="A862" s="16"/>
      <c r="B862" s="287"/>
      <c r="C862" s="288"/>
      <c r="D862" s="245" t="s">
        <v>239</v>
      </c>
      <c r="E862" s="289" t="s">
        <v>1</v>
      </c>
      <c r="F862" s="290" t="s">
        <v>499</v>
      </c>
      <c r="G862" s="288"/>
      <c r="H862" s="291">
        <v>5</v>
      </c>
      <c r="I862" s="292"/>
      <c r="J862" s="288"/>
      <c r="K862" s="288"/>
      <c r="L862" s="293"/>
      <c r="M862" s="294"/>
      <c r="N862" s="295"/>
      <c r="O862" s="295"/>
      <c r="P862" s="295"/>
      <c r="Q862" s="295"/>
      <c r="R862" s="295"/>
      <c r="S862" s="295"/>
      <c r="T862" s="29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T862" s="297" t="s">
        <v>239</v>
      </c>
      <c r="AU862" s="297" t="s">
        <v>244</v>
      </c>
      <c r="AV862" s="16" t="s">
        <v>244</v>
      </c>
      <c r="AW862" s="16" t="s">
        <v>32</v>
      </c>
      <c r="AX862" s="16" t="s">
        <v>76</v>
      </c>
      <c r="AY862" s="297" t="s">
        <v>232</v>
      </c>
    </row>
    <row r="863" s="14" customFormat="1">
      <c r="A863" s="14"/>
      <c r="B863" s="255"/>
      <c r="C863" s="256"/>
      <c r="D863" s="245" t="s">
        <v>239</v>
      </c>
      <c r="E863" s="257" t="s">
        <v>1</v>
      </c>
      <c r="F863" s="258" t="s">
        <v>258</v>
      </c>
      <c r="G863" s="256"/>
      <c r="H863" s="259">
        <v>5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5" t="s">
        <v>239</v>
      </c>
      <c r="AU863" s="265" t="s">
        <v>244</v>
      </c>
      <c r="AV863" s="14" t="s">
        <v>237</v>
      </c>
      <c r="AW863" s="14" t="s">
        <v>32</v>
      </c>
      <c r="AX863" s="14" t="s">
        <v>83</v>
      </c>
      <c r="AY863" s="265" t="s">
        <v>232</v>
      </c>
    </row>
    <row r="864" s="2" customFormat="1" ht="37.8" customHeight="1">
      <c r="A864" s="39"/>
      <c r="B864" s="40"/>
      <c r="C864" s="276" t="s">
        <v>937</v>
      </c>
      <c r="D864" s="276" t="s">
        <v>485</v>
      </c>
      <c r="E864" s="277" t="s">
        <v>3917</v>
      </c>
      <c r="F864" s="278" t="s">
        <v>3918</v>
      </c>
      <c r="G864" s="279" t="s">
        <v>164</v>
      </c>
      <c r="H864" s="280">
        <v>1</v>
      </c>
      <c r="I864" s="281"/>
      <c r="J864" s="282">
        <f>ROUND(I864*H864,2)</f>
        <v>0</v>
      </c>
      <c r="K864" s="283"/>
      <c r="L864" s="284"/>
      <c r="M864" s="285" t="s">
        <v>1</v>
      </c>
      <c r="N864" s="286" t="s">
        <v>41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273</v>
      </c>
      <c r="AT864" s="241" t="s">
        <v>485</v>
      </c>
      <c r="AU864" s="241" t="s">
        <v>244</v>
      </c>
      <c r="AY864" s="18" t="s">
        <v>232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237</v>
      </c>
      <c r="BM864" s="241" t="s">
        <v>2168</v>
      </c>
    </row>
    <row r="865" s="2" customFormat="1">
      <c r="A865" s="39"/>
      <c r="B865" s="40"/>
      <c r="C865" s="41"/>
      <c r="D865" s="245" t="s">
        <v>578</v>
      </c>
      <c r="E865" s="41"/>
      <c r="F865" s="298" t="s">
        <v>3912</v>
      </c>
      <c r="G865" s="41"/>
      <c r="H865" s="41"/>
      <c r="I865" s="299"/>
      <c r="J865" s="41"/>
      <c r="K865" s="41"/>
      <c r="L865" s="45"/>
      <c r="M865" s="300"/>
      <c r="N865" s="301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578</v>
      </c>
      <c r="AU865" s="18" t="s">
        <v>244</v>
      </c>
    </row>
    <row r="866" s="15" customFormat="1">
      <c r="A866" s="15"/>
      <c r="B866" s="266"/>
      <c r="C866" s="267"/>
      <c r="D866" s="245" t="s">
        <v>239</v>
      </c>
      <c r="E866" s="268" t="s">
        <v>1</v>
      </c>
      <c r="F866" s="269" t="s">
        <v>3919</v>
      </c>
      <c r="G866" s="267"/>
      <c r="H866" s="268" t="s">
        <v>1</v>
      </c>
      <c r="I866" s="270"/>
      <c r="J866" s="267"/>
      <c r="K866" s="267"/>
      <c r="L866" s="271"/>
      <c r="M866" s="272"/>
      <c r="N866" s="273"/>
      <c r="O866" s="273"/>
      <c r="P866" s="273"/>
      <c r="Q866" s="273"/>
      <c r="R866" s="273"/>
      <c r="S866" s="273"/>
      <c r="T866" s="27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5" t="s">
        <v>239</v>
      </c>
      <c r="AU866" s="275" t="s">
        <v>244</v>
      </c>
      <c r="AV866" s="15" t="s">
        <v>83</v>
      </c>
      <c r="AW866" s="15" t="s">
        <v>32</v>
      </c>
      <c r="AX866" s="15" t="s">
        <v>76</v>
      </c>
      <c r="AY866" s="275" t="s">
        <v>232</v>
      </c>
    </row>
    <row r="867" s="13" customFormat="1">
      <c r="A867" s="13"/>
      <c r="B867" s="243"/>
      <c r="C867" s="244"/>
      <c r="D867" s="245" t="s">
        <v>239</v>
      </c>
      <c r="E867" s="246" t="s">
        <v>1</v>
      </c>
      <c r="F867" s="247" t="s">
        <v>3920</v>
      </c>
      <c r="G867" s="244"/>
      <c r="H867" s="248">
        <v>1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239</v>
      </c>
      <c r="AU867" s="254" t="s">
        <v>244</v>
      </c>
      <c r="AV867" s="13" t="s">
        <v>85</v>
      </c>
      <c r="AW867" s="13" t="s">
        <v>32</v>
      </c>
      <c r="AX867" s="13" t="s">
        <v>76</v>
      </c>
      <c r="AY867" s="254" t="s">
        <v>232</v>
      </c>
    </row>
    <row r="868" s="16" customFormat="1">
      <c r="A868" s="16"/>
      <c r="B868" s="287"/>
      <c r="C868" s="288"/>
      <c r="D868" s="245" t="s">
        <v>239</v>
      </c>
      <c r="E868" s="289" t="s">
        <v>1</v>
      </c>
      <c r="F868" s="290" t="s">
        <v>499</v>
      </c>
      <c r="G868" s="288"/>
      <c r="H868" s="291">
        <v>1</v>
      </c>
      <c r="I868" s="292"/>
      <c r="J868" s="288"/>
      <c r="K868" s="288"/>
      <c r="L868" s="293"/>
      <c r="M868" s="294"/>
      <c r="N868" s="295"/>
      <c r="O868" s="295"/>
      <c r="P868" s="295"/>
      <c r="Q868" s="295"/>
      <c r="R868" s="295"/>
      <c r="S868" s="295"/>
      <c r="T868" s="29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7" t="s">
        <v>239</v>
      </c>
      <c r="AU868" s="297" t="s">
        <v>244</v>
      </c>
      <c r="AV868" s="16" t="s">
        <v>244</v>
      </c>
      <c r="AW868" s="16" t="s">
        <v>32</v>
      </c>
      <c r="AX868" s="16" t="s">
        <v>76</v>
      </c>
      <c r="AY868" s="297" t="s">
        <v>232</v>
      </c>
    </row>
    <row r="869" s="14" customFormat="1">
      <c r="A869" s="14"/>
      <c r="B869" s="255"/>
      <c r="C869" s="256"/>
      <c r="D869" s="245" t="s">
        <v>239</v>
      </c>
      <c r="E869" s="257" t="s">
        <v>1</v>
      </c>
      <c r="F869" s="258" t="s">
        <v>258</v>
      </c>
      <c r="G869" s="256"/>
      <c r="H869" s="259">
        <v>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5" t="s">
        <v>239</v>
      </c>
      <c r="AU869" s="265" t="s">
        <v>244</v>
      </c>
      <c r="AV869" s="14" t="s">
        <v>237</v>
      </c>
      <c r="AW869" s="14" t="s">
        <v>32</v>
      </c>
      <c r="AX869" s="14" t="s">
        <v>83</v>
      </c>
      <c r="AY869" s="265" t="s">
        <v>232</v>
      </c>
    </row>
    <row r="870" s="2" customFormat="1" ht="16.5" customHeight="1">
      <c r="A870" s="39"/>
      <c r="B870" s="40"/>
      <c r="C870" s="276" t="s">
        <v>941</v>
      </c>
      <c r="D870" s="276" t="s">
        <v>485</v>
      </c>
      <c r="E870" s="277" t="s">
        <v>3921</v>
      </c>
      <c r="F870" s="278" t="s">
        <v>3922</v>
      </c>
      <c r="G870" s="279" t="s">
        <v>164</v>
      </c>
      <c r="H870" s="280">
        <v>6</v>
      </c>
      <c r="I870" s="281"/>
      <c r="J870" s="282">
        <f>ROUND(I870*H870,2)</f>
        <v>0</v>
      </c>
      <c r="K870" s="283"/>
      <c r="L870" s="284"/>
      <c r="M870" s="285" t="s">
        <v>1</v>
      </c>
      <c r="N870" s="286" t="s">
        <v>41</v>
      </c>
      <c r="O870" s="92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1" t="s">
        <v>273</v>
      </c>
      <c r="AT870" s="241" t="s">
        <v>485</v>
      </c>
      <c r="AU870" s="241" t="s">
        <v>244</v>
      </c>
      <c r="AY870" s="18" t="s">
        <v>232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8" t="s">
        <v>83</v>
      </c>
      <c r="BK870" s="242">
        <f>ROUND(I870*H870,2)</f>
        <v>0</v>
      </c>
      <c r="BL870" s="18" t="s">
        <v>237</v>
      </c>
      <c r="BM870" s="241" t="s">
        <v>2171</v>
      </c>
    </row>
    <row r="871" s="15" customFormat="1">
      <c r="A871" s="15"/>
      <c r="B871" s="266"/>
      <c r="C871" s="267"/>
      <c r="D871" s="245" t="s">
        <v>239</v>
      </c>
      <c r="E871" s="268" t="s">
        <v>1</v>
      </c>
      <c r="F871" s="269" t="s">
        <v>3913</v>
      </c>
      <c r="G871" s="267"/>
      <c r="H871" s="268" t="s">
        <v>1</v>
      </c>
      <c r="I871" s="270"/>
      <c r="J871" s="267"/>
      <c r="K871" s="267"/>
      <c r="L871" s="271"/>
      <c r="M871" s="272"/>
      <c r="N871" s="273"/>
      <c r="O871" s="273"/>
      <c r="P871" s="273"/>
      <c r="Q871" s="273"/>
      <c r="R871" s="273"/>
      <c r="S871" s="273"/>
      <c r="T871" s="27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5" t="s">
        <v>239</v>
      </c>
      <c r="AU871" s="275" t="s">
        <v>244</v>
      </c>
      <c r="AV871" s="15" t="s">
        <v>83</v>
      </c>
      <c r="AW871" s="15" t="s">
        <v>32</v>
      </c>
      <c r="AX871" s="15" t="s">
        <v>76</v>
      </c>
      <c r="AY871" s="275" t="s">
        <v>232</v>
      </c>
    </row>
    <row r="872" s="13" customFormat="1">
      <c r="A872" s="13"/>
      <c r="B872" s="243"/>
      <c r="C872" s="244"/>
      <c r="D872" s="245" t="s">
        <v>239</v>
      </c>
      <c r="E872" s="246" t="s">
        <v>1</v>
      </c>
      <c r="F872" s="247" t="s">
        <v>3914</v>
      </c>
      <c r="G872" s="244"/>
      <c r="H872" s="248">
        <v>0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239</v>
      </c>
      <c r="AU872" s="254" t="s">
        <v>244</v>
      </c>
      <c r="AV872" s="13" t="s">
        <v>85</v>
      </c>
      <c r="AW872" s="13" t="s">
        <v>32</v>
      </c>
      <c r="AX872" s="13" t="s">
        <v>76</v>
      </c>
      <c r="AY872" s="254" t="s">
        <v>232</v>
      </c>
    </row>
    <row r="873" s="13" customFormat="1">
      <c r="A873" s="13"/>
      <c r="B873" s="243"/>
      <c r="C873" s="244"/>
      <c r="D873" s="245" t="s">
        <v>239</v>
      </c>
      <c r="E873" s="246" t="s">
        <v>1</v>
      </c>
      <c r="F873" s="247" t="s">
        <v>3923</v>
      </c>
      <c r="G873" s="244"/>
      <c r="H873" s="248">
        <v>6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239</v>
      </c>
      <c r="AU873" s="254" t="s">
        <v>244</v>
      </c>
      <c r="AV873" s="13" t="s">
        <v>85</v>
      </c>
      <c r="AW873" s="13" t="s">
        <v>32</v>
      </c>
      <c r="AX873" s="13" t="s">
        <v>76</v>
      </c>
      <c r="AY873" s="254" t="s">
        <v>232</v>
      </c>
    </row>
    <row r="874" s="16" customFormat="1">
      <c r="A874" s="16"/>
      <c r="B874" s="287"/>
      <c r="C874" s="288"/>
      <c r="D874" s="245" t="s">
        <v>239</v>
      </c>
      <c r="E874" s="289" t="s">
        <v>1</v>
      </c>
      <c r="F874" s="290" t="s">
        <v>499</v>
      </c>
      <c r="G874" s="288"/>
      <c r="H874" s="291">
        <v>6</v>
      </c>
      <c r="I874" s="292"/>
      <c r="J874" s="288"/>
      <c r="K874" s="288"/>
      <c r="L874" s="293"/>
      <c r="M874" s="294"/>
      <c r="N874" s="295"/>
      <c r="O874" s="295"/>
      <c r="P874" s="295"/>
      <c r="Q874" s="295"/>
      <c r="R874" s="295"/>
      <c r="S874" s="295"/>
      <c r="T874" s="29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97" t="s">
        <v>239</v>
      </c>
      <c r="AU874" s="297" t="s">
        <v>244</v>
      </c>
      <c r="AV874" s="16" t="s">
        <v>244</v>
      </c>
      <c r="AW874" s="16" t="s">
        <v>32</v>
      </c>
      <c r="AX874" s="16" t="s">
        <v>76</v>
      </c>
      <c r="AY874" s="297" t="s">
        <v>232</v>
      </c>
    </row>
    <row r="875" s="14" customFormat="1">
      <c r="A875" s="14"/>
      <c r="B875" s="255"/>
      <c r="C875" s="256"/>
      <c r="D875" s="245" t="s">
        <v>239</v>
      </c>
      <c r="E875" s="257" t="s">
        <v>1</v>
      </c>
      <c r="F875" s="258" t="s">
        <v>258</v>
      </c>
      <c r="G875" s="256"/>
      <c r="H875" s="259">
        <v>6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5" t="s">
        <v>239</v>
      </c>
      <c r="AU875" s="265" t="s">
        <v>244</v>
      </c>
      <c r="AV875" s="14" t="s">
        <v>237</v>
      </c>
      <c r="AW875" s="14" t="s">
        <v>32</v>
      </c>
      <c r="AX875" s="14" t="s">
        <v>83</v>
      </c>
      <c r="AY875" s="265" t="s">
        <v>232</v>
      </c>
    </row>
    <row r="876" s="2" customFormat="1" ht="24.15" customHeight="1">
      <c r="A876" s="39"/>
      <c r="B876" s="40"/>
      <c r="C876" s="276" t="s">
        <v>945</v>
      </c>
      <c r="D876" s="276" t="s">
        <v>485</v>
      </c>
      <c r="E876" s="277" t="s">
        <v>3924</v>
      </c>
      <c r="F876" s="278" t="s">
        <v>3925</v>
      </c>
      <c r="G876" s="279" t="s">
        <v>293</v>
      </c>
      <c r="H876" s="280">
        <v>2</v>
      </c>
      <c r="I876" s="281"/>
      <c r="J876" s="282">
        <f>ROUND(I876*H876,2)</f>
        <v>0</v>
      </c>
      <c r="K876" s="283"/>
      <c r="L876" s="284"/>
      <c r="M876" s="285" t="s">
        <v>1</v>
      </c>
      <c r="N876" s="286" t="s">
        <v>41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273</v>
      </c>
      <c r="AT876" s="241" t="s">
        <v>485</v>
      </c>
      <c r="AU876" s="241" t="s">
        <v>244</v>
      </c>
      <c r="AY876" s="18" t="s">
        <v>232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83</v>
      </c>
      <c r="BK876" s="242">
        <f>ROUND(I876*H876,2)</f>
        <v>0</v>
      </c>
      <c r="BL876" s="18" t="s">
        <v>237</v>
      </c>
      <c r="BM876" s="241" t="s">
        <v>2174</v>
      </c>
    </row>
    <row r="877" s="2" customFormat="1">
      <c r="A877" s="39"/>
      <c r="B877" s="40"/>
      <c r="C877" s="41"/>
      <c r="D877" s="245" t="s">
        <v>578</v>
      </c>
      <c r="E877" s="41"/>
      <c r="F877" s="298" t="s">
        <v>3912</v>
      </c>
      <c r="G877" s="41"/>
      <c r="H877" s="41"/>
      <c r="I877" s="299"/>
      <c r="J877" s="41"/>
      <c r="K877" s="41"/>
      <c r="L877" s="45"/>
      <c r="M877" s="300"/>
      <c r="N877" s="301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578</v>
      </c>
      <c r="AU877" s="18" t="s">
        <v>244</v>
      </c>
    </row>
    <row r="878" s="13" customFormat="1">
      <c r="A878" s="13"/>
      <c r="B878" s="243"/>
      <c r="C878" s="244"/>
      <c r="D878" s="245" t="s">
        <v>239</v>
      </c>
      <c r="E878" s="246" t="s">
        <v>1</v>
      </c>
      <c r="F878" s="247" t="s">
        <v>1450</v>
      </c>
      <c r="G878" s="244"/>
      <c r="H878" s="248">
        <v>2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239</v>
      </c>
      <c r="AU878" s="254" t="s">
        <v>244</v>
      </c>
      <c r="AV878" s="13" t="s">
        <v>85</v>
      </c>
      <c r="AW878" s="13" t="s">
        <v>32</v>
      </c>
      <c r="AX878" s="13" t="s">
        <v>76</v>
      </c>
      <c r="AY878" s="254" t="s">
        <v>232</v>
      </c>
    </row>
    <row r="879" s="16" customFormat="1">
      <c r="A879" s="16"/>
      <c r="B879" s="287"/>
      <c r="C879" s="288"/>
      <c r="D879" s="245" t="s">
        <v>239</v>
      </c>
      <c r="E879" s="289" t="s">
        <v>1</v>
      </c>
      <c r="F879" s="290" t="s">
        <v>499</v>
      </c>
      <c r="G879" s="288"/>
      <c r="H879" s="291">
        <v>2</v>
      </c>
      <c r="I879" s="292"/>
      <c r="J879" s="288"/>
      <c r="K879" s="288"/>
      <c r="L879" s="293"/>
      <c r="M879" s="294"/>
      <c r="N879" s="295"/>
      <c r="O879" s="295"/>
      <c r="P879" s="295"/>
      <c r="Q879" s="295"/>
      <c r="R879" s="295"/>
      <c r="S879" s="295"/>
      <c r="T879" s="29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97" t="s">
        <v>239</v>
      </c>
      <c r="AU879" s="297" t="s">
        <v>244</v>
      </c>
      <c r="AV879" s="16" t="s">
        <v>244</v>
      </c>
      <c r="AW879" s="16" t="s">
        <v>32</v>
      </c>
      <c r="AX879" s="16" t="s">
        <v>76</v>
      </c>
      <c r="AY879" s="297" t="s">
        <v>232</v>
      </c>
    </row>
    <row r="880" s="14" customFormat="1">
      <c r="A880" s="14"/>
      <c r="B880" s="255"/>
      <c r="C880" s="256"/>
      <c r="D880" s="245" t="s">
        <v>239</v>
      </c>
      <c r="E880" s="257" t="s">
        <v>1</v>
      </c>
      <c r="F880" s="258" t="s">
        <v>258</v>
      </c>
      <c r="G880" s="256"/>
      <c r="H880" s="259">
        <v>2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5" t="s">
        <v>239</v>
      </c>
      <c r="AU880" s="265" t="s">
        <v>244</v>
      </c>
      <c r="AV880" s="14" t="s">
        <v>237</v>
      </c>
      <c r="AW880" s="14" t="s">
        <v>32</v>
      </c>
      <c r="AX880" s="14" t="s">
        <v>83</v>
      </c>
      <c r="AY880" s="265" t="s">
        <v>232</v>
      </c>
    </row>
    <row r="881" s="2" customFormat="1" ht="24.15" customHeight="1">
      <c r="A881" s="39"/>
      <c r="B881" s="40"/>
      <c r="C881" s="229" t="s">
        <v>950</v>
      </c>
      <c r="D881" s="229" t="s">
        <v>234</v>
      </c>
      <c r="E881" s="230" t="s">
        <v>3926</v>
      </c>
      <c r="F881" s="231" t="s">
        <v>3927</v>
      </c>
      <c r="G881" s="232" t="s">
        <v>164</v>
      </c>
      <c r="H881" s="233">
        <v>38.100000000000001</v>
      </c>
      <c r="I881" s="234"/>
      <c r="J881" s="235">
        <f>ROUND(I881*H881,2)</f>
        <v>0</v>
      </c>
      <c r="K881" s="236"/>
      <c r="L881" s="45"/>
      <c r="M881" s="237" t="s">
        <v>1</v>
      </c>
      <c r="N881" s="238" t="s">
        <v>41</v>
      </c>
      <c r="O881" s="92"/>
      <c r="P881" s="239">
        <f>O881*H881</f>
        <v>0</v>
      </c>
      <c r="Q881" s="239">
        <v>0</v>
      </c>
      <c r="R881" s="239">
        <f>Q881*H881</f>
        <v>0</v>
      </c>
      <c r="S881" s="239">
        <v>0</v>
      </c>
      <c r="T881" s="240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1" t="s">
        <v>237</v>
      </c>
      <c r="AT881" s="241" t="s">
        <v>234</v>
      </c>
      <c r="AU881" s="241" t="s">
        <v>244</v>
      </c>
      <c r="AY881" s="18" t="s">
        <v>232</v>
      </c>
      <c r="BE881" s="242">
        <f>IF(N881="základní",J881,0)</f>
        <v>0</v>
      </c>
      <c r="BF881" s="242">
        <f>IF(N881="snížená",J881,0)</f>
        <v>0</v>
      </c>
      <c r="BG881" s="242">
        <f>IF(N881="zákl. přenesená",J881,0)</f>
        <v>0</v>
      </c>
      <c r="BH881" s="242">
        <f>IF(N881="sníž. přenesená",J881,0)</f>
        <v>0</v>
      </c>
      <c r="BI881" s="242">
        <f>IF(N881="nulová",J881,0)</f>
        <v>0</v>
      </c>
      <c r="BJ881" s="18" t="s">
        <v>83</v>
      </c>
      <c r="BK881" s="242">
        <f>ROUND(I881*H881,2)</f>
        <v>0</v>
      </c>
      <c r="BL881" s="18" t="s">
        <v>237</v>
      </c>
      <c r="BM881" s="241" t="s">
        <v>2177</v>
      </c>
    </row>
    <row r="882" s="2" customFormat="1">
      <c r="A882" s="39"/>
      <c r="B882" s="40"/>
      <c r="C882" s="41"/>
      <c r="D882" s="245" t="s">
        <v>578</v>
      </c>
      <c r="E882" s="41"/>
      <c r="F882" s="298" t="s">
        <v>3906</v>
      </c>
      <c r="G882" s="41"/>
      <c r="H882" s="41"/>
      <c r="I882" s="299"/>
      <c r="J882" s="41"/>
      <c r="K882" s="41"/>
      <c r="L882" s="45"/>
      <c r="M882" s="300"/>
      <c r="N882" s="301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578</v>
      </c>
      <c r="AU882" s="18" t="s">
        <v>244</v>
      </c>
    </row>
    <row r="883" s="15" customFormat="1">
      <c r="A883" s="15"/>
      <c r="B883" s="266"/>
      <c r="C883" s="267"/>
      <c r="D883" s="245" t="s">
        <v>239</v>
      </c>
      <c r="E883" s="268" t="s">
        <v>1</v>
      </c>
      <c r="F883" s="269" t="s">
        <v>3928</v>
      </c>
      <c r="G883" s="267"/>
      <c r="H883" s="268" t="s">
        <v>1</v>
      </c>
      <c r="I883" s="270"/>
      <c r="J883" s="267"/>
      <c r="K883" s="267"/>
      <c r="L883" s="271"/>
      <c r="M883" s="272"/>
      <c r="N883" s="273"/>
      <c r="O883" s="273"/>
      <c r="P883" s="273"/>
      <c r="Q883" s="273"/>
      <c r="R883" s="273"/>
      <c r="S883" s="273"/>
      <c r="T883" s="27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5" t="s">
        <v>239</v>
      </c>
      <c r="AU883" s="275" t="s">
        <v>244</v>
      </c>
      <c r="AV883" s="15" t="s">
        <v>83</v>
      </c>
      <c r="AW883" s="15" t="s">
        <v>32</v>
      </c>
      <c r="AX883" s="15" t="s">
        <v>76</v>
      </c>
      <c r="AY883" s="275" t="s">
        <v>232</v>
      </c>
    </row>
    <row r="884" s="13" customFormat="1">
      <c r="A884" s="13"/>
      <c r="B884" s="243"/>
      <c r="C884" s="244"/>
      <c r="D884" s="245" t="s">
        <v>239</v>
      </c>
      <c r="E884" s="246" t="s">
        <v>1</v>
      </c>
      <c r="F884" s="247" t="s">
        <v>3929</v>
      </c>
      <c r="G884" s="244"/>
      <c r="H884" s="248">
        <v>0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239</v>
      </c>
      <c r="AU884" s="254" t="s">
        <v>244</v>
      </c>
      <c r="AV884" s="13" t="s">
        <v>85</v>
      </c>
      <c r="AW884" s="13" t="s">
        <v>32</v>
      </c>
      <c r="AX884" s="13" t="s">
        <v>76</v>
      </c>
      <c r="AY884" s="254" t="s">
        <v>232</v>
      </c>
    </row>
    <row r="885" s="13" customFormat="1">
      <c r="A885" s="13"/>
      <c r="B885" s="243"/>
      <c r="C885" s="244"/>
      <c r="D885" s="245" t="s">
        <v>239</v>
      </c>
      <c r="E885" s="246" t="s">
        <v>1</v>
      </c>
      <c r="F885" s="247" t="s">
        <v>3930</v>
      </c>
      <c r="G885" s="244"/>
      <c r="H885" s="248">
        <v>0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239</v>
      </c>
      <c r="AU885" s="254" t="s">
        <v>244</v>
      </c>
      <c r="AV885" s="13" t="s">
        <v>85</v>
      </c>
      <c r="AW885" s="13" t="s">
        <v>32</v>
      </c>
      <c r="AX885" s="13" t="s">
        <v>76</v>
      </c>
      <c r="AY885" s="254" t="s">
        <v>232</v>
      </c>
    </row>
    <row r="886" s="13" customFormat="1">
      <c r="A886" s="13"/>
      <c r="B886" s="243"/>
      <c r="C886" s="244"/>
      <c r="D886" s="245" t="s">
        <v>239</v>
      </c>
      <c r="E886" s="246" t="s">
        <v>1</v>
      </c>
      <c r="F886" s="247" t="s">
        <v>3931</v>
      </c>
      <c r="G886" s="244"/>
      <c r="H886" s="248">
        <v>0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239</v>
      </c>
      <c r="AU886" s="254" t="s">
        <v>244</v>
      </c>
      <c r="AV886" s="13" t="s">
        <v>85</v>
      </c>
      <c r="AW886" s="13" t="s">
        <v>32</v>
      </c>
      <c r="AX886" s="13" t="s">
        <v>76</v>
      </c>
      <c r="AY886" s="254" t="s">
        <v>232</v>
      </c>
    </row>
    <row r="887" s="13" customFormat="1">
      <c r="A887" s="13"/>
      <c r="B887" s="243"/>
      <c r="C887" s="244"/>
      <c r="D887" s="245" t="s">
        <v>239</v>
      </c>
      <c r="E887" s="246" t="s">
        <v>1</v>
      </c>
      <c r="F887" s="247" t="s">
        <v>3932</v>
      </c>
      <c r="G887" s="244"/>
      <c r="H887" s="248">
        <v>0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239</v>
      </c>
      <c r="AU887" s="254" t="s">
        <v>244</v>
      </c>
      <c r="AV887" s="13" t="s">
        <v>85</v>
      </c>
      <c r="AW887" s="13" t="s">
        <v>32</v>
      </c>
      <c r="AX887" s="13" t="s">
        <v>76</v>
      </c>
      <c r="AY887" s="254" t="s">
        <v>232</v>
      </c>
    </row>
    <row r="888" s="13" customFormat="1">
      <c r="A888" s="13"/>
      <c r="B888" s="243"/>
      <c r="C888" s="244"/>
      <c r="D888" s="245" t="s">
        <v>239</v>
      </c>
      <c r="E888" s="246" t="s">
        <v>1</v>
      </c>
      <c r="F888" s="247" t="s">
        <v>3933</v>
      </c>
      <c r="G888" s="244"/>
      <c r="H888" s="248">
        <v>3.3999999999999999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239</v>
      </c>
      <c r="AU888" s="254" t="s">
        <v>244</v>
      </c>
      <c r="AV888" s="13" t="s">
        <v>85</v>
      </c>
      <c r="AW888" s="13" t="s">
        <v>32</v>
      </c>
      <c r="AX888" s="13" t="s">
        <v>76</v>
      </c>
      <c r="AY888" s="254" t="s">
        <v>232</v>
      </c>
    </row>
    <row r="889" s="13" customFormat="1">
      <c r="A889" s="13"/>
      <c r="B889" s="243"/>
      <c r="C889" s="244"/>
      <c r="D889" s="245" t="s">
        <v>239</v>
      </c>
      <c r="E889" s="246" t="s">
        <v>1</v>
      </c>
      <c r="F889" s="247" t="s">
        <v>3934</v>
      </c>
      <c r="G889" s="244"/>
      <c r="H889" s="248">
        <v>4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239</v>
      </c>
      <c r="AU889" s="254" t="s">
        <v>244</v>
      </c>
      <c r="AV889" s="13" t="s">
        <v>85</v>
      </c>
      <c r="AW889" s="13" t="s">
        <v>32</v>
      </c>
      <c r="AX889" s="13" t="s">
        <v>76</v>
      </c>
      <c r="AY889" s="254" t="s">
        <v>232</v>
      </c>
    </row>
    <row r="890" s="13" customFormat="1">
      <c r="A890" s="13"/>
      <c r="B890" s="243"/>
      <c r="C890" s="244"/>
      <c r="D890" s="245" t="s">
        <v>239</v>
      </c>
      <c r="E890" s="246" t="s">
        <v>1</v>
      </c>
      <c r="F890" s="247" t="s">
        <v>3935</v>
      </c>
      <c r="G890" s="244"/>
      <c r="H890" s="248">
        <v>3.5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239</v>
      </c>
      <c r="AU890" s="254" t="s">
        <v>244</v>
      </c>
      <c r="AV890" s="13" t="s">
        <v>85</v>
      </c>
      <c r="AW890" s="13" t="s">
        <v>32</v>
      </c>
      <c r="AX890" s="13" t="s">
        <v>76</v>
      </c>
      <c r="AY890" s="254" t="s">
        <v>232</v>
      </c>
    </row>
    <row r="891" s="13" customFormat="1">
      <c r="A891" s="13"/>
      <c r="B891" s="243"/>
      <c r="C891" s="244"/>
      <c r="D891" s="245" t="s">
        <v>239</v>
      </c>
      <c r="E891" s="246" t="s">
        <v>1</v>
      </c>
      <c r="F891" s="247" t="s">
        <v>3936</v>
      </c>
      <c r="G891" s="244"/>
      <c r="H891" s="248">
        <v>4.2000000000000002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239</v>
      </c>
      <c r="AU891" s="254" t="s">
        <v>244</v>
      </c>
      <c r="AV891" s="13" t="s">
        <v>85</v>
      </c>
      <c r="AW891" s="13" t="s">
        <v>32</v>
      </c>
      <c r="AX891" s="13" t="s">
        <v>76</v>
      </c>
      <c r="AY891" s="254" t="s">
        <v>232</v>
      </c>
    </row>
    <row r="892" s="13" customFormat="1">
      <c r="A892" s="13"/>
      <c r="B892" s="243"/>
      <c r="C892" s="244"/>
      <c r="D892" s="245" t="s">
        <v>239</v>
      </c>
      <c r="E892" s="246" t="s">
        <v>1</v>
      </c>
      <c r="F892" s="247" t="s">
        <v>3937</v>
      </c>
      <c r="G892" s="244"/>
      <c r="H892" s="248">
        <v>23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239</v>
      </c>
      <c r="AU892" s="254" t="s">
        <v>244</v>
      </c>
      <c r="AV892" s="13" t="s">
        <v>85</v>
      </c>
      <c r="AW892" s="13" t="s">
        <v>32</v>
      </c>
      <c r="AX892" s="13" t="s">
        <v>76</v>
      </c>
      <c r="AY892" s="254" t="s">
        <v>232</v>
      </c>
    </row>
    <row r="893" s="13" customFormat="1">
      <c r="A893" s="13"/>
      <c r="B893" s="243"/>
      <c r="C893" s="244"/>
      <c r="D893" s="245" t="s">
        <v>239</v>
      </c>
      <c r="E893" s="246" t="s">
        <v>1</v>
      </c>
      <c r="F893" s="247" t="s">
        <v>3938</v>
      </c>
      <c r="G893" s="244"/>
      <c r="H893" s="248">
        <v>0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239</v>
      </c>
      <c r="AU893" s="254" t="s">
        <v>244</v>
      </c>
      <c r="AV893" s="13" t="s">
        <v>85</v>
      </c>
      <c r="AW893" s="13" t="s">
        <v>32</v>
      </c>
      <c r="AX893" s="13" t="s">
        <v>76</v>
      </c>
      <c r="AY893" s="254" t="s">
        <v>232</v>
      </c>
    </row>
    <row r="894" s="16" customFormat="1">
      <c r="A894" s="16"/>
      <c r="B894" s="287"/>
      <c r="C894" s="288"/>
      <c r="D894" s="245" t="s">
        <v>239</v>
      </c>
      <c r="E894" s="289" t="s">
        <v>1</v>
      </c>
      <c r="F894" s="290" t="s">
        <v>499</v>
      </c>
      <c r="G894" s="288"/>
      <c r="H894" s="291">
        <v>38.100000000000001</v>
      </c>
      <c r="I894" s="292"/>
      <c r="J894" s="288"/>
      <c r="K894" s="288"/>
      <c r="L894" s="293"/>
      <c r="M894" s="294"/>
      <c r="N894" s="295"/>
      <c r="O894" s="295"/>
      <c r="P894" s="295"/>
      <c r="Q894" s="295"/>
      <c r="R894" s="295"/>
      <c r="S894" s="295"/>
      <c r="T894" s="29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7" t="s">
        <v>239</v>
      </c>
      <c r="AU894" s="297" t="s">
        <v>244</v>
      </c>
      <c r="AV894" s="16" t="s">
        <v>244</v>
      </c>
      <c r="AW894" s="16" t="s">
        <v>32</v>
      </c>
      <c r="AX894" s="16" t="s">
        <v>76</v>
      </c>
      <c r="AY894" s="297" t="s">
        <v>232</v>
      </c>
    </row>
    <row r="895" s="14" customFormat="1">
      <c r="A895" s="14"/>
      <c r="B895" s="255"/>
      <c r="C895" s="256"/>
      <c r="D895" s="245" t="s">
        <v>239</v>
      </c>
      <c r="E895" s="257" t="s">
        <v>1</v>
      </c>
      <c r="F895" s="258" t="s">
        <v>258</v>
      </c>
      <c r="G895" s="256"/>
      <c r="H895" s="259">
        <v>38.100000000000001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5" t="s">
        <v>239</v>
      </c>
      <c r="AU895" s="265" t="s">
        <v>244</v>
      </c>
      <c r="AV895" s="14" t="s">
        <v>237</v>
      </c>
      <c r="AW895" s="14" t="s">
        <v>32</v>
      </c>
      <c r="AX895" s="14" t="s">
        <v>83</v>
      </c>
      <c r="AY895" s="265" t="s">
        <v>232</v>
      </c>
    </row>
    <row r="896" s="2" customFormat="1" ht="24.15" customHeight="1">
      <c r="A896" s="39"/>
      <c r="B896" s="40"/>
      <c r="C896" s="276" t="s">
        <v>956</v>
      </c>
      <c r="D896" s="276" t="s">
        <v>485</v>
      </c>
      <c r="E896" s="277" t="s">
        <v>3939</v>
      </c>
      <c r="F896" s="278" t="s">
        <v>3940</v>
      </c>
      <c r="G896" s="279" t="s">
        <v>164</v>
      </c>
      <c r="H896" s="280">
        <v>37.100000000000001</v>
      </c>
      <c r="I896" s="281"/>
      <c r="J896" s="282">
        <f>ROUND(I896*H896,2)</f>
        <v>0</v>
      </c>
      <c r="K896" s="283"/>
      <c r="L896" s="284"/>
      <c r="M896" s="285" t="s">
        <v>1</v>
      </c>
      <c r="N896" s="286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273</v>
      </c>
      <c r="AT896" s="241" t="s">
        <v>485</v>
      </c>
      <c r="AU896" s="241" t="s">
        <v>244</v>
      </c>
      <c r="AY896" s="18" t="s">
        <v>232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237</v>
      </c>
      <c r="BM896" s="241" t="s">
        <v>2180</v>
      </c>
    </row>
    <row r="897" s="15" customFormat="1">
      <c r="A897" s="15"/>
      <c r="B897" s="266"/>
      <c r="C897" s="267"/>
      <c r="D897" s="245" t="s">
        <v>239</v>
      </c>
      <c r="E897" s="268" t="s">
        <v>1</v>
      </c>
      <c r="F897" s="269" t="s">
        <v>3928</v>
      </c>
      <c r="G897" s="267"/>
      <c r="H897" s="268" t="s">
        <v>1</v>
      </c>
      <c r="I897" s="270"/>
      <c r="J897" s="267"/>
      <c r="K897" s="267"/>
      <c r="L897" s="271"/>
      <c r="M897" s="272"/>
      <c r="N897" s="273"/>
      <c r="O897" s="273"/>
      <c r="P897" s="273"/>
      <c r="Q897" s="273"/>
      <c r="R897" s="273"/>
      <c r="S897" s="273"/>
      <c r="T897" s="27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5" t="s">
        <v>239</v>
      </c>
      <c r="AU897" s="275" t="s">
        <v>244</v>
      </c>
      <c r="AV897" s="15" t="s">
        <v>83</v>
      </c>
      <c r="AW897" s="15" t="s">
        <v>32</v>
      </c>
      <c r="AX897" s="15" t="s">
        <v>76</v>
      </c>
      <c r="AY897" s="275" t="s">
        <v>232</v>
      </c>
    </row>
    <row r="898" s="13" customFormat="1">
      <c r="A898" s="13"/>
      <c r="B898" s="243"/>
      <c r="C898" s="244"/>
      <c r="D898" s="245" t="s">
        <v>239</v>
      </c>
      <c r="E898" s="246" t="s">
        <v>1</v>
      </c>
      <c r="F898" s="247" t="s">
        <v>3941</v>
      </c>
      <c r="G898" s="244"/>
      <c r="H898" s="248">
        <v>0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239</v>
      </c>
      <c r="AU898" s="254" t="s">
        <v>244</v>
      </c>
      <c r="AV898" s="13" t="s">
        <v>85</v>
      </c>
      <c r="AW898" s="13" t="s">
        <v>32</v>
      </c>
      <c r="AX898" s="13" t="s">
        <v>76</v>
      </c>
      <c r="AY898" s="254" t="s">
        <v>232</v>
      </c>
    </row>
    <row r="899" s="13" customFormat="1">
      <c r="A899" s="13"/>
      <c r="B899" s="243"/>
      <c r="C899" s="244"/>
      <c r="D899" s="245" t="s">
        <v>239</v>
      </c>
      <c r="E899" s="246" t="s">
        <v>1</v>
      </c>
      <c r="F899" s="247" t="s">
        <v>3942</v>
      </c>
      <c r="G899" s="244"/>
      <c r="H899" s="248">
        <v>0</v>
      </c>
      <c r="I899" s="249"/>
      <c r="J899" s="244"/>
      <c r="K899" s="244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239</v>
      </c>
      <c r="AU899" s="254" t="s">
        <v>244</v>
      </c>
      <c r="AV899" s="13" t="s">
        <v>85</v>
      </c>
      <c r="AW899" s="13" t="s">
        <v>32</v>
      </c>
      <c r="AX899" s="13" t="s">
        <v>76</v>
      </c>
      <c r="AY899" s="254" t="s">
        <v>232</v>
      </c>
    </row>
    <row r="900" s="13" customFormat="1">
      <c r="A900" s="13"/>
      <c r="B900" s="243"/>
      <c r="C900" s="244"/>
      <c r="D900" s="245" t="s">
        <v>239</v>
      </c>
      <c r="E900" s="246" t="s">
        <v>1</v>
      </c>
      <c r="F900" s="247" t="s">
        <v>3943</v>
      </c>
      <c r="G900" s="244"/>
      <c r="H900" s="248">
        <v>0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239</v>
      </c>
      <c r="AU900" s="254" t="s">
        <v>244</v>
      </c>
      <c r="AV900" s="13" t="s">
        <v>85</v>
      </c>
      <c r="AW900" s="13" t="s">
        <v>32</v>
      </c>
      <c r="AX900" s="13" t="s">
        <v>76</v>
      </c>
      <c r="AY900" s="254" t="s">
        <v>232</v>
      </c>
    </row>
    <row r="901" s="13" customFormat="1">
      <c r="A901" s="13"/>
      <c r="B901" s="243"/>
      <c r="C901" s="244"/>
      <c r="D901" s="245" t="s">
        <v>239</v>
      </c>
      <c r="E901" s="246" t="s">
        <v>1</v>
      </c>
      <c r="F901" s="247" t="s">
        <v>3944</v>
      </c>
      <c r="G901" s="244"/>
      <c r="H901" s="248">
        <v>0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239</v>
      </c>
      <c r="AU901" s="254" t="s">
        <v>244</v>
      </c>
      <c r="AV901" s="13" t="s">
        <v>85</v>
      </c>
      <c r="AW901" s="13" t="s">
        <v>32</v>
      </c>
      <c r="AX901" s="13" t="s">
        <v>76</v>
      </c>
      <c r="AY901" s="254" t="s">
        <v>232</v>
      </c>
    </row>
    <row r="902" s="13" customFormat="1">
      <c r="A902" s="13"/>
      <c r="B902" s="243"/>
      <c r="C902" s="244"/>
      <c r="D902" s="245" t="s">
        <v>239</v>
      </c>
      <c r="E902" s="246" t="s">
        <v>1</v>
      </c>
      <c r="F902" s="247" t="s">
        <v>3933</v>
      </c>
      <c r="G902" s="244"/>
      <c r="H902" s="248">
        <v>3.3999999999999999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239</v>
      </c>
      <c r="AU902" s="254" t="s">
        <v>244</v>
      </c>
      <c r="AV902" s="13" t="s">
        <v>85</v>
      </c>
      <c r="AW902" s="13" t="s">
        <v>32</v>
      </c>
      <c r="AX902" s="13" t="s">
        <v>76</v>
      </c>
      <c r="AY902" s="254" t="s">
        <v>232</v>
      </c>
    </row>
    <row r="903" s="13" customFormat="1">
      <c r="A903" s="13"/>
      <c r="B903" s="243"/>
      <c r="C903" s="244"/>
      <c r="D903" s="245" t="s">
        <v>239</v>
      </c>
      <c r="E903" s="246" t="s">
        <v>1</v>
      </c>
      <c r="F903" s="247" t="s">
        <v>3934</v>
      </c>
      <c r="G903" s="244"/>
      <c r="H903" s="248">
        <v>4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239</v>
      </c>
      <c r="AU903" s="254" t="s">
        <v>244</v>
      </c>
      <c r="AV903" s="13" t="s">
        <v>85</v>
      </c>
      <c r="AW903" s="13" t="s">
        <v>32</v>
      </c>
      <c r="AX903" s="13" t="s">
        <v>76</v>
      </c>
      <c r="AY903" s="254" t="s">
        <v>232</v>
      </c>
    </row>
    <row r="904" s="13" customFormat="1">
      <c r="A904" s="13"/>
      <c r="B904" s="243"/>
      <c r="C904" s="244"/>
      <c r="D904" s="245" t="s">
        <v>239</v>
      </c>
      <c r="E904" s="246" t="s">
        <v>1</v>
      </c>
      <c r="F904" s="247" t="s">
        <v>3935</v>
      </c>
      <c r="G904" s="244"/>
      <c r="H904" s="248">
        <v>3.5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239</v>
      </c>
      <c r="AU904" s="254" t="s">
        <v>244</v>
      </c>
      <c r="AV904" s="13" t="s">
        <v>85</v>
      </c>
      <c r="AW904" s="13" t="s">
        <v>32</v>
      </c>
      <c r="AX904" s="13" t="s">
        <v>76</v>
      </c>
      <c r="AY904" s="254" t="s">
        <v>232</v>
      </c>
    </row>
    <row r="905" s="13" customFormat="1">
      <c r="A905" s="13"/>
      <c r="B905" s="243"/>
      <c r="C905" s="244"/>
      <c r="D905" s="245" t="s">
        <v>239</v>
      </c>
      <c r="E905" s="246" t="s">
        <v>1</v>
      </c>
      <c r="F905" s="247" t="s">
        <v>3936</v>
      </c>
      <c r="G905" s="244"/>
      <c r="H905" s="248">
        <v>4.2000000000000002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239</v>
      </c>
      <c r="AU905" s="254" t="s">
        <v>244</v>
      </c>
      <c r="AV905" s="13" t="s">
        <v>85</v>
      </c>
      <c r="AW905" s="13" t="s">
        <v>32</v>
      </c>
      <c r="AX905" s="13" t="s">
        <v>76</v>
      </c>
      <c r="AY905" s="254" t="s">
        <v>232</v>
      </c>
    </row>
    <row r="906" s="13" customFormat="1">
      <c r="A906" s="13"/>
      <c r="B906" s="243"/>
      <c r="C906" s="244"/>
      <c r="D906" s="245" t="s">
        <v>239</v>
      </c>
      <c r="E906" s="246" t="s">
        <v>1</v>
      </c>
      <c r="F906" s="247" t="s">
        <v>3945</v>
      </c>
      <c r="G906" s="244"/>
      <c r="H906" s="248">
        <v>22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239</v>
      </c>
      <c r="AU906" s="254" t="s">
        <v>244</v>
      </c>
      <c r="AV906" s="13" t="s">
        <v>85</v>
      </c>
      <c r="AW906" s="13" t="s">
        <v>32</v>
      </c>
      <c r="AX906" s="13" t="s">
        <v>76</v>
      </c>
      <c r="AY906" s="254" t="s">
        <v>232</v>
      </c>
    </row>
    <row r="907" s="13" customFormat="1">
      <c r="A907" s="13"/>
      <c r="B907" s="243"/>
      <c r="C907" s="244"/>
      <c r="D907" s="245" t="s">
        <v>239</v>
      </c>
      <c r="E907" s="246" t="s">
        <v>1</v>
      </c>
      <c r="F907" s="247" t="s">
        <v>3938</v>
      </c>
      <c r="G907" s="244"/>
      <c r="H907" s="248">
        <v>0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239</v>
      </c>
      <c r="AU907" s="254" t="s">
        <v>244</v>
      </c>
      <c r="AV907" s="13" t="s">
        <v>85</v>
      </c>
      <c r="AW907" s="13" t="s">
        <v>32</v>
      </c>
      <c r="AX907" s="13" t="s">
        <v>76</v>
      </c>
      <c r="AY907" s="254" t="s">
        <v>232</v>
      </c>
    </row>
    <row r="908" s="16" customFormat="1">
      <c r="A908" s="16"/>
      <c r="B908" s="287"/>
      <c r="C908" s="288"/>
      <c r="D908" s="245" t="s">
        <v>239</v>
      </c>
      <c r="E908" s="289" t="s">
        <v>1</v>
      </c>
      <c r="F908" s="290" t="s">
        <v>499</v>
      </c>
      <c r="G908" s="288"/>
      <c r="H908" s="291">
        <v>37.100000000000001</v>
      </c>
      <c r="I908" s="292"/>
      <c r="J908" s="288"/>
      <c r="K908" s="288"/>
      <c r="L908" s="293"/>
      <c r="M908" s="294"/>
      <c r="N908" s="295"/>
      <c r="O908" s="295"/>
      <c r="P908" s="295"/>
      <c r="Q908" s="295"/>
      <c r="R908" s="295"/>
      <c r="S908" s="295"/>
      <c r="T908" s="29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T908" s="297" t="s">
        <v>239</v>
      </c>
      <c r="AU908" s="297" t="s">
        <v>244</v>
      </c>
      <c r="AV908" s="16" t="s">
        <v>244</v>
      </c>
      <c r="AW908" s="16" t="s">
        <v>32</v>
      </c>
      <c r="AX908" s="16" t="s">
        <v>76</v>
      </c>
      <c r="AY908" s="297" t="s">
        <v>232</v>
      </c>
    </row>
    <row r="909" s="14" customFormat="1">
      <c r="A909" s="14"/>
      <c r="B909" s="255"/>
      <c r="C909" s="256"/>
      <c r="D909" s="245" t="s">
        <v>239</v>
      </c>
      <c r="E909" s="257" t="s">
        <v>1</v>
      </c>
      <c r="F909" s="258" t="s">
        <v>258</v>
      </c>
      <c r="G909" s="256"/>
      <c r="H909" s="259">
        <v>37.100000000000001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5" t="s">
        <v>239</v>
      </c>
      <c r="AU909" s="265" t="s">
        <v>244</v>
      </c>
      <c r="AV909" s="14" t="s">
        <v>237</v>
      </c>
      <c r="AW909" s="14" t="s">
        <v>32</v>
      </c>
      <c r="AX909" s="14" t="s">
        <v>83</v>
      </c>
      <c r="AY909" s="265" t="s">
        <v>232</v>
      </c>
    </row>
    <row r="910" s="2" customFormat="1" ht="33" customHeight="1">
      <c r="A910" s="39"/>
      <c r="B910" s="40"/>
      <c r="C910" s="276" t="s">
        <v>961</v>
      </c>
      <c r="D910" s="276" t="s">
        <v>485</v>
      </c>
      <c r="E910" s="277" t="s">
        <v>3946</v>
      </c>
      <c r="F910" s="278" t="s">
        <v>3947</v>
      </c>
      <c r="G910" s="279" t="s">
        <v>164</v>
      </c>
      <c r="H910" s="280">
        <v>1</v>
      </c>
      <c r="I910" s="281"/>
      <c r="J910" s="282">
        <f>ROUND(I910*H910,2)</f>
        <v>0</v>
      </c>
      <c r="K910" s="283"/>
      <c r="L910" s="284"/>
      <c r="M910" s="285" t="s">
        <v>1</v>
      </c>
      <c r="N910" s="286" t="s">
        <v>41</v>
      </c>
      <c r="O910" s="92"/>
      <c r="P910" s="239">
        <f>O910*H910</f>
        <v>0</v>
      </c>
      <c r="Q910" s="239">
        <v>0</v>
      </c>
      <c r="R910" s="239">
        <f>Q910*H910</f>
        <v>0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273</v>
      </c>
      <c r="AT910" s="241" t="s">
        <v>485</v>
      </c>
      <c r="AU910" s="241" t="s">
        <v>244</v>
      </c>
      <c r="AY910" s="18" t="s">
        <v>232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83</v>
      </c>
      <c r="BK910" s="242">
        <f>ROUND(I910*H910,2)</f>
        <v>0</v>
      </c>
      <c r="BL910" s="18" t="s">
        <v>237</v>
      </c>
      <c r="BM910" s="241" t="s">
        <v>2183</v>
      </c>
    </row>
    <row r="911" s="15" customFormat="1">
      <c r="A911" s="15"/>
      <c r="B911" s="266"/>
      <c r="C911" s="267"/>
      <c r="D911" s="245" t="s">
        <v>239</v>
      </c>
      <c r="E911" s="268" t="s">
        <v>1</v>
      </c>
      <c r="F911" s="269" t="s">
        <v>3948</v>
      </c>
      <c r="G911" s="267"/>
      <c r="H911" s="268" t="s">
        <v>1</v>
      </c>
      <c r="I911" s="270"/>
      <c r="J911" s="267"/>
      <c r="K911" s="267"/>
      <c r="L911" s="271"/>
      <c r="M911" s="272"/>
      <c r="N911" s="273"/>
      <c r="O911" s="273"/>
      <c r="P911" s="273"/>
      <c r="Q911" s="273"/>
      <c r="R911" s="273"/>
      <c r="S911" s="273"/>
      <c r="T911" s="27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5" t="s">
        <v>239</v>
      </c>
      <c r="AU911" s="275" t="s">
        <v>244</v>
      </c>
      <c r="AV911" s="15" t="s">
        <v>83</v>
      </c>
      <c r="AW911" s="15" t="s">
        <v>32</v>
      </c>
      <c r="AX911" s="15" t="s">
        <v>76</v>
      </c>
      <c r="AY911" s="275" t="s">
        <v>232</v>
      </c>
    </row>
    <row r="912" s="13" customFormat="1">
      <c r="A912" s="13"/>
      <c r="B912" s="243"/>
      <c r="C912" s="244"/>
      <c r="D912" s="245" t="s">
        <v>239</v>
      </c>
      <c r="E912" s="246" t="s">
        <v>1</v>
      </c>
      <c r="F912" s="247" t="s">
        <v>3949</v>
      </c>
      <c r="G912" s="244"/>
      <c r="H912" s="248">
        <v>0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239</v>
      </c>
      <c r="AU912" s="254" t="s">
        <v>244</v>
      </c>
      <c r="AV912" s="13" t="s">
        <v>85</v>
      </c>
      <c r="AW912" s="13" t="s">
        <v>32</v>
      </c>
      <c r="AX912" s="13" t="s">
        <v>76</v>
      </c>
      <c r="AY912" s="254" t="s">
        <v>232</v>
      </c>
    </row>
    <row r="913" s="13" customFormat="1">
      <c r="A913" s="13"/>
      <c r="B913" s="243"/>
      <c r="C913" s="244"/>
      <c r="D913" s="245" t="s">
        <v>239</v>
      </c>
      <c r="E913" s="246" t="s">
        <v>1</v>
      </c>
      <c r="F913" s="247" t="s">
        <v>3950</v>
      </c>
      <c r="G913" s="244"/>
      <c r="H913" s="248">
        <v>0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239</v>
      </c>
      <c r="AU913" s="254" t="s">
        <v>244</v>
      </c>
      <c r="AV913" s="13" t="s">
        <v>85</v>
      </c>
      <c r="AW913" s="13" t="s">
        <v>32</v>
      </c>
      <c r="AX913" s="13" t="s">
        <v>76</v>
      </c>
      <c r="AY913" s="254" t="s">
        <v>232</v>
      </c>
    </row>
    <row r="914" s="13" customFormat="1">
      <c r="A914" s="13"/>
      <c r="B914" s="243"/>
      <c r="C914" s="244"/>
      <c r="D914" s="245" t="s">
        <v>239</v>
      </c>
      <c r="E914" s="246" t="s">
        <v>1</v>
      </c>
      <c r="F914" s="247" t="s">
        <v>3951</v>
      </c>
      <c r="G914" s="244"/>
      <c r="H914" s="248">
        <v>0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239</v>
      </c>
      <c r="AU914" s="254" t="s">
        <v>244</v>
      </c>
      <c r="AV914" s="13" t="s">
        <v>85</v>
      </c>
      <c r="AW914" s="13" t="s">
        <v>32</v>
      </c>
      <c r="AX914" s="13" t="s">
        <v>76</v>
      </c>
      <c r="AY914" s="254" t="s">
        <v>232</v>
      </c>
    </row>
    <row r="915" s="13" customFormat="1">
      <c r="A915" s="13"/>
      <c r="B915" s="243"/>
      <c r="C915" s="244"/>
      <c r="D915" s="245" t="s">
        <v>239</v>
      </c>
      <c r="E915" s="246" t="s">
        <v>1</v>
      </c>
      <c r="F915" s="247" t="s">
        <v>3952</v>
      </c>
      <c r="G915" s="244"/>
      <c r="H915" s="248">
        <v>0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239</v>
      </c>
      <c r="AU915" s="254" t="s">
        <v>244</v>
      </c>
      <c r="AV915" s="13" t="s">
        <v>85</v>
      </c>
      <c r="AW915" s="13" t="s">
        <v>32</v>
      </c>
      <c r="AX915" s="13" t="s">
        <v>76</v>
      </c>
      <c r="AY915" s="254" t="s">
        <v>232</v>
      </c>
    </row>
    <row r="916" s="13" customFormat="1">
      <c r="A916" s="13"/>
      <c r="B916" s="243"/>
      <c r="C916" s="244"/>
      <c r="D916" s="245" t="s">
        <v>239</v>
      </c>
      <c r="E916" s="246" t="s">
        <v>1</v>
      </c>
      <c r="F916" s="247" t="s">
        <v>3953</v>
      </c>
      <c r="G916" s="244"/>
      <c r="H916" s="248">
        <v>0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239</v>
      </c>
      <c r="AU916" s="254" t="s">
        <v>244</v>
      </c>
      <c r="AV916" s="13" t="s">
        <v>85</v>
      </c>
      <c r="AW916" s="13" t="s">
        <v>32</v>
      </c>
      <c r="AX916" s="13" t="s">
        <v>76</v>
      </c>
      <c r="AY916" s="254" t="s">
        <v>232</v>
      </c>
    </row>
    <row r="917" s="13" customFormat="1">
      <c r="A917" s="13"/>
      <c r="B917" s="243"/>
      <c r="C917" s="244"/>
      <c r="D917" s="245" t="s">
        <v>239</v>
      </c>
      <c r="E917" s="246" t="s">
        <v>1</v>
      </c>
      <c r="F917" s="247" t="s">
        <v>3954</v>
      </c>
      <c r="G917" s="244"/>
      <c r="H917" s="248">
        <v>0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239</v>
      </c>
      <c r="AU917" s="254" t="s">
        <v>244</v>
      </c>
      <c r="AV917" s="13" t="s">
        <v>85</v>
      </c>
      <c r="AW917" s="13" t="s">
        <v>32</v>
      </c>
      <c r="AX917" s="13" t="s">
        <v>76</v>
      </c>
      <c r="AY917" s="254" t="s">
        <v>232</v>
      </c>
    </row>
    <row r="918" s="13" customFormat="1">
      <c r="A918" s="13"/>
      <c r="B918" s="243"/>
      <c r="C918" s="244"/>
      <c r="D918" s="245" t="s">
        <v>239</v>
      </c>
      <c r="E918" s="246" t="s">
        <v>1</v>
      </c>
      <c r="F918" s="247" t="s">
        <v>3955</v>
      </c>
      <c r="G918" s="244"/>
      <c r="H918" s="248">
        <v>0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239</v>
      </c>
      <c r="AU918" s="254" t="s">
        <v>244</v>
      </c>
      <c r="AV918" s="13" t="s">
        <v>85</v>
      </c>
      <c r="AW918" s="13" t="s">
        <v>32</v>
      </c>
      <c r="AX918" s="13" t="s">
        <v>76</v>
      </c>
      <c r="AY918" s="254" t="s">
        <v>232</v>
      </c>
    </row>
    <row r="919" s="13" customFormat="1">
      <c r="A919" s="13"/>
      <c r="B919" s="243"/>
      <c r="C919" s="244"/>
      <c r="D919" s="245" t="s">
        <v>239</v>
      </c>
      <c r="E919" s="246" t="s">
        <v>1</v>
      </c>
      <c r="F919" s="247" t="s">
        <v>3956</v>
      </c>
      <c r="G919" s="244"/>
      <c r="H919" s="248">
        <v>0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239</v>
      </c>
      <c r="AU919" s="254" t="s">
        <v>244</v>
      </c>
      <c r="AV919" s="13" t="s">
        <v>85</v>
      </c>
      <c r="AW919" s="13" t="s">
        <v>32</v>
      </c>
      <c r="AX919" s="13" t="s">
        <v>76</v>
      </c>
      <c r="AY919" s="254" t="s">
        <v>232</v>
      </c>
    </row>
    <row r="920" s="13" customFormat="1">
      <c r="A920" s="13"/>
      <c r="B920" s="243"/>
      <c r="C920" s="244"/>
      <c r="D920" s="245" t="s">
        <v>239</v>
      </c>
      <c r="E920" s="246" t="s">
        <v>1</v>
      </c>
      <c r="F920" s="247" t="s">
        <v>3957</v>
      </c>
      <c r="G920" s="244"/>
      <c r="H920" s="248">
        <v>1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239</v>
      </c>
      <c r="AU920" s="254" t="s">
        <v>244</v>
      </c>
      <c r="AV920" s="13" t="s">
        <v>85</v>
      </c>
      <c r="AW920" s="13" t="s">
        <v>32</v>
      </c>
      <c r="AX920" s="13" t="s">
        <v>76</v>
      </c>
      <c r="AY920" s="254" t="s">
        <v>232</v>
      </c>
    </row>
    <row r="921" s="13" customFormat="1">
      <c r="A921" s="13"/>
      <c r="B921" s="243"/>
      <c r="C921" s="244"/>
      <c r="D921" s="245" t="s">
        <v>239</v>
      </c>
      <c r="E921" s="246" t="s">
        <v>1</v>
      </c>
      <c r="F921" s="247" t="s">
        <v>3938</v>
      </c>
      <c r="G921" s="244"/>
      <c r="H921" s="248">
        <v>0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239</v>
      </c>
      <c r="AU921" s="254" t="s">
        <v>244</v>
      </c>
      <c r="AV921" s="13" t="s">
        <v>85</v>
      </c>
      <c r="AW921" s="13" t="s">
        <v>32</v>
      </c>
      <c r="AX921" s="13" t="s">
        <v>76</v>
      </c>
      <c r="AY921" s="254" t="s">
        <v>232</v>
      </c>
    </row>
    <row r="922" s="16" customFormat="1">
      <c r="A922" s="16"/>
      <c r="B922" s="287"/>
      <c r="C922" s="288"/>
      <c r="D922" s="245" t="s">
        <v>239</v>
      </c>
      <c r="E922" s="289" t="s">
        <v>1</v>
      </c>
      <c r="F922" s="290" t="s">
        <v>499</v>
      </c>
      <c r="G922" s="288"/>
      <c r="H922" s="291">
        <v>1</v>
      </c>
      <c r="I922" s="292"/>
      <c r="J922" s="288"/>
      <c r="K922" s="288"/>
      <c r="L922" s="293"/>
      <c r="M922" s="294"/>
      <c r="N922" s="295"/>
      <c r="O922" s="295"/>
      <c r="P922" s="295"/>
      <c r="Q922" s="295"/>
      <c r="R922" s="295"/>
      <c r="S922" s="295"/>
      <c r="T922" s="29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97" t="s">
        <v>239</v>
      </c>
      <c r="AU922" s="297" t="s">
        <v>244</v>
      </c>
      <c r="AV922" s="16" t="s">
        <v>244</v>
      </c>
      <c r="AW922" s="16" t="s">
        <v>32</v>
      </c>
      <c r="AX922" s="16" t="s">
        <v>76</v>
      </c>
      <c r="AY922" s="297" t="s">
        <v>232</v>
      </c>
    </row>
    <row r="923" s="14" customFormat="1">
      <c r="A923" s="14"/>
      <c r="B923" s="255"/>
      <c r="C923" s="256"/>
      <c r="D923" s="245" t="s">
        <v>239</v>
      </c>
      <c r="E923" s="257" t="s">
        <v>1</v>
      </c>
      <c r="F923" s="258" t="s">
        <v>258</v>
      </c>
      <c r="G923" s="256"/>
      <c r="H923" s="259">
        <v>1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5" t="s">
        <v>239</v>
      </c>
      <c r="AU923" s="265" t="s">
        <v>244</v>
      </c>
      <c r="AV923" s="14" t="s">
        <v>237</v>
      </c>
      <c r="AW923" s="14" t="s">
        <v>32</v>
      </c>
      <c r="AX923" s="14" t="s">
        <v>83</v>
      </c>
      <c r="AY923" s="265" t="s">
        <v>232</v>
      </c>
    </row>
    <row r="924" s="2" customFormat="1" ht="24.15" customHeight="1">
      <c r="A924" s="39"/>
      <c r="B924" s="40"/>
      <c r="C924" s="276" t="s">
        <v>966</v>
      </c>
      <c r="D924" s="276" t="s">
        <v>485</v>
      </c>
      <c r="E924" s="277" t="s">
        <v>3958</v>
      </c>
      <c r="F924" s="278" t="s">
        <v>3959</v>
      </c>
      <c r="G924" s="279" t="s">
        <v>293</v>
      </c>
      <c r="H924" s="280">
        <v>6</v>
      </c>
      <c r="I924" s="281"/>
      <c r="J924" s="282">
        <f>ROUND(I924*H924,2)</f>
        <v>0</v>
      </c>
      <c r="K924" s="283"/>
      <c r="L924" s="284"/>
      <c r="M924" s="285" t="s">
        <v>1</v>
      </c>
      <c r="N924" s="286" t="s">
        <v>41</v>
      </c>
      <c r="O924" s="92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1" t="s">
        <v>273</v>
      </c>
      <c r="AT924" s="241" t="s">
        <v>485</v>
      </c>
      <c r="AU924" s="241" t="s">
        <v>244</v>
      </c>
      <c r="AY924" s="18" t="s">
        <v>232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8" t="s">
        <v>83</v>
      </c>
      <c r="BK924" s="242">
        <f>ROUND(I924*H924,2)</f>
        <v>0</v>
      </c>
      <c r="BL924" s="18" t="s">
        <v>237</v>
      </c>
      <c r="BM924" s="241" t="s">
        <v>2186</v>
      </c>
    </row>
    <row r="925" s="15" customFormat="1">
      <c r="A925" s="15"/>
      <c r="B925" s="266"/>
      <c r="C925" s="267"/>
      <c r="D925" s="245" t="s">
        <v>239</v>
      </c>
      <c r="E925" s="268" t="s">
        <v>1</v>
      </c>
      <c r="F925" s="269" t="s">
        <v>3948</v>
      </c>
      <c r="G925" s="267"/>
      <c r="H925" s="268" t="s">
        <v>1</v>
      </c>
      <c r="I925" s="270"/>
      <c r="J925" s="267"/>
      <c r="K925" s="267"/>
      <c r="L925" s="271"/>
      <c r="M925" s="272"/>
      <c r="N925" s="273"/>
      <c r="O925" s="273"/>
      <c r="P925" s="273"/>
      <c r="Q925" s="273"/>
      <c r="R925" s="273"/>
      <c r="S925" s="273"/>
      <c r="T925" s="274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5" t="s">
        <v>239</v>
      </c>
      <c r="AU925" s="275" t="s">
        <v>244</v>
      </c>
      <c r="AV925" s="15" t="s">
        <v>83</v>
      </c>
      <c r="AW925" s="15" t="s">
        <v>32</v>
      </c>
      <c r="AX925" s="15" t="s">
        <v>76</v>
      </c>
      <c r="AY925" s="275" t="s">
        <v>232</v>
      </c>
    </row>
    <row r="926" s="13" customFormat="1">
      <c r="A926" s="13"/>
      <c r="B926" s="243"/>
      <c r="C926" s="244"/>
      <c r="D926" s="245" t="s">
        <v>239</v>
      </c>
      <c r="E926" s="246" t="s">
        <v>1</v>
      </c>
      <c r="F926" s="247" t="s">
        <v>3949</v>
      </c>
      <c r="G926" s="244"/>
      <c r="H926" s="248">
        <v>0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239</v>
      </c>
      <c r="AU926" s="254" t="s">
        <v>244</v>
      </c>
      <c r="AV926" s="13" t="s">
        <v>85</v>
      </c>
      <c r="AW926" s="13" t="s">
        <v>32</v>
      </c>
      <c r="AX926" s="13" t="s">
        <v>76</v>
      </c>
      <c r="AY926" s="254" t="s">
        <v>232</v>
      </c>
    </row>
    <row r="927" s="13" customFormat="1">
      <c r="A927" s="13"/>
      <c r="B927" s="243"/>
      <c r="C927" s="244"/>
      <c r="D927" s="245" t="s">
        <v>239</v>
      </c>
      <c r="E927" s="246" t="s">
        <v>1</v>
      </c>
      <c r="F927" s="247" t="s">
        <v>3950</v>
      </c>
      <c r="G927" s="244"/>
      <c r="H927" s="248">
        <v>0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239</v>
      </c>
      <c r="AU927" s="254" t="s">
        <v>244</v>
      </c>
      <c r="AV927" s="13" t="s">
        <v>85</v>
      </c>
      <c r="AW927" s="13" t="s">
        <v>32</v>
      </c>
      <c r="AX927" s="13" t="s">
        <v>76</v>
      </c>
      <c r="AY927" s="254" t="s">
        <v>232</v>
      </c>
    </row>
    <row r="928" s="13" customFormat="1">
      <c r="A928" s="13"/>
      <c r="B928" s="243"/>
      <c r="C928" s="244"/>
      <c r="D928" s="245" t="s">
        <v>239</v>
      </c>
      <c r="E928" s="246" t="s">
        <v>1</v>
      </c>
      <c r="F928" s="247" t="s">
        <v>3951</v>
      </c>
      <c r="G928" s="244"/>
      <c r="H928" s="248">
        <v>0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239</v>
      </c>
      <c r="AU928" s="254" t="s">
        <v>244</v>
      </c>
      <c r="AV928" s="13" t="s">
        <v>85</v>
      </c>
      <c r="AW928" s="13" t="s">
        <v>32</v>
      </c>
      <c r="AX928" s="13" t="s">
        <v>76</v>
      </c>
      <c r="AY928" s="254" t="s">
        <v>232</v>
      </c>
    </row>
    <row r="929" s="13" customFormat="1">
      <c r="A929" s="13"/>
      <c r="B929" s="243"/>
      <c r="C929" s="244"/>
      <c r="D929" s="245" t="s">
        <v>239</v>
      </c>
      <c r="E929" s="246" t="s">
        <v>1</v>
      </c>
      <c r="F929" s="247" t="s">
        <v>3952</v>
      </c>
      <c r="G929" s="244"/>
      <c r="H929" s="248">
        <v>0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239</v>
      </c>
      <c r="AU929" s="254" t="s">
        <v>244</v>
      </c>
      <c r="AV929" s="13" t="s">
        <v>85</v>
      </c>
      <c r="AW929" s="13" t="s">
        <v>32</v>
      </c>
      <c r="AX929" s="13" t="s">
        <v>76</v>
      </c>
      <c r="AY929" s="254" t="s">
        <v>232</v>
      </c>
    </row>
    <row r="930" s="13" customFormat="1">
      <c r="A930" s="13"/>
      <c r="B930" s="243"/>
      <c r="C930" s="244"/>
      <c r="D930" s="245" t="s">
        <v>239</v>
      </c>
      <c r="E930" s="246" t="s">
        <v>1</v>
      </c>
      <c r="F930" s="247" t="s">
        <v>3960</v>
      </c>
      <c r="G930" s="244"/>
      <c r="H930" s="248">
        <v>1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239</v>
      </c>
      <c r="AU930" s="254" t="s">
        <v>244</v>
      </c>
      <c r="AV930" s="13" t="s">
        <v>85</v>
      </c>
      <c r="AW930" s="13" t="s">
        <v>32</v>
      </c>
      <c r="AX930" s="13" t="s">
        <v>76</v>
      </c>
      <c r="AY930" s="254" t="s">
        <v>232</v>
      </c>
    </row>
    <row r="931" s="13" customFormat="1">
      <c r="A931" s="13"/>
      <c r="B931" s="243"/>
      <c r="C931" s="244"/>
      <c r="D931" s="245" t="s">
        <v>239</v>
      </c>
      <c r="E931" s="246" t="s">
        <v>1</v>
      </c>
      <c r="F931" s="247" t="s">
        <v>3961</v>
      </c>
      <c r="G931" s="244"/>
      <c r="H931" s="248">
        <v>1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239</v>
      </c>
      <c r="AU931" s="254" t="s">
        <v>244</v>
      </c>
      <c r="AV931" s="13" t="s">
        <v>85</v>
      </c>
      <c r="AW931" s="13" t="s">
        <v>32</v>
      </c>
      <c r="AX931" s="13" t="s">
        <v>76</v>
      </c>
      <c r="AY931" s="254" t="s">
        <v>232</v>
      </c>
    </row>
    <row r="932" s="13" customFormat="1">
      <c r="A932" s="13"/>
      <c r="B932" s="243"/>
      <c r="C932" s="244"/>
      <c r="D932" s="245" t="s">
        <v>239</v>
      </c>
      <c r="E932" s="246" t="s">
        <v>1</v>
      </c>
      <c r="F932" s="247" t="s">
        <v>3962</v>
      </c>
      <c r="G932" s="244"/>
      <c r="H932" s="248">
        <v>1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239</v>
      </c>
      <c r="AU932" s="254" t="s">
        <v>244</v>
      </c>
      <c r="AV932" s="13" t="s">
        <v>85</v>
      </c>
      <c r="AW932" s="13" t="s">
        <v>32</v>
      </c>
      <c r="AX932" s="13" t="s">
        <v>76</v>
      </c>
      <c r="AY932" s="254" t="s">
        <v>232</v>
      </c>
    </row>
    <row r="933" s="13" customFormat="1">
      <c r="A933" s="13"/>
      <c r="B933" s="243"/>
      <c r="C933" s="244"/>
      <c r="D933" s="245" t="s">
        <v>239</v>
      </c>
      <c r="E933" s="246" t="s">
        <v>1</v>
      </c>
      <c r="F933" s="247" t="s">
        <v>3963</v>
      </c>
      <c r="G933" s="244"/>
      <c r="H933" s="248">
        <v>1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239</v>
      </c>
      <c r="AU933" s="254" t="s">
        <v>244</v>
      </c>
      <c r="AV933" s="13" t="s">
        <v>85</v>
      </c>
      <c r="AW933" s="13" t="s">
        <v>32</v>
      </c>
      <c r="AX933" s="13" t="s">
        <v>76</v>
      </c>
      <c r="AY933" s="254" t="s">
        <v>232</v>
      </c>
    </row>
    <row r="934" s="13" customFormat="1">
      <c r="A934" s="13"/>
      <c r="B934" s="243"/>
      <c r="C934" s="244"/>
      <c r="D934" s="245" t="s">
        <v>239</v>
      </c>
      <c r="E934" s="246" t="s">
        <v>1</v>
      </c>
      <c r="F934" s="247" t="s">
        <v>3957</v>
      </c>
      <c r="G934" s="244"/>
      <c r="H934" s="248">
        <v>1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239</v>
      </c>
      <c r="AU934" s="254" t="s">
        <v>244</v>
      </c>
      <c r="AV934" s="13" t="s">
        <v>85</v>
      </c>
      <c r="AW934" s="13" t="s">
        <v>32</v>
      </c>
      <c r="AX934" s="13" t="s">
        <v>76</v>
      </c>
      <c r="AY934" s="254" t="s">
        <v>232</v>
      </c>
    </row>
    <row r="935" s="13" customFormat="1">
      <c r="A935" s="13"/>
      <c r="B935" s="243"/>
      <c r="C935" s="244"/>
      <c r="D935" s="245" t="s">
        <v>239</v>
      </c>
      <c r="E935" s="246" t="s">
        <v>1</v>
      </c>
      <c r="F935" s="247" t="s">
        <v>3964</v>
      </c>
      <c r="G935" s="244"/>
      <c r="H935" s="248">
        <v>1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239</v>
      </c>
      <c r="AU935" s="254" t="s">
        <v>244</v>
      </c>
      <c r="AV935" s="13" t="s">
        <v>85</v>
      </c>
      <c r="AW935" s="13" t="s">
        <v>32</v>
      </c>
      <c r="AX935" s="13" t="s">
        <v>76</v>
      </c>
      <c r="AY935" s="254" t="s">
        <v>232</v>
      </c>
    </row>
    <row r="936" s="16" customFormat="1">
      <c r="A936" s="16"/>
      <c r="B936" s="287"/>
      <c r="C936" s="288"/>
      <c r="D936" s="245" t="s">
        <v>239</v>
      </c>
      <c r="E936" s="289" t="s">
        <v>1</v>
      </c>
      <c r="F936" s="290" t="s">
        <v>499</v>
      </c>
      <c r="G936" s="288"/>
      <c r="H936" s="291">
        <v>6</v>
      </c>
      <c r="I936" s="292"/>
      <c r="J936" s="288"/>
      <c r="K936" s="288"/>
      <c r="L936" s="293"/>
      <c r="M936" s="294"/>
      <c r="N936" s="295"/>
      <c r="O936" s="295"/>
      <c r="P936" s="295"/>
      <c r="Q936" s="295"/>
      <c r="R936" s="295"/>
      <c r="S936" s="295"/>
      <c r="T936" s="29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97" t="s">
        <v>239</v>
      </c>
      <c r="AU936" s="297" t="s">
        <v>244</v>
      </c>
      <c r="AV936" s="16" t="s">
        <v>244</v>
      </c>
      <c r="AW936" s="16" t="s">
        <v>32</v>
      </c>
      <c r="AX936" s="16" t="s">
        <v>76</v>
      </c>
      <c r="AY936" s="297" t="s">
        <v>232</v>
      </c>
    </row>
    <row r="937" s="14" customFormat="1">
      <c r="A937" s="14"/>
      <c r="B937" s="255"/>
      <c r="C937" s="256"/>
      <c r="D937" s="245" t="s">
        <v>239</v>
      </c>
      <c r="E937" s="257" t="s">
        <v>1</v>
      </c>
      <c r="F937" s="258" t="s">
        <v>258</v>
      </c>
      <c r="G937" s="256"/>
      <c r="H937" s="259">
        <v>6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5" t="s">
        <v>239</v>
      </c>
      <c r="AU937" s="265" t="s">
        <v>244</v>
      </c>
      <c r="AV937" s="14" t="s">
        <v>237</v>
      </c>
      <c r="AW937" s="14" t="s">
        <v>32</v>
      </c>
      <c r="AX937" s="14" t="s">
        <v>83</v>
      </c>
      <c r="AY937" s="265" t="s">
        <v>232</v>
      </c>
    </row>
    <row r="938" s="2" customFormat="1" ht="16.5" customHeight="1">
      <c r="A938" s="39"/>
      <c r="B938" s="40"/>
      <c r="C938" s="276" t="s">
        <v>970</v>
      </c>
      <c r="D938" s="276" t="s">
        <v>485</v>
      </c>
      <c r="E938" s="277" t="s">
        <v>3921</v>
      </c>
      <c r="F938" s="278" t="s">
        <v>3922</v>
      </c>
      <c r="G938" s="279" t="s">
        <v>164</v>
      </c>
      <c r="H938" s="280">
        <v>37.100000000000001</v>
      </c>
      <c r="I938" s="281"/>
      <c r="J938" s="282">
        <f>ROUND(I938*H938,2)</f>
        <v>0</v>
      </c>
      <c r="K938" s="283"/>
      <c r="L938" s="284"/>
      <c r="M938" s="285" t="s">
        <v>1</v>
      </c>
      <c r="N938" s="286" t="s">
        <v>41</v>
      </c>
      <c r="O938" s="92"/>
      <c r="P938" s="239">
        <f>O938*H938</f>
        <v>0</v>
      </c>
      <c r="Q938" s="239">
        <v>0</v>
      </c>
      <c r="R938" s="239">
        <f>Q938*H938</f>
        <v>0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273</v>
      </c>
      <c r="AT938" s="241" t="s">
        <v>485</v>
      </c>
      <c r="AU938" s="241" t="s">
        <v>244</v>
      </c>
      <c r="AY938" s="18" t="s">
        <v>232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83</v>
      </c>
      <c r="BK938" s="242">
        <f>ROUND(I938*H938,2)</f>
        <v>0</v>
      </c>
      <c r="BL938" s="18" t="s">
        <v>237</v>
      </c>
      <c r="BM938" s="241" t="s">
        <v>2189</v>
      </c>
    </row>
    <row r="939" s="15" customFormat="1">
      <c r="A939" s="15"/>
      <c r="B939" s="266"/>
      <c r="C939" s="267"/>
      <c r="D939" s="245" t="s">
        <v>239</v>
      </c>
      <c r="E939" s="268" t="s">
        <v>1</v>
      </c>
      <c r="F939" s="269" t="s">
        <v>3965</v>
      </c>
      <c r="G939" s="267"/>
      <c r="H939" s="268" t="s">
        <v>1</v>
      </c>
      <c r="I939" s="270"/>
      <c r="J939" s="267"/>
      <c r="K939" s="267"/>
      <c r="L939" s="271"/>
      <c r="M939" s="272"/>
      <c r="N939" s="273"/>
      <c r="O939" s="273"/>
      <c r="P939" s="273"/>
      <c r="Q939" s="273"/>
      <c r="R939" s="273"/>
      <c r="S939" s="273"/>
      <c r="T939" s="27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5" t="s">
        <v>239</v>
      </c>
      <c r="AU939" s="275" t="s">
        <v>244</v>
      </c>
      <c r="AV939" s="15" t="s">
        <v>83</v>
      </c>
      <c r="AW939" s="15" t="s">
        <v>32</v>
      </c>
      <c r="AX939" s="15" t="s">
        <v>76</v>
      </c>
      <c r="AY939" s="275" t="s">
        <v>232</v>
      </c>
    </row>
    <row r="940" s="13" customFormat="1">
      <c r="A940" s="13"/>
      <c r="B940" s="243"/>
      <c r="C940" s="244"/>
      <c r="D940" s="245" t="s">
        <v>239</v>
      </c>
      <c r="E940" s="246" t="s">
        <v>1</v>
      </c>
      <c r="F940" s="247" t="s">
        <v>3941</v>
      </c>
      <c r="G940" s="244"/>
      <c r="H940" s="248">
        <v>0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239</v>
      </c>
      <c r="AU940" s="254" t="s">
        <v>244</v>
      </c>
      <c r="AV940" s="13" t="s">
        <v>85</v>
      </c>
      <c r="AW940" s="13" t="s">
        <v>32</v>
      </c>
      <c r="AX940" s="13" t="s">
        <v>76</v>
      </c>
      <c r="AY940" s="254" t="s">
        <v>232</v>
      </c>
    </row>
    <row r="941" s="13" customFormat="1">
      <c r="A941" s="13"/>
      <c r="B941" s="243"/>
      <c r="C941" s="244"/>
      <c r="D941" s="245" t="s">
        <v>239</v>
      </c>
      <c r="E941" s="246" t="s">
        <v>1</v>
      </c>
      <c r="F941" s="247" t="s">
        <v>3942</v>
      </c>
      <c r="G941" s="244"/>
      <c r="H941" s="248">
        <v>0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239</v>
      </c>
      <c r="AU941" s="254" t="s">
        <v>244</v>
      </c>
      <c r="AV941" s="13" t="s">
        <v>85</v>
      </c>
      <c r="AW941" s="13" t="s">
        <v>32</v>
      </c>
      <c r="AX941" s="13" t="s">
        <v>76</v>
      </c>
      <c r="AY941" s="254" t="s">
        <v>232</v>
      </c>
    </row>
    <row r="942" s="13" customFormat="1">
      <c r="A942" s="13"/>
      <c r="B942" s="243"/>
      <c r="C942" s="244"/>
      <c r="D942" s="245" t="s">
        <v>239</v>
      </c>
      <c r="E942" s="246" t="s">
        <v>1</v>
      </c>
      <c r="F942" s="247" t="s">
        <v>3943</v>
      </c>
      <c r="G942" s="244"/>
      <c r="H942" s="248">
        <v>0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239</v>
      </c>
      <c r="AU942" s="254" t="s">
        <v>244</v>
      </c>
      <c r="AV942" s="13" t="s">
        <v>85</v>
      </c>
      <c r="AW942" s="13" t="s">
        <v>32</v>
      </c>
      <c r="AX942" s="13" t="s">
        <v>76</v>
      </c>
      <c r="AY942" s="254" t="s">
        <v>232</v>
      </c>
    </row>
    <row r="943" s="13" customFormat="1">
      <c r="A943" s="13"/>
      <c r="B943" s="243"/>
      <c r="C943" s="244"/>
      <c r="D943" s="245" t="s">
        <v>239</v>
      </c>
      <c r="E943" s="246" t="s">
        <v>1</v>
      </c>
      <c r="F943" s="247" t="s">
        <v>3944</v>
      </c>
      <c r="G943" s="244"/>
      <c r="H943" s="248">
        <v>0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239</v>
      </c>
      <c r="AU943" s="254" t="s">
        <v>244</v>
      </c>
      <c r="AV943" s="13" t="s">
        <v>85</v>
      </c>
      <c r="AW943" s="13" t="s">
        <v>32</v>
      </c>
      <c r="AX943" s="13" t="s">
        <v>76</v>
      </c>
      <c r="AY943" s="254" t="s">
        <v>232</v>
      </c>
    </row>
    <row r="944" s="13" customFormat="1">
      <c r="A944" s="13"/>
      <c r="B944" s="243"/>
      <c r="C944" s="244"/>
      <c r="D944" s="245" t="s">
        <v>239</v>
      </c>
      <c r="E944" s="246" t="s">
        <v>1</v>
      </c>
      <c r="F944" s="247" t="s">
        <v>3933</v>
      </c>
      <c r="G944" s="244"/>
      <c r="H944" s="248">
        <v>3.3999999999999999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239</v>
      </c>
      <c r="AU944" s="254" t="s">
        <v>244</v>
      </c>
      <c r="AV944" s="13" t="s">
        <v>85</v>
      </c>
      <c r="AW944" s="13" t="s">
        <v>32</v>
      </c>
      <c r="AX944" s="13" t="s">
        <v>76</v>
      </c>
      <c r="AY944" s="254" t="s">
        <v>232</v>
      </c>
    </row>
    <row r="945" s="13" customFormat="1">
      <c r="A945" s="13"/>
      <c r="B945" s="243"/>
      <c r="C945" s="244"/>
      <c r="D945" s="245" t="s">
        <v>239</v>
      </c>
      <c r="E945" s="246" t="s">
        <v>1</v>
      </c>
      <c r="F945" s="247" t="s">
        <v>3934</v>
      </c>
      <c r="G945" s="244"/>
      <c r="H945" s="248">
        <v>4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239</v>
      </c>
      <c r="AU945" s="254" t="s">
        <v>244</v>
      </c>
      <c r="AV945" s="13" t="s">
        <v>85</v>
      </c>
      <c r="AW945" s="13" t="s">
        <v>32</v>
      </c>
      <c r="AX945" s="13" t="s">
        <v>76</v>
      </c>
      <c r="AY945" s="254" t="s">
        <v>232</v>
      </c>
    </row>
    <row r="946" s="13" customFormat="1">
      <c r="A946" s="13"/>
      <c r="B946" s="243"/>
      <c r="C946" s="244"/>
      <c r="D946" s="245" t="s">
        <v>239</v>
      </c>
      <c r="E946" s="246" t="s">
        <v>1</v>
      </c>
      <c r="F946" s="247" t="s">
        <v>3935</v>
      </c>
      <c r="G946" s="244"/>
      <c r="H946" s="248">
        <v>3.5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239</v>
      </c>
      <c r="AU946" s="254" t="s">
        <v>244</v>
      </c>
      <c r="AV946" s="13" t="s">
        <v>85</v>
      </c>
      <c r="AW946" s="13" t="s">
        <v>32</v>
      </c>
      <c r="AX946" s="13" t="s">
        <v>76</v>
      </c>
      <c r="AY946" s="254" t="s">
        <v>232</v>
      </c>
    </row>
    <row r="947" s="13" customFormat="1">
      <c r="A947" s="13"/>
      <c r="B947" s="243"/>
      <c r="C947" s="244"/>
      <c r="D947" s="245" t="s">
        <v>239</v>
      </c>
      <c r="E947" s="246" t="s">
        <v>1</v>
      </c>
      <c r="F947" s="247" t="s">
        <v>3936</v>
      </c>
      <c r="G947" s="244"/>
      <c r="H947" s="248">
        <v>4.2000000000000002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239</v>
      </c>
      <c r="AU947" s="254" t="s">
        <v>244</v>
      </c>
      <c r="AV947" s="13" t="s">
        <v>85</v>
      </c>
      <c r="AW947" s="13" t="s">
        <v>32</v>
      </c>
      <c r="AX947" s="13" t="s">
        <v>76</v>
      </c>
      <c r="AY947" s="254" t="s">
        <v>232</v>
      </c>
    </row>
    <row r="948" s="13" customFormat="1">
      <c r="A948" s="13"/>
      <c r="B948" s="243"/>
      <c r="C948" s="244"/>
      <c r="D948" s="245" t="s">
        <v>239</v>
      </c>
      <c r="E948" s="246" t="s">
        <v>1</v>
      </c>
      <c r="F948" s="247" t="s">
        <v>3945</v>
      </c>
      <c r="G948" s="244"/>
      <c r="H948" s="248">
        <v>22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239</v>
      </c>
      <c r="AU948" s="254" t="s">
        <v>244</v>
      </c>
      <c r="AV948" s="13" t="s">
        <v>85</v>
      </c>
      <c r="AW948" s="13" t="s">
        <v>32</v>
      </c>
      <c r="AX948" s="13" t="s">
        <v>76</v>
      </c>
      <c r="AY948" s="254" t="s">
        <v>232</v>
      </c>
    </row>
    <row r="949" s="13" customFormat="1">
      <c r="A949" s="13"/>
      <c r="B949" s="243"/>
      <c r="C949" s="244"/>
      <c r="D949" s="245" t="s">
        <v>239</v>
      </c>
      <c r="E949" s="246" t="s">
        <v>1</v>
      </c>
      <c r="F949" s="247" t="s">
        <v>3938</v>
      </c>
      <c r="G949" s="244"/>
      <c r="H949" s="248">
        <v>0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239</v>
      </c>
      <c r="AU949" s="254" t="s">
        <v>244</v>
      </c>
      <c r="AV949" s="13" t="s">
        <v>85</v>
      </c>
      <c r="AW949" s="13" t="s">
        <v>32</v>
      </c>
      <c r="AX949" s="13" t="s">
        <v>76</v>
      </c>
      <c r="AY949" s="254" t="s">
        <v>232</v>
      </c>
    </row>
    <row r="950" s="16" customFormat="1">
      <c r="A950" s="16"/>
      <c r="B950" s="287"/>
      <c r="C950" s="288"/>
      <c r="D950" s="245" t="s">
        <v>239</v>
      </c>
      <c r="E950" s="289" t="s">
        <v>1</v>
      </c>
      <c r="F950" s="290" t="s">
        <v>499</v>
      </c>
      <c r="G950" s="288"/>
      <c r="H950" s="291">
        <v>37.100000000000001</v>
      </c>
      <c r="I950" s="292"/>
      <c r="J950" s="288"/>
      <c r="K950" s="288"/>
      <c r="L950" s="293"/>
      <c r="M950" s="294"/>
      <c r="N950" s="295"/>
      <c r="O950" s="295"/>
      <c r="P950" s="295"/>
      <c r="Q950" s="295"/>
      <c r="R950" s="295"/>
      <c r="S950" s="295"/>
      <c r="T950" s="29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97" t="s">
        <v>239</v>
      </c>
      <c r="AU950" s="297" t="s">
        <v>244</v>
      </c>
      <c r="AV950" s="16" t="s">
        <v>244</v>
      </c>
      <c r="AW950" s="16" t="s">
        <v>32</v>
      </c>
      <c r="AX950" s="16" t="s">
        <v>76</v>
      </c>
      <c r="AY950" s="297" t="s">
        <v>232</v>
      </c>
    </row>
    <row r="951" s="14" customFormat="1">
      <c r="A951" s="14"/>
      <c r="B951" s="255"/>
      <c r="C951" s="256"/>
      <c r="D951" s="245" t="s">
        <v>239</v>
      </c>
      <c r="E951" s="257" t="s">
        <v>1</v>
      </c>
      <c r="F951" s="258" t="s">
        <v>258</v>
      </c>
      <c r="G951" s="256"/>
      <c r="H951" s="259">
        <v>37.100000000000001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5" t="s">
        <v>239</v>
      </c>
      <c r="AU951" s="265" t="s">
        <v>244</v>
      </c>
      <c r="AV951" s="14" t="s">
        <v>237</v>
      </c>
      <c r="AW951" s="14" t="s">
        <v>32</v>
      </c>
      <c r="AX951" s="14" t="s">
        <v>83</v>
      </c>
      <c r="AY951" s="265" t="s">
        <v>232</v>
      </c>
    </row>
    <row r="952" s="2" customFormat="1" ht="24.15" customHeight="1">
      <c r="A952" s="39"/>
      <c r="B952" s="40"/>
      <c r="C952" s="229" t="s">
        <v>975</v>
      </c>
      <c r="D952" s="229" t="s">
        <v>234</v>
      </c>
      <c r="E952" s="230" t="s">
        <v>3966</v>
      </c>
      <c r="F952" s="231" t="s">
        <v>3967</v>
      </c>
      <c r="G952" s="232" t="s">
        <v>293</v>
      </c>
      <c r="H952" s="233">
        <v>6</v>
      </c>
      <c r="I952" s="234"/>
      <c r="J952" s="235">
        <f>ROUND(I952*H952,2)</f>
        <v>0</v>
      </c>
      <c r="K952" s="236"/>
      <c r="L952" s="45"/>
      <c r="M952" s="237" t="s">
        <v>1</v>
      </c>
      <c r="N952" s="238" t="s">
        <v>41</v>
      </c>
      <c r="O952" s="92"/>
      <c r="P952" s="239">
        <f>O952*H952</f>
        <v>0</v>
      </c>
      <c r="Q952" s="239">
        <v>0</v>
      </c>
      <c r="R952" s="239">
        <f>Q952*H952</f>
        <v>0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237</v>
      </c>
      <c r="AT952" s="241" t="s">
        <v>234</v>
      </c>
      <c r="AU952" s="241" t="s">
        <v>244</v>
      </c>
      <c r="AY952" s="18" t="s">
        <v>232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83</v>
      </c>
      <c r="BK952" s="242">
        <f>ROUND(I952*H952,2)</f>
        <v>0</v>
      </c>
      <c r="BL952" s="18" t="s">
        <v>237</v>
      </c>
      <c r="BM952" s="241" t="s">
        <v>2192</v>
      </c>
    </row>
    <row r="953" s="15" customFormat="1">
      <c r="A953" s="15"/>
      <c r="B953" s="266"/>
      <c r="C953" s="267"/>
      <c r="D953" s="245" t="s">
        <v>239</v>
      </c>
      <c r="E953" s="268" t="s">
        <v>1</v>
      </c>
      <c r="F953" s="269" t="s">
        <v>3968</v>
      </c>
      <c r="G953" s="267"/>
      <c r="H953" s="268" t="s">
        <v>1</v>
      </c>
      <c r="I953" s="270"/>
      <c r="J953" s="267"/>
      <c r="K953" s="267"/>
      <c r="L953" s="271"/>
      <c r="M953" s="272"/>
      <c r="N953" s="273"/>
      <c r="O953" s="273"/>
      <c r="P953" s="273"/>
      <c r="Q953" s="273"/>
      <c r="R953" s="273"/>
      <c r="S953" s="273"/>
      <c r="T953" s="274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5" t="s">
        <v>239</v>
      </c>
      <c r="AU953" s="275" t="s">
        <v>244</v>
      </c>
      <c r="AV953" s="15" t="s">
        <v>83</v>
      </c>
      <c r="AW953" s="15" t="s">
        <v>32</v>
      </c>
      <c r="AX953" s="15" t="s">
        <v>76</v>
      </c>
      <c r="AY953" s="275" t="s">
        <v>232</v>
      </c>
    </row>
    <row r="954" s="13" customFormat="1">
      <c r="A954" s="13"/>
      <c r="B954" s="243"/>
      <c r="C954" s="244"/>
      <c r="D954" s="245" t="s">
        <v>239</v>
      </c>
      <c r="E954" s="246" t="s">
        <v>1</v>
      </c>
      <c r="F954" s="247" t="s">
        <v>3949</v>
      </c>
      <c r="G954" s="244"/>
      <c r="H954" s="248">
        <v>0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239</v>
      </c>
      <c r="AU954" s="254" t="s">
        <v>244</v>
      </c>
      <c r="AV954" s="13" t="s">
        <v>85</v>
      </c>
      <c r="AW954" s="13" t="s">
        <v>32</v>
      </c>
      <c r="AX954" s="13" t="s">
        <v>76</v>
      </c>
      <c r="AY954" s="254" t="s">
        <v>232</v>
      </c>
    </row>
    <row r="955" s="13" customFormat="1">
      <c r="A955" s="13"/>
      <c r="B955" s="243"/>
      <c r="C955" s="244"/>
      <c r="D955" s="245" t="s">
        <v>239</v>
      </c>
      <c r="E955" s="246" t="s">
        <v>1</v>
      </c>
      <c r="F955" s="247" t="s">
        <v>3950</v>
      </c>
      <c r="G955" s="244"/>
      <c r="H955" s="248">
        <v>0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239</v>
      </c>
      <c r="AU955" s="254" t="s">
        <v>244</v>
      </c>
      <c r="AV955" s="13" t="s">
        <v>85</v>
      </c>
      <c r="AW955" s="13" t="s">
        <v>32</v>
      </c>
      <c r="AX955" s="13" t="s">
        <v>76</v>
      </c>
      <c r="AY955" s="254" t="s">
        <v>232</v>
      </c>
    </row>
    <row r="956" s="13" customFormat="1">
      <c r="A956" s="13"/>
      <c r="B956" s="243"/>
      <c r="C956" s="244"/>
      <c r="D956" s="245" t="s">
        <v>239</v>
      </c>
      <c r="E956" s="246" t="s">
        <v>1</v>
      </c>
      <c r="F956" s="247" t="s">
        <v>3951</v>
      </c>
      <c r="G956" s="244"/>
      <c r="H956" s="248">
        <v>0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239</v>
      </c>
      <c r="AU956" s="254" t="s">
        <v>244</v>
      </c>
      <c r="AV956" s="13" t="s">
        <v>85</v>
      </c>
      <c r="AW956" s="13" t="s">
        <v>32</v>
      </c>
      <c r="AX956" s="13" t="s">
        <v>76</v>
      </c>
      <c r="AY956" s="254" t="s">
        <v>232</v>
      </c>
    </row>
    <row r="957" s="13" customFormat="1">
      <c r="A957" s="13"/>
      <c r="B957" s="243"/>
      <c r="C957" s="244"/>
      <c r="D957" s="245" t="s">
        <v>239</v>
      </c>
      <c r="E957" s="246" t="s">
        <v>1</v>
      </c>
      <c r="F957" s="247" t="s">
        <v>3952</v>
      </c>
      <c r="G957" s="244"/>
      <c r="H957" s="248">
        <v>0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239</v>
      </c>
      <c r="AU957" s="254" t="s">
        <v>244</v>
      </c>
      <c r="AV957" s="13" t="s">
        <v>85</v>
      </c>
      <c r="AW957" s="13" t="s">
        <v>32</v>
      </c>
      <c r="AX957" s="13" t="s">
        <v>76</v>
      </c>
      <c r="AY957" s="254" t="s">
        <v>232</v>
      </c>
    </row>
    <row r="958" s="13" customFormat="1">
      <c r="A958" s="13"/>
      <c r="B958" s="243"/>
      <c r="C958" s="244"/>
      <c r="D958" s="245" t="s">
        <v>239</v>
      </c>
      <c r="E958" s="246" t="s">
        <v>1</v>
      </c>
      <c r="F958" s="247" t="s">
        <v>3960</v>
      </c>
      <c r="G958" s="244"/>
      <c r="H958" s="248">
        <v>1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239</v>
      </c>
      <c r="AU958" s="254" t="s">
        <v>244</v>
      </c>
      <c r="AV958" s="13" t="s">
        <v>85</v>
      </c>
      <c r="AW958" s="13" t="s">
        <v>32</v>
      </c>
      <c r="AX958" s="13" t="s">
        <v>76</v>
      </c>
      <c r="AY958" s="254" t="s">
        <v>232</v>
      </c>
    </row>
    <row r="959" s="13" customFormat="1">
      <c r="A959" s="13"/>
      <c r="B959" s="243"/>
      <c r="C959" s="244"/>
      <c r="D959" s="245" t="s">
        <v>239</v>
      </c>
      <c r="E959" s="246" t="s">
        <v>1</v>
      </c>
      <c r="F959" s="247" t="s">
        <v>3961</v>
      </c>
      <c r="G959" s="244"/>
      <c r="H959" s="248">
        <v>1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239</v>
      </c>
      <c r="AU959" s="254" t="s">
        <v>244</v>
      </c>
      <c r="AV959" s="13" t="s">
        <v>85</v>
      </c>
      <c r="AW959" s="13" t="s">
        <v>32</v>
      </c>
      <c r="AX959" s="13" t="s">
        <v>76</v>
      </c>
      <c r="AY959" s="254" t="s">
        <v>232</v>
      </c>
    </row>
    <row r="960" s="13" customFormat="1">
      <c r="A960" s="13"/>
      <c r="B960" s="243"/>
      <c r="C960" s="244"/>
      <c r="D960" s="245" t="s">
        <v>239</v>
      </c>
      <c r="E960" s="246" t="s">
        <v>1</v>
      </c>
      <c r="F960" s="247" t="s">
        <v>3962</v>
      </c>
      <c r="G960" s="244"/>
      <c r="H960" s="248">
        <v>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239</v>
      </c>
      <c r="AU960" s="254" t="s">
        <v>244</v>
      </c>
      <c r="AV960" s="13" t="s">
        <v>85</v>
      </c>
      <c r="AW960" s="13" t="s">
        <v>32</v>
      </c>
      <c r="AX960" s="13" t="s">
        <v>76</v>
      </c>
      <c r="AY960" s="254" t="s">
        <v>232</v>
      </c>
    </row>
    <row r="961" s="13" customFormat="1">
      <c r="A961" s="13"/>
      <c r="B961" s="243"/>
      <c r="C961" s="244"/>
      <c r="D961" s="245" t="s">
        <v>239</v>
      </c>
      <c r="E961" s="246" t="s">
        <v>1</v>
      </c>
      <c r="F961" s="247" t="s">
        <v>3963</v>
      </c>
      <c r="G961" s="244"/>
      <c r="H961" s="248">
        <v>1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239</v>
      </c>
      <c r="AU961" s="254" t="s">
        <v>244</v>
      </c>
      <c r="AV961" s="13" t="s">
        <v>85</v>
      </c>
      <c r="AW961" s="13" t="s">
        <v>32</v>
      </c>
      <c r="AX961" s="13" t="s">
        <v>76</v>
      </c>
      <c r="AY961" s="254" t="s">
        <v>232</v>
      </c>
    </row>
    <row r="962" s="13" customFormat="1">
      <c r="A962" s="13"/>
      <c r="B962" s="243"/>
      <c r="C962" s="244"/>
      <c r="D962" s="245" t="s">
        <v>239</v>
      </c>
      <c r="E962" s="246" t="s">
        <v>1</v>
      </c>
      <c r="F962" s="247" t="s">
        <v>3957</v>
      </c>
      <c r="G962" s="244"/>
      <c r="H962" s="248">
        <v>1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239</v>
      </c>
      <c r="AU962" s="254" t="s">
        <v>244</v>
      </c>
      <c r="AV962" s="13" t="s">
        <v>85</v>
      </c>
      <c r="AW962" s="13" t="s">
        <v>32</v>
      </c>
      <c r="AX962" s="13" t="s">
        <v>76</v>
      </c>
      <c r="AY962" s="254" t="s">
        <v>232</v>
      </c>
    </row>
    <row r="963" s="13" customFormat="1">
      <c r="A963" s="13"/>
      <c r="B963" s="243"/>
      <c r="C963" s="244"/>
      <c r="D963" s="245" t="s">
        <v>239</v>
      </c>
      <c r="E963" s="246" t="s">
        <v>1</v>
      </c>
      <c r="F963" s="247" t="s">
        <v>3964</v>
      </c>
      <c r="G963" s="244"/>
      <c r="H963" s="248">
        <v>1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239</v>
      </c>
      <c r="AU963" s="254" t="s">
        <v>244</v>
      </c>
      <c r="AV963" s="13" t="s">
        <v>85</v>
      </c>
      <c r="AW963" s="13" t="s">
        <v>32</v>
      </c>
      <c r="AX963" s="13" t="s">
        <v>76</v>
      </c>
      <c r="AY963" s="254" t="s">
        <v>232</v>
      </c>
    </row>
    <row r="964" s="16" customFormat="1">
      <c r="A964" s="16"/>
      <c r="B964" s="287"/>
      <c r="C964" s="288"/>
      <c r="D964" s="245" t="s">
        <v>239</v>
      </c>
      <c r="E964" s="289" t="s">
        <v>1</v>
      </c>
      <c r="F964" s="290" t="s">
        <v>499</v>
      </c>
      <c r="G964" s="288"/>
      <c r="H964" s="291">
        <v>6</v>
      </c>
      <c r="I964" s="292"/>
      <c r="J964" s="288"/>
      <c r="K964" s="288"/>
      <c r="L964" s="293"/>
      <c r="M964" s="294"/>
      <c r="N964" s="295"/>
      <c r="O964" s="295"/>
      <c r="P964" s="295"/>
      <c r="Q964" s="295"/>
      <c r="R964" s="295"/>
      <c r="S964" s="295"/>
      <c r="T964" s="29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T964" s="297" t="s">
        <v>239</v>
      </c>
      <c r="AU964" s="297" t="s">
        <v>244</v>
      </c>
      <c r="AV964" s="16" t="s">
        <v>244</v>
      </c>
      <c r="AW964" s="16" t="s">
        <v>32</v>
      </c>
      <c r="AX964" s="16" t="s">
        <v>76</v>
      </c>
      <c r="AY964" s="297" t="s">
        <v>232</v>
      </c>
    </row>
    <row r="965" s="14" customFormat="1">
      <c r="A965" s="14"/>
      <c r="B965" s="255"/>
      <c r="C965" s="256"/>
      <c r="D965" s="245" t="s">
        <v>239</v>
      </c>
      <c r="E965" s="257" t="s">
        <v>1</v>
      </c>
      <c r="F965" s="258" t="s">
        <v>258</v>
      </c>
      <c r="G965" s="256"/>
      <c r="H965" s="259">
        <v>6</v>
      </c>
      <c r="I965" s="260"/>
      <c r="J965" s="256"/>
      <c r="K965" s="256"/>
      <c r="L965" s="261"/>
      <c r="M965" s="262"/>
      <c r="N965" s="263"/>
      <c r="O965" s="263"/>
      <c r="P965" s="263"/>
      <c r="Q965" s="263"/>
      <c r="R965" s="263"/>
      <c r="S965" s="263"/>
      <c r="T965" s="26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5" t="s">
        <v>239</v>
      </c>
      <c r="AU965" s="265" t="s">
        <v>244</v>
      </c>
      <c r="AV965" s="14" t="s">
        <v>237</v>
      </c>
      <c r="AW965" s="14" t="s">
        <v>32</v>
      </c>
      <c r="AX965" s="14" t="s">
        <v>83</v>
      </c>
      <c r="AY965" s="265" t="s">
        <v>232</v>
      </c>
    </row>
    <row r="966" s="2" customFormat="1" ht="24.15" customHeight="1">
      <c r="A966" s="39"/>
      <c r="B966" s="40"/>
      <c r="C966" s="276" t="s">
        <v>980</v>
      </c>
      <c r="D966" s="276" t="s">
        <v>485</v>
      </c>
      <c r="E966" s="277" t="s">
        <v>3969</v>
      </c>
      <c r="F966" s="278" t="s">
        <v>3970</v>
      </c>
      <c r="G966" s="279" t="s">
        <v>164</v>
      </c>
      <c r="H966" s="280">
        <v>6</v>
      </c>
      <c r="I966" s="281"/>
      <c r="J966" s="282">
        <f>ROUND(I966*H966,2)</f>
        <v>0</v>
      </c>
      <c r="K966" s="283"/>
      <c r="L966" s="284"/>
      <c r="M966" s="285" t="s">
        <v>1</v>
      </c>
      <c r="N966" s="286" t="s">
        <v>41</v>
      </c>
      <c r="O966" s="92"/>
      <c r="P966" s="239">
        <f>O966*H966</f>
        <v>0</v>
      </c>
      <c r="Q966" s="239">
        <v>0</v>
      </c>
      <c r="R966" s="239">
        <f>Q966*H966</f>
        <v>0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273</v>
      </c>
      <c r="AT966" s="241" t="s">
        <v>485</v>
      </c>
      <c r="AU966" s="241" t="s">
        <v>244</v>
      </c>
      <c r="AY966" s="18" t="s">
        <v>232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83</v>
      </c>
      <c r="BK966" s="242">
        <f>ROUND(I966*H966,2)</f>
        <v>0</v>
      </c>
      <c r="BL966" s="18" t="s">
        <v>237</v>
      </c>
      <c r="BM966" s="241" t="s">
        <v>2195</v>
      </c>
    </row>
    <row r="967" s="15" customFormat="1">
      <c r="A967" s="15"/>
      <c r="B967" s="266"/>
      <c r="C967" s="267"/>
      <c r="D967" s="245" t="s">
        <v>239</v>
      </c>
      <c r="E967" s="268" t="s">
        <v>1</v>
      </c>
      <c r="F967" s="269" t="s">
        <v>3971</v>
      </c>
      <c r="G967" s="267"/>
      <c r="H967" s="268" t="s">
        <v>1</v>
      </c>
      <c r="I967" s="270"/>
      <c r="J967" s="267"/>
      <c r="K967" s="267"/>
      <c r="L967" s="271"/>
      <c r="M967" s="272"/>
      <c r="N967" s="273"/>
      <c r="O967" s="273"/>
      <c r="P967" s="273"/>
      <c r="Q967" s="273"/>
      <c r="R967" s="273"/>
      <c r="S967" s="273"/>
      <c r="T967" s="27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5" t="s">
        <v>239</v>
      </c>
      <c r="AU967" s="275" t="s">
        <v>244</v>
      </c>
      <c r="AV967" s="15" t="s">
        <v>83</v>
      </c>
      <c r="AW967" s="15" t="s">
        <v>32</v>
      </c>
      <c r="AX967" s="15" t="s">
        <v>76</v>
      </c>
      <c r="AY967" s="275" t="s">
        <v>232</v>
      </c>
    </row>
    <row r="968" s="13" customFormat="1">
      <c r="A968" s="13"/>
      <c r="B968" s="243"/>
      <c r="C968" s="244"/>
      <c r="D968" s="245" t="s">
        <v>239</v>
      </c>
      <c r="E968" s="246" t="s">
        <v>1</v>
      </c>
      <c r="F968" s="247" t="s">
        <v>3949</v>
      </c>
      <c r="G968" s="244"/>
      <c r="H968" s="248">
        <v>0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239</v>
      </c>
      <c r="AU968" s="254" t="s">
        <v>244</v>
      </c>
      <c r="AV968" s="13" t="s">
        <v>85</v>
      </c>
      <c r="AW968" s="13" t="s">
        <v>32</v>
      </c>
      <c r="AX968" s="13" t="s">
        <v>76</v>
      </c>
      <c r="AY968" s="254" t="s">
        <v>232</v>
      </c>
    </row>
    <row r="969" s="13" customFormat="1">
      <c r="A969" s="13"/>
      <c r="B969" s="243"/>
      <c r="C969" s="244"/>
      <c r="D969" s="245" t="s">
        <v>239</v>
      </c>
      <c r="E969" s="246" t="s">
        <v>1</v>
      </c>
      <c r="F969" s="247" t="s">
        <v>3950</v>
      </c>
      <c r="G969" s="244"/>
      <c r="H969" s="248">
        <v>0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239</v>
      </c>
      <c r="AU969" s="254" t="s">
        <v>244</v>
      </c>
      <c r="AV969" s="13" t="s">
        <v>85</v>
      </c>
      <c r="AW969" s="13" t="s">
        <v>32</v>
      </c>
      <c r="AX969" s="13" t="s">
        <v>76</v>
      </c>
      <c r="AY969" s="254" t="s">
        <v>232</v>
      </c>
    </row>
    <row r="970" s="13" customFormat="1">
      <c r="A970" s="13"/>
      <c r="B970" s="243"/>
      <c r="C970" s="244"/>
      <c r="D970" s="245" t="s">
        <v>239</v>
      </c>
      <c r="E970" s="246" t="s">
        <v>1</v>
      </c>
      <c r="F970" s="247" t="s">
        <v>3951</v>
      </c>
      <c r="G970" s="244"/>
      <c r="H970" s="248">
        <v>0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239</v>
      </c>
      <c r="AU970" s="254" t="s">
        <v>244</v>
      </c>
      <c r="AV970" s="13" t="s">
        <v>85</v>
      </c>
      <c r="AW970" s="13" t="s">
        <v>32</v>
      </c>
      <c r="AX970" s="13" t="s">
        <v>76</v>
      </c>
      <c r="AY970" s="254" t="s">
        <v>232</v>
      </c>
    </row>
    <row r="971" s="13" customFormat="1">
      <c r="A971" s="13"/>
      <c r="B971" s="243"/>
      <c r="C971" s="244"/>
      <c r="D971" s="245" t="s">
        <v>239</v>
      </c>
      <c r="E971" s="246" t="s">
        <v>1</v>
      </c>
      <c r="F971" s="247" t="s">
        <v>3952</v>
      </c>
      <c r="G971" s="244"/>
      <c r="H971" s="248">
        <v>0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239</v>
      </c>
      <c r="AU971" s="254" t="s">
        <v>244</v>
      </c>
      <c r="AV971" s="13" t="s">
        <v>85</v>
      </c>
      <c r="AW971" s="13" t="s">
        <v>32</v>
      </c>
      <c r="AX971" s="13" t="s">
        <v>76</v>
      </c>
      <c r="AY971" s="254" t="s">
        <v>232</v>
      </c>
    </row>
    <row r="972" s="13" customFormat="1">
      <c r="A972" s="13"/>
      <c r="B972" s="243"/>
      <c r="C972" s="244"/>
      <c r="D972" s="245" t="s">
        <v>239</v>
      </c>
      <c r="E972" s="246" t="s">
        <v>1</v>
      </c>
      <c r="F972" s="247" t="s">
        <v>3960</v>
      </c>
      <c r="G972" s="244"/>
      <c r="H972" s="248">
        <v>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239</v>
      </c>
      <c r="AU972" s="254" t="s">
        <v>244</v>
      </c>
      <c r="AV972" s="13" t="s">
        <v>85</v>
      </c>
      <c r="AW972" s="13" t="s">
        <v>32</v>
      </c>
      <c r="AX972" s="13" t="s">
        <v>76</v>
      </c>
      <c r="AY972" s="254" t="s">
        <v>232</v>
      </c>
    </row>
    <row r="973" s="13" customFormat="1">
      <c r="A973" s="13"/>
      <c r="B973" s="243"/>
      <c r="C973" s="244"/>
      <c r="D973" s="245" t="s">
        <v>239</v>
      </c>
      <c r="E973" s="246" t="s">
        <v>1</v>
      </c>
      <c r="F973" s="247" t="s">
        <v>3961</v>
      </c>
      <c r="G973" s="244"/>
      <c r="H973" s="248">
        <v>1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239</v>
      </c>
      <c r="AU973" s="254" t="s">
        <v>244</v>
      </c>
      <c r="AV973" s="13" t="s">
        <v>85</v>
      </c>
      <c r="AW973" s="13" t="s">
        <v>32</v>
      </c>
      <c r="AX973" s="13" t="s">
        <v>76</v>
      </c>
      <c r="AY973" s="254" t="s">
        <v>232</v>
      </c>
    </row>
    <row r="974" s="13" customFormat="1">
      <c r="A974" s="13"/>
      <c r="B974" s="243"/>
      <c r="C974" s="244"/>
      <c r="D974" s="245" t="s">
        <v>239</v>
      </c>
      <c r="E974" s="246" t="s">
        <v>1</v>
      </c>
      <c r="F974" s="247" t="s">
        <v>3962</v>
      </c>
      <c r="G974" s="244"/>
      <c r="H974" s="248">
        <v>1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239</v>
      </c>
      <c r="AU974" s="254" t="s">
        <v>244</v>
      </c>
      <c r="AV974" s="13" t="s">
        <v>85</v>
      </c>
      <c r="AW974" s="13" t="s">
        <v>32</v>
      </c>
      <c r="AX974" s="13" t="s">
        <v>76</v>
      </c>
      <c r="AY974" s="254" t="s">
        <v>232</v>
      </c>
    </row>
    <row r="975" s="13" customFormat="1">
      <c r="A975" s="13"/>
      <c r="B975" s="243"/>
      <c r="C975" s="244"/>
      <c r="D975" s="245" t="s">
        <v>239</v>
      </c>
      <c r="E975" s="246" t="s">
        <v>1</v>
      </c>
      <c r="F975" s="247" t="s">
        <v>3963</v>
      </c>
      <c r="G975" s="244"/>
      <c r="H975" s="248">
        <v>1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239</v>
      </c>
      <c r="AU975" s="254" t="s">
        <v>244</v>
      </c>
      <c r="AV975" s="13" t="s">
        <v>85</v>
      </c>
      <c r="AW975" s="13" t="s">
        <v>32</v>
      </c>
      <c r="AX975" s="13" t="s">
        <v>76</v>
      </c>
      <c r="AY975" s="254" t="s">
        <v>232</v>
      </c>
    </row>
    <row r="976" s="13" customFormat="1">
      <c r="A976" s="13"/>
      <c r="B976" s="243"/>
      <c r="C976" s="244"/>
      <c r="D976" s="245" t="s">
        <v>239</v>
      </c>
      <c r="E976" s="246" t="s">
        <v>1</v>
      </c>
      <c r="F976" s="247" t="s">
        <v>3957</v>
      </c>
      <c r="G976" s="244"/>
      <c r="H976" s="248">
        <v>1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239</v>
      </c>
      <c r="AU976" s="254" t="s">
        <v>244</v>
      </c>
      <c r="AV976" s="13" t="s">
        <v>85</v>
      </c>
      <c r="AW976" s="13" t="s">
        <v>32</v>
      </c>
      <c r="AX976" s="13" t="s">
        <v>76</v>
      </c>
      <c r="AY976" s="254" t="s">
        <v>232</v>
      </c>
    </row>
    <row r="977" s="13" customFormat="1">
      <c r="A977" s="13"/>
      <c r="B977" s="243"/>
      <c r="C977" s="244"/>
      <c r="D977" s="245" t="s">
        <v>239</v>
      </c>
      <c r="E977" s="246" t="s">
        <v>1</v>
      </c>
      <c r="F977" s="247" t="s">
        <v>3964</v>
      </c>
      <c r="G977" s="244"/>
      <c r="H977" s="248">
        <v>1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239</v>
      </c>
      <c r="AU977" s="254" t="s">
        <v>244</v>
      </c>
      <c r="AV977" s="13" t="s">
        <v>85</v>
      </c>
      <c r="AW977" s="13" t="s">
        <v>32</v>
      </c>
      <c r="AX977" s="13" t="s">
        <v>76</v>
      </c>
      <c r="AY977" s="254" t="s">
        <v>232</v>
      </c>
    </row>
    <row r="978" s="16" customFormat="1">
      <c r="A978" s="16"/>
      <c r="B978" s="287"/>
      <c r="C978" s="288"/>
      <c r="D978" s="245" t="s">
        <v>239</v>
      </c>
      <c r="E978" s="289" t="s">
        <v>1</v>
      </c>
      <c r="F978" s="290" t="s">
        <v>499</v>
      </c>
      <c r="G978" s="288"/>
      <c r="H978" s="291">
        <v>6</v>
      </c>
      <c r="I978" s="292"/>
      <c r="J978" s="288"/>
      <c r="K978" s="288"/>
      <c r="L978" s="293"/>
      <c r="M978" s="294"/>
      <c r="N978" s="295"/>
      <c r="O978" s="295"/>
      <c r="P978" s="295"/>
      <c r="Q978" s="295"/>
      <c r="R978" s="295"/>
      <c r="S978" s="295"/>
      <c r="T978" s="29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97" t="s">
        <v>239</v>
      </c>
      <c r="AU978" s="297" t="s">
        <v>244</v>
      </c>
      <c r="AV978" s="16" t="s">
        <v>244</v>
      </c>
      <c r="AW978" s="16" t="s">
        <v>32</v>
      </c>
      <c r="AX978" s="16" t="s">
        <v>76</v>
      </c>
      <c r="AY978" s="297" t="s">
        <v>232</v>
      </c>
    </row>
    <row r="979" s="14" customFormat="1">
      <c r="A979" s="14"/>
      <c r="B979" s="255"/>
      <c r="C979" s="256"/>
      <c r="D979" s="245" t="s">
        <v>239</v>
      </c>
      <c r="E979" s="257" t="s">
        <v>1</v>
      </c>
      <c r="F979" s="258" t="s">
        <v>258</v>
      </c>
      <c r="G979" s="256"/>
      <c r="H979" s="259">
        <v>6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5" t="s">
        <v>239</v>
      </c>
      <c r="AU979" s="265" t="s">
        <v>244</v>
      </c>
      <c r="AV979" s="14" t="s">
        <v>237</v>
      </c>
      <c r="AW979" s="14" t="s">
        <v>32</v>
      </c>
      <c r="AX979" s="14" t="s">
        <v>83</v>
      </c>
      <c r="AY979" s="265" t="s">
        <v>232</v>
      </c>
    </row>
    <row r="980" s="12" customFormat="1" ht="20.88" customHeight="1">
      <c r="A980" s="12"/>
      <c r="B980" s="213"/>
      <c r="C980" s="214"/>
      <c r="D980" s="215" t="s">
        <v>75</v>
      </c>
      <c r="E980" s="227" t="s">
        <v>778</v>
      </c>
      <c r="F980" s="227" t="s">
        <v>3972</v>
      </c>
      <c r="G980" s="214"/>
      <c r="H980" s="214"/>
      <c r="I980" s="217"/>
      <c r="J980" s="228">
        <f>BK980</f>
        <v>0</v>
      </c>
      <c r="K980" s="214"/>
      <c r="L980" s="219"/>
      <c r="M980" s="220"/>
      <c r="N980" s="221"/>
      <c r="O980" s="221"/>
      <c r="P980" s="222">
        <f>SUM(P981:P983)</f>
        <v>0</v>
      </c>
      <c r="Q980" s="221"/>
      <c r="R980" s="222">
        <f>SUM(R981:R983)</f>
        <v>0</v>
      </c>
      <c r="S980" s="221"/>
      <c r="T980" s="223">
        <f>SUM(T981:T983)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4" t="s">
        <v>83</v>
      </c>
      <c r="AT980" s="225" t="s">
        <v>75</v>
      </c>
      <c r="AU980" s="225" t="s">
        <v>85</v>
      </c>
      <c r="AY980" s="224" t="s">
        <v>232</v>
      </c>
      <c r="BK980" s="226">
        <f>SUM(BK981:BK983)</f>
        <v>0</v>
      </c>
    </row>
    <row r="981" s="2" customFormat="1" ht="66.75" customHeight="1">
      <c r="A981" s="39"/>
      <c r="B981" s="40"/>
      <c r="C981" s="229" t="s">
        <v>984</v>
      </c>
      <c r="D981" s="229" t="s">
        <v>234</v>
      </c>
      <c r="E981" s="230" t="s">
        <v>3973</v>
      </c>
      <c r="F981" s="231" t="s">
        <v>3974</v>
      </c>
      <c r="G981" s="232" t="s">
        <v>164</v>
      </c>
      <c r="H981" s="233">
        <v>75.704999999999998</v>
      </c>
      <c r="I981" s="234"/>
      <c r="J981" s="235">
        <f>ROUND(I981*H981,2)</f>
        <v>0</v>
      </c>
      <c r="K981" s="236"/>
      <c r="L981" s="45"/>
      <c r="M981" s="237" t="s">
        <v>1</v>
      </c>
      <c r="N981" s="238" t="s">
        <v>41</v>
      </c>
      <c r="O981" s="92"/>
      <c r="P981" s="239">
        <f>O981*H981</f>
        <v>0</v>
      </c>
      <c r="Q981" s="239">
        <v>0</v>
      </c>
      <c r="R981" s="239">
        <f>Q981*H981</f>
        <v>0</v>
      </c>
      <c r="S981" s="239">
        <v>0</v>
      </c>
      <c r="T981" s="240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1" t="s">
        <v>237</v>
      </c>
      <c r="AT981" s="241" t="s">
        <v>234</v>
      </c>
      <c r="AU981" s="241" t="s">
        <v>244</v>
      </c>
      <c r="AY981" s="18" t="s">
        <v>232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8" t="s">
        <v>83</v>
      </c>
      <c r="BK981" s="242">
        <f>ROUND(I981*H981,2)</f>
        <v>0</v>
      </c>
      <c r="BL981" s="18" t="s">
        <v>237</v>
      </c>
      <c r="BM981" s="241" t="s">
        <v>2200</v>
      </c>
    </row>
    <row r="982" s="13" customFormat="1">
      <c r="A982" s="13"/>
      <c r="B982" s="243"/>
      <c r="C982" s="244"/>
      <c r="D982" s="245" t="s">
        <v>239</v>
      </c>
      <c r="E982" s="246" t="s">
        <v>1</v>
      </c>
      <c r="F982" s="247" t="s">
        <v>3975</v>
      </c>
      <c r="G982" s="244"/>
      <c r="H982" s="248">
        <v>75.704999999999998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239</v>
      </c>
      <c r="AU982" s="254" t="s">
        <v>244</v>
      </c>
      <c r="AV982" s="13" t="s">
        <v>85</v>
      </c>
      <c r="AW982" s="13" t="s">
        <v>32</v>
      </c>
      <c r="AX982" s="13" t="s">
        <v>76</v>
      </c>
      <c r="AY982" s="254" t="s">
        <v>232</v>
      </c>
    </row>
    <row r="983" s="14" customFormat="1">
      <c r="A983" s="14"/>
      <c r="B983" s="255"/>
      <c r="C983" s="256"/>
      <c r="D983" s="245" t="s">
        <v>239</v>
      </c>
      <c r="E983" s="257" t="s">
        <v>1</v>
      </c>
      <c r="F983" s="258" t="s">
        <v>258</v>
      </c>
      <c r="G983" s="256"/>
      <c r="H983" s="259">
        <v>75.704999999999998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5" t="s">
        <v>239</v>
      </c>
      <c r="AU983" s="265" t="s">
        <v>244</v>
      </c>
      <c r="AV983" s="14" t="s">
        <v>237</v>
      </c>
      <c r="AW983" s="14" t="s">
        <v>32</v>
      </c>
      <c r="AX983" s="14" t="s">
        <v>83</v>
      </c>
      <c r="AY983" s="265" t="s">
        <v>232</v>
      </c>
    </row>
    <row r="984" s="12" customFormat="1" ht="20.88" customHeight="1">
      <c r="A984" s="12"/>
      <c r="B984" s="213"/>
      <c r="C984" s="214"/>
      <c r="D984" s="215" t="s">
        <v>75</v>
      </c>
      <c r="E984" s="227" t="s">
        <v>783</v>
      </c>
      <c r="F984" s="227" t="s">
        <v>3976</v>
      </c>
      <c r="G984" s="214"/>
      <c r="H984" s="214"/>
      <c r="I984" s="217"/>
      <c r="J984" s="228">
        <f>BK984</f>
        <v>0</v>
      </c>
      <c r="K984" s="214"/>
      <c r="L984" s="219"/>
      <c r="M984" s="220"/>
      <c r="N984" s="221"/>
      <c r="O984" s="221"/>
      <c r="P984" s="222">
        <f>SUM(P985:P987)</f>
        <v>0</v>
      </c>
      <c r="Q984" s="221"/>
      <c r="R984" s="222">
        <f>SUM(R985:R987)</f>
        <v>0</v>
      </c>
      <c r="S984" s="221"/>
      <c r="T984" s="223">
        <f>SUM(T985:T987)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24" t="s">
        <v>83</v>
      </c>
      <c r="AT984" s="225" t="s">
        <v>75</v>
      </c>
      <c r="AU984" s="225" t="s">
        <v>85</v>
      </c>
      <c r="AY984" s="224" t="s">
        <v>232</v>
      </c>
      <c r="BK984" s="226">
        <f>SUM(BK985:BK987)</f>
        <v>0</v>
      </c>
    </row>
    <row r="985" s="2" customFormat="1" ht="55.5" customHeight="1">
      <c r="A985" s="39"/>
      <c r="B985" s="40"/>
      <c r="C985" s="229" t="s">
        <v>1179</v>
      </c>
      <c r="D985" s="229" t="s">
        <v>234</v>
      </c>
      <c r="E985" s="230" t="s">
        <v>3977</v>
      </c>
      <c r="F985" s="231" t="s">
        <v>3978</v>
      </c>
      <c r="G985" s="232" t="s">
        <v>167</v>
      </c>
      <c r="H985" s="233">
        <v>1239</v>
      </c>
      <c r="I985" s="234"/>
      <c r="J985" s="235">
        <f>ROUND(I985*H985,2)</f>
        <v>0</v>
      </c>
      <c r="K985" s="236"/>
      <c r="L985" s="45"/>
      <c r="M985" s="237" t="s">
        <v>1</v>
      </c>
      <c r="N985" s="238" t="s">
        <v>41</v>
      </c>
      <c r="O985" s="92"/>
      <c r="P985" s="239">
        <f>O985*H985</f>
        <v>0</v>
      </c>
      <c r="Q985" s="239">
        <v>0</v>
      </c>
      <c r="R985" s="239">
        <f>Q985*H985</f>
        <v>0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237</v>
      </c>
      <c r="AT985" s="241" t="s">
        <v>234</v>
      </c>
      <c r="AU985" s="241" t="s">
        <v>244</v>
      </c>
      <c r="AY985" s="18" t="s">
        <v>232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83</v>
      </c>
      <c r="BK985" s="242">
        <f>ROUND(I985*H985,2)</f>
        <v>0</v>
      </c>
      <c r="BL985" s="18" t="s">
        <v>237</v>
      </c>
      <c r="BM985" s="241" t="s">
        <v>2203</v>
      </c>
    </row>
    <row r="986" s="13" customFormat="1">
      <c r="A986" s="13"/>
      <c r="B986" s="243"/>
      <c r="C986" s="244"/>
      <c r="D986" s="245" t="s">
        <v>239</v>
      </c>
      <c r="E986" s="246" t="s">
        <v>1</v>
      </c>
      <c r="F986" s="247" t="s">
        <v>3979</v>
      </c>
      <c r="G986" s="244"/>
      <c r="H986" s="248">
        <v>1239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239</v>
      </c>
      <c r="AU986" s="254" t="s">
        <v>244</v>
      </c>
      <c r="AV986" s="13" t="s">
        <v>85</v>
      </c>
      <c r="AW986" s="13" t="s">
        <v>32</v>
      </c>
      <c r="AX986" s="13" t="s">
        <v>76</v>
      </c>
      <c r="AY986" s="254" t="s">
        <v>232</v>
      </c>
    </row>
    <row r="987" s="14" customFormat="1">
      <c r="A987" s="14"/>
      <c r="B987" s="255"/>
      <c r="C987" s="256"/>
      <c r="D987" s="245" t="s">
        <v>239</v>
      </c>
      <c r="E987" s="257" t="s">
        <v>1</v>
      </c>
      <c r="F987" s="258" t="s">
        <v>258</v>
      </c>
      <c r="G987" s="256"/>
      <c r="H987" s="259">
        <v>1239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5" t="s">
        <v>239</v>
      </c>
      <c r="AU987" s="265" t="s">
        <v>244</v>
      </c>
      <c r="AV987" s="14" t="s">
        <v>237</v>
      </c>
      <c r="AW987" s="14" t="s">
        <v>32</v>
      </c>
      <c r="AX987" s="14" t="s">
        <v>83</v>
      </c>
      <c r="AY987" s="265" t="s">
        <v>232</v>
      </c>
    </row>
    <row r="988" s="12" customFormat="1" ht="22.8" customHeight="1">
      <c r="A988" s="12"/>
      <c r="B988" s="213"/>
      <c r="C988" s="214"/>
      <c r="D988" s="215" t="s">
        <v>75</v>
      </c>
      <c r="E988" s="227" t="s">
        <v>647</v>
      </c>
      <c r="F988" s="227" t="s">
        <v>648</v>
      </c>
      <c r="G988" s="214"/>
      <c r="H988" s="214"/>
      <c r="I988" s="217"/>
      <c r="J988" s="228">
        <f>BK988</f>
        <v>0</v>
      </c>
      <c r="K988" s="214"/>
      <c r="L988" s="219"/>
      <c r="M988" s="220"/>
      <c r="N988" s="221"/>
      <c r="O988" s="221"/>
      <c r="P988" s="222">
        <f>SUM(P989:P1074)</f>
        <v>0</v>
      </c>
      <c r="Q988" s="221"/>
      <c r="R988" s="222">
        <f>SUM(R989:R1074)</f>
        <v>0</v>
      </c>
      <c r="S988" s="221"/>
      <c r="T988" s="223">
        <f>SUM(T989:T1074)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24" t="s">
        <v>83</v>
      </c>
      <c r="AT988" s="225" t="s">
        <v>75</v>
      </c>
      <c r="AU988" s="225" t="s">
        <v>83</v>
      </c>
      <c r="AY988" s="224" t="s">
        <v>232</v>
      </c>
      <c r="BK988" s="226">
        <f>SUM(BK989:BK1074)</f>
        <v>0</v>
      </c>
    </row>
    <row r="989" s="2" customFormat="1" ht="66.75" customHeight="1">
      <c r="A989" s="39"/>
      <c r="B989" s="40"/>
      <c r="C989" s="229" t="s">
        <v>990</v>
      </c>
      <c r="D989" s="229" t="s">
        <v>234</v>
      </c>
      <c r="E989" s="230" t="s">
        <v>3980</v>
      </c>
      <c r="F989" s="231" t="s">
        <v>3981</v>
      </c>
      <c r="G989" s="232" t="s">
        <v>964</v>
      </c>
      <c r="H989" s="233">
        <v>3</v>
      </c>
      <c r="I989" s="234"/>
      <c r="J989" s="235">
        <f>ROUND(I989*H989,2)</f>
        <v>0</v>
      </c>
      <c r="K989" s="236"/>
      <c r="L989" s="45"/>
      <c r="M989" s="237" t="s">
        <v>1</v>
      </c>
      <c r="N989" s="238" t="s">
        <v>41</v>
      </c>
      <c r="O989" s="92"/>
      <c r="P989" s="239">
        <f>O989*H989</f>
        <v>0</v>
      </c>
      <c r="Q989" s="239">
        <v>0</v>
      </c>
      <c r="R989" s="239">
        <f>Q989*H989</f>
        <v>0</v>
      </c>
      <c r="S989" s="239">
        <v>0</v>
      </c>
      <c r="T989" s="240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1" t="s">
        <v>237</v>
      </c>
      <c r="AT989" s="241" t="s">
        <v>234</v>
      </c>
      <c r="AU989" s="241" t="s">
        <v>85</v>
      </c>
      <c r="AY989" s="18" t="s">
        <v>232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8" t="s">
        <v>83</v>
      </c>
      <c r="BK989" s="242">
        <f>ROUND(I989*H989,2)</f>
        <v>0</v>
      </c>
      <c r="BL989" s="18" t="s">
        <v>237</v>
      </c>
      <c r="BM989" s="241" t="s">
        <v>2206</v>
      </c>
    </row>
    <row r="990" s="13" customFormat="1">
      <c r="A990" s="13"/>
      <c r="B990" s="243"/>
      <c r="C990" s="244"/>
      <c r="D990" s="245" t="s">
        <v>239</v>
      </c>
      <c r="E990" s="246" t="s">
        <v>1</v>
      </c>
      <c r="F990" s="247" t="s">
        <v>244</v>
      </c>
      <c r="G990" s="244"/>
      <c r="H990" s="248">
        <v>3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239</v>
      </c>
      <c r="AU990" s="254" t="s">
        <v>85</v>
      </c>
      <c r="AV990" s="13" t="s">
        <v>85</v>
      </c>
      <c r="AW990" s="13" t="s">
        <v>32</v>
      </c>
      <c r="AX990" s="13" t="s">
        <v>76</v>
      </c>
      <c r="AY990" s="254" t="s">
        <v>232</v>
      </c>
    </row>
    <row r="991" s="14" customFormat="1">
      <c r="A991" s="14"/>
      <c r="B991" s="255"/>
      <c r="C991" s="256"/>
      <c r="D991" s="245" t="s">
        <v>239</v>
      </c>
      <c r="E991" s="257" t="s">
        <v>1</v>
      </c>
      <c r="F991" s="258" t="s">
        <v>258</v>
      </c>
      <c r="G991" s="256"/>
      <c r="H991" s="259">
        <v>3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5" t="s">
        <v>239</v>
      </c>
      <c r="AU991" s="265" t="s">
        <v>85</v>
      </c>
      <c r="AV991" s="14" t="s">
        <v>237</v>
      </c>
      <c r="AW991" s="14" t="s">
        <v>32</v>
      </c>
      <c r="AX991" s="14" t="s">
        <v>83</v>
      </c>
      <c r="AY991" s="265" t="s">
        <v>232</v>
      </c>
    </row>
    <row r="992" s="2" customFormat="1" ht="44.25" customHeight="1">
      <c r="A992" s="39"/>
      <c r="B992" s="40"/>
      <c r="C992" s="229" t="s">
        <v>994</v>
      </c>
      <c r="D992" s="229" t="s">
        <v>234</v>
      </c>
      <c r="E992" s="230" t="s">
        <v>3982</v>
      </c>
      <c r="F992" s="231" t="s">
        <v>3983</v>
      </c>
      <c r="G992" s="232" t="s">
        <v>329</v>
      </c>
      <c r="H992" s="233">
        <v>11.563000000000001</v>
      </c>
      <c r="I992" s="234"/>
      <c r="J992" s="235">
        <f>ROUND(I992*H992,2)</f>
        <v>0</v>
      </c>
      <c r="K992" s="236"/>
      <c r="L992" s="45"/>
      <c r="M992" s="237" t="s">
        <v>1</v>
      </c>
      <c r="N992" s="238" t="s">
        <v>41</v>
      </c>
      <c r="O992" s="92"/>
      <c r="P992" s="239">
        <f>O992*H992</f>
        <v>0</v>
      </c>
      <c r="Q992" s="239">
        <v>0</v>
      </c>
      <c r="R992" s="239">
        <f>Q992*H992</f>
        <v>0</v>
      </c>
      <c r="S992" s="239">
        <v>0</v>
      </c>
      <c r="T992" s="240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1" t="s">
        <v>237</v>
      </c>
      <c r="AT992" s="241" t="s">
        <v>234</v>
      </c>
      <c r="AU992" s="241" t="s">
        <v>85</v>
      </c>
      <c r="AY992" s="18" t="s">
        <v>232</v>
      </c>
      <c r="BE992" s="242">
        <f>IF(N992="základní",J992,0)</f>
        <v>0</v>
      </c>
      <c r="BF992" s="242">
        <f>IF(N992="snížená",J992,0)</f>
        <v>0</v>
      </c>
      <c r="BG992" s="242">
        <f>IF(N992="zákl. přenesená",J992,0)</f>
        <v>0</v>
      </c>
      <c r="BH992" s="242">
        <f>IF(N992="sníž. přenesená",J992,0)</f>
        <v>0</v>
      </c>
      <c r="BI992" s="242">
        <f>IF(N992="nulová",J992,0)</f>
        <v>0</v>
      </c>
      <c r="BJ992" s="18" t="s">
        <v>83</v>
      </c>
      <c r="BK992" s="242">
        <f>ROUND(I992*H992,2)</f>
        <v>0</v>
      </c>
      <c r="BL992" s="18" t="s">
        <v>237</v>
      </c>
      <c r="BM992" s="241" t="s">
        <v>2209</v>
      </c>
    </row>
    <row r="993" s="2" customFormat="1">
      <c r="A993" s="39"/>
      <c r="B993" s="40"/>
      <c r="C993" s="41"/>
      <c r="D993" s="245" t="s">
        <v>578</v>
      </c>
      <c r="E993" s="41"/>
      <c r="F993" s="298" t="s">
        <v>3984</v>
      </c>
      <c r="G993" s="41"/>
      <c r="H993" s="41"/>
      <c r="I993" s="299"/>
      <c r="J993" s="41"/>
      <c r="K993" s="41"/>
      <c r="L993" s="45"/>
      <c r="M993" s="300"/>
      <c r="N993" s="301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578</v>
      </c>
      <c r="AU993" s="18" t="s">
        <v>85</v>
      </c>
    </row>
    <row r="994" s="15" customFormat="1">
      <c r="A994" s="15"/>
      <c r="B994" s="266"/>
      <c r="C994" s="267"/>
      <c r="D994" s="245" t="s">
        <v>239</v>
      </c>
      <c r="E994" s="268" t="s">
        <v>1</v>
      </c>
      <c r="F994" s="269" t="s">
        <v>3985</v>
      </c>
      <c r="G994" s="267"/>
      <c r="H994" s="268" t="s">
        <v>1</v>
      </c>
      <c r="I994" s="270"/>
      <c r="J994" s="267"/>
      <c r="K994" s="267"/>
      <c r="L994" s="271"/>
      <c r="M994" s="272"/>
      <c r="N994" s="273"/>
      <c r="O994" s="273"/>
      <c r="P994" s="273"/>
      <c r="Q994" s="273"/>
      <c r="R994" s="273"/>
      <c r="S994" s="273"/>
      <c r="T994" s="274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5" t="s">
        <v>239</v>
      </c>
      <c r="AU994" s="275" t="s">
        <v>85</v>
      </c>
      <c r="AV994" s="15" t="s">
        <v>83</v>
      </c>
      <c r="AW994" s="15" t="s">
        <v>32</v>
      </c>
      <c r="AX994" s="15" t="s">
        <v>76</v>
      </c>
      <c r="AY994" s="275" t="s">
        <v>232</v>
      </c>
    </row>
    <row r="995" s="13" customFormat="1">
      <c r="A995" s="13"/>
      <c r="B995" s="243"/>
      <c r="C995" s="244"/>
      <c r="D995" s="245" t="s">
        <v>239</v>
      </c>
      <c r="E995" s="246" t="s">
        <v>1</v>
      </c>
      <c r="F995" s="247" t="s">
        <v>3986</v>
      </c>
      <c r="G995" s="244"/>
      <c r="H995" s="248">
        <v>5.0140000000000002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239</v>
      </c>
      <c r="AU995" s="254" t="s">
        <v>85</v>
      </c>
      <c r="AV995" s="13" t="s">
        <v>85</v>
      </c>
      <c r="AW995" s="13" t="s">
        <v>32</v>
      </c>
      <c r="AX995" s="13" t="s">
        <v>76</v>
      </c>
      <c r="AY995" s="254" t="s">
        <v>232</v>
      </c>
    </row>
    <row r="996" s="13" customFormat="1">
      <c r="A996" s="13"/>
      <c r="B996" s="243"/>
      <c r="C996" s="244"/>
      <c r="D996" s="245" t="s">
        <v>239</v>
      </c>
      <c r="E996" s="246" t="s">
        <v>1</v>
      </c>
      <c r="F996" s="247" t="s">
        <v>3987</v>
      </c>
      <c r="G996" s="244"/>
      <c r="H996" s="248">
        <v>6.5490000000000004</v>
      </c>
      <c r="I996" s="249"/>
      <c r="J996" s="244"/>
      <c r="K996" s="244"/>
      <c r="L996" s="250"/>
      <c r="M996" s="251"/>
      <c r="N996" s="252"/>
      <c r="O996" s="252"/>
      <c r="P996" s="252"/>
      <c r="Q996" s="252"/>
      <c r="R996" s="252"/>
      <c r="S996" s="252"/>
      <c r="T996" s="25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4" t="s">
        <v>239</v>
      </c>
      <c r="AU996" s="254" t="s">
        <v>85</v>
      </c>
      <c r="AV996" s="13" t="s">
        <v>85</v>
      </c>
      <c r="AW996" s="13" t="s">
        <v>32</v>
      </c>
      <c r="AX996" s="13" t="s">
        <v>76</v>
      </c>
      <c r="AY996" s="254" t="s">
        <v>232</v>
      </c>
    </row>
    <row r="997" s="14" customFormat="1">
      <c r="A997" s="14"/>
      <c r="B997" s="255"/>
      <c r="C997" s="256"/>
      <c r="D997" s="245" t="s">
        <v>239</v>
      </c>
      <c r="E997" s="257" t="s">
        <v>1</v>
      </c>
      <c r="F997" s="258" t="s">
        <v>258</v>
      </c>
      <c r="G997" s="256"/>
      <c r="H997" s="259">
        <v>11.563000000000001</v>
      </c>
      <c r="I997" s="260"/>
      <c r="J997" s="256"/>
      <c r="K997" s="256"/>
      <c r="L997" s="261"/>
      <c r="M997" s="262"/>
      <c r="N997" s="263"/>
      <c r="O997" s="263"/>
      <c r="P997" s="263"/>
      <c r="Q997" s="263"/>
      <c r="R997" s="263"/>
      <c r="S997" s="263"/>
      <c r="T997" s="26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5" t="s">
        <v>239</v>
      </c>
      <c r="AU997" s="265" t="s">
        <v>85</v>
      </c>
      <c r="AV997" s="14" t="s">
        <v>237</v>
      </c>
      <c r="AW997" s="14" t="s">
        <v>32</v>
      </c>
      <c r="AX997" s="14" t="s">
        <v>83</v>
      </c>
      <c r="AY997" s="265" t="s">
        <v>232</v>
      </c>
    </row>
    <row r="998" s="2" customFormat="1" ht="44.25" customHeight="1">
      <c r="A998" s="39"/>
      <c r="B998" s="40"/>
      <c r="C998" s="229" t="s">
        <v>999</v>
      </c>
      <c r="D998" s="229" t="s">
        <v>234</v>
      </c>
      <c r="E998" s="230" t="s">
        <v>3988</v>
      </c>
      <c r="F998" s="231" t="s">
        <v>3989</v>
      </c>
      <c r="G998" s="232" t="s">
        <v>329</v>
      </c>
      <c r="H998" s="233">
        <v>223.399</v>
      </c>
      <c r="I998" s="234"/>
      <c r="J998" s="235">
        <f>ROUND(I998*H998,2)</f>
        <v>0</v>
      </c>
      <c r="K998" s="236"/>
      <c r="L998" s="45"/>
      <c r="M998" s="237" t="s">
        <v>1</v>
      </c>
      <c r="N998" s="238" t="s">
        <v>41</v>
      </c>
      <c r="O998" s="92"/>
      <c r="P998" s="239">
        <f>O998*H998</f>
        <v>0</v>
      </c>
      <c r="Q998" s="239">
        <v>0</v>
      </c>
      <c r="R998" s="239">
        <f>Q998*H998</f>
        <v>0</v>
      </c>
      <c r="S998" s="239">
        <v>0</v>
      </c>
      <c r="T998" s="240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1" t="s">
        <v>237</v>
      </c>
      <c r="AT998" s="241" t="s">
        <v>234</v>
      </c>
      <c r="AU998" s="241" t="s">
        <v>85</v>
      </c>
      <c r="AY998" s="18" t="s">
        <v>232</v>
      </c>
      <c r="BE998" s="242">
        <f>IF(N998="základní",J998,0)</f>
        <v>0</v>
      </c>
      <c r="BF998" s="242">
        <f>IF(N998="snížená",J998,0)</f>
        <v>0</v>
      </c>
      <c r="BG998" s="242">
        <f>IF(N998="zákl. přenesená",J998,0)</f>
        <v>0</v>
      </c>
      <c r="BH998" s="242">
        <f>IF(N998="sníž. přenesená",J998,0)</f>
        <v>0</v>
      </c>
      <c r="BI998" s="242">
        <f>IF(N998="nulová",J998,0)</f>
        <v>0</v>
      </c>
      <c r="BJ998" s="18" t="s">
        <v>83</v>
      </c>
      <c r="BK998" s="242">
        <f>ROUND(I998*H998,2)</f>
        <v>0</v>
      </c>
      <c r="BL998" s="18" t="s">
        <v>237</v>
      </c>
      <c r="BM998" s="241" t="s">
        <v>2212</v>
      </c>
    </row>
    <row r="999" s="2" customFormat="1">
      <c r="A999" s="39"/>
      <c r="B999" s="40"/>
      <c r="C999" s="41"/>
      <c r="D999" s="245" t="s">
        <v>578</v>
      </c>
      <c r="E999" s="41"/>
      <c r="F999" s="298" t="s">
        <v>3984</v>
      </c>
      <c r="G999" s="41"/>
      <c r="H999" s="41"/>
      <c r="I999" s="299"/>
      <c r="J999" s="41"/>
      <c r="K999" s="41"/>
      <c r="L999" s="45"/>
      <c r="M999" s="300"/>
      <c r="N999" s="301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578</v>
      </c>
      <c r="AU999" s="18" t="s">
        <v>85</v>
      </c>
    </row>
    <row r="1000" s="13" customFormat="1">
      <c r="A1000" s="13"/>
      <c r="B1000" s="243"/>
      <c r="C1000" s="244"/>
      <c r="D1000" s="245" t="s">
        <v>239</v>
      </c>
      <c r="E1000" s="246" t="s">
        <v>1</v>
      </c>
      <c r="F1000" s="247" t="s">
        <v>3990</v>
      </c>
      <c r="G1000" s="244"/>
      <c r="H1000" s="248">
        <v>97.992999999999995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239</v>
      </c>
      <c r="AU1000" s="254" t="s">
        <v>85</v>
      </c>
      <c r="AV1000" s="13" t="s">
        <v>85</v>
      </c>
      <c r="AW1000" s="13" t="s">
        <v>32</v>
      </c>
      <c r="AX1000" s="13" t="s">
        <v>76</v>
      </c>
      <c r="AY1000" s="254" t="s">
        <v>232</v>
      </c>
    </row>
    <row r="1001" s="13" customFormat="1">
      <c r="A1001" s="13"/>
      <c r="B1001" s="243"/>
      <c r="C1001" s="244"/>
      <c r="D1001" s="245" t="s">
        <v>239</v>
      </c>
      <c r="E1001" s="246" t="s">
        <v>1</v>
      </c>
      <c r="F1001" s="247" t="s">
        <v>3991</v>
      </c>
      <c r="G1001" s="244"/>
      <c r="H1001" s="248">
        <v>41.234000000000002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239</v>
      </c>
      <c r="AU1001" s="254" t="s">
        <v>85</v>
      </c>
      <c r="AV1001" s="13" t="s">
        <v>85</v>
      </c>
      <c r="AW1001" s="13" t="s">
        <v>32</v>
      </c>
      <c r="AX1001" s="13" t="s">
        <v>76</v>
      </c>
      <c r="AY1001" s="254" t="s">
        <v>232</v>
      </c>
    </row>
    <row r="1002" s="13" customFormat="1">
      <c r="A1002" s="13"/>
      <c r="B1002" s="243"/>
      <c r="C1002" s="244"/>
      <c r="D1002" s="245" t="s">
        <v>239</v>
      </c>
      <c r="E1002" s="246" t="s">
        <v>1</v>
      </c>
      <c r="F1002" s="247" t="s">
        <v>3992</v>
      </c>
      <c r="G1002" s="244"/>
      <c r="H1002" s="248">
        <v>10.321999999999999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239</v>
      </c>
      <c r="AU1002" s="254" t="s">
        <v>85</v>
      </c>
      <c r="AV1002" s="13" t="s">
        <v>85</v>
      </c>
      <c r="AW1002" s="13" t="s">
        <v>32</v>
      </c>
      <c r="AX1002" s="13" t="s">
        <v>76</v>
      </c>
      <c r="AY1002" s="254" t="s">
        <v>232</v>
      </c>
    </row>
    <row r="1003" s="13" customFormat="1">
      <c r="A1003" s="13"/>
      <c r="B1003" s="243"/>
      <c r="C1003" s="244"/>
      <c r="D1003" s="245" t="s">
        <v>239</v>
      </c>
      <c r="E1003" s="246" t="s">
        <v>1</v>
      </c>
      <c r="F1003" s="247" t="s">
        <v>3993</v>
      </c>
      <c r="G1003" s="244"/>
      <c r="H1003" s="248">
        <v>5.2149999999999999</v>
      </c>
      <c r="I1003" s="249"/>
      <c r="J1003" s="244"/>
      <c r="K1003" s="244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239</v>
      </c>
      <c r="AU1003" s="254" t="s">
        <v>85</v>
      </c>
      <c r="AV1003" s="13" t="s">
        <v>85</v>
      </c>
      <c r="AW1003" s="13" t="s">
        <v>32</v>
      </c>
      <c r="AX1003" s="13" t="s">
        <v>76</v>
      </c>
      <c r="AY1003" s="254" t="s">
        <v>232</v>
      </c>
    </row>
    <row r="1004" s="13" customFormat="1">
      <c r="A1004" s="13"/>
      <c r="B1004" s="243"/>
      <c r="C1004" s="244"/>
      <c r="D1004" s="245" t="s">
        <v>239</v>
      </c>
      <c r="E1004" s="246" t="s">
        <v>1</v>
      </c>
      <c r="F1004" s="247" t="s">
        <v>3994</v>
      </c>
      <c r="G1004" s="244"/>
      <c r="H1004" s="248">
        <v>0.5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239</v>
      </c>
      <c r="AU1004" s="254" t="s">
        <v>85</v>
      </c>
      <c r="AV1004" s="13" t="s">
        <v>85</v>
      </c>
      <c r="AW1004" s="13" t="s">
        <v>32</v>
      </c>
      <c r="AX1004" s="13" t="s">
        <v>76</v>
      </c>
      <c r="AY1004" s="254" t="s">
        <v>232</v>
      </c>
    </row>
    <row r="1005" s="13" customFormat="1">
      <c r="A1005" s="13"/>
      <c r="B1005" s="243"/>
      <c r="C1005" s="244"/>
      <c r="D1005" s="245" t="s">
        <v>239</v>
      </c>
      <c r="E1005" s="246" t="s">
        <v>1</v>
      </c>
      <c r="F1005" s="247" t="s">
        <v>3995</v>
      </c>
      <c r="G1005" s="244"/>
      <c r="H1005" s="248">
        <v>68.135000000000005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239</v>
      </c>
      <c r="AU1005" s="254" t="s">
        <v>85</v>
      </c>
      <c r="AV1005" s="13" t="s">
        <v>85</v>
      </c>
      <c r="AW1005" s="13" t="s">
        <v>32</v>
      </c>
      <c r="AX1005" s="13" t="s">
        <v>76</v>
      </c>
      <c r="AY1005" s="254" t="s">
        <v>232</v>
      </c>
    </row>
    <row r="1006" s="16" customFormat="1">
      <c r="A1006" s="16"/>
      <c r="B1006" s="287"/>
      <c r="C1006" s="288"/>
      <c r="D1006" s="245" t="s">
        <v>239</v>
      </c>
      <c r="E1006" s="289" t="s">
        <v>1</v>
      </c>
      <c r="F1006" s="290" t="s">
        <v>499</v>
      </c>
      <c r="G1006" s="288"/>
      <c r="H1006" s="291">
        <v>223.399</v>
      </c>
      <c r="I1006" s="292"/>
      <c r="J1006" s="288"/>
      <c r="K1006" s="288"/>
      <c r="L1006" s="293"/>
      <c r="M1006" s="294"/>
      <c r="N1006" s="295"/>
      <c r="O1006" s="295"/>
      <c r="P1006" s="295"/>
      <c r="Q1006" s="295"/>
      <c r="R1006" s="295"/>
      <c r="S1006" s="295"/>
      <c r="T1006" s="29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97" t="s">
        <v>239</v>
      </c>
      <c r="AU1006" s="297" t="s">
        <v>85</v>
      </c>
      <c r="AV1006" s="16" t="s">
        <v>244</v>
      </c>
      <c r="AW1006" s="16" t="s">
        <v>32</v>
      </c>
      <c r="AX1006" s="16" t="s">
        <v>76</v>
      </c>
      <c r="AY1006" s="297" t="s">
        <v>232</v>
      </c>
    </row>
    <row r="1007" s="14" customFormat="1">
      <c r="A1007" s="14"/>
      <c r="B1007" s="255"/>
      <c r="C1007" s="256"/>
      <c r="D1007" s="245" t="s">
        <v>239</v>
      </c>
      <c r="E1007" s="257" t="s">
        <v>1</v>
      </c>
      <c r="F1007" s="258" t="s">
        <v>258</v>
      </c>
      <c r="G1007" s="256"/>
      <c r="H1007" s="259">
        <v>223.399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5" t="s">
        <v>239</v>
      </c>
      <c r="AU1007" s="265" t="s">
        <v>85</v>
      </c>
      <c r="AV1007" s="14" t="s">
        <v>237</v>
      </c>
      <c r="AW1007" s="14" t="s">
        <v>32</v>
      </c>
      <c r="AX1007" s="14" t="s">
        <v>83</v>
      </c>
      <c r="AY1007" s="265" t="s">
        <v>232</v>
      </c>
    </row>
    <row r="1008" s="2" customFormat="1" ht="44.25" customHeight="1">
      <c r="A1008" s="39"/>
      <c r="B1008" s="40"/>
      <c r="C1008" s="229" t="s">
        <v>1003</v>
      </c>
      <c r="D1008" s="229" t="s">
        <v>234</v>
      </c>
      <c r="E1008" s="230" t="s">
        <v>3996</v>
      </c>
      <c r="F1008" s="231" t="s">
        <v>3580</v>
      </c>
      <c r="G1008" s="232" t="s">
        <v>329</v>
      </c>
      <c r="H1008" s="233">
        <v>344.60000000000002</v>
      </c>
      <c r="I1008" s="234"/>
      <c r="J1008" s="235">
        <f>ROUND(I1008*H1008,2)</f>
        <v>0</v>
      </c>
      <c r="K1008" s="236"/>
      <c r="L1008" s="45"/>
      <c r="M1008" s="237" t="s">
        <v>1</v>
      </c>
      <c r="N1008" s="238" t="s">
        <v>41</v>
      </c>
      <c r="O1008" s="92"/>
      <c r="P1008" s="239">
        <f>O1008*H1008</f>
        <v>0</v>
      </c>
      <c r="Q1008" s="239">
        <v>0</v>
      </c>
      <c r="R1008" s="239">
        <f>Q1008*H1008</f>
        <v>0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237</v>
      </c>
      <c r="AT1008" s="241" t="s">
        <v>234</v>
      </c>
      <c r="AU1008" s="241" t="s">
        <v>85</v>
      </c>
      <c r="AY1008" s="18" t="s">
        <v>232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83</v>
      </c>
      <c r="BK1008" s="242">
        <f>ROUND(I1008*H1008,2)</f>
        <v>0</v>
      </c>
      <c r="BL1008" s="18" t="s">
        <v>237</v>
      </c>
      <c r="BM1008" s="241" t="s">
        <v>2215</v>
      </c>
    </row>
    <row r="1009" s="2" customFormat="1">
      <c r="A1009" s="39"/>
      <c r="B1009" s="40"/>
      <c r="C1009" s="41"/>
      <c r="D1009" s="245" t="s">
        <v>578</v>
      </c>
      <c r="E1009" s="41"/>
      <c r="F1009" s="298" t="s">
        <v>3997</v>
      </c>
      <c r="G1009" s="41"/>
      <c r="H1009" s="41"/>
      <c r="I1009" s="299"/>
      <c r="J1009" s="41"/>
      <c r="K1009" s="41"/>
      <c r="L1009" s="45"/>
      <c r="M1009" s="300"/>
      <c r="N1009" s="301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578</v>
      </c>
      <c r="AU1009" s="18" t="s">
        <v>85</v>
      </c>
    </row>
    <row r="1010" s="13" customFormat="1">
      <c r="A1010" s="13"/>
      <c r="B1010" s="243"/>
      <c r="C1010" s="244"/>
      <c r="D1010" s="245" t="s">
        <v>239</v>
      </c>
      <c r="E1010" s="246" t="s">
        <v>1</v>
      </c>
      <c r="F1010" s="247" t="s">
        <v>3998</v>
      </c>
      <c r="G1010" s="244"/>
      <c r="H1010" s="248">
        <v>304.40600000000001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239</v>
      </c>
      <c r="AU1010" s="254" t="s">
        <v>85</v>
      </c>
      <c r="AV1010" s="13" t="s">
        <v>85</v>
      </c>
      <c r="AW1010" s="13" t="s">
        <v>32</v>
      </c>
      <c r="AX1010" s="13" t="s">
        <v>76</v>
      </c>
      <c r="AY1010" s="254" t="s">
        <v>232</v>
      </c>
    </row>
    <row r="1011" s="13" customFormat="1">
      <c r="A1011" s="13"/>
      <c r="B1011" s="243"/>
      <c r="C1011" s="244"/>
      <c r="D1011" s="245" t="s">
        <v>239</v>
      </c>
      <c r="E1011" s="246" t="s">
        <v>1</v>
      </c>
      <c r="F1011" s="247" t="s">
        <v>3999</v>
      </c>
      <c r="G1011" s="244"/>
      <c r="H1011" s="248">
        <v>40.194000000000003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239</v>
      </c>
      <c r="AU1011" s="254" t="s">
        <v>85</v>
      </c>
      <c r="AV1011" s="13" t="s">
        <v>85</v>
      </c>
      <c r="AW1011" s="13" t="s">
        <v>32</v>
      </c>
      <c r="AX1011" s="13" t="s">
        <v>76</v>
      </c>
      <c r="AY1011" s="254" t="s">
        <v>232</v>
      </c>
    </row>
    <row r="1012" s="16" customFormat="1">
      <c r="A1012" s="16"/>
      <c r="B1012" s="287"/>
      <c r="C1012" s="288"/>
      <c r="D1012" s="245" t="s">
        <v>239</v>
      </c>
      <c r="E1012" s="289" t="s">
        <v>1</v>
      </c>
      <c r="F1012" s="290" t="s">
        <v>499</v>
      </c>
      <c r="G1012" s="288"/>
      <c r="H1012" s="291">
        <v>344.60000000000002</v>
      </c>
      <c r="I1012" s="292"/>
      <c r="J1012" s="288"/>
      <c r="K1012" s="288"/>
      <c r="L1012" s="293"/>
      <c r="M1012" s="294"/>
      <c r="N1012" s="295"/>
      <c r="O1012" s="295"/>
      <c r="P1012" s="295"/>
      <c r="Q1012" s="295"/>
      <c r="R1012" s="295"/>
      <c r="S1012" s="295"/>
      <c r="T1012" s="29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97" t="s">
        <v>239</v>
      </c>
      <c r="AU1012" s="297" t="s">
        <v>85</v>
      </c>
      <c r="AV1012" s="16" t="s">
        <v>244</v>
      </c>
      <c r="AW1012" s="16" t="s">
        <v>32</v>
      </c>
      <c r="AX1012" s="16" t="s">
        <v>76</v>
      </c>
      <c r="AY1012" s="297" t="s">
        <v>232</v>
      </c>
    </row>
    <row r="1013" s="14" customFormat="1">
      <c r="A1013" s="14"/>
      <c r="B1013" s="255"/>
      <c r="C1013" s="256"/>
      <c r="D1013" s="245" t="s">
        <v>239</v>
      </c>
      <c r="E1013" s="257" t="s">
        <v>1</v>
      </c>
      <c r="F1013" s="258" t="s">
        <v>258</v>
      </c>
      <c r="G1013" s="256"/>
      <c r="H1013" s="259">
        <v>344.60000000000002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5" t="s">
        <v>239</v>
      </c>
      <c r="AU1013" s="265" t="s">
        <v>85</v>
      </c>
      <c r="AV1013" s="14" t="s">
        <v>237</v>
      </c>
      <c r="AW1013" s="14" t="s">
        <v>32</v>
      </c>
      <c r="AX1013" s="14" t="s">
        <v>83</v>
      </c>
      <c r="AY1013" s="265" t="s">
        <v>232</v>
      </c>
    </row>
    <row r="1014" s="2" customFormat="1" ht="44.25" customHeight="1">
      <c r="A1014" s="39"/>
      <c r="B1014" s="40"/>
      <c r="C1014" s="229" t="s">
        <v>1008</v>
      </c>
      <c r="D1014" s="229" t="s">
        <v>234</v>
      </c>
      <c r="E1014" s="230" t="s">
        <v>4000</v>
      </c>
      <c r="F1014" s="231" t="s">
        <v>4001</v>
      </c>
      <c r="G1014" s="232" t="s">
        <v>329</v>
      </c>
      <c r="H1014" s="233">
        <v>219.691</v>
      </c>
      <c r="I1014" s="234"/>
      <c r="J1014" s="235">
        <f>ROUND(I1014*H1014,2)</f>
        <v>0</v>
      </c>
      <c r="K1014" s="236"/>
      <c r="L1014" s="45"/>
      <c r="M1014" s="237" t="s">
        <v>1</v>
      </c>
      <c r="N1014" s="238" t="s">
        <v>41</v>
      </c>
      <c r="O1014" s="92"/>
      <c r="P1014" s="239">
        <f>O1014*H1014</f>
        <v>0</v>
      </c>
      <c r="Q1014" s="239">
        <v>0</v>
      </c>
      <c r="R1014" s="239">
        <f>Q1014*H1014</f>
        <v>0</v>
      </c>
      <c r="S1014" s="239">
        <v>0</v>
      </c>
      <c r="T1014" s="240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1" t="s">
        <v>237</v>
      </c>
      <c r="AT1014" s="241" t="s">
        <v>234</v>
      </c>
      <c r="AU1014" s="241" t="s">
        <v>85</v>
      </c>
      <c r="AY1014" s="18" t="s">
        <v>232</v>
      </c>
      <c r="BE1014" s="242">
        <f>IF(N1014="základní",J1014,0)</f>
        <v>0</v>
      </c>
      <c r="BF1014" s="242">
        <f>IF(N1014="snížená",J1014,0)</f>
        <v>0</v>
      </c>
      <c r="BG1014" s="242">
        <f>IF(N1014="zákl. přenesená",J1014,0)</f>
        <v>0</v>
      </c>
      <c r="BH1014" s="242">
        <f>IF(N1014="sníž. přenesená",J1014,0)</f>
        <v>0</v>
      </c>
      <c r="BI1014" s="242">
        <f>IF(N1014="nulová",J1014,0)</f>
        <v>0</v>
      </c>
      <c r="BJ1014" s="18" t="s">
        <v>83</v>
      </c>
      <c r="BK1014" s="242">
        <f>ROUND(I1014*H1014,2)</f>
        <v>0</v>
      </c>
      <c r="BL1014" s="18" t="s">
        <v>237</v>
      </c>
      <c r="BM1014" s="241" t="s">
        <v>2218</v>
      </c>
    </row>
    <row r="1015" s="15" customFormat="1">
      <c r="A1015" s="15"/>
      <c r="B1015" s="266"/>
      <c r="C1015" s="267"/>
      <c r="D1015" s="245" t="s">
        <v>239</v>
      </c>
      <c r="E1015" s="268" t="s">
        <v>1</v>
      </c>
      <c r="F1015" s="269" t="s">
        <v>4002</v>
      </c>
      <c r="G1015" s="267"/>
      <c r="H1015" s="268" t="s">
        <v>1</v>
      </c>
      <c r="I1015" s="270"/>
      <c r="J1015" s="267"/>
      <c r="K1015" s="267"/>
      <c r="L1015" s="271"/>
      <c r="M1015" s="272"/>
      <c r="N1015" s="273"/>
      <c r="O1015" s="273"/>
      <c r="P1015" s="273"/>
      <c r="Q1015" s="273"/>
      <c r="R1015" s="273"/>
      <c r="S1015" s="273"/>
      <c r="T1015" s="27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5" t="s">
        <v>239</v>
      </c>
      <c r="AU1015" s="275" t="s">
        <v>85</v>
      </c>
      <c r="AV1015" s="15" t="s">
        <v>83</v>
      </c>
      <c r="AW1015" s="15" t="s">
        <v>32</v>
      </c>
      <c r="AX1015" s="15" t="s">
        <v>76</v>
      </c>
      <c r="AY1015" s="275" t="s">
        <v>232</v>
      </c>
    </row>
    <row r="1016" s="13" customFormat="1">
      <c r="A1016" s="13"/>
      <c r="B1016" s="243"/>
      <c r="C1016" s="244"/>
      <c r="D1016" s="245" t="s">
        <v>239</v>
      </c>
      <c r="E1016" s="246" t="s">
        <v>1</v>
      </c>
      <c r="F1016" s="247" t="s">
        <v>4003</v>
      </c>
      <c r="G1016" s="244"/>
      <c r="H1016" s="248">
        <v>95.257000000000005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239</v>
      </c>
      <c r="AU1016" s="254" t="s">
        <v>85</v>
      </c>
      <c r="AV1016" s="13" t="s">
        <v>85</v>
      </c>
      <c r="AW1016" s="13" t="s">
        <v>32</v>
      </c>
      <c r="AX1016" s="13" t="s">
        <v>76</v>
      </c>
      <c r="AY1016" s="254" t="s">
        <v>232</v>
      </c>
    </row>
    <row r="1017" s="13" customFormat="1">
      <c r="A1017" s="13"/>
      <c r="B1017" s="243"/>
      <c r="C1017" s="244"/>
      <c r="D1017" s="245" t="s">
        <v>239</v>
      </c>
      <c r="E1017" s="246" t="s">
        <v>1</v>
      </c>
      <c r="F1017" s="247" t="s">
        <v>4004</v>
      </c>
      <c r="G1017" s="244"/>
      <c r="H1017" s="248">
        <v>124.434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239</v>
      </c>
      <c r="AU1017" s="254" t="s">
        <v>85</v>
      </c>
      <c r="AV1017" s="13" t="s">
        <v>85</v>
      </c>
      <c r="AW1017" s="13" t="s">
        <v>32</v>
      </c>
      <c r="AX1017" s="13" t="s">
        <v>76</v>
      </c>
      <c r="AY1017" s="254" t="s">
        <v>232</v>
      </c>
    </row>
    <row r="1018" s="14" customFormat="1">
      <c r="A1018" s="14"/>
      <c r="B1018" s="255"/>
      <c r="C1018" s="256"/>
      <c r="D1018" s="245" t="s">
        <v>239</v>
      </c>
      <c r="E1018" s="257" t="s">
        <v>1</v>
      </c>
      <c r="F1018" s="258" t="s">
        <v>258</v>
      </c>
      <c r="G1018" s="256"/>
      <c r="H1018" s="259">
        <v>219.691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239</v>
      </c>
      <c r="AU1018" s="265" t="s">
        <v>85</v>
      </c>
      <c r="AV1018" s="14" t="s">
        <v>237</v>
      </c>
      <c r="AW1018" s="14" t="s">
        <v>32</v>
      </c>
      <c r="AX1018" s="14" t="s">
        <v>83</v>
      </c>
      <c r="AY1018" s="265" t="s">
        <v>232</v>
      </c>
    </row>
    <row r="1019" s="2" customFormat="1" ht="44.25" customHeight="1">
      <c r="A1019" s="39"/>
      <c r="B1019" s="40"/>
      <c r="C1019" s="229" t="s">
        <v>1014</v>
      </c>
      <c r="D1019" s="229" t="s">
        <v>234</v>
      </c>
      <c r="E1019" s="230" t="s">
        <v>4005</v>
      </c>
      <c r="F1019" s="231" t="s">
        <v>4006</v>
      </c>
      <c r="G1019" s="232" t="s">
        <v>329</v>
      </c>
      <c r="H1019" s="233">
        <v>-0.5</v>
      </c>
      <c r="I1019" s="234"/>
      <c r="J1019" s="235">
        <f>ROUND(I1019*H1019,2)</f>
        <v>0</v>
      </c>
      <c r="K1019" s="236"/>
      <c r="L1019" s="45"/>
      <c r="M1019" s="237" t="s">
        <v>1</v>
      </c>
      <c r="N1019" s="238" t="s">
        <v>41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237</v>
      </c>
      <c r="AT1019" s="241" t="s">
        <v>234</v>
      </c>
      <c r="AU1019" s="241" t="s">
        <v>85</v>
      </c>
      <c r="AY1019" s="18" t="s">
        <v>232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83</v>
      </c>
      <c r="BK1019" s="242">
        <f>ROUND(I1019*H1019,2)</f>
        <v>0</v>
      </c>
      <c r="BL1019" s="18" t="s">
        <v>237</v>
      </c>
      <c r="BM1019" s="241" t="s">
        <v>2223</v>
      </c>
    </row>
    <row r="1020" s="13" customFormat="1">
      <c r="A1020" s="13"/>
      <c r="B1020" s="243"/>
      <c r="C1020" s="244"/>
      <c r="D1020" s="245" t="s">
        <v>239</v>
      </c>
      <c r="E1020" s="246" t="s">
        <v>1</v>
      </c>
      <c r="F1020" s="247" t="s">
        <v>4007</v>
      </c>
      <c r="G1020" s="244"/>
      <c r="H1020" s="248">
        <v>-0.5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239</v>
      </c>
      <c r="AU1020" s="254" t="s">
        <v>85</v>
      </c>
      <c r="AV1020" s="13" t="s">
        <v>85</v>
      </c>
      <c r="AW1020" s="13" t="s">
        <v>32</v>
      </c>
      <c r="AX1020" s="13" t="s">
        <v>76</v>
      </c>
      <c r="AY1020" s="254" t="s">
        <v>232</v>
      </c>
    </row>
    <row r="1021" s="14" customFormat="1">
      <c r="A1021" s="14"/>
      <c r="B1021" s="255"/>
      <c r="C1021" s="256"/>
      <c r="D1021" s="245" t="s">
        <v>239</v>
      </c>
      <c r="E1021" s="257" t="s">
        <v>1</v>
      </c>
      <c r="F1021" s="258" t="s">
        <v>258</v>
      </c>
      <c r="G1021" s="256"/>
      <c r="H1021" s="259">
        <v>-0.5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5" t="s">
        <v>239</v>
      </c>
      <c r="AU1021" s="265" t="s">
        <v>85</v>
      </c>
      <c r="AV1021" s="14" t="s">
        <v>237</v>
      </c>
      <c r="AW1021" s="14" t="s">
        <v>32</v>
      </c>
      <c r="AX1021" s="14" t="s">
        <v>83</v>
      </c>
      <c r="AY1021" s="265" t="s">
        <v>232</v>
      </c>
    </row>
    <row r="1022" s="2" customFormat="1" ht="37.8" customHeight="1">
      <c r="A1022" s="39"/>
      <c r="B1022" s="40"/>
      <c r="C1022" s="229" t="s">
        <v>1018</v>
      </c>
      <c r="D1022" s="229" t="s">
        <v>234</v>
      </c>
      <c r="E1022" s="230" t="s">
        <v>4008</v>
      </c>
      <c r="F1022" s="231" t="s">
        <v>4009</v>
      </c>
      <c r="G1022" s="232" t="s">
        <v>329</v>
      </c>
      <c r="H1022" s="233">
        <v>799.25300000000004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41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237</v>
      </c>
      <c r="AT1022" s="241" t="s">
        <v>234</v>
      </c>
      <c r="AU1022" s="241" t="s">
        <v>85</v>
      </c>
      <c r="AY1022" s="18" t="s">
        <v>232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83</v>
      </c>
      <c r="BK1022" s="242">
        <f>ROUND(I1022*H1022,2)</f>
        <v>0</v>
      </c>
      <c r="BL1022" s="18" t="s">
        <v>237</v>
      </c>
      <c r="BM1022" s="241" t="s">
        <v>2229</v>
      </c>
    </row>
    <row r="1023" s="13" customFormat="1">
      <c r="A1023" s="13"/>
      <c r="B1023" s="243"/>
      <c r="C1023" s="244"/>
      <c r="D1023" s="245" t="s">
        <v>239</v>
      </c>
      <c r="E1023" s="246" t="s">
        <v>1</v>
      </c>
      <c r="F1023" s="247" t="s">
        <v>3998</v>
      </c>
      <c r="G1023" s="244"/>
      <c r="H1023" s="248">
        <v>304.40600000000001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239</v>
      </c>
      <c r="AU1023" s="254" t="s">
        <v>85</v>
      </c>
      <c r="AV1023" s="13" t="s">
        <v>85</v>
      </c>
      <c r="AW1023" s="13" t="s">
        <v>32</v>
      </c>
      <c r="AX1023" s="13" t="s">
        <v>76</v>
      </c>
      <c r="AY1023" s="254" t="s">
        <v>232</v>
      </c>
    </row>
    <row r="1024" s="13" customFormat="1">
      <c r="A1024" s="13"/>
      <c r="B1024" s="243"/>
      <c r="C1024" s="244"/>
      <c r="D1024" s="245" t="s">
        <v>239</v>
      </c>
      <c r="E1024" s="246" t="s">
        <v>1</v>
      </c>
      <c r="F1024" s="247" t="s">
        <v>3999</v>
      </c>
      <c r="G1024" s="244"/>
      <c r="H1024" s="248">
        <v>40.194000000000003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239</v>
      </c>
      <c r="AU1024" s="254" t="s">
        <v>85</v>
      </c>
      <c r="AV1024" s="13" t="s">
        <v>85</v>
      </c>
      <c r="AW1024" s="13" t="s">
        <v>32</v>
      </c>
      <c r="AX1024" s="13" t="s">
        <v>76</v>
      </c>
      <c r="AY1024" s="254" t="s">
        <v>232</v>
      </c>
    </row>
    <row r="1025" s="16" customFormat="1">
      <c r="A1025" s="16"/>
      <c r="B1025" s="287"/>
      <c r="C1025" s="288"/>
      <c r="D1025" s="245" t="s">
        <v>239</v>
      </c>
      <c r="E1025" s="289" t="s">
        <v>1</v>
      </c>
      <c r="F1025" s="290" t="s">
        <v>499</v>
      </c>
      <c r="G1025" s="288"/>
      <c r="H1025" s="291">
        <v>344.60000000000002</v>
      </c>
      <c r="I1025" s="292"/>
      <c r="J1025" s="288"/>
      <c r="K1025" s="288"/>
      <c r="L1025" s="293"/>
      <c r="M1025" s="294"/>
      <c r="N1025" s="295"/>
      <c r="O1025" s="295"/>
      <c r="P1025" s="295"/>
      <c r="Q1025" s="295"/>
      <c r="R1025" s="295"/>
      <c r="S1025" s="295"/>
      <c r="T1025" s="29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97" t="s">
        <v>239</v>
      </c>
      <c r="AU1025" s="297" t="s">
        <v>85</v>
      </c>
      <c r="AV1025" s="16" t="s">
        <v>244</v>
      </c>
      <c r="AW1025" s="16" t="s">
        <v>32</v>
      </c>
      <c r="AX1025" s="16" t="s">
        <v>76</v>
      </c>
      <c r="AY1025" s="297" t="s">
        <v>232</v>
      </c>
    </row>
    <row r="1026" s="13" customFormat="1">
      <c r="A1026" s="13"/>
      <c r="B1026" s="243"/>
      <c r="C1026" s="244"/>
      <c r="D1026" s="245" t="s">
        <v>239</v>
      </c>
      <c r="E1026" s="246" t="s">
        <v>1</v>
      </c>
      <c r="F1026" s="247" t="s">
        <v>3990</v>
      </c>
      <c r="G1026" s="244"/>
      <c r="H1026" s="248">
        <v>97.992999999999995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239</v>
      </c>
      <c r="AU1026" s="254" t="s">
        <v>85</v>
      </c>
      <c r="AV1026" s="13" t="s">
        <v>85</v>
      </c>
      <c r="AW1026" s="13" t="s">
        <v>32</v>
      </c>
      <c r="AX1026" s="13" t="s">
        <v>76</v>
      </c>
      <c r="AY1026" s="254" t="s">
        <v>232</v>
      </c>
    </row>
    <row r="1027" s="13" customFormat="1">
      <c r="A1027" s="13"/>
      <c r="B1027" s="243"/>
      <c r="C1027" s="244"/>
      <c r="D1027" s="245" t="s">
        <v>239</v>
      </c>
      <c r="E1027" s="246" t="s">
        <v>1</v>
      </c>
      <c r="F1027" s="247" t="s">
        <v>3991</v>
      </c>
      <c r="G1027" s="244"/>
      <c r="H1027" s="248">
        <v>41.234000000000002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239</v>
      </c>
      <c r="AU1027" s="254" t="s">
        <v>85</v>
      </c>
      <c r="AV1027" s="13" t="s">
        <v>85</v>
      </c>
      <c r="AW1027" s="13" t="s">
        <v>32</v>
      </c>
      <c r="AX1027" s="13" t="s">
        <v>76</v>
      </c>
      <c r="AY1027" s="254" t="s">
        <v>232</v>
      </c>
    </row>
    <row r="1028" s="13" customFormat="1">
      <c r="A1028" s="13"/>
      <c r="B1028" s="243"/>
      <c r="C1028" s="244"/>
      <c r="D1028" s="245" t="s">
        <v>239</v>
      </c>
      <c r="E1028" s="246" t="s">
        <v>1</v>
      </c>
      <c r="F1028" s="247" t="s">
        <v>3992</v>
      </c>
      <c r="G1028" s="244"/>
      <c r="H1028" s="248">
        <v>10.321999999999999</v>
      </c>
      <c r="I1028" s="249"/>
      <c r="J1028" s="244"/>
      <c r="K1028" s="244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4" t="s">
        <v>239</v>
      </c>
      <c r="AU1028" s="254" t="s">
        <v>85</v>
      </c>
      <c r="AV1028" s="13" t="s">
        <v>85</v>
      </c>
      <c r="AW1028" s="13" t="s">
        <v>32</v>
      </c>
      <c r="AX1028" s="13" t="s">
        <v>76</v>
      </c>
      <c r="AY1028" s="254" t="s">
        <v>232</v>
      </c>
    </row>
    <row r="1029" s="13" customFormat="1">
      <c r="A1029" s="13"/>
      <c r="B1029" s="243"/>
      <c r="C1029" s="244"/>
      <c r="D1029" s="245" t="s">
        <v>239</v>
      </c>
      <c r="E1029" s="246" t="s">
        <v>1</v>
      </c>
      <c r="F1029" s="247" t="s">
        <v>3993</v>
      </c>
      <c r="G1029" s="244"/>
      <c r="H1029" s="248">
        <v>5.2149999999999999</v>
      </c>
      <c r="I1029" s="249"/>
      <c r="J1029" s="244"/>
      <c r="K1029" s="244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4" t="s">
        <v>239</v>
      </c>
      <c r="AU1029" s="254" t="s">
        <v>85</v>
      </c>
      <c r="AV1029" s="13" t="s">
        <v>85</v>
      </c>
      <c r="AW1029" s="13" t="s">
        <v>32</v>
      </c>
      <c r="AX1029" s="13" t="s">
        <v>76</v>
      </c>
      <c r="AY1029" s="254" t="s">
        <v>232</v>
      </c>
    </row>
    <row r="1030" s="13" customFormat="1">
      <c r="A1030" s="13"/>
      <c r="B1030" s="243"/>
      <c r="C1030" s="244"/>
      <c r="D1030" s="245" t="s">
        <v>239</v>
      </c>
      <c r="E1030" s="246" t="s">
        <v>1</v>
      </c>
      <c r="F1030" s="247" t="s">
        <v>3994</v>
      </c>
      <c r="G1030" s="244"/>
      <c r="H1030" s="248">
        <v>0.5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239</v>
      </c>
      <c r="AU1030" s="254" t="s">
        <v>85</v>
      </c>
      <c r="AV1030" s="13" t="s">
        <v>85</v>
      </c>
      <c r="AW1030" s="13" t="s">
        <v>32</v>
      </c>
      <c r="AX1030" s="13" t="s">
        <v>76</v>
      </c>
      <c r="AY1030" s="254" t="s">
        <v>232</v>
      </c>
    </row>
    <row r="1031" s="13" customFormat="1">
      <c r="A1031" s="13"/>
      <c r="B1031" s="243"/>
      <c r="C1031" s="244"/>
      <c r="D1031" s="245" t="s">
        <v>239</v>
      </c>
      <c r="E1031" s="246" t="s">
        <v>1</v>
      </c>
      <c r="F1031" s="247" t="s">
        <v>3995</v>
      </c>
      <c r="G1031" s="244"/>
      <c r="H1031" s="248">
        <v>68.135000000000005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239</v>
      </c>
      <c r="AU1031" s="254" t="s">
        <v>85</v>
      </c>
      <c r="AV1031" s="13" t="s">
        <v>85</v>
      </c>
      <c r="AW1031" s="13" t="s">
        <v>32</v>
      </c>
      <c r="AX1031" s="13" t="s">
        <v>76</v>
      </c>
      <c r="AY1031" s="254" t="s">
        <v>232</v>
      </c>
    </row>
    <row r="1032" s="16" customFormat="1">
      <c r="A1032" s="16"/>
      <c r="B1032" s="287"/>
      <c r="C1032" s="288"/>
      <c r="D1032" s="245" t="s">
        <v>239</v>
      </c>
      <c r="E1032" s="289" t="s">
        <v>1</v>
      </c>
      <c r="F1032" s="290" t="s">
        <v>499</v>
      </c>
      <c r="G1032" s="288"/>
      <c r="H1032" s="291">
        <v>223.399</v>
      </c>
      <c r="I1032" s="292"/>
      <c r="J1032" s="288"/>
      <c r="K1032" s="288"/>
      <c r="L1032" s="293"/>
      <c r="M1032" s="294"/>
      <c r="N1032" s="295"/>
      <c r="O1032" s="295"/>
      <c r="P1032" s="295"/>
      <c r="Q1032" s="295"/>
      <c r="R1032" s="295"/>
      <c r="S1032" s="295"/>
      <c r="T1032" s="29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97" t="s">
        <v>239</v>
      </c>
      <c r="AU1032" s="297" t="s">
        <v>85</v>
      </c>
      <c r="AV1032" s="16" t="s">
        <v>244</v>
      </c>
      <c r="AW1032" s="16" t="s">
        <v>32</v>
      </c>
      <c r="AX1032" s="16" t="s">
        <v>76</v>
      </c>
      <c r="AY1032" s="297" t="s">
        <v>232</v>
      </c>
    </row>
    <row r="1033" s="13" customFormat="1">
      <c r="A1033" s="13"/>
      <c r="B1033" s="243"/>
      <c r="C1033" s="244"/>
      <c r="D1033" s="245" t="s">
        <v>239</v>
      </c>
      <c r="E1033" s="246" t="s">
        <v>1</v>
      </c>
      <c r="F1033" s="247" t="s">
        <v>4003</v>
      </c>
      <c r="G1033" s="244"/>
      <c r="H1033" s="248">
        <v>95.257000000000005</v>
      </c>
      <c r="I1033" s="249"/>
      <c r="J1033" s="244"/>
      <c r="K1033" s="244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4" t="s">
        <v>239</v>
      </c>
      <c r="AU1033" s="254" t="s">
        <v>85</v>
      </c>
      <c r="AV1033" s="13" t="s">
        <v>85</v>
      </c>
      <c r="AW1033" s="13" t="s">
        <v>32</v>
      </c>
      <c r="AX1033" s="13" t="s">
        <v>76</v>
      </c>
      <c r="AY1033" s="254" t="s">
        <v>232</v>
      </c>
    </row>
    <row r="1034" s="13" customFormat="1">
      <c r="A1034" s="13"/>
      <c r="B1034" s="243"/>
      <c r="C1034" s="244"/>
      <c r="D1034" s="245" t="s">
        <v>239</v>
      </c>
      <c r="E1034" s="246" t="s">
        <v>1</v>
      </c>
      <c r="F1034" s="247" t="s">
        <v>4004</v>
      </c>
      <c r="G1034" s="244"/>
      <c r="H1034" s="248">
        <v>124.434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239</v>
      </c>
      <c r="AU1034" s="254" t="s">
        <v>85</v>
      </c>
      <c r="AV1034" s="13" t="s">
        <v>85</v>
      </c>
      <c r="AW1034" s="13" t="s">
        <v>32</v>
      </c>
      <c r="AX1034" s="13" t="s">
        <v>76</v>
      </c>
      <c r="AY1034" s="254" t="s">
        <v>232</v>
      </c>
    </row>
    <row r="1035" s="16" customFormat="1">
      <c r="A1035" s="16"/>
      <c r="B1035" s="287"/>
      <c r="C1035" s="288"/>
      <c r="D1035" s="245" t="s">
        <v>239</v>
      </c>
      <c r="E1035" s="289" t="s">
        <v>1</v>
      </c>
      <c r="F1035" s="290" t="s">
        <v>499</v>
      </c>
      <c r="G1035" s="288"/>
      <c r="H1035" s="291">
        <v>219.691</v>
      </c>
      <c r="I1035" s="292"/>
      <c r="J1035" s="288"/>
      <c r="K1035" s="288"/>
      <c r="L1035" s="293"/>
      <c r="M1035" s="294"/>
      <c r="N1035" s="295"/>
      <c r="O1035" s="295"/>
      <c r="P1035" s="295"/>
      <c r="Q1035" s="295"/>
      <c r="R1035" s="295"/>
      <c r="S1035" s="295"/>
      <c r="T1035" s="29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297" t="s">
        <v>239</v>
      </c>
      <c r="AU1035" s="297" t="s">
        <v>85</v>
      </c>
      <c r="AV1035" s="16" t="s">
        <v>244</v>
      </c>
      <c r="AW1035" s="16" t="s">
        <v>32</v>
      </c>
      <c r="AX1035" s="16" t="s">
        <v>76</v>
      </c>
      <c r="AY1035" s="297" t="s">
        <v>232</v>
      </c>
    </row>
    <row r="1036" s="13" customFormat="1">
      <c r="A1036" s="13"/>
      <c r="B1036" s="243"/>
      <c r="C1036" s="244"/>
      <c r="D1036" s="245" t="s">
        <v>239</v>
      </c>
      <c r="E1036" s="246" t="s">
        <v>1</v>
      </c>
      <c r="F1036" s="247" t="s">
        <v>3986</v>
      </c>
      <c r="G1036" s="244"/>
      <c r="H1036" s="248">
        <v>5.0140000000000002</v>
      </c>
      <c r="I1036" s="249"/>
      <c r="J1036" s="244"/>
      <c r="K1036" s="244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239</v>
      </c>
      <c r="AU1036" s="254" t="s">
        <v>85</v>
      </c>
      <c r="AV1036" s="13" t="s">
        <v>85</v>
      </c>
      <c r="AW1036" s="13" t="s">
        <v>32</v>
      </c>
      <c r="AX1036" s="13" t="s">
        <v>76</v>
      </c>
      <c r="AY1036" s="254" t="s">
        <v>232</v>
      </c>
    </row>
    <row r="1037" s="13" customFormat="1">
      <c r="A1037" s="13"/>
      <c r="B1037" s="243"/>
      <c r="C1037" s="244"/>
      <c r="D1037" s="245" t="s">
        <v>239</v>
      </c>
      <c r="E1037" s="246" t="s">
        <v>1</v>
      </c>
      <c r="F1037" s="247" t="s">
        <v>3987</v>
      </c>
      <c r="G1037" s="244"/>
      <c r="H1037" s="248">
        <v>6.5490000000000004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239</v>
      </c>
      <c r="AU1037" s="254" t="s">
        <v>85</v>
      </c>
      <c r="AV1037" s="13" t="s">
        <v>85</v>
      </c>
      <c r="AW1037" s="13" t="s">
        <v>32</v>
      </c>
      <c r="AX1037" s="13" t="s">
        <v>76</v>
      </c>
      <c r="AY1037" s="254" t="s">
        <v>232</v>
      </c>
    </row>
    <row r="1038" s="16" customFormat="1">
      <c r="A1038" s="16"/>
      <c r="B1038" s="287"/>
      <c r="C1038" s="288"/>
      <c r="D1038" s="245" t="s">
        <v>239</v>
      </c>
      <c r="E1038" s="289" t="s">
        <v>1</v>
      </c>
      <c r="F1038" s="290" t="s">
        <v>499</v>
      </c>
      <c r="G1038" s="288"/>
      <c r="H1038" s="291">
        <v>11.563000000000001</v>
      </c>
      <c r="I1038" s="292"/>
      <c r="J1038" s="288"/>
      <c r="K1038" s="288"/>
      <c r="L1038" s="293"/>
      <c r="M1038" s="294"/>
      <c r="N1038" s="295"/>
      <c r="O1038" s="295"/>
      <c r="P1038" s="295"/>
      <c r="Q1038" s="295"/>
      <c r="R1038" s="295"/>
      <c r="S1038" s="295"/>
      <c r="T1038" s="29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97" t="s">
        <v>239</v>
      </c>
      <c r="AU1038" s="297" t="s">
        <v>85</v>
      </c>
      <c r="AV1038" s="16" t="s">
        <v>244</v>
      </c>
      <c r="AW1038" s="16" t="s">
        <v>32</v>
      </c>
      <c r="AX1038" s="16" t="s">
        <v>76</v>
      </c>
      <c r="AY1038" s="297" t="s">
        <v>232</v>
      </c>
    </row>
    <row r="1039" s="14" customFormat="1">
      <c r="A1039" s="14"/>
      <c r="B1039" s="255"/>
      <c r="C1039" s="256"/>
      <c r="D1039" s="245" t="s">
        <v>239</v>
      </c>
      <c r="E1039" s="257" t="s">
        <v>1</v>
      </c>
      <c r="F1039" s="258" t="s">
        <v>258</v>
      </c>
      <c r="G1039" s="256"/>
      <c r="H1039" s="259">
        <v>799.25300000000004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5" t="s">
        <v>239</v>
      </c>
      <c r="AU1039" s="265" t="s">
        <v>85</v>
      </c>
      <c r="AV1039" s="14" t="s">
        <v>237</v>
      </c>
      <c r="AW1039" s="14" t="s">
        <v>32</v>
      </c>
      <c r="AX1039" s="14" t="s">
        <v>83</v>
      </c>
      <c r="AY1039" s="265" t="s">
        <v>232</v>
      </c>
    </row>
    <row r="1040" s="2" customFormat="1" ht="37.8" customHeight="1">
      <c r="A1040" s="39"/>
      <c r="B1040" s="40"/>
      <c r="C1040" s="229" t="s">
        <v>1023</v>
      </c>
      <c r="D1040" s="229" t="s">
        <v>234</v>
      </c>
      <c r="E1040" s="230" t="s">
        <v>4010</v>
      </c>
      <c r="F1040" s="231" t="s">
        <v>4011</v>
      </c>
      <c r="G1040" s="232" t="s">
        <v>329</v>
      </c>
      <c r="H1040" s="233">
        <v>10621.530000000001</v>
      </c>
      <c r="I1040" s="234"/>
      <c r="J1040" s="235">
        <f>ROUND(I1040*H1040,2)</f>
        <v>0</v>
      </c>
      <c r="K1040" s="236"/>
      <c r="L1040" s="45"/>
      <c r="M1040" s="237" t="s">
        <v>1</v>
      </c>
      <c r="N1040" s="238" t="s">
        <v>41</v>
      </c>
      <c r="O1040" s="92"/>
      <c r="P1040" s="239">
        <f>O1040*H1040</f>
        <v>0</v>
      </c>
      <c r="Q1040" s="239">
        <v>0</v>
      </c>
      <c r="R1040" s="239">
        <f>Q1040*H1040</f>
        <v>0</v>
      </c>
      <c r="S1040" s="239">
        <v>0</v>
      </c>
      <c r="T1040" s="240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1" t="s">
        <v>237</v>
      </c>
      <c r="AT1040" s="241" t="s">
        <v>234</v>
      </c>
      <c r="AU1040" s="241" t="s">
        <v>85</v>
      </c>
      <c r="AY1040" s="18" t="s">
        <v>232</v>
      </c>
      <c r="BE1040" s="242">
        <f>IF(N1040="základní",J1040,0)</f>
        <v>0</v>
      </c>
      <c r="BF1040" s="242">
        <f>IF(N1040="snížená",J1040,0)</f>
        <v>0</v>
      </c>
      <c r="BG1040" s="242">
        <f>IF(N1040="zákl. přenesená",J1040,0)</f>
        <v>0</v>
      </c>
      <c r="BH1040" s="242">
        <f>IF(N1040="sníž. přenesená",J1040,0)</f>
        <v>0</v>
      </c>
      <c r="BI1040" s="242">
        <f>IF(N1040="nulová",J1040,0)</f>
        <v>0</v>
      </c>
      <c r="BJ1040" s="18" t="s">
        <v>83</v>
      </c>
      <c r="BK1040" s="242">
        <f>ROUND(I1040*H1040,2)</f>
        <v>0</v>
      </c>
      <c r="BL1040" s="18" t="s">
        <v>237</v>
      </c>
      <c r="BM1040" s="241" t="s">
        <v>2232</v>
      </c>
    </row>
    <row r="1041" s="15" customFormat="1">
      <c r="A1041" s="15"/>
      <c r="B1041" s="266"/>
      <c r="C1041" s="267"/>
      <c r="D1041" s="245" t="s">
        <v>239</v>
      </c>
      <c r="E1041" s="268" t="s">
        <v>1</v>
      </c>
      <c r="F1041" s="269" t="s">
        <v>3556</v>
      </c>
      <c r="G1041" s="267"/>
      <c r="H1041" s="268" t="s">
        <v>1</v>
      </c>
      <c r="I1041" s="270"/>
      <c r="J1041" s="267"/>
      <c r="K1041" s="267"/>
      <c r="L1041" s="271"/>
      <c r="M1041" s="272"/>
      <c r="N1041" s="273"/>
      <c r="O1041" s="273"/>
      <c r="P1041" s="273"/>
      <c r="Q1041" s="273"/>
      <c r="R1041" s="273"/>
      <c r="S1041" s="273"/>
      <c r="T1041" s="27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75" t="s">
        <v>239</v>
      </c>
      <c r="AU1041" s="275" t="s">
        <v>85</v>
      </c>
      <c r="AV1041" s="15" t="s">
        <v>83</v>
      </c>
      <c r="AW1041" s="15" t="s">
        <v>32</v>
      </c>
      <c r="AX1041" s="15" t="s">
        <v>76</v>
      </c>
      <c r="AY1041" s="275" t="s">
        <v>232</v>
      </c>
    </row>
    <row r="1042" s="13" customFormat="1">
      <c r="A1042" s="13"/>
      <c r="B1042" s="243"/>
      <c r="C1042" s="244"/>
      <c r="D1042" s="245" t="s">
        <v>239</v>
      </c>
      <c r="E1042" s="246" t="s">
        <v>1</v>
      </c>
      <c r="F1042" s="247" t="s">
        <v>4012</v>
      </c>
      <c r="G1042" s="244"/>
      <c r="H1042" s="248">
        <v>3957.2779999999998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239</v>
      </c>
      <c r="AU1042" s="254" t="s">
        <v>85</v>
      </c>
      <c r="AV1042" s="13" t="s">
        <v>85</v>
      </c>
      <c r="AW1042" s="13" t="s">
        <v>32</v>
      </c>
      <c r="AX1042" s="13" t="s">
        <v>76</v>
      </c>
      <c r="AY1042" s="254" t="s">
        <v>232</v>
      </c>
    </row>
    <row r="1043" s="13" customFormat="1">
      <c r="A1043" s="13"/>
      <c r="B1043" s="243"/>
      <c r="C1043" s="244"/>
      <c r="D1043" s="245" t="s">
        <v>239</v>
      </c>
      <c r="E1043" s="246" t="s">
        <v>1</v>
      </c>
      <c r="F1043" s="247" t="s">
        <v>4013</v>
      </c>
      <c r="G1043" s="244"/>
      <c r="H1043" s="248">
        <v>522.52200000000005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239</v>
      </c>
      <c r="AU1043" s="254" t="s">
        <v>85</v>
      </c>
      <c r="AV1043" s="13" t="s">
        <v>85</v>
      </c>
      <c r="AW1043" s="13" t="s">
        <v>32</v>
      </c>
      <c r="AX1043" s="13" t="s">
        <v>76</v>
      </c>
      <c r="AY1043" s="254" t="s">
        <v>232</v>
      </c>
    </row>
    <row r="1044" s="16" customFormat="1">
      <c r="A1044" s="16"/>
      <c r="B1044" s="287"/>
      <c r="C1044" s="288"/>
      <c r="D1044" s="245" t="s">
        <v>239</v>
      </c>
      <c r="E1044" s="289" t="s">
        <v>1</v>
      </c>
      <c r="F1044" s="290" t="s">
        <v>499</v>
      </c>
      <c r="G1044" s="288"/>
      <c r="H1044" s="291">
        <v>4479.8000000000002</v>
      </c>
      <c r="I1044" s="292"/>
      <c r="J1044" s="288"/>
      <c r="K1044" s="288"/>
      <c r="L1044" s="293"/>
      <c r="M1044" s="294"/>
      <c r="N1044" s="295"/>
      <c r="O1044" s="295"/>
      <c r="P1044" s="295"/>
      <c r="Q1044" s="295"/>
      <c r="R1044" s="295"/>
      <c r="S1044" s="295"/>
      <c r="T1044" s="29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97" t="s">
        <v>239</v>
      </c>
      <c r="AU1044" s="297" t="s">
        <v>85</v>
      </c>
      <c r="AV1044" s="16" t="s">
        <v>244</v>
      </c>
      <c r="AW1044" s="16" t="s">
        <v>32</v>
      </c>
      <c r="AX1044" s="16" t="s">
        <v>76</v>
      </c>
      <c r="AY1044" s="297" t="s">
        <v>232</v>
      </c>
    </row>
    <row r="1045" s="13" customFormat="1">
      <c r="A1045" s="13"/>
      <c r="B1045" s="243"/>
      <c r="C1045" s="244"/>
      <c r="D1045" s="245" t="s">
        <v>239</v>
      </c>
      <c r="E1045" s="246" t="s">
        <v>1</v>
      </c>
      <c r="F1045" s="247" t="s">
        <v>4014</v>
      </c>
      <c r="G1045" s="244"/>
      <c r="H1045" s="248">
        <v>1273.9090000000001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239</v>
      </c>
      <c r="AU1045" s="254" t="s">
        <v>85</v>
      </c>
      <c r="AV1045" s="13" t="s">
        <v>85</v>
      </c>
      <c r="AW1045" s="13" t="s">
        <v>32</v>
      </c>
      <c r="AX1045" s="13" t="s">
        <v>76</v>
      </c>
      <c r="AY1045" s="254" t="s">
        <v>232</v>
      </c>
    </row>
    <row r="1046" s="13" customFormat="1">
      <c r="A1046" s="13"/>
      <c r="B1046" s="243"/>
      <c r="C1046" s="244"/>
      <c r="D1046" s="245" t="s">
        <v>239</v>
      </c>
      <c r="E1046" s="246" t="s">
        <v>1</v>
      </c>
      <c r="F1046" s="247" t="s">
        <v>4015</v>
      </c>
      <c r="G1046" s="244"/>
      <c r="H1046" s="248">
        <v>536.04200000000003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239</v>
      </c>
      <c r="AU1046" s="254" t="s">
        <v>85</v>
      </c>
      <c r="AV1046" s="13" t="s">
        <v>85</v>
      </c>
      <c r="AW1046" s="13" t="s">
        <v>32</v>
      </c>
      <c r="AX1046" s="13" t="s">
        <v>76</v>
      </c>
      <c r="AY1046" s="254" t="s">
        <v>232</v>
      </c>
    </row>
    <row r="1047" s="13" customFormat="1">
      <c r="A1047" s="13"/>
      <c r="B1047" s="243"/>
      <c r="C1047" s="244"/>
      <c r="D1047" s="245" t="s">
        <v>239</v>
      </c>
      <c r="E1047" s="246" t="s">
        <v>1</v>
      </c>
      <c r="F1047" s="247" t="s">
        <v>4016</v>
      </c>
      <c r="G1047" s="244"/>
      <c r="H1047" s="248">
        <v>134.18600000000001</v>
      </c>
      <c r="I1047" s="249"/>
      <c r="J1047" s="244"/>
      <c r="K1047" s="244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239</v>
      </c>
      <c r="AU1047" s="254" t="s">
        <v>85</v>
      </c>
      <c r="AV1047" s="13" t="s">
        <v>85</v>
      </c>
      <c r="AW1047" s="13" t="s">
        <v>32</v>
      </c>
      <c r="AX1047" s="13" t="s">
        <v>76</v>
      </c>
      <c r="AY1047" s="254" t="s">
        <v>232</v>
      </c>
    </row>
    <row r="1048" s="13" customFormat="1">
      <c r="A1048" s="13"/>
      <c r="B1048" s="243"/>
      <c r="C1048" s="244"/>
      <c r="D1048" s="245" t="s">
        <v>239</v>
      </c>
      <c r="E1048" s="246" t="s">
        <v>1</v>
      </c>
      <c r="F1048" s="247" t="s">
        <v>4017</v>
      </c>
      <c r="G1048" s="244"/>
      <c r="H1048" s="248">
        <v>67.795000000000002</v>
      </c>
      <c r="I1048" s="249"/>
      <c r="J1048" s="244"/>
      <c r="K1048" s="244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239</v>
      </c>
      <c r="AU1048" s="254" t="s">
        <v>85</v>
      </c>
      <c r="AV1048" s="13" t="s">
        <v>85</v>
      </c>
      <c r="AW1048" s="13" t="s">
        <v>32</v>
      </c>
      <c r="AX1048" s="13" t="s">
        <v>76</v>
      </c>
      <c r="AY1048" s="254" t="s">
        <v>232</v>
      </c>
    </row>
    <row r="1049" s="13" customFormat="1">
      <c r="A1049" s="13"/>
      <c r="B1049" s="243"/>
      <c r="C1049" s="244"/>
      <c r="D1049" s="245" t="s">
        <v>239</v>
      </c>
      <c r="E1049" s="246" t="s">
        <v>1</v>
      </c>
      <c r="F1049" s="247" t="s">
        <v>4018</v>
      </c>
      <c r="G1049" s="244"/>
      <c r="H1049" s="248">
        <v>6.5</v>
      </c>
      <c r="I1049" s="249"/>
      <c r="J1049" s="244"/>
      <c r="K1049" s="244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4" t="s">
        <v>239</v>
      </c>
      <c r="AU1049" s="254" t="s">
        <v>85</v>
      </c>
      <c r="AV1049" s="13" t="s">
        <v>85</v>
      </c>
      <c r="AW1049" s="13" t="s">
        <v>32</v>
      </c>
      <c r="AX1049" s="13" t="s">
        <v>76</v>
      </c>
      <c r="AY1049" s="254" t="s">
        <v>232</v>
      </c>
    </row>
    <row r="1050" s="13" customFormat="1">
      <c r="A1050" s="13"/>
      <c r="B1050" s="243"/>
      <c r="C1050" s="244"/>
      <c r="D1050" s="245" t="s">
        <v>239</v>
      </c>
      <c r="E1050" s="246" t="s">
        <v>1</v>
      </c>
      <c r="F1050" s="247" t="s">
        <v>4019</v>
      </c>
      <c r="G1050" s="244"/>
      <c r="H1050" s="248">
        <v>885.755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239</v>
      </c>
      <c r="AU1050" s="254" t="s">
        <v>85</v>
      </c>
      <c r="AV1050" s="13" t="s">
        <v>85</v>
      </c>
      <c r="AW1050" s="13" t="s">
        <v>32</v>
      </c>
      <c r="AX1050" s="13" t="s">
        <v>76</v>
      </c>
      <c r="AY1050" s="254" t="s">
        <v>232</v>
      </c>
    </row>
    <row r="1051" s="16" customFormat="1">
      <c r="A1051" s="16"/>
      <c r="B1051" s="287"/>
      <c r="C1051" s="288"/>
      <c r="D1051" s="245" t="s">
        <v>239</v>
      </c>
      <c r="E1051" s="289" t="s">
        <v>1</v>
      </c>
      <c r="F1051" s="290" t="s">
        <v>499</v>
      </c>
      <c r="G1051" s="288"/>
      <c r="H1051" s="291">
        <v>2904.1869999999999</v>
      </c>
      <c r="I1051" s="292"/>
      <c r="J1051" s="288"/>
      <c r="K1051" s="288"/>
      <c r="L1051" s="293"/>
      <c r="M1051" s="294"/>
      <c r="N1051" s="295"/>
      <c r="O1051" s="295"/>
      <c r="P1051" s="295"/>
      <c r="Q1051" s="295"/>
      <c r="R1051" s="295"/>
      <c r="S1051" s="295"/>
      <c r="T1051" s="29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97" t="s">
        <v>239</v>
      </c>
      <c r="AU1051" s="297" t="s">
        <v>85</v>
      </c>
      <c r="AV1051" s="16" t="s">
        <v>244</v>
      </c>
      <c r="AW1051" s="16" t="s">
        <v>32</v>
      </c>
      <c r="AX1051" s="16" t="s">
        <v>76</v>
      </c>
      <c r="AY1051" s="297" t="s">
        <v>232</v>
      </c>
    </row>
    <row r="1052" s="13" customFormat="1">
      <c r="A1052" s="13"/>
      <c r="B1052" s="243"/>
      <c r="C1052" s="244"/>
      <c r="D1052" s="245" t="s">
        <v>239</v>
      </c>
      <c r="E1052" s="246" t="s">
        <v>1</v>
      </c>
      <c r="F1052" s="247" t="s">
        <v>4020</v>
      </c>
      <c r="G1052" s="244"/>
      <c r="H1052" s="248">
        <v>1238.335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239</v>
      </c>
      <c r="AU1052" s="254" t="s">
        <v>85</v>
      </c>
      <c r="AV1052" s="13" t="s">
        <v>85</v>
      </c>
      <c r="AW1052" s="13" t="s">
        <v>32</v>
      </c>
      <c r="AX1052" s="13" t="s">
        <v>76</v>
      </c>
      <c r="AY1052" s="254" t="s">
        <v>232</v>
      </c>
    </row>
    <row r="1053" s="13" customFormat="1">
      <c r="A1053" s="13"/>
      <c r="B1053" s="243"/>
      <c r="C1053" s="244"/>
      <c r="D1053" s="245" t="s">
        <v>239</v>
      </c>
      <c r="E1053" s="246" t="s">
        <v>1</v>
      </c>
      <c r="F1053" s="247" t="s">
        <v>4021</v>
      </c>
      <c r="G1053" s="244"/>
      <c r="H1053" s="248">
        <v>1617.6400000000001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239</v>
      </c>
      <c r="AU1053" s="254" t="s">
        <v>85</v>
      </c>
      <c r="AV1053" s="13" t="s">
        <v>85</v>
      </c>
      <c r="AW1053" s="13" t="s">
        <v>32</v>
      </c>
      <c r="AX1053" s="13" t="s">
        <v>76</v>
      </c>
      <c r="AY1053" s="254" t="s">
        <v>232</v>
      </c>
    </row>
    <row r="1054" s="16" customFormat="1">
      <c r="A1054" s="16"/>
      <c r="B1054" s="287"/>
      <c r="C1054" s="288"/>
      <c r="D1054" s="245" t="s">
        <v>239</v>
      </c>
      <c r="E1054" s="289" t="s">
        <v>1</v>
      </c>
      <c r="F1054" s="290" t="s">
        <v>499</v>
      </c>
      <c r="G1054" s="288"/>
      <c r="H1054" s="291">
        <v>2855.9750000000004</v>
      </c>
      <c r="I1054" s="292"/>
      <c r="J1054" s="288"/>
      <c r="K1054" s="288"/>
      <c r="L1054" s="293"/>
      <c r="M1054" s="294"/>
      <c r="N1054" s="295"/>
      <c r="O1054" s="295"/>
      <c r="P1054" s="295"/>
      <c r="Q1054" s="295"/>
      <c r="R1054" s="295"/>
      <c r="S1054" s="295"/>
      <c r="T1054" s="29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97" t="s">
        <v>239</v>
      </c>
      <c r="AU1054" s="297" t="s">
        <v>85</v>
      </c>
      <c r="AV1054" s="16" t="s">
        <v>244</v>
      </c>
      <c r="AW1054" s="16" t="s">
        <v>32</v>
      </c>
      <c r="AX1054" s="16" t="s">
        <v>76</v>
      </c>
      <c r="AY1054" s="297" t="s">
        <v>232</v>
      </c>
    </row>
    <row r="1055" s="15" customFormat="1">
      <c r="A1055" s="15"/>
      <c r="B1055" s="266"/>
      <c r="C1055" s="267"/>
      <c r="D1055" s="245" t="s">
        <v>239</v>
      </c>
      <c r="E1055" s="268" t="s">
        <v>1</v>
      </c>
      <c r="F1055" s="269" t="s">
        <v>4022</v>
      </c>
      <c r="G1055" s="267"/>
      <c r="H1055" s="268" t="s">
        <v>1</v>
      </c>
      <c r="I1055" s="270"/>
      <c r="J1055" s="267"/>
      <c r="K1055" s="267"/>
      <c r="L1055" s="271"/>
      <c r="M1055" s="272"/>
      <c r="N1055" s="273"/>
      <c r="O1055" s="273"/>
      <c r="P1055" s="273"/>
      <c r="Q1055" s="273"/>
      <c r="R1055" s="273"/>
      <c r="S1055" s="273"/>
      <c r="T1055" s="274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75" t="s">
        <v>239</v>
      </c>
      <c r="AU1055" s="275" t="s">
        <v>85</v>
      </c>
      <c r="AV1055" s="15" t="s">
        <v>83</v>
      </c>
      <c r="AW1055" s="15" t="s">
        <v>32</v>
      </c>
      <c r="AX1055" s="15" t="s">
        <v>76</v>
      </c>
      <c r="AY1055" s="275" t="s">
        <v>232</v>
      </c>
    </row>
    <row r="1056" s="13" customFormat="1">
      <c r="A1056" s="13"/>
      <c r="B1056" s="243"/>
      <c r="C1056" s="244"/>
      <c r="D1056" s="245" t="s">
        <v>239</v>
      </c>
      <c r="E1056" s="246" t="s">
        <v>1</v>
      </c>
      <c r="F1056" s="247" t="s">
        <v>4023</v>
      </c>
      <c r="G1056" s="244"/>
      <c r="H1056" s="248">
        <v>165.446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239</v>
      </c>
      <c r="AU1056" s="254" t="s">
        <v>85</v>
      </c>
      <c r="AV1056" s="13" t="s">
        <v>85</v>
      </c>
      <c r="AW1056" s="13" t="s">
        <v>32</v>
      </c>
      <c r="AX1056" s="13" t="s">
        <v>76</v>
      </c>
      <c r="AY1056" s="254" t="s">
        <v>232</v>
      </c>
    </row>
    <row r="1057" s="13" customFormat="1">
      <c r="A1057" s="13"/>
      <c r="B1057" s="243"/>
      <c r="C1057" s="244"/>
      <c r="D1057" s="245" t="s">
        <v>239</v>
      </c>
      <c r="E1057" s="246" t="s">
        <v>1</v>
      </c>
      <c r="F1057" s="247" t="s">
        <v>4024</v>
      </c>
      <c r="G1057" s="244"/>
      <c r="H1057" s="248">
        <v>216.12200000000001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239</v>
      </c>
      <c r="AU1057" s="254" t="s">
        <v>85</v>
      </c>
      <c r="AV1057" s="13" t="s">
        <v>85</v>
      </c>
      <c r="AW1057" s="13" t="s">
        <v>32</v>
      </c>
      <c r="AX1057" s="13" t="s">
        <v>76</v>
      </c>
      <c r="AY1057" s="254" t="s">
        <v>232</v>
      </c>
    </row>
    <row r="1058" s="16" customFormat="1">
      <c r="A1058" s="16"/>
      <c r="B1058" s="287"/>
      <c r="C1058" s="288"/>
      <c r="D1058" s="245" t="s">
        <v>239</v>
      </c>
      <c r="E1058" s="289" t="s">
        <v>1</v>
      </c>
      <c r="F1058" s="290" t="s">
        <v>499</v>
      </c>
      <c r="G1058" s="288"/>
      <c r="H1058" s="291">
        <v>381.56799999999998</v>
      </c>
      <c r="I1058" s="292"/>
      <c r="J1058" s="288"/>
      <c r="K1058" s="288"/>
      <c r="L1058" s="293"/>
      <c r="M1058" s="294"/>
      <c r="N1058" s="295"/>
      <c r="O1058" s="295"/>
      <c r="P1058" s="295"/>
      <c r="Q1058" s="295"/>
      <c r="R1058" s="295"/>
      <c r="S1058" s="295"/>
      <c r="T1058" s="29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7" t="s">
        <v>239</v>
      </c>
      <c r="AU1058" s="297" t="s">
        <v>85</v>
      </c>
      <c r="AV1058" s="16" t="s">
        <v>244</v>
      </c>
      <c r="AW1058" s="16" t="s">
        <v>32</v>
      </c>
      <c r="AX1058" s="16" t="s">
        <v>76</v>
      </c>
      <c r="AY1058" s="297" t="s">
        <v>232</v>
      </c>
    </row>
    <row r="1059" s="14" customFormat="1">
      <c r="A1059" s="14"/>
      <c r="B1059" s="255"/>
      <c r="C1059" s="256"/>
      <c r="D1059" s="245" t="s">
        <v>239</v>
      </c>
      <c r="E1059" s="257" t="s">
        <v>1</v>
      </c>
      <c r="F1059" s="258" t="s">
        <v>258</v>
      </c>
      <c r="G1059" s="256"/>
      <c r="H1059" s="259">
        <v>10621.529999999999</v>
      </c>
      <c r="I1059" s="260"/>
      <c r="J1059" s="256"/>
      <c r="K1059" s="256"/>
      <c r="L1059" s="261"/>
      <c r="M1059" s="262"/>
      <c r="N1059" s="263"/>
      <c r="O1059" s="263"/>
      <c r="P1059" s="263"/>
      <c r="Q1059" s="263"/>
      <c r="R1059" s="263"/>
      <c r="S1059" s="263"/>
      <c r="T1059" s="26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5" t="s">
        <v>239</v>
      </c>
      <c r="AU1059" s="265" t="s">
        <v>85</v>
      </c>
      <c r="AV1059" s="14" t="s">
        <v>237</v>
      </c>
      <c r="AW1059" s="14" t="s">
        <v>32</v>
      </c>
      <c r="AX1059" s="14" t="s">
        <v>83</v>
      </c>
      <c r="AY1059" s="265" t="s">
        <v>232</v>
      </c>
    </row>
    <row r="1060" s="2" customFormat="1" ht="37.8" customHeight="1">
      <c r="A1060" s="39"/>
      <c r="B1060" s="40"/>
      <c r="C1060" s="229" t="s">
        <v>1028</v>
      </c>
      <c r="D1060" s="229" t="s">
        <v>234</v>
      </c>
      <c r="E1060" s="230" t="s">
        <v>4025</v>
      </c>
      <c r="F1060" s="231" t="s">
        <v>4026</v>
      </c>
      <c r="G1060" s="232" t="s">
        <v>329</v>
      </c>
      <c r="H1060" s="233">
        <v>0.5</v>
      </c>
      <c r="I1060" s="234"/>
      <c r="J1060" s="235">
        <f>ROUND(I1060*H1060,2)</f>
        <v>0</v>
      </c>
      <c r="K1060" s="236"/>
      <c r="L1060" s="45"/>
      <c r="M1060" s="237" t="s">
        <v>1</v>
      </c>
      <c r="N1060" s="238" t="s">
        <v>41</v>
      </c>
      <c r="O1060" s="92"/>
      <c r="P1060" s="239">
        <f>O1060*H1060</f>
        <v>0</v>
      </c>
      <c r="Q1060" s="239">
        <v>0</v>
      </c>
      <c r="R1060" s="239">
        <f>Q1060*H1060</f>
        <v>0</v>
      </c>
      <c r="S1060" s="239">
        <v>0</v>
      </c>
      <c r="T1060" s="240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1" t="s">
        <v>237</v>
      </c>
      <c r="AT1060" s="241" t="s">
        <v>234</v>
      </c>
      <c r="AU1060" s="241" t="s">
        <v>85</v>
      </c>
      <c r="AY1060" s="18" t="s">
        <v>232</v>
      </c>
      <c r="BE1060" s="242">
        <f>IF(N1060="základní",J1060,0)</f>
        <v>0</v>
      </c>
      <c r="BF1060" s="242">
        <f>IF(N1060="snížená",J1060,0)</f>
        <v>0</v>
      </c>
      <c r="BG1060" s="242">
        <f>IF(N1060="zákl. přenesená",J1060,0)</f>
        <v>0</v>
      </c>
      <c r="BH1060" s="242">
        <f>IF(N1060="sníž. přenesená",J1060,0)</f>
        <v>0</v>
      </c>
      <c r="BI1060" s="242">
        <f>IF(N1060="nulová",J1060,0)</f>
        <v>0</v>
      </c>
      <c r="BJ1060" s="18" t="s">
        <v>83</v>
      </c>
      <c r="BK1060" s="242">
        <f>ROUND(I1060*H1060,2)</f>
        <v>0</v>
      </c>
      <c r="BL1060" s="18" t="s">
        <v>237</v>
      </c>
      <c r="BM1060" s="241" t="s">
        <v>4027</v>
      </c>
    </row>
    <row r="1061" s="13" customFormat="1">
      <c r="A1061" s="13"/>
      <c r="B1061" s="243"/>
      <c r="C1061" s="244"/>
      <c r="D1061" s="245" t="s">
        <v>239</v>
      </c>
      <c r="E1061" s="246" t="s">
        <v>1</v>
      </c>
      <c r="F1061" s="247" t="s">
        <v>4028</v>
      </c>
      <c r="G1061" s="244"/>
      <c r="H1061" s="248">
        <v>0.5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239</v>
      </c>
      <c r="AU1061" s="254" t="s">
        <v>85</v>
      </c>
      <c r="AV1061" s="13" t="s">
        <v>85</v>
      </c>
      <c r="AW1061" s="13" t="s">
        <v>32</v>
      </c>
      <c r="AX1061" s="13" t="s">
        <v>76</v>
      </c>
      <c r="AY1061" s="254" t="s">
        <v>232</v>
      </c>
    </row>
    <row r="1062" s="16" customFormat="1">
      <c r="A1062" s="16"/>
      <c r="B1062" s="287"/>
      <c r="C1062" s="288"/>
      <c r="D1062" s="245" t="s">
        <v>239</v>
      </c>
      <c r="E1062" s="289" t="s">
        <v>1</v>
      </c>
      <c r="F1062" s="290" t="s">
        <v>499</v>
      </c>
      <c r="G1062" s="288"/>
      <c r="H1062" s="291">
        <v>0.5</v>
      </c>
      <c r="I1062" s="292"/>
      <c r="J1062" s="288"/>
      <c r="K1062" s="288"/>
      <c r="L1062" s="293"/>
      <c r="M1062" s="294"/>
      <c r="N1062" s="295"/>
      <c r="O1062" s="295"/>
      <c r="P1062" s="295"/>
      <c r="Q1062" s="295"/>
      <c r="R1062" s="295"/>
      <c r="S1062" s="295"/>
      <c r="T1062" s="29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97" t="s">
        <v>239</v>
      </c>
      <c r="AU1062" s="297" t="s">
        <v>85</v>
      </c>
      <c r="AV1062" s="16" t="s">
        <v>244</v>
      </c>
      <c r="AW1062" s="16" t="s">
        <v>32</v>
      </c>
      <c r="AX1062" s="16" t="s">
        <v>76</v>
      </c>
      <c r="AY1062" s="297" t="s">
        <v>232</v>
      </c>
    </row>
    <row r="1063" s="14" customFormat="1">
      <c r="A1063" s="14"/>
      <c r="B1063" s="255"/>
      <c r="C1063" s="256"/>
      <c r="D1063" s="245" t="s">
        <v>239</v>
      </c>
      <c r="E1063" s="257" t="s">
        <v>1</v>
      </c>
      <c r="F1063" s="258" t="s">
        <v>258</v>
      </c>
      <c r="G1063" s="256"/>
      <c r="H1063" s="259">
        <v>0.5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5" t="s">
        <v>239</v>
      </c>
      <c r="AU1063" s="265" t="s">
        <v>85</v>
      </c>
      <c r="AV1063" s="14" t="s">
        <v>237</v>
      </c>
      <c r="AW1063" s="14" t="s">
        <v>32</v>
      </c>
      <c r="AX1063" s="14" t="s">
        <v>83</v>
      </c>
      <c r="AY1063" s="265" t="s">
        <v>232</v>
      </c>
    </row>
    <row r="1064" s="2" customFormat="1" ht="37.8" customHeight="1">
      <c r="A1064" s="39"/>
      <c r="B1064" s="40"/>
      <c r="C1064" s="229" t="s">
        <v>1033</v>
      </c>
      <c r="D1064" s="229" t="s">
        <v>234</v>
      </c>
      <c r="E1064" s="230" t="s">
        <v>4029</v>
      </c>
      <c r="F1064" s="231" t="s">
        <v>4011</v>
      </c>
      <c r="G1064" s="232" t="s">
        <v>329</v>
      </c>
      <c r="H1064" s="233">
        <v>6.5</v>
      </c>
      <c r="I1064" s="234"/>
      <c r="J1064" s="235">
        <f>ROUND(I1064*H1064,2)</f>
        <v>0</v>
      </c>
      <c r="K1064" s="236"/>
      <c r="L1064" s="45"/>
      <c r="M1064" s="237" t="s">
        <v>1</v>
      </c>
      <c r="N1064" s="238" t="s">
        <v>41</v>
      </c>
      <c r="O1064" s="92"/>
      <c r="P1064" s="239">
        <f>O1064*H1064</f>
        <v>0</v>
      </c>
      <c r="Q1064" s="239">
        <v>0</v>
      </c>
      <c r="R1064" s="239">
        <f>Q1064*H1064</f>
        <v>0</v>
      </c>
      <c r="S1064" s="239">
        <v>0</v>
      </c>
      <c r="T1064" s="240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1" t="s">
        <v>237</v>
      </c>
      <c r="AT1064" s="241" t="s">
        <v>234</v>
      </c>
      <c r="AU1064" s="241" t="s">
        <v>85</v>
      </c>
      <c r="AY1064" s="18" t="s">
        <v>232</v>
      </c>
      <c r="BE1064" s="242">
        <f>IF(N1064="základní",J1064,0)</f>
        <v>0</v>
      </c>
      <c r="BF1064" s="242">
        <f>IF(N1064="snížená",J1064,0)</f>
        <v>0</v>
      </c>
      <c r="BG1064" s="242">
        <f>IF(N1064="zákl. přenesená",J1064,0)</f>
        <v>0</v>
      </c>
      <c r="BH1064" s="242">
        <f>IF(N1064="sníž. přenesená",J1064,0)</f>
        <v>0</v>
      </c>
      <c r="BI1064" s="242">
        <f>IF(N1064="nulová",J1064,0)</f>
        <v>0</v>
      </c>
      <c r="BJ1064" s="18" t="s">
        <v>83</v>
      </c>
      <c r="BK1064" s="242">
        <f>ROUND(I1064*H1064,2)</f>
        <v>0</v>
      </c>
      <c r="BL1064" s="18" t="s">
        <v>237</v>
      </c>
      <c r="BM1064" s="241" t="s">
        <v>2235</v>
      </c>
    </row>
    <row r="1065" s="15" customFormat="1">
      <c r="A1065" s="15"/>
      <c r="B1065" s="266"/>
      <c r="C1065" s="267"/>
      <c r="D1065" s="245" t="s">
        <v>239</v>
      </c>
      <c r="E1065" s="268" t="s">
        <v>1</v>
      </c>
      <c r="F1065" s="269" t="s">
        <v>3556</v>
      </c>
      <c r="G1065" s="267"/>
      <c r="H1065" s="268" t="s">
        <v>1</v>
      </c>
      <c r="I1065" s="270"/>
      <c r="J1065" s="267"/>
      <c r="K1065" s="267"/>
      <c r="L1065" s="271"/>
      <c r="M1065" s="272"/>
      <c r="N1065" s="273"/>
      <c r="O1065" s="273"/>
      <c r="P1065" s="273"/>
      <c r="Q1065" s="273"/>
      <c r="R1065" s="273"/>
      <c r="S1065" s="273"/>
      <c r="T1065" s="27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5" t="s">
        <v>239</v>
      </c>
      <c r="AU1065" s="275" t="s">
        <v>85</v>
      </c>
      <c r="AV1065" s="15" t="s">
        <v>83</v>
      </c>
      <c r="AW1065" s="15" t="s">
        <v>32</v>
      </c>
      <c r="AX1065" s="15" t="s">
        <v>76</v>
      </c>
      <c r="AY1065" s="275" t="s">
        <v>232</v>
      </c>
    </row>
    <row r="1066" s="13" customFormat="1">
      <c r="A1066" s="13"/>
      <c r="B1066" s="243"/>
      <c r="C1066" s="244"/>
      <c r="D1066" s="245" t="s">
        <v>239</v>
      </c>
      <c r="E1066" s="246" t="s">
        <v>1</v>
      </c>
      <c r="F1066" s="247" t="s">
        <v>4030</v>
      </c>
      <c r="G1066" s="244"/>
      <c r="H1066" s="248">
        <v>6.5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239</v>
      </c>
      <c r="AU1066" s="254" t="s">
        <v>85</v>
      </c>
      <c r="AV1066" s="13" t="s">
        <v>85</v>
      </c>
      <c r="AW1066" s="13" t="s">
        <v>32</v>
      </c>
      <c r="AX1066" s="13" t="s">
        <v>76</v>
      </c>
      <c r="AY1066" s="254" t="s">
        <v>232</v>
      </c>
    </row>
    <row r="1067" s="16" customFormat="1">
      <c r="A1067" s="16"/>
      <c r="B1067" s="287"/>
      <c r="C1067" s="288"/>
      <c r="D1067" s="245" t="s">
        <v>239</v>
      </c>
      <c r="E1067" s="289" t="s">
        <v>1</v>
      </c>
      <c r="F1067" s="290" t="s">
        <v>499</v>
      </c>
      <c r="G1067" s="288"/>
      <c r="H1067" s="291">
        <v>6.5</v>
      </c>
      <c r="I1067" s="292"/>
      <c r="J1067" s="288"/>
      <c r="K1067" s="288"/>
      <c r="L1067" s="293"/>
      <c r="M1067" s="294"/>
      <c r="N1067" s="295"/>
      <c r="O1067" s="295"/>
      <c r="P1067" s="295"/>
      <c r="Q1067" s="295"/>
      <c r="R1067" s="295"/>
      <c r="S1067" s="295"/>
      <c r="T1067" s="29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97" t="s">
        <v>239</v>
      </c>
      <c r="AU1067" s="297" t="s">
        <v>85</v>
      </c>
      <c r="AV1067" s="16" t="s">
        <v>244</v>
      </c>
      <c r="AW1067" s="16" t="s">
        <v>32</v>
      </c>
      <c r="AX1067" s="16" t="s">
        <v>76</v>
      </c>
      <c r="AY1067" s="297" t="s">
        <v>232</v>
      </c>
    </row>
    <row r="1068" s="14" customFormat="1">
      <c r="A1068" s="14"/>
      <c r="B1068" s="255"/>
      <c r="C1068" s="256"/>
      <c r="D1068" s="245" t="s">
        <v>239</v>
      </c>
      <c r="E1068" s="257" t="s">
        <v>1</v>
      </c>
      <c r="F1068" s="258" t="s">
        <v>258</v>
      </c>
      <c r="G1068" s="256"/>
      <c r="H1068" s="259">
        <v>6.5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5" t="s">
        <v>239</v>
      </c>
      <c r="AU1068" s="265" t="s">
        <v>85</v>
      </c>
      <c r="AV1068" s="14" t="s">
        <v>237</v>
      </c>
      <c r="AW1068" s="14" t="s">
        <v>32</v>
      </c>
      <c r="AX1068" s="14" t="s">
        <v>83</v>
      </c>
      <c r="AY1068" s="265" t="s">
        <v>232</v>
      </c>
    </row>
    <row r="1069" s="2" customFormat="1" ht="37.8" customHeight="1">
      <c r="A1069" s="39"/>
      <c r="B1069" s="40"/>
      <c r="C1069" s="229" t="s">
        <v>1200</v>
      </c>
      <c r="D1069" s="229" t="s">
        <v>234</v>
      </c>
      <c r="E1069" s="230" t="s">
        <v>672</v>
      </c>
      <c r="F1069" s="231" t="s">
        <v>4031</v>
      </c>
      <c r="G1069" s="232" t="s">
        <v>329</v>
      </c>
      <c r="H1069" s="233">
        <v>731.00999999999999</v>
      </c>
      <c r="I1069" s="234"/>
      <c r="J1069" s="235">
        <f>ROUND(I1069*H1069,2)</f>
        <v>0</v>
      </c>
      <c r="K1069" s="236"/>
      <c r="L1069" s="45"/>
      <c r="M1069" s="237" t="s">
        <v>1</v>
      </c>
      <c r="N1069" s="238" t="s">
        <v>41</v>
      </c>
      <c r="O1069" s="92"/>
      <c r="P1069" s="239">
        <f>O1069*H1069</f>
        <v>0</v>
      </c>
      <c r="Q1069" s="239">
        <v>0</v>
      </c>
      <c r="R1069" s="239">
        <f>Q1069*H1069</f>
        <v>0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237</v>
      </c>
      <c r="AT1069" s="241" t="s">
        <v>234</v>
      </c>
      <c r="AU1069" s="241" t="s">
        <v>85</v>
      </c>
      <c r="AY1069" s="18" t="s">
        <v>232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83</v>
      </c>
      <c r="BK1069" s="242">
        <f>ROUND(I1069*H1069,2)</f>
        <v>0</v>
      </c>
      <c r="BL1069" s="18" t="s">
        <v>237</v>
      </c>
      <c r="BM1069" s="241" t="s">
        <v>4032</v>
      </c>
    </row>
    <row r="1070" s="13" customFormat="1">
      <c r="A1070" s="13"/>
      <c r="B1070" s="243"/>
      <c r="C1070" s="244"/>
      <c r="D1070" s="245" t="s">
        <v>239</v>
      </c>
      <c r="E1070" s="246" t="s">
        <v>1</v>
      </c>
      <c r="F1070" s="247" t="s">
        <v>4033</v>
      </c>
      <c r="G1070" s="244"/>
      <c r="H1070" s="248">
        <v>731.00999999999999</v>
      </c>
      <c r="I1070" s="249"/>
      <c r="J1070" s="244"/>
      <c r="K1070" s="244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239</v>
      </c>
      <c r="AU1070" s="254" t="s">
        <v>85</v>
      </c>
      <c r="AV1070" s="13" t="s">
        <v>85</v>
      </c>
      <c r="AW1070" s="13" t="s">
        <v>32</v>
      </c>
      <c r="AX1070" s="13" t="s">
        <v>76</v>
      </c>
      <c r="AY1070" s="254" t="s">
        <v>232</v>
      </c>
    </row>
    <row r="1071" s="14" customFormat="1">
      <c r="A1071" s="14"/>
      <c r="B1071" s="255"/>
      <c r="C1071" s="256"/>
      <c r="D1071" s="245" t="s">
        <v>239</v>
      </c>
      <c r="E1071" s="257" t="s">
        <v>1</v>
      </c>
      <c r="F1071" s="258" t="s">
        <v>258</v>
      </c>
      <c r="G1071" s="256"/>
      <c r="H1071" s="259">
        <v>731.00999999999999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5" t="s">
        <v>239</v>
      </c>
      <c r="AU1071" s="265" t="s">
        <v>85</v>
      </c>
      <c r="AV1071" s="14" t="s">
        <v>237</v>
      </c>
      <c r="AW1071" s="14" t="s">
        <v>32</v>
      </c>
      <c r="AX1071" s="14" t="s">
        <v>83</v>
      </c>
      <c r="AY1071" s="265" t="s">
        <v>232</v>
      </c>
    </row>
    <row r="1072" s="2" customFormat="1" ht="24.15" customHeight="1">
      <c r="A1072" s="39"/>
      <c r="B1072" s="40"/>
      <c r="C1072" s="229" t="s">
        <v>1226</v>
      </c>
      <c r="D1072" s="229" t="s">
        <v>234</v>
      </c>
      <c r="E1072" s="230" t="s">
        <v>4034</v>
      </c>
      <c r="F1072" s="231" t="s">
        <v>4035</v>
      </c>
      <c r="G1072" s="232" t="s">
        <v>329</v>
      </c>
      <c r="H1072" s="233">
        <v>365.505</v>
      </c>
      <c r="I1072" s="234"/>
      <c r="J1072" s="235">
        <f>ROUND(I1072*H1072,2)</f>
        <v>0</v>
      </c>
      <c r="K1072" s="236"/>
      <c r="L1072" s="45"/>
      <c r="M1072" s="237" t="s">
        <v>1</v>
      </c>
      <c r="N1072" s="238" t="s">
        <v>41</v>
      </c>
      <c r="O1072" s="92"/>
      <c r="P1072" s="239">
        <f>O1072*H1072</f>
        <v>0</v>
      </c>
      <c r="Q1072" s="239">
        <v>0</v>
      </c>
      <c r="R1072" s="239">
        <f>Q1072*H1072</f>
        <v>0</v>
      </c>
      <c r="S1072" s="239">
        <v>0</v>
      </c>
      <c r="T1072" s="240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1" t="s">
        <v>237</v>
      </c>
      <c r="AT1072" s="241" t="s">
        <v>234</v>
      </c>
      <c r="AU1072" s="241" t="s">
        <v>85</v>
      </c>
      <c r="AY1072" s="18" t="s">
        <v>232</v>
      </c>
      <c r="BE1072" s="242">
        <f>IF(N1072="základní",J1072,0)</f>
        <v>0</v>
      </c>
      <c r="BF1072" s="242">
        <f>IF(N1072="snížená",J1072,0)</f>
        <v>0</v>
      </c>
      <c r="BG1072" s="242">
        <f>IF(N1072="zákl. přenesená",J1072,0)</f>
        <v>0</v>
      </c>
      <c r="BH1072" s="242">
        <f>IF(N1072="sníž. přenesená",J1072,0)</f>
        <v>0</v>
      </c>
      <c r="BI1072" s="242">
        <f>IF(N1072="nulová",J1072,0)</f>
        <v>0</v>
      </c>
      <c r="BJ1072" s="18" t="s">
        <v>83</v>
      </c>
      <c r="BK1072" s="242">
        <f>ROUND(I1072*H1072,2)</f>
        <v>0</v>
      </c>
      <c r="BL1072" s="18" t="s">
        <v>237</v>
      </c>
      <c r="BM1072" s="241" t="s">
        <v>4036</v>
      </c>
    </row>
    <row r="1073" s="13" customFormat="1">
      <c r="A1073" s="13"/>
      <c r="B1073" s="243"/>
      <c r="C1073" s="244"/>
      <c r="D1073" s="245" t="s">
        <v>239</v>
      </c>
      <c r="E1073" s="246" t="s">
        <v>1</v>
      </c>
      <c r="F1073" s="247" t="s">
        <v>4037</v>
      </c>
      <c r="G1073" s="244"/>
      <c r="H1073" s="248">
        <v>365.505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239</v>
      </c>
      <c r="AU1073" s="254" t="s">
        <v>85</v>
      </c>
      <c r="AV1073" s="13" t="s">
        <v>85</v>
      </c>
      <c r="AW1073" s="13" t="s">
        <v>32</v>
      </c>
      <c r="AX1073" s="13" t="s">
        <v>76</v>
      </c>
      <c r="AY1073" s="254" t="s">
        <v>232</v>
      </c>
    </row>
    <row r="1074" s="14" customFormat="1">
      <c r="A1074" s="14"/>
      <c r="B1074" s="255"/>
      <c r="C1074" s="256"/>
      <c r="D1074" s="245" t="s">
        <v>239</v>
      </c>
      <c r="E1074" s="257" t="s">
        <v>1</v>
      </c>
      <c r="F1074" s="258" t="s">
        <v>258</v>
      </c>
      <c r="G1074" s="256"/>
      <c r="H1074" s="259">
        <v>365.505</v>
      </c>
      <c r="I1074" s="260"/>
      <c r="J1074" s="256"/>
      <c r="K1074" s="256"/>
      <c r="L1074" s="261"/>
      <c r="M1074" s="262"/>
      <c r="N1074" s="263"/>
      <c r="O1074" s="263"/>
      <c r="P1074" s="263"/>
      <c r="Q1074" s="263"/>
      <c r="R1074" s="263"/>
      <c r="S1074" s="263"/>
      <c r="T1074" s="26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5" t="s">
        <v>239</v>
      </c>
      <c r="AU1074" s="265" t="s">
        <v>85</v>
      </c>
      <c r="AV1074" s="14" t="s">
        <v>237</v>
      </c>
      <c r="AW1074" s="14" t="s">
        <v>32</v>
      </c>
      <c r="AX1074" s="14" t="s">
        <v>83</v>
      </c>
      <c r="AY1074" s="265" t="s">
        <v>232</v>
      </c>
    </row>
    <row r="1075" s="12" customFormat="1" ht="22.8" customHeight="1">
      <c r="A1075" s="12"/>
      <c r="B1075" s="213"/>
      <c r="C1075" s="214"/>
      <c r="D1075" s="215" t="s">
        <v>75</v>
      </c>
      <c r="E1075" s="227" t="s">
        <v>676</v>
      </c>
      <c r="F1075" s="227" t="s">
        <v>677</v>
      </c>
      <c r="G1075" s="214"/>
      <c r="H1075" s="214"/>
      <c r="I1075" s="217"/>
      <c r="J1075" s="228">
        <f>BK1075</f>
        <v>0</v>
      </c>
      <c r="K1075" s="214"/>
      <c r="L1075" s="219"/>
      <c r="M1075" s="220"/>
      <c r="N1075" s="221"/>
      <c r="O1075" s="221"/>
      <c r="P1075" s="222">
        <f>P1076</f>
        <v>0</v>
      </c>
      <c r="Q1075" s="221"/>
      <c r="R1075" s="222">
        <f>R1076</f>
        <v>0</v>
      </c>
      <c r="S1075" s="221"/>
      <c r="T1075" s="223">
        <f>T1076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24" t="s">
        <v>83</v>
      </c>
      <c r="AT1075" s="225" t="s">
        <v>75</v>
      </c>
      <c r="AU1075" s="225" t="s">
        <v>83</v>
      </c>
      <c r="AY1075" s="224" t="s">
        <v>232</v>
      </c>
      <c r="BK1075" s="226">
        <f>BK1076</f>
        <v>0</v>
      </c>
    </row>
    <row r="1076" s="2" customFormat="1" ht="44.25" customHeight="1">
      <c r="A1076" s="39"/>
      <c r="B1076" s="40"/>
      <c r="C1076" s="229" t="s">
        <v>1038</v>
      </c>
      <c r="D1076" s="229" t="s">
        <v>234</v>
      </c>
      <c r="E1076" s="230" t="s">
        <v>4038</v>
      </c>
      <c r="F1076" s="231" t="s">
        <v>4039</v>
      </c>
      <c r="G1076" s="232" t="s">
        <v>329</v>
      </c>
      <c r="H1076" s="233">
        <v>1143.211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41</v>
      </c>
      <c r="O1076" s="92"/>
      <c r="P1076" s="239">
        <f>O1076*H1076</f>
        <v>0</v>
      </c>
      <c r="Q1076" s="239">
        <v>0</v>
      </c>
      <c r="R1076" s="239">
        <f>Q1076*H1076</f>
        <v>0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237</v>
      </c>
      <c r="AT1076" s="241" t="s">
        <v>234</v>
      </c>
      <c r="AU1076" s="241" t="s">
        <v>85</v>
      </c>
      <c r="AY1076" s="18" t="s">
        <v>232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83</v>
      </c>
      <c r="BK1076" s="242">
        <f>ROUND(I1076*H1076,2)</f>
        <v>0</v>
      </c>
      <c r="BL1076" s="18" t="s">
        <v>237</v>
      </c>
      <c r="BM1076" s="241" t="s">
        <v>4040</v>
      </c>
    </row>
    <row r="1077" s="12" customFormat="1" ht="25.92" customHeight="1">
      <c r="A1077" s="12"/>
      <c r="B1077" s="213"/>
      <c r="C1077" s="214"/>
      <c r="D1077" s="215" t="s">
        <v>75</v>
      </c>
      <c r="E1077" s="216" t="s">
        <v>682</v>
      </c>
      <c r="F1077" s="216" t="s">
        <v>683</v>
      </c>
      <c r="G1077" s="214"/>
      <c r="H1077" s="214"/>
      <c r="I1077" s="217"/>
      <c r="J1077" s="218">
        <f>BK1077</f>
        <v>0</v>
      </c>
      <c r="K1077" s="214"/>
      <c r="L1077" s="219"/>
      <c r="M1077" s="220"/>
      <c r="N1077" s="221"/>
      <c r="O1077" s="221"/>
      <c r="P1077" s="222">
        <f>P1078</f>
        <v>0</v>
      </c>
      <c r="Q1077" s="221"/>
      <c r="R1077" s="222">
        <f>R1078</f>
        <v>0</v>
      </c>
      <c r="S1077" s="221"/>
      <c r="T1077" s="223">
        <f>T1078</f>
        <v>0</v>
      </c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R1077" s="224" t="s">
        <v>85</v>
      </c>
      <c r="AT1077" s="225" t="s">
        <v>75</v>
      </c>
      <c r="AU1077" s="225" t="s">
        <v>76</v>
      </c>
      <c r="AY1077" s="224" t="s">
        <v>232</v>
      </c>
      <c r="BK1077" s="226">
        <f>BK1078</f>
        <v>0</v>
      </c>
    </row>
    <row r="1078" s="12" customFormat="1" ht="22.8" customHeight="1">
      <c r="A1078" s="12"/>
      <c r="B1078" s="213"/>
      <c r="C1078" s="214"/>
      <c r="D1078" s="215" t="s">
        <v>75</v>
      </c>
      <c r="E1078" s="227" t="s">
        <v>1828</v>
      </c>
      <c r="F1078" s="227" t="s">
        <v>1829</v>
      </c>
      <c r="G1078" s="214"/>
      <c r="H1078" s="214"/>
      <c r="I1078" s="217"/>
      <c r="J1078" s="228">
        <f>BK1078</f>
        <v>0</v>
      </c>
      <c r="K1078" s="214"/>
      <c r="L1078" s="219"/>
      <c r="M1078" s="220"/>
      <c r="N1078" s="221"/>
      <c r="O1078" s="221"/>
      <c r="P1078" s="222">
        <f>SUM(P1079:P1082)</f>
        <v>0</v>
      </c>
      <c r="Q1078" s="221"/>
      <c r="R1078" s="222">
        <f>SUM(R1079:R1082)</f>
        <v>0</v>
      </c>
      <c r="S1078" s="221"/>
      <c r="T1078" s="223">
        <f>SUM(T1079:T1082)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24" t="s">
        <v>85</v>
      </c>
      <c r="AT1078" s="225" t="s">
        <v>75</v>
      </c>
      <c r="AU1078" s="225" t="s">
        <v>83</v>
      </c>
      <c r="AY1078" s="224" t="s">
        <v>232</v>
      </c>
      <c r="BK1078" s="226">
        <f>SUM(BK1079:BK1082)</f>
        <v>0</v>
      </c>
    </row>
    <row r="1079" s="2" customFormat="1" ht="24.15" customHeight="1">
      <c r="A1079" s="39"/>
      <c r="B1079" s="40"/>
      <c r="C1079" s="229" t="s">
        <v>1046</v>
      </c>
      <c r="D1079" s="229" t="s">
        <v>234</v>
      </c>
      <c r="E1079" s="230" t="s">
        <v>4041</v>
      </c>
      <c r="F1079" s="231" t="s">
        <v>4042</v>
      </c>
      <c r="G1079" s="232" t="s">
        <v>167</v>
      </c>
      <c r="H1079" s="233">
        <v>544.37900000000002</v>
      </c>
      <c r="I1079" s="234"/>
      <c r="J1079" s="235">
        <f>ROUND(I1079*H1079,2)</f>
        <v>0</v>
      </c>
      <c r="K1079" s="236"/>
      <c r="L1079" s="45"/>
      <c r="M1079" s="237" t="s">
        <v>1</v>
      </c>
      <c r="N1079" s="238" t="s">
        <v>41</v>
      </c>
      <c r="O1079" s="92"/>
      <c r="P1079" s="239">
        <f>O1079*H1079</f>
        <v>0</v>
      </c>
      <c r="Q1079" s="239">
        <v>0</v>
      </c>
      <c r="R1079" s="239">
        <f>Q1079*H1079</f>
        <v>0</v>
      </c>
      <c r="S1079" s="239">
        <v>0</v>
      </c>
      <c r="T1079" s="240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1" t="s">
        <v>321</v>
      </c>
      <c r="AT1079" s="241" t="s">
        <v>234</v>
      </c>
      <c r="AU1079" s="241" t="s">
        <v>85</v>
      </c>
      <c r="AY1079" s="18" t="s">
        <v>232</v>
      </c>
      <c r="BE1079" s="242">
        <f>IF(N1079="základní",J1079,0)</f>
        <v>0</v>
      </c>
      <c r="BF1079" s="242">
        <f>IF(N1079="snížená",J1079,0)</f>
        <v>0</v>
      </c>
      <c r="BG1079" s="242">
        <f>IF(N1079="zákl. přenesená",J1079,0)</f>
        <v>0</v>
      </c>
      <c r="BH1079" s="242">
        <f>IF(N1079="sníž. přenesená",J1079,0)</f>
        <v>0</v>
      </c>
      <c r="BI1079" s="242">
        <f>IF(N1079="nulová",J1079,0)</f>
        <v>0</v>
      </c>
      <c r="BJ1079" s="18" t="s">
        <v>83</v>
      </c>
      <c r="BK1079" s="242">
        <f>ROUND(I1079*H1079,2)</f>
        <v>0</v>
      </c>
      <c r="BL1079" s="18" t="s">
        <v>321</v>
      </c>
      <c r="BM1079" s="241" t="s">
        <v>2240</v>
      </c>
    </row>
    <row r="1080" s="13" customFormat="1">
      <c r="A1080" s="13"/>
      <c r="B1080" s="243"/>
      <c r="C1080" s="244"/>
      <c r="D1080" s="245" t="s">
        <v>239</v>
      </c>
      <c r="E1080" s="246" t="s">
        <v>1</v>
      </c>
      <c r="F1080" s="247" t="s">
        <v>4043</v>
      </c>
      <c r="G1080" s="244"/>
      <c r="H1080" s="248">
        <v>544.37900000000002</v>
      </c>
      <c r="I1080" s="249"/>
      <c r="J1080" s="244"/>
      <c r="K1080" s="244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4" t="s">
        <v>239</v>
      </c>
      <c r="AU1080" s="254" t="s">
        <v>85</v>
      </c>
      <c r="AV1080" s="13" t="s">
        <v>85</v>
      </c>
      <c r="AW1080" s="13" t="s">
        <v>32</v>
      </c>
      <c r="AX1080" s="13" t="s">
        <v>76</v>
      </c>
      <c r="AY1080" s="254" t="s">
        <v>232</v>
      </c>
    </row>
    <row r="1081" s="16" customFormat="1">
      <c r="A1081" s="16"/>
      <c r="B1081" s="287"/>
      <c r="C1081" s="288"/>
      <c r="D1081" s="245" t="s">
        <v>239</v>
      </c>
      <c r="E1081" s="289" t="s">
        <v>1</v>
      </c>
      <c r="F1081" s="290" t="s">
        <v>499</v>
      </c>
      <c r="G1081" s="288"/>
      <c r="H1081" s="291">
        <v>544.37900000000002</v>
      </c>
      <c r="I1081" s="292"/>
      <c r="J1081" s="288"/>
      <c r="K1081" s="288"/>
      <c r="L1081" s="293"/>
      <c r="M1081" s="294"/>
      <c r="N1081" s="295"/>
      <c r="O1081" s="295"/>
      <c r="P1081" s="295"/>
      <c r="Q1081" s="295"/>
      <c r="R1081" s="295"/>
      <c r="S1081" s="295"/>
      <c r="T1081" s="29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97" t="s">
        <v>239</v>
      </c>
      <c r="AU1081" s="297" t="s">
        <v>85</v>
      </c>
      <c r="AV1081" s="16" t="s">
        <v>244</v>
      </c>
      <c r="AW1081" s="16" t="s">
        <v>32</v>
      </c>
      <c r="AX1081" s="16" t="s">
        <v>76</v>
      </c>
      <c r="AY1081" s="297" t="s">
        <v>232</v>
      </c>
    </row>
    <row r="1082" s="14" customFormat="1">
      <c r="A1082" s="14"/>
      <c r="B1082" s="255"/>
      <c r="C1082" s="256"/>
      <c r="D1082" s="245" t="s">
        <v>239</v>
      </c>
      <c r="E1082" s="257" t="s">
        <v>1</v>
      </c>
      <c r="F1082" s="258" t="s">
        <v>258</v>
      </c>
      <c r="G1082" s="256"/>
      <c r="H1082" s="259">
        <v>544.37900000000002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5" t="s">
        <v>239</v>
      </c>
      <c r="AU1082" s="265" t="s">
        <v>85</v>
      </c>
      <c r="AV1082" s="14" t="s">
        <v>237</v>
      </c>
      <c r="AW1082" s="14" t="s">
        <v>32</v>
      </c>
      <c r="AX1082" s="14" t="s">
        <v>83</v>
      </c>
      <c r="AY1082" s="265" t="s">
        <v>232</v>
      </c>
    </row>
    <row r="1083" s="12" customFormat="1" ht="25.92" customHeight="1">
      <c r="A1083" s="12"/>
      <c r="B1083" s="213"/>
      <c r="C1083" s="214"/>
      <c r="D1083" s="215" t="s">
        <v>75</v>
      </c>
      <c r="E1083" s="216" t="s">
        <v>133</v>
      </c>
      <c r="F1083" s="216" t="s">
        <v>134</v>
      </c>
      <c r="G1083" s="214"/>
      <c r="H1083" s="214"/>
      <c r="I1083" s="217"/>
      <c r="J1083" s="218">
        <f>BK1083</f>
        <v>0</v>
      </c>
      <c r="K1083" s="214"/>
      <c r="L1083" s="219"/>
      <c r="M1083" s="220"/>
      <c r="N1083" s="221"/>
      <c r="O1083" s="221"/>
      <c r="P1083" s="222">
        <f>P1084+P1097+P1101+P1105</f>
        <v>0</v>
      </c>
      <c r="Q1083" s="221"/>
      <c r="R1083" s="222">
        <f>R1084+R1097+R1101+R1105</f>
        <v>0</v>
      </c>
      <c r="S1083" s="221"/>
      <c r="T1083" s="223">
        <f>T1084+T1097+T1101+T1105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24" t="s">
        <v>252</v>
      </c>
      <c r="AT1083" s="225" t="s">
        <v>75</v>
      </c>
      <c r="AU1083" s="225" t="s">
        <v>76</v>
      </c>
      <c r="AY1083" s="224" t="s">
        <v>232</v>
      </c>
      <c r="BK1083" s="226">
        <f>BK1084+BK1097+BK1101+BK1105</f>
        <v>0</v>
      </c>
    </row>
    <row r="1084" s="12" customFormat="1" ht="22.8" customHeight="1">
      <c r="A1084" s="12"/>
      <c r="B1084" s="213"/>
      <c r="C1084" s="214"/>
      <c r="D1084" s="215" t="s">
        <v>75</v>
      </c>
      <c r="E1084" s="227" t="s">
        <v>4044</v>
      </c>
      <c r="F1084" s="227" t="s">
        <v>2237</v>
      </c>
      <c r="G1084" s="214"/>
      <c r="H1084" s="214"/>
      <c r="I1084" s="217"/>
      <c r="J1084" s="228">
        <f>BK1084</f>
        <v>0</v>
      </c>
      <c r="K1084" s="214"/>
      <c r="L1084" s="219"/>
      <c r="M1084" s="220"/>
      <c r="N1084" s="221"/>
      <c r="O1084" s="221"/>
      <c r="P1084" s="222">
        <f>SUM(P1085:P1096)</f>
        <v>0</v>
      </c>
      <c r="Q1084" s="221"/>
      <c r="R1084" s="222">
        <f>SUM(R1085:R1096)</f>
        <v>0</v>
      </c>
      <c r="S1084" s="221"/>
      <c r="T1084" s="223">
        <f>SUM(T1085:T1096)</f>
        <v>0</v>
      </c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R1084" s="224" t="s">
        <v>252</v>
      </c>
      <c r="AT1084" s="225" t="s">
        <v>75</v>
      </c>
      <c r="AU1084" s="225" t="s">
        <v>83</v>
      </c>
      <c r="AY1084" s="224" t="s">
        <v>232</v>
      </c>
      <c r="BK1084" s="226">
        <f>SUM(BK1085:BK1096)</f>
        <v>0</v>
      </c>
    </row>
    <row r="1085" s="2" customFormat="1" ht="16.5" customHeight="1">
      <c r="A1085" s="39"/>
      <c r="B1085" s="40"/>
      <c r="C1085" s="229" t="s">
        <v>1052</v>
      </c>
      <c r="D1085" s="229" t="s">
        <v>234</v>
      </c>
      <c r="E1085" s="230" t="s">
        <v>4045</v>
      </c>
      <c r="F1085" s="231" t="s">
        <v>4046</v>
      </c>
      <c r="G1085" s="232" t="s">
        <v>964</v>
      </c>
      <c r="H1085" s="233">
        <v>1</v>
      </c>
      <c r="I1085" s="234"/>
      <c r="J1085" s="235">
        <f>ROUND(I1085*H1085,2)</f>
        <v>0</v>
      </c>
      <c r="K1085" s="236"/>
      <c r="L1085" s="45"/>
      <c r="M1085" s="237" t="s">
        <v>1</v>
      </c>
      <c r="N1085" s="238" t="s">
        <v>41</v>
      </c>
      <c r="O1085" s="92"/>
      <c r="P1085" s="239">
        <f>O1085*H1085</f>
        <v>0</v>
      </c>
      <c r="Q1085" s="239">
        <v>0</v>
      </c>
      <c r="R1085" s="239">
        <f>Q1085*H1085</f>
        <v>0</v>
      </c>
      <c r="S1085" s="239">
        <v>0</v>
      </c>
      <c r="T1085" s="240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1" t="s">
        <v>237</v>
      </c>
      <c r="AT1085" s="241" t="s">
        <v>234</v>
      </c>
      <c r="AU1085" s="241" t="s">
        <v>85</v>
      </c>
      <c r="AY1085" s="18" t="s">
        <v>232</v>
      </c>
      <c r="BE1085" s="242">
        <f>IF(N1085="základní",J1085,0)</f>
        <v>0</v>
      </c>
      <c r="BF1085" s="242">
        <f>IF(N1085="snížená",J1085,0)</f>
        <v>0</v>
      </c>
      <c r="BG1085" s="242">
        <f>IF(N1085="zákl. přenesená",J1085,0)</f>
        <v>0</v>
      </c>
      <c r="BH1085" s="242">
        <f>IF(N1085="sníž. přenesená",J1085,0)</f>
        <v>0</v>
      </c>
      <c r="BI1085" s="242">
        <f>IF(N1085="nulová",J1085,0)</f>
        <v>0</v>
      </c>
      <c r="BJ1085" s="18" t="s">
        <v>83</v>
      </c>
      <c r="BK1085" s="242">
        <f>ROUND(I1085*H1085,2)</f>
        <v>0</v>
      </c>
      <c r="BL1085" s="18" t="s">
        <v>237</v>
      </c>
      <c r="BM1085" s="241" t="s">
        <v>2244</v>
      </c>
    </row>
    <row r="1086" s="13" customFormat="1">
      <c r="A1086" s="13"/>
      <c r="B1086" s="243"/>
      <c r="C1086" s="244"/>
      <c r="D1086" s="245" t="s">
        <v>239</v>
      </c>
      <c r="E1086" s="246" t="s">
        <v>1</v>
      </c>
      <c r="F1086" s="247" t="s">
        <v>83</v>
      </c>
      <c r="G1086" s="244"/>
      <c r="H1086" s="248">
        <v>1</v>
      </c>
      <c r="I1086" s="249"/>
      <c r="J1086" s="244"/>
      <c r="K1086" s="244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4" t="s">
        <v>239</v>
      </c>
      <c r="AU1086" s="254" t="s">
        <v>85</v>
      </c>
      <c r="AV1086" s="13" t="s">
        <v>85</v>
      </c>
      <c r="AW1086" s="13" t="s">
        <v>32</v>
      </c>
      <c r="AX1086" s="13" t="s">
        <v>76</v>
      </c>
      <c r="AY1086" s="254" t="s">
        <v>232</v>
      </c>
    </row>
    <row r="1087" s="14" customFormat="1">
      <c r="A1087" s="14"/>
      <c r="B1087" s="255"/>
      <c r="C1087" s="256"/>
      <c r="D1087" s="245" t="s">
        <v>239</v>
      </c>
      <c r="E1087" s="257" t="s">
        <v>1</v>
      </c>
      <c r="F1087" s="258" t="s">
        <v>258</v>
      </c>
      <c r="G1087" s="256"/>
      <c r="H1087" s="259">
        <v>1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5" t="s">
        <v>239</v>
      </c>
      <c r="AU1087" s="265" t="s">
        <v>85</v>
      </c>
      <c r="AV1087" s="14" t="s">
        <v>237</v>
      </c>
      <c r="AW1087" s="14" t="s">
        <v>32</v>
      </c>
      <c r="AX1087" s="14" t="s">
        <v>83</v>
      </c>
      <c r="AY1087" s="265" t="s">
        <v>232</v>
      </c>
    </row>
    <row r="1088" s="2" customFormat="1" ht="21.75" customHeight="1">
      <c r="A1088" s="39"/>
      <c r="B1088" s="40"/>
      <c r="C1088" s="229" t="s">
        <v>1056</v>
      </c>
      <c r="D1088" s="229" t="s">
        <v>234</v>
      </c>
      <c r="E1088" s="230" t="s">
        <v>4047</v>
      </c>
      <c r="F1088" s="231" t="s">
        <v>4048</v>
      </c>
      <c r="G1088" s="232" t="s">
        <v>964</v>
      </c>
      <c r="H1088" s="233">
        <v>1</v>
      </c>
      <c r="I1088" s="234"/>
      <c r="J1088" s="235">
        <f>ROUND(I1088*H1088,2)</f>
        <v>0</v>
      </c>
      <c r="K1088" s="236"/>
      <c r="L1088" s="45"/>
      <c r="M1088" s="237" t="s">
        <v>1</v>
      </c>
      <c r="N1088" s="238" t="s">
        <v>41</v>
      </c>
      <c r="O1088" s="92"/>
      <c r="P1088" s="239">
        <f>O1088*H1088</f>
        <v>0</v>
      </c>
      <c r="Q1088" s="239">
        <v>0</v>
      </c>
      <c r="R1088" s="239">
        <f>Q1088*H1088</f>
        <v>0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237</v>
      </c>
      <c r="AT1088" s="241" t="s">
        <v>234</v>
      </c>
      <c r="AU1088" s="241" t="s">
        <v>85</v>
      </c>
      <c r="AY1088" s="18" t="s">
        <v>232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83</v>
      </c>
      <c r="BK1088" s="242">
        <f>ROUND(I1088*H1088,2)</f>
        <v>0</v>
      </c>
      <c r="BL1088" s="18" t="s">
        <v>237</v>
      </c>
      <c r="BM1088" s="241" t="s">
        <v>4049</v>
      </c>
    </row>
    <row r="1089" s="13" customFormat="1">
      <c r="A1089" s="13"/>
      <c r="B1089" s="243"/>
      <c r="C1089" s="244"/>
      <c r="D1089" s="245" t="s">
        <v>239</v>
      </c>
      <c r="E1089" s="246" t="s">
        <v>1</v>
      </c>
      <c r="F1089" s="247" t="s">
        <v>83</v>
      </c>
      <c r="G1089" s="244"/>
      <c r="H1089" s="248">
        <v>1</v>
      </c>
      <c r="I1089" s="249"/>
      <c r="J1089" s="244"/>
      <c r="K1089" s="244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239</v>
      </c>
      <c r="AU1089" s="254" t="s">
        <v>85</v>
      </c>
      <c r="AV1089" s="13" t="s">
        <v>85</v>
      </c>
      <c r="AW1089" s="13" t="s">
        <v>32</v>
      </c>
      <c r="AX1089" s="13" t="s">
        <v>76</v>
      </c>
      <c r="AY1089" s="254" t="s">
        <v>232</v>
      </c>
    </row>
    <row r="1090" s="14" customFormat="1">
      <c r="A1090" s="14"/>
      <c r="B1090" s="255"/>
      <c r="C1090" s="256"/>
      <c r="D1090" s="245" t="s">
        <v>239</v>
      </c>
      <c r="E1090" s="257" t="s">
        <v>1</v>
      </c>
      <c r="F1090" s="258" t="s">
        <v>258</v>
      </c>
      <c r="G1090" s="256"/>
      <c r="H1090" s="259">
        <v>1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5" t="s">
        <v>239</v>
      </c>
      <c r="AU1090" s="265" t="s">
        <v>85</v>
      </c>
      <c r="AV1090" s="14" t="s">
        <v>237</v>
      </c>
      <c r="AW1090" s="14" t="s">
        <v>32</v>
      </c>
      <c r="AX1090" s="14" t="s">
        <v>83</v>
      </c>
      <c r="AY1090" s="265" t="s">
        <v>232</v>
      </c>
    </row>
    <row r="1091" s="2" customFormat="1" ht="24.15" customHeight="1">
      <c r="A1091" s="39"/>
      <c r="B1091" s="40"/>
      <c r="C1091" s="229" t="s">
        <v>1062</v>
      </c>
      <c r="D1091" s="229" t="s">
        <v>234</v>
      </c>
      <c r="E1091" s="230" t="s">
        <v>4050</v>
      </c>
      <c r="F1091" s="231" t="s">
        <v>4051</v>
      </c>
      <c r="G1091" s="232" t="s">
        <v>964</v>
      </c>
      <c r="H1091" s="233">
        <v>1</v>
      </c>
      <c r="I1091" s="234"/>
      <c r="J1091" s="235">
        <f>ROUND(I1091*H1091,2)</f>
        <v>0</v>
      </c>
      <c r="K1091" s="236"/>
      <c r="L1091" s="45"/>
      <c r="M1091" s="237" t="s">
        <v>1</v>
      </c>
      <c r="N1091" s="238" t="s">
        <v>41</v>
      </c>
      <c r="O1091" s="92"/>
      <c r="P1091" s="239">
        <f>O1091*H1091</f>
        <v>0</v>
      </c>
      <c r="Q1091" s="239">
        <v>0</v>
      </c>
      <c r="R1091" s="239">
        <f>Q1091*H1091</f>
        <v>0</v>
      </c>
      <c r="S1091" s="239">
        <v>0</v>
      </c>
      <c r="T1091" s="240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1" t="s">
        <v>237</v>
      </c>
      <c r="AT1091" s="241" t="s">
        <v>234</v>
      </c>
      <c r="AU1091" s="241" t="s">
        <v>85</v>
      </c>
      <c r="AY1091" s="18" t="s">
        <v>232</v>
      </c>
      <c r="BE1091" s="242">
        <f>IF(N1091="základní",J1091,0)</f>
        <v>0</v>
      </c>
      <c r="BF1091" s="242">
        <f>IF(N1091="snížená",J1091,0)</f>
        <v>0</v>
      </c>
      <c r="BG1091" s="242">
        <f>IF(N1091="zákl. přenesená",J1091,0)</f>
        <v>0</v>
      </c>
      <c r="BH1091" s="242">
        <f>IF(N1091="sníž. přenesená",J1091,0)</f>
        <v>0</v>
      </c>
      <c r="BI1091" s="242">
        <f>IF(N1091="nulová",J1091,0)</f>
        <v>0</v>
      </c>
      <c r="BJ1091" s="18" t="s">
        <v>83</v>
      </c>
      <c r="BK1091" s="242">
        <f>ROUND(I1091*H1091,2)</f>
        <v>0</v>
      </c>
      <c r="BL1091" s="18" t="s">
        <v>237</v>
      </c>
      <c r="BM1091" s="241" t="s">
        <v>4052</v>
      </c>
    </row>
    <row r="1092" s="13" customFormat="1">
      <c r="A1092" s="13"/>
      <c r="B1092" s="243"/>
      <c r="C1092" s="244"/>
      <c r="D1092" s="245" t="s">
        <v>239</v>
      </c>
      <c r="E1092" s="246" t="s">
        <v>1</v>
      </c>
      <c r="F1092" s="247" t="s">
        <v>83</v>
      </c>
      <c r="G1092" s="244"/>
      <c r="H1092" s="248">
        <v>1</v>
      </c>
      <c r="I1092" s="249"/>
      <c r="J1092" s="244"/>
      <c r="K1092" s="244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4" t="s">
        <v>239</v>
      </c>
      <c r="AU1092" s="254" t="s">
        <v>85</v>
      </c>
      <c r="AV1092" s="13" t="s">
        <v>85</v>
      </c>
      <c r="AW1092" s="13" t="s">
        <v>32</v>
      </c>
      <c r="AX1092" s="13" t="s">
        <v>76</v>
      </c>
      <c r="AY1092" s="254" t="s">
        <v>232</v>
      </c>
    </row>
    <row r="1093" s="14" customFormat="1">
      <c r="A1093" s="14"/>
      <c r="B1093" s="255"/>
      <c r="C1093" s="256"/>
      <c r="D1093" s="245" t="s">
        <v>239</v>
      </c>
      <c r="E1093" s="257" t="s">
        <v>1</v>
      </c>
      <c r="F1093" s="258" t="s">
        <v>258</v>
      </c>
      <c r="G1093" s="256"/>
      <c r="H1093" s="259">
        <v>1</v>
      </c>
      <c r="I1093" s="260"/>
      <c r="J1093" s="256"/>
      <c r="K1093" s="256"/>
      <c r="L1093" s="261"/>
      <c r="M1093" s="262"/>
      <c r="N1093" s="263"/>
      <c r="O1093" s="263"/>
      <c r="P1093" s="263"/>
      <c r="Q1093" s="263"/>
      <c r="R1093" s="263"/>
      <c r="S1093" s="263"/>
      <c r="T1093" s="26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5" t="s">
        <v>239</v>
      </c>
      <c r="AU1093" s="265" t="s">
        <v>85</v>
      </c>
      <c r="AV1093" s="14" t="s">
        <v>237</v>
      </c>
      <c r="AW1093" s="14" t="s">
        <v>32</v>
      </c>
      <c r="AX1093" s="14" t="s">
        <v>83</v>
      </c>
      <c r="AY1093" s="265" t="s">
        <v>232</v>
      </c>
    </row>
    <row r="1094" s="2" customFormat="1" ht="16.5" customHeight="1">
      <c r="A1094" s="39"/>
      <c r="B1094" s="40"/>
      <c r="C1094" s="229" t="s">
        <v>1066</v>
      </c>
      <c r="D1094" s="229" t="s">
        <v>234</v>
      </c>
      <c r="E1094" s="230" t="s">
        <v>4053</v>
      </c>
      <c r="F1094" s="231" t="s">
        <v>4054</v>
      </c>
      <c r="G1094" s="232" t="s">
        <v>964</v>
      </c>
      <c r="H1094" s="233">
        <v>1</v>
      </c>
      <c r="I1094" s="234"/>
      <c r="J1094" s="235">
        <f>ROUND(I1094*H1094,2)</f>
        <v>0</v>
      </c>
      <c r="K1094" s="236"/>
      <c r="L1094" s="45"/>
      <c r="M1094" s="237" t="s">
        <v>1</v>
      </c>
      <c r="N1094" s="238" t="s">
        <v>41</v>
      </c>
      <c r="O1094" s="92"/>
      <c r="P1094" s="239">
        <f>O1094*H1094</f>
        <v>0</v>
      </c>
      <c r="Q1094" s="239">
        <v>0</v>
      </c>
      <c r="R1094" s="239">
        <f>Q1094*H1094</f>
        <v>0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237</v>
      </c>
      <c r="AT1094" s="241" t="s">
        <v>234</v>
      </c>
      <c r="AU1094" s="241" t="s">
        <v>85</v>
      </c>
      <c r="AY1094" s="18" t="s">
        <v>232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83</v>
      </c>
      <c r="BK1094" s="242">
        <f>ROUND(I1094*H1094,2)</f>
        <v>0</v>
      </c>
      <c r="BL1094" s="18" t="s">
        <v>237</v>
      </c>
      <c r="BM1094" s="241" t="s">
        <v>4055</v>
      </c>
    </row>
    <row r="1095" s="13" customFormat="1">
      <c r="A1095" s="13"/>
      <c r="B1095" s="243"/>
      <c r="C1095" s="244"/>
      <c r="D1095" s="245" t="s">
        <v>239</v>
      </c>
      <c r="E1095" s="246" t="s">
        <v>1</v>
      </c>
      <c r="F1095" s="247" t="s">
        <v>83</v>
      </c>
      <c r="G1095" s="244"/>
      <c r="H1095" s="248">
        <v>1</v>
      </c>
      <c r="I1095" s="249"/>
      <c r="J1095" s="244"/>
      <c r="K1095" s="244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4" t="s">
        <v>239</v>
      </c>
      <c r="AU1095" s="254" t="s">
        <v>85</v>
      </c>
      <c r="AV1095" s="13" t="s">
        <v>85</v>
      </c>
      <c r="AW1095" s="13" t="s">
        <v>32</v>
      </c>
      <c r="AX1095" s="13" t="s">
        <v>76</v>
      </c>
      <c r="AY1095" s="254" t="s">
        <v>232</v>
      </c>
    </row>
    <row r="1096" s="14" customFormat="1">
      <c r="A1096" s="14"/>
      <c r="B1096" s="255"/>
      <c r="C1096" s="256"/>
      <c r="D1096" s="245" t="s">
        <v>239</v>
      </c>
      <c r="E1096" s="257" t="s">
        <v>1</v>
      </c>
      <c r="F1096" s="258" t="s">
        <v>258</v>
      </c>
      <c r="G1096" s="256"/>
      <c r="H1096" s="259">
        <v>1</v>
      </c>
      <c r="I1096" s="260"/>
      <c r="J1096" s="256"/>
      <c r="K1096" s="256"/>
      <c r="L1096" s="261"/>
      <c r="M1096" s="262"/>
      <c r="N1096" s="263"/>
      <c r="O1096" s="263"/>
      <c r="P1096" s="263"/>
      <c r="Q1096" s="263"/>
      <c r="R1096" s="263"/>
      <c r="S1096" s="263"/>
      <c r="T1096" s="26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5" t="s">
        <v>239</v>
      </c>
      <c r="AU1096" s="265" t="s">
        <v>85</v>
      </c>
      <c r="AV1096" s="14" t="s">
        <v>237</v>
      </c>
      <c r="AW1096" s="14" t="s">
        <v>32</v>
      </c>
      <c r="AX1096" s="14" t="s">
        <v>83</v>
      </c>
      <c r="AY1096" s="265" t="s">
        <v>232</v>
      </c>
    </row>
    <row r="1097" s="12" customFormat="1" ht="22.8" customHeight="1">
      <c r="A1097" s="12"/>
      <c r="B1097" s="213"/>
      <c r="C1097" s="214"/>
      <c r="D1097" s="215" t="s">
        <v>75</v>
      </c>
      <c r="E1097" s="227" t="s">
        <v>4056</v>
      </c>
      <c r="F1097" s="227" t="s">
        <v>4057</v>
      </c>
      <c r="G1097" s="214"/>
      <c r="H1097" s="214"/>
      <c r="I1097" s="217"/>
      <c r="J1097" s="228">
        <f>BK1097</f>
        <v>0</v>
      </c>
      <c r="K1097" s="214"/>
      <c r="L1097" s="219"/>
      <c r="M1097" s="220"/>
      <c r="N1097" s="221"/>
      <c r="O1097" s="221"/>
      <c r="P1097" s="222">
        <f>SUM(P1098:P1100)</f>
        <v>0</v>
      </c>
      <c r="Q1097" s="221"/>
      <c r="R1097" s="222">
        <f>SUM(R1098:R1100)</f>
        <v>0</v>
      </c>
      <c r="S1097" s="221"/>
      <c r="T1097" s="223">
        <f>SUM(T1098:T1100)</f>
        <v>0</v>
      </c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R1097" s="224" t="s">
        <v>252</v>
      </c>
      <c r="AT1097" s="225" t="s">
        <v>75</v>
      </c>
      <c r="AU1097" s="225" t="s">
        <v>83</v>
      </c>
      <c r="AY1097" s="224" t="s">
        <v>232</v>
      </c>
      <c r="BK1097" s="226">
        <f>SUM(BK1098:BK1100)</f>
        <v>0</v>
      </c>
    </row>
    <row r="1098" s="2" customFormat="1" ht="16.5" customHeight="1">
      <c r="A1098" s="39"/>
      <c r="B1098" s="40"/>
      <c r="C1098" s="229" t="s">
        <v>1070</v>
      </c>
      <c r="D1098" s="229" t="s">
        <v>234</v>
      </c>
      <c r="E1098" s="230" t="s">
        <v>4058</v>
      </c>
      <c r="F1098" s="231" t="s">
        <v>4057</v>
      </c>
      <c r="G1098" s="232" t="s">
        <v>964</v>
      </c>
      <c r="H1098" s="233">
        <v>1</v>
      </c>
      <c r="I1098" s="234"/>
      <c r="J1098" s="235">
        <f>ROUND(I1098*H1098,2)</f>
        <v>0</v>
      </c>
      <c r="K1098" s="236"/>
      <c r="L1098" s="45"/>
      <c r="M1098" s="237" t="s">
        <v>1</v>
      </c>
      <c r="N1098" s="238" t="s">
        <v>41</v>
      </c>
      <c r="O1098" s="92"/>
      <c r="P1098" s="239">
        <f>O1098*H1098</f>
        <v>0</v>
      </c>
      <c r="Q1098" s="239">
        <v>0</v>
      </c>
      <c r="R1098" s="239">
        <f>Q1098*H1098</f>
        <v>0</v>
      </c>
      <c r="S1098" s="239">
        <v>0</v>
      </c>
      <c r="T1098" s="240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1" t="s">
        <v>237</v>
      </c>
      <c r="AT1098" s="241" t="s">
        <v>234</v>
      </c>
      <c r="AU1098" s="241" t="s">
        <v>85</v>
      </c>
      <c r="AY1098" s="18" t="s">
        <v>232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8" t="s">
        <v>83</v>
      </c>
      <c r="BK1098" s="242">
        <f>ROUND(I1098*H1098,2)</f>
        <v>0</v>
      </c>
      <c r="BL1098" s="18" t="s">
        <v>237</v>
      </c>
      <c r="BM1098" s="241" t="s">
        <v>4059</v>
      </c>
    </row>
    <row r="1099" s="13" customFormat="1">
      <c r="A1099" s="13"/>
      <c r="B1099" s="243"/>
      <c r="C1099" s="244"/>
      <c r="D1099" s="245" t="s">
        <v>239</v>
      </c>
      <c r="E1099" s="246" t="s">
        <v>1</v>
      </c>
      <c r="F1099" s="247" t="s">
        <v>83</v>
      </c>
      <c r="G1099" s="244"/>
      <c r="H1099" s="248">
        <v>1</v>
      </c>
      <c r="I1099" s="249"/>
      <c r="J1099" s="244"/>
      <c r="K1099" s="244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239</v>
      </c>
      <c r="AU1099" s="254" t="s">
        <v>85</v>
      </c>
      <c r="AV1099" s="13" t="s">
        <v>85</v>
      </c>
      <c r="AW1099" s="13" t="s">
        <v>32</v>
      </c>
      <c r="AX1099" s="13" t="s">
        <v>76</v>
      </c>
      <c r="AY1099" s="254" t="s">
        <v>232</v>
      </c>
    </row>
    <row r="1100" s="14" customFormat="1">
      <c r="A1100" s="14"/>
      <c r="B1100" s="255"/>
      <c r="C1100" s="256"/>
      <c r="D1100" s="245" t="s">
        <v>239</v>
      </c>
      <c r="E1100" s="257" t="s">
        <v>1</v>
      </c>
      <c r="F1100" s="258" t="s">
        <v>258</v>
      </c>
      <c r="G1100" s="256"/>
      <c r="H1100" s="259">
        <v>1</v>
      </c>
      <c r="I1100" s="260"/>
      <c r="J1100" s="256"/>
      <c r="K1100" s="256"/>
      <c r="L1100" s="261"/>
      <c r="M1100" s="262"/>
      <c r="N1100" s="263"/>
      <c r="O1100" s="263"/>
      <c r="P1100" s="263"/>
      <c r="Q1100" s="263"/>
      <c r="R1100" s="263"/>
      <c r="S1100" s="263"/>
      <c r="T1100" s="26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5" t="s">
        <v>239</v>
      </c>
      <c r="AU1100" s="265" t="s">
        <v>85</v>
      </c>
      <c r="AV1100" s="14" t="s">
        <v>237</v>
      </c>
      <c r="AW1100" s="14" t="s">
        <v>32</v>
      </c>
      <c r="AX1100" s="14" t="s">
        <v>83</v>
      </c>
      <c r="AY1100" s="265" t="s">
        <v>232</v>
      </c>
    </row>
    <row r="1101" s="12" customFormat="1" ht="22.8" customHeight="1">
      <c r="A1101" s="12"/>
      <c r="B1101" s="213"/>
      <c r="C1101" s="214"/>
      <c r="D1101" s="215" t="s">
        <v>75</v>
      </c>
      <c r="E1101" s="227" t="s">
        <v>4060</v>
      </c>
      <c r="F1101" s="227" t="s">
        <v>4061</v>
      </c>
      <c r="G1101" s="214"/>
      <c r="H1101" s="214"/>
      <c r="I1101" s="217"/>
      <c r="J1101" s="228">
        <f>BK1101</f>
        <v>0</v>
      </c>
      <c r="K1101" s="214"/>
      <c r="L1101" s="219"/>
      <c r="M1101" s="220"/>
      <c r="N1101" s="221"/>
      <c r="O1101" s="221"/>
      <c r="P1101" s="222">
        <f>SUM(P1102:P1104)</f>
        <v>0</v>
      </c>
      <c r="Q1101" s="221"/>
      <c r="R1101" s="222">
        <f>SUM(R1102:R1104)</f>
        <v>0</v>
      </c>
      <c r="S1101" s="221"/>
      <c r="T1101" s="223">
        <f>SUM(T1102:T1104)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24" t="s">
        <v>252</v>
      </c>
      <c r="AT1101" s="225" t="s">
        <v>75</v>
      </c>
      <c r="AU1101" s="225" t="s">
        <v>83</v>
      </c>
      <c r="AY1101" s="224" t="s">
        <v>232</v>
      </c>
      <c r="BK1101" s="226">
        <f>SUM(BK1102:BK1104)</f>
        <v>0</v>
      </c>
    </row>
    <row r="1102" s="2" customFormat="1" ht="16.5" customHeight="1">
      <c r="A1102" s="39"/>
      <c r="B1102" s="40"/>
      <c r="C1102" s="229" t="s">
        <v>1076</v>
      </c>
      <c r="D1102" s="229" t="s">
        <v>234</v>
      </c>
      <c r="E1102" s="230" t="s">
        <v>4062</v>
      </c>
      <c r="F1102" s="231" t="s">
        <v>4063</v>
      </c>
      <c r="G1102" s="232" t="s">
        <v>964</v>
      </c>
      <c r="H1102" s="233">
        <v>1</v>
      </c>
      <c r="I1102" s="234"/>
      <c r="J1102" s="235">
        <f>ROUND(I1102*H1102,2)</f>
        <v>0</v>
      </c>
      <c r="K1102" s="236"/>
      <c r="L1102" s="45"/>
      <c r="M1102" s="237" t="s">
        <v>1</v>
      </c>
      <c r="N1102" s="238" t="s">
        <v>41</v>
      </c>
      <c r="O1102" s="92"/>
      <c r="P1102" s="239">
        <f>O1102*H1102</f>
        <v>0</v>
      </c>
      <c r="Q1102" s="239">
        <v>0</v>
      </c>
      <c r="R1102" s="239">
        <f>Q1102*H1102</f>
        <v>0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237</v>
      </c>
      <c r="AT1102" s="241" t="s">
        <v>234</v>
      </c>
      <c r="AU1102" s="241" t="s">
        <v>85</v>
      </c>
      <c r="AY1102" s="18" t="s">
        <v>232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83</v>
      </c>
      <c r="BK1102" s="242">
        <f>ROUND(I1102*H1102,2)</f>
        <v>0</v>
      </c>
      <c r="BL1102" s="18" t="s">
        <v>237</v>
      </c>
      <c r="BM1102" s="241" t="s">
        <v>4064</v>
      </c>
    </row>
    <row r="1103" s="13" customFormat="1">
      <c r="A1103" s="13"/>
      <c r="B1103" s="243"/>
      <c r="C1103" s="244"/>
      <c r="D1103" s="245" t="s">
        <v>239</v>
      </c>
      <c r="E1103" s="246" t="s">
        <v>1</v>
      </c>
      <c r="F1103" s="247" t="s">
        <v>83</v>
      </c>
      <c r="G1103" s="244"/>
      <c r="H1103" s="248">
        <v>1</v>
      </c>
      <c r="I1103" s="249"/>
      <c r="J1103" s="244"/>
      <c r="K1103" s="244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4" t="s">
        <v>239</v>
      </c>
      <c r="AU1103" s="254" t="s">
        <v>85</v>
      </c>
      <c r="AV1103" s="13" t="s">
        <v>85</v>
      </c>
      <c r="AW1103" s="13" t="s">
        <v>32</v>
      </c>
      <c r="AX1103" s="13" t="s">
        <v>76</v>
      </c>
      <c r="AY1103" s="254" t="s">
        <v>232</v>
      </c>
    </row>
    <row r="1104" s="14" customFormat="1">
      <c r="A1104" s="14"/>
      <c r="B1104" s="255"/>
      <c r="C1104" s="256"/>
      <c r="D1104" s="245" t="s">
        <v>239</v>
      </c>
      <c r="E1104" s="257" t="s">
        <v>1</v>
      </c>
      <c r="F1104" s="258" t="s">
        <v>258</v>
      </c>
      <c r="G1104" s="256"/>
      <c r="H1104" s="259">
        <v>1</v>
      </c>
      <c r="I1104" s="260"/>
      <c r="J1104" s="256"/>
      <c r="K1104" s="256"/>
      <c r="L1104" s="261"/>
      <c r="M1104" s="262"/>
      <c r="N1104" s="263"/>
      <c r="O1104" s="263"/>
      <c r="P1104" s="263"/>
      <c r="Q1104" s="263"/>
      <c r="R1104" s="263"/>
      <c r="S1104" s="263"/>
      <c r="T1104" s="26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5" t="s">
        <v>239</v>
      </c>
      <c r="AU1104" s="265" t="s">
        <v>85</v>
      </c>
      <c r="AV1104" s="14" t="s">
        <v>237</v>
      </c>
      <c r="AW1104" s="14" t="s">
        <v>32</v>
      </c>
      <c r="AX1104" s="14" t="s">
        <v>83</v>
      </c>
      <c r="AY1104" s="265" t="s">
        <v>232</v>
      </c>
    </row>
    <row r="1105" s="12" customFormat="1" ht="22.8" customHeight="1">
      <c r="A1105" s="12"/>
      <c r="B1105" s="213"/>
      <c r="C1105" s="214"/>
      <c r="D1105" s="215" t="s">
        <v>75</v>
      </c>
      <c r="E1105" s="227" t="s">
        <v>4065</v>
      </c>
      <c r="F1105" s="227" t="s">
        <v>4066</v>
      </c>
      <c r="G1105" s="214"/>
      <c r="H1105" s="214"/>
      <c r="I1105" s="217"/>
      <c r="J1105" s="228">
        <f>BK1105</f>
        <v>0</v>
      </c>
      <c r="K1105" s="214"/>
      <c r="L1105" s="219"/>
      <c r="M1105" s="220"/>
      <c r="N1105" s="221"/>
      <c r="O1105" s="221"/>
      <c r="P1105" s="222">
        <f>SUM(P1106:P1114)</f>
        <v>0</v>
      </c>
      <c r="Q1105" s="221"/>
      <c r="R1105" s="222">
        <f>SUM(R1106:R1114)</f>
        <v>0</v>
      </c>
      <c r="S1105" s="221"/>
      <c r="T1105" s="223">
        <f>SUM(T1106:T1114)</f>
        <v>0</v>
      </c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R1105" s="224" t="s">
        <v>252</v>
      </c>
      <c r="AT1105" s="225" t="s">
        <v>75</v>
      </c>
      <c r="AU1105" s="225" t="s">
        <v>83</v>
      </c>
      <c r="AY1105" s="224" t="s">
        <v>232</v>
      </c>
      <c r="BK1105" s="226">
        <f>SUM(BK1106:BK1114)</f>
        <v>0</v>
      </c>
    </row>
    <row r="1106" s="2" customFormat="1" ht="24.15" customHeight="1">
      <c r="A1106" s="39"/>
      <c r="B1106" s="40"/>
      <c r="C1106" s="229" t="s">
        <v>1083</v>
      </c>
      <c r="D1106" s="229" t="s">
        <v>234</v>
      </c>
      <c r="E1106" s="230" t="s">
        <v>4067</v>
      </c>
      <c r="F1106" s="231" t="s">
        <v>4068</v>
      </c>
      <c r="G1106" s="232" t="s">
        <v>964</v>
      </c>
      <c r="H1106" s="233">
        <v>1</v>
      </c>
      <c r="I1106" s="234"/>
      <c r="J1106" s="235">
        <f>ROUND(I1106*H1106,2)</f>
        <v>0</v>
      </c>
      <c r="K1106" s="236"/>
      <c r="L1106" s="45"/>
      <c r="M1106" s="237" t="s">
        <v>1</v>
      </c>
      <c r="N1106" s="238" t="s">
        <v>41</v>
      </c>
      <c r="O1106" s="92"/>
      <c r="P1106" s="239">
        <f>O1106*H1106</f>
        <v>0</v>
      </c>
      <c r="Q1106" s="239">
        <v>0</v>
      </c>
      <c r="R1106" s="239">
        <f>Q1106*H1106</f>
        <v>0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237</v>
      </c>
      <c r="AT1106" s="241" t="s">
        <v>234</v>
      </c>
      <c r="AU1106" s="241" t="s">
        <v>85</v>
      </c>
      <c r="AY1106" s="18" t="s">
        <v>232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237</v>
      </c>
      <c r="BM1106" s="241" t="s">
        <v>4069</v>
      </c>
    </row>
    <row r="1107" s="13" customFormat="1">
      <c r="A1107" s="13"/>
      <c r="B1107" s="243"/>
      <c r="C1107" s="244"/>
      <c r="D1107" s="245" t="s">
        <v>239</v>
      </c>
      <c r="E1107" s="246" t="s">
        <v>1</v>
      </c>
      <c r="F1107" s="247" t="s">
        <v>4070</v>
      </c>
      <c r="G1107" s="244"/>
      <c r="H1107" s="248">
        <v>1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239</v>
      </c>
      <c r="AU1107" s="254" t="s">
        <v>85</v>
      </c>
      <c r="AV1107" s="13" t="s">
        <v>85</v>
      </c>
      <c r="AW1107" s="13" t="s">
        <v>32</v>
      </c>
      <c r="AX1107" s="13" t="s">
        <v>76</v>
      </c>
      <c r="AY1107" s="254" t="s">
        <v>232</v>
      </c>
    </row>
    <row r="1108" s="14" customFormat="1">
      <c r="A1108" s="14"/>
      <c r="B1108" s="255"/>
      <c r="C1108" s="256"/>
      <c r="D1108" s="245" t="s">
        <v>239</v>
      </c>
      <c r="E1108" s="257" t="s">
        <v>1</v>
      </c>
      <c r="F1108" s="258" t="s">
        <v>258</v>
      </c>
      <c r="G1108" s="256"/>
      <c r="H1108" s="259">
        <v>1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5" t="s">
        <v>239</v>
      </c>
      <c r="AU1108" s="265" t="s">
        <v>85</v>
      </c>
      <c r="AV1108" s="14" t="s">
        <v>237</v>
      </c>
      <c r="AW1108" s="14" t="s">
        <v>32</v>
      </c>
      <c r="AX1108" s="14" t="s">
        <v>83</v>
      </c>
      <c r="AY1108" s="265" t="s">
        <v>232</v>
      </c>
    </row>
    <row r="1109" s="2" customFormat="1" ht="33" customHeight="1">
      <c r="A1109" s="39"/>
      <c r="B1109" s="40"/>
      <c r="C1109" s="229" t="s">
        <v>1088</v>
      </c>
      <c r="D1109" s="229" t="s">
        <v>234</v>
      </c>
      <c r="E1109" s="230" t="s">
        <v>4071</v>
      </c>
      <c r="F1109" s="231" t="s">
        <v>4072</v>
      </c>
      <c r="G1109" s="232" t="s">
        <v>164</v>
      </c>
      <c r="H1109" s="233">
        <v>30</v>
      </c>
      <c r="I1109" s="234"/>
      <c r="J1109" s="235">
        <f>ROUND(I1109*H1109,2)</f>
        <v>0</v>
      </c>
      <c r="K1109" s="236"/>
      <c r="L1109" s="45"/>
      <c r="M1109" s="237" t="s">
        <v>1</v>
      </c>
      <c r="N1109" s="238" t="s">
        <v>41</v>
      </c>
      <c r="O1109" s="92"/>
      <c r="P1109" s="239">
        <f>O1109*H1109</f>
        <v>0</v>
      </c>
      <c r="Q1109" s="239">
        <v>0</v>
      </c>
      <c r="R1109" s="239">
        <f>Q1109*H1109</f>
        <v>0</v>
      </c>
      <c r="S1109" s="239">
        <v>0</v>
      </c>
      <c r="T1109" s="24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1" t="s">
        <v>237</v>
      </c>
      <c r="AT1109" s="241" t="s">
        <v>234</v>
      </c>
      <c r="AU1109" s="241" t="s">
        <v>85</v>
      </c>
      <c r="AY1109" s="18" t="s">
        <v>232</v>
      </c>
      <c r="BE1109" s="242">
        <f>IF(N1109="základní",J1109,0)</f>
        <v>0</v>
      </c>
      <c r="BF1109" s="242">
        <f>IF(N1109="snížená",J1109,0)</f>
        <v>0</v>
      </c>
      <c r="BG1109" s="242">
        <f>IF(N1109="zákl. přenesená",J1109,0)</f>
        <v>0</v>
      </c>
      <c r="BH1109" s="242">
        <f>IF(N1109="sníž. přenesená",J1109,0)</f>
        <v>0</v>
      </c>
      <c r="BI1109" s="242">
        <f>IF(N1109="nulová",J1109,0)</f>
        <v>0</v>
      </c>
      <c r="BJ1109" s="18" t="s">
        <v>83</v>
      </c>
      <c r="BK1109" s="242">
        <f>ROUND(I1109*H1109,2)</f>
        <v>0</v>
      </c>
      <c r="BL1109" s="18" t="s">
        <v>237</v>
      </c>
      <c r="BM1109" s="241" t="s">
        <v>4073</v>
      </c>
    </row>
    <row r="1110" s="13" customFormat="1">
      <c r="A1110" s="13"/>
      <c r="B1110" s="243"/>
      <c r="C1110" s="244"/>
      <c r="D1110" s="245" t="s">
        <v>239</v>
      </c>
      <c r="E1110" s="246" t="s">
        <v>1</v>
      </c>
      <c r="F1110" s="247" t="s">
        <v>4074</v>
      </c>
      <c r="G1110" s="244"/>
      <c r="H1110" s="248">
        <v>30</v>
      </c>
      <c r="I1110" s="249"/>
      <c r="J1110" s="244"/>
      <c r="K1110" s="244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4" t="s">
        <v>239</v>
      </c>
      <c r="AU1110" s="254" t="s">
        <v>85</v>
      </c>
      <c r="AV1110" s="13" t="s">
        <v>85</v>
      </c>
      <c r="AW1110" s="13" t="s">
        <v>32</v>
      </c>
      <c r="AX1110" s="13" t="s">
        <v>76</v>
      </c>
      <c r="AY1110" s="254" t="s">
        <v>232</v>
      </c>
    </row>
    <row r="1111" s="14" customFormat="1">
      <c r="A1111" s="14"/>
      <c r="B1111" s="255"/>
      <c r="C1111" s="256"/>
      <c r="D1111" s="245" t="s">
        <v>239</v>
      </c>
      <c r="E1111" s="257" t="s">
        <v>1</v>
      </c>
      <c r="F1111" s="258" t="s">
        <v>258</v>
      </c>
      <c r="G1111" s="256"/>
      <c r="H1111" s="259">
        <v>30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5" t="s">
        <v>239</v>
      </c>
      <c r="AU1111" s="265" t="s">
        <v>85</v>
      </c>
      <c r="AV1111" s="14" t="s">
        <v>237</v>
      </c>
      <c r="AW1111" s="14" t="s">
        <v>32</v>
      </c>
      <c r="AX1111" s="14" t="s">
        <v>83</v>
      </c>
      <c r="AY1111" s="265" t="s">
        <v>232</v>
      </c>
    </row>
    <row r="1112" s="2" customFormat="1" ht="33" customHeight="1">
      <c r="A1112" s="39"/>
      <c r="B1112" s="40"/>
      <c r="C1112" s="229" t="s">
        <v>1093</v>
      </c>
      <c r="D1112" s="229" t="s">
        <v>234</v>
      </c>
      <c r="E1112" s="230" t="s">
        <v>4075</v>
      </c>
      <c r="F1112" s="231" t="s">
        <v>4076</v>
      </c>
      <c r="G1112" s="232" t="s">
        <v>164</v>
      </c>
      <c r="H1112" s="233">
        <v>30</v>
      </c>
      <c r="I1112" s="234"/>
      <c r="J1112" s="235">
        <f>ROUND(I1112*H1112,2)</f>
        <v>0</v>
      </c>
      <c r="K1112" s="236"/>
      <c r="L1112" s="45"/>
      <c r="M1112" s="237" t="s">
        <v>1</v>
      </c>
      <c r="N1112" s="238" t="s">
        <v>41</v>
      </c>
      <c r="O1112" s="92"/>
      <c r="P1112" s="239">
        <f>O1112*H1112</f>
        <v>0</v>
      </c>
      <c r="Q1112" s="239">
        <v>0</v>
      </c>
      <c r="R1112" s="239">
        <f>Q1112*H1112</f>
        <v>0</v>
      </c>
      <c r="S1112" s="239">
        <v>0</v>
      </c>
      <c r="T1112" s="240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1" t="s">
        <v>237</v>
      </c>
      <c r="AT1112" s="241" t="s">
        <v>234</v>
      </c>
      <c r="AU1112" s="241" t="s">
        <v>85</v>
      </c>
      <c r="AY1112" s="18" t="s">
        <v>232</v>
      </c>
      <c r="BE1112" s="242">
        <f>IF(N1112="základní",J1112,0)</f>
        <v>0</v>
      </c>
      <c r="BF1112" s="242">
        <f>IF(N1112="snížená",J1112,0)</f>
        <v>0</v>
      </c>
      <c r="BG1112" s="242">
        <f>IF(N1112="zákl. přenesená",J1112,0)</f>
        <v>0</v>
      </c>
      <c r="BH1112" s="242">
        <f>IF(N1112="sníž. přenesená",J1112,0)</f>
        <v>0</v>
      </c>
      <c r="BI1112" s="242">
        <f>IF(N1112="nulová",J1112,0)</f>
        <v>0</v>
      </c>
      <c r="BJ1112" s="18" t="s">
        <v>83</v>
      </c>
      <c r="BK1112" s="242">
        <f>ROUND(I1112*H1112,2)</f>
        <v>0</v>
      </c>
      <c r="BL1112" s="18" t="s">
        <v>237</v>
      </c>
      <c r="BM1112" s="241" t="s">
        <v>4077</v>
      </c>
    </row>
    <row r="1113" s="13" customFormat="1">
      <c r="A1113" s="13"/>
      <c r="B1113" s="243"/>
      <c r="C1113" s="244"/>
      <c r="D1113" s="245" t="s">
        <v>239</v>
      </c>
      <c r="E1113" s="246" t="s">
        <v>1</v>
      </c>
      <c r="F1113" s="247" t="s">
        <v>4074</v>
      </c>
      <c r="G1113" s="244"/>
      <c r="H1113" s="248">
        <v>30</v>
      </c>
      <c r="I1113" s="249"/>
      <c r="J1113" s="244"/>
      <c r="K1113" s="244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239</v>
      </c>
      <c r="AU1113" s="254" t="s">
        <v>85</v>
      </c>
      <c r="AV1113" s="13" t="s">
        <v>85</v>
      </c>
      <c r="AW1113" s="13" t="s">
        <v>32</v>
      </c>
      <c r="AX1113" s="13" t="s">
        <v>76</v>
      </c>
      <c r="AY1113" s="254" t="s">
        <v>232</v>
      </c>
    </row>
    <row r="1114" s="14" customFormat="1">
      <c r="A1114" s="14"/>
      <c r="B1114" s="255"/>
      <c r="C1114" s="256"/>
      <c r="D1114" s="245" t="s">
        <v>239</v>
      </c>
      <c r="E1114" s="257" t="s">
        <v>1</v>
      </c>
      <c r="F1114" s="258" t="s">
        <v>258</v>
      </c>
      <c r="G1114" s="256"/>
      <c r="H1114" s="259">
        <v>30</v>
      </c>
      <c r="I1114" s="260"/>
      <c r="J1114" s="256"/>
      <c r="K1114" s="256"/>
      <c r="L1114" s="261"/>
      <c r="M1114" s="311"/>
      <c r="N1114" s="312"/>
      <c r="O1114" s="312"/>
      <c r="P1114" s="312"/>
      <c r="Q1114" s="312"/>
      <c r="R1114" s="312"/>
      <c r="S1114" s="312"/>
      <c r="T1114" s="31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5" t="s">
        <v>239</v>
      </c>
      <c r="AU1114" s="265" t="s">
        <v>85</v>
      </c>
      <c r="AV1114" s="14" t="s">
        <v>237</v>
      </c>
      <c r="AW1114" s="14" t="s">
        <v>32</v>
      </c>
      <c r="AX1114" s="14" t="s">
        <v>83</v>
      </c>
      <c r="AY1114" s="265" t="s">
        <v>232</v>
      </c>
    </row>
    <row r="1115" s="2" customFormat="1" ht="6.96" customHeight="1">
      <c r="A1115" s="39"/>
      <c r="B1115" s="67"/>
      <c r="C1115" s="68"/>
      <c r="D1115" s="68"/>
      <c r="E1115" s="68"/>
      <c r="F1115" s="68"/>
      <c r="G1115" s="68"/>
      <c r="H1115" s="68"/>
      <c r="I1115" s="68"/>
      <c r="J1115" s="68"/>
      <c r="K1115" s="68"/>
      <c r="L1115" s="45"/>
      <c r="M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</row>
  </sheetData>
  <sheetProtection sheet="1" autoFilter="0" formatColumns="0" formatRows="0" objects="1" scenarios="1" spinCount="100000" saltValue="8zeyvfW5mysW/ITkThVkf4D2mXvIFEwEG5tCAYZMwfa4p4J+fNpsoU4g7ZrFHbsl3f1UzCCEYWwROOyy7JTPlQ==" hashValue="ABuTV7sRs6lVaUf1VDRDTfitTNsS2lgXLkv2E4g9lHQqj4e+mHQbEhhZkLUcJTCy+o+CL1t0ztqWFBcqWBDCkQ==" algorithmName="SHA-512" password="CC35"/>
  <autoFilter ref="C157:K11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ROUND((SUM(BE128:BE169)),  2)</f>
        <v>0</v>
      </c>
      <c r="G35" s="39"/>
      <c r="H35" s="39"/>
      <c r="I35" s="166">
        <v>0.20999999999999999</v>
      </c>
      <c r="J35" s="165">
        <f>ROUND(((SUM(BE128:BE169))*I35),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ROUND((SUM(BF128:BF169)),  2)</f>
        <v>0</v>
      </c>
      <c r="G36" s="39"/>
      <c r="H36" s="39"/>
      <c r="I36" s="166">
        <v>0.12</v>
      </c>
      <c r="J36" s="165">
        <f>ROUND(((SUM(BF128:BF169))*I36),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ROUND((SUM(BG128:BG169)),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ROUND((SUM(BH128:BH169)),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ROUND((SUM(BI128:BI169)),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D.3 - Vnější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4079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2247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4080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4081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4082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4083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1888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1889</v>
      </c>
      <c r="E106" s="198"/>
      <c r="F106" s="198"/>
      <c r="G106" s="198"/>
      <c r="H106" s="198"/>
      <c r="I106" s="198"/>
      <c r="J106" s="199">
        <f>J167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Parkoviště pro zaměstnance a heliport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178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181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184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D.3 - Vnější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19. 3. 2025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Nemocnice České Budějovice</v>
      </c>
      <c r="G124" s="41"/>
      <c r="H124" s="41"/>
      <c r="I124" s="33" t="s">
        <v>30</v>
      </c>
      <c r="J124" s="37" t="str">
        <f>E23</f>
        <v>AGP nova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QSB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218</v>
      </c>
      <c r="D127" s="204" t="s">
        <v>61</v>
      </c>
      <c r="E127" s="204" t="s">
        <v>57</v>
      </c>
      <c r="F127" s="204" t="s">
        <v>58</v>
      </c>
      <c r="G127" s="204" t="s">
        <v>219</v>
      </c>
      <c r="H127" s="204" t="s">
        <v>220</v>
      </c>
      <c r="I127" s="204" t="s">
        <v>221</v>
      </c>
      <c r="J127" s="205" t="s">
        <v>193</v>
      </c>
      <c r="K127" s="206" t="s">
        <v>222</v>
      </c>
      <c r="L127" s="207"/>
      <c r="M127" s="101" t="s">
        <v>1</v>
      </c>
      <c r="N127" s="102" t="s">
        <v>40</v>
      </c>
      <c r="O127" s="102" t="s">
        <v>223</v>
      </c>
      <c r="P127" s="102" t="s">
        <v>224</v>
      </c>
      <c r="Q127" s="102" t="s">
        <v>225</v>
      </c>
      <c r="R127" s="102" t="s">
        <v>226</v>
      </c>
      <c r="S127" s="102" t="s">
        <v>227</v>
      </c>
      <c r="T127" s="103" t="s">
        <v>228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229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195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4084</v>
      </c>
      <c r="F129" s="216" t="s">
        <v>4085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P130+P131+P141+P148+P158+P163+P167</f>
        <v>0</v>
      </c>
      <c r="Q129" s="221"/>
      <c r="R129" s="222">
        <f>R130+R131+R141+R148+R158+R163+R167</f>
        <v>0</v>
      </c>
      <c r="S129" s="221"/>
      <c r="T129" s="223">
        <f>T130+T131+T141+T148+T158+T163+T167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232</v>
      </c>
      <c r="BK129" s="226">
        <f>BK130+BK131+BK141+BK148+BK158+BK163+BK167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2254</v>
      </c>
      <c r="F130" s="227" t="s">
        <v>2255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v>0</v>
      </c>
      <c r="Q130" s="221"/>
      <c r="R130" s="222">
        <v>0</v>
      </c>
      <c r="S130" s="221"/>
      <c r="T130" s="223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232</v>
      </c>
      <c r="BK130" s="226"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4086</v>
      </c>
      <c r="F131" s="227" t="s">
        <v>4087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SUM(P132:P140)</f>
        <v>0</v>
      </c>
      <c r="Q131" s="221"/>
      <c r="R131" s="222">
        <f>SUM(R132:R140)</f>
        <v>0</v>
      </c>
      <c r="S131" s="221"/>
      <c r="T131" s="223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83</v>
      </c>
      <c r="AY131" s="224" t="s">
        <v>232</v>
      </c>
      <c r="BK131" s="226">
        <f>SUM(BK132:BK140)</f>
        <v>0</v>
      </c>
    </row>
    <row r="132" s="2" customFormat="1" ht="24.15" customHeight="1">
      <c r="A132" s="39"/>
      <c r="B132" s="40"/>
      <c r="C132" s="229" t="s">
        <v>401</v>
      </c>
      <c r="D132" s="229" t="s">
        <v>234</v>
      </c>
      <c r="E132" s="230" t="s">
        <v>4088</v>
      </c>
      <c r="F132" s="231" t="s">
        <v>4089</v>
      </c>
      <c r="G132" s="232" t="s">
        <v>293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588</v>
      </c>
    </row>
    <row r="133" s="2" customFormat="1" ht="24.15" customHeight="1">
      <c r="A133" s="39"/>
      <c r="B133" s="40"/>
      <c r="C133" s="229" t="s">
        <v>405</v>
      </c>
      <c r="D133" s="229" t="s">
        <v>234</v>
      </c>
      <c r="E133" s="230" t="s">
        <v>4090</v>
      </c>
      <c r="F133" s="231" t="s">
        <v>4091</v>
      </c>
      <c r="G133" s="232" t="s">
        <v>164</v>
      </c>
      <c r="H133" s="233">
        <v>15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596</v>
      </c>
    </row>
    <row r="134" s="2" customFormat="1" ht="16.5" customHeight="1">
      <c r="A134" s="39"/>
      <c r="B134" s="40"/>
      <c r="C134" s="229" t="s">
        <v>409</v>
      </c>
      <c r="D134" s="229" t="s">
        <v>234</v>
      </c>
      <c r="E134" s="230" t="s">
        <v>1905</v>
      </c>
      <c r="F134" s="231" t="s">
        <v>2324</v>
      </c>
      <c r="G134" s="232" t="s">
        <v>293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614</v>
      </c>
    </row>
    <row r="135" s="2" customFormat="1" ht="24.15" customHeight="1">
      <c r="A135" s="39"/>
      <c r="B135" s="40"/>
      <c r="C135" s="229" t="s">
        <v>417</v>
      </c>
      <c r="D135" s="229" t="s">
        <v>234</v>
      </c>
      <c r="E135" s="230" t="s">
        <v>4092</v>
      </c>
      <c r="F135" s="231" t="s">
        <v>4093</v>
      </c>
      <c r="G135" s="232" t="s">
        <v>293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624</v>
      </c>
    </row>
    <row r="136" s="2" customFormat="1" ht="24.15" customHeight="1">
      <c r="A136" s="39"/>
      <c r="B136" s="40"/>
      <c r="C136" s="229" t="s">
        <v>422</v>
      </c>
      <c r="D136" s="229" t="s">
        <v>234</v>
      </c>
      <c r="E136" s="230" t="s">
        <v>4094</v>
      </c>
      <c r="F136" s="231" t="s">
        <v>4095</v>
      </c>
      <c r="G136" s="232" t="s">
        <v>2228</v>
      </c>
      <c r="H136" s="233">
        <v>40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633</v>
      </c>
    </row>
    <row r="137" s="2" customFormat="1" ht="33" customHeight="1">
      <c r="A137" s="39"/>
      <c r="B137" s="40"/>
      <c r="C137" s="229" t="s">
        <v>429</v>
      </c>
      <c r="D137" s="229" t="s">
        <v>234</v>
      </c>
      <c r="E137" s="230" t="s">
        <v>4096</v>
      </c>
      <c r="F137" s="231" t="s">
        <v>1918</v>
      </c>
      <c r="G137" s="232" t="s">
        <v>293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642</v>
      </c>
    </row>
    <row r="138" s="2" customFormat="1" ht="24.15" customHeight="1">
      <c r="A138" s="39"/>
      <c r="B138" s="40"/>
      <c r="C138" s="229" t="s">
        <v>436</v>
      </c>
      <c r="D138" s="229" t="s">
        <v>234</v>
      </c>
      <c r="E138" s="230" t="s">
        <v>1978</v>
      </c>
      <c r="F138" s="231" t="s">
        <v>1934</v>
      </c>
      <c r="G138" s="232" t="s">
        <v>164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654</v>
      </c>
    </row>
    <row r="139" s="2" customFormat="1" ht="21.75" customHeight="1">
      <c r="A139" s="39"/>
      <c r="B139" s="40"/>
      <c r="C139" s="229" t="s">
        <v>444</v>
      </c>
      <c r="D139" s="229" t="s">
        <v>234</v>
      </c>
      <c r="E139" s="230" t="s">
        <v>4097</v>
      </c>
      <c r="F139" s="231" t="s">
        <v>1936</v>
      </c>
      <c r="G139" s="232" t="s">
        <v>164</v>
      </c>
      <c r="H139" s="233">
        <v>20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662</v>
      </c>
    </row>
    <row r="140" s="2" customFormat="1" ht="24.15" customHeight="1">
      <c r="A140" s="39"/>
      <c r="B140" s="40"/>
      <c r="C140" s="229" t="s">
        <v>450</v>
      </c>
      <c r="D140" s="229" t="s">
        <v>234</v>
      </c>
      <c r="E140" s="230" t="s">
        <v>4098</v>
      </c>
      <c r="F140" s="231" t="s">
        <v>1938</v>
      </c>
      <c r="G140" s="232" t="s">
        <v>1939</v>
      </c>
      <c r="H140" s="307"/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686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4099</v>
      </c>
      <c r="F141" s="227" t="s">
        <v>4100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SUM(P142:P147)</f>
        <v>0</v>
      </c>
      <c r="Q141" s="221"/>
      <c r="R141" s="222">
        <f>SUM(R142:R147)</f>
        <v>0</v>
      </c>
      <c r="S141" s="221"/>
      <c r="T141" s="223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232</v>
      </c>
      <c r="BK141" s="226">
        <f>SUM(BK142:BK147)</f>
        <v>0</v>
      </c>
    </row>
    <row r="142" s="2" customFormat="1" ht="24.15" customHeight="1">
      <c r="A142" s="39"/>
      <c r="B142" s="40"/>
      <c r="C142" s="229" t="s">
        <v>455</v>
      </c>
      <c r="D142" s="229" t="s">
        <v>234</v>
      </c>
      <c r="E142" s="230" t="s">
        <v>4101</v>
      </c>
      <c r="F142" s="231" t="s">
        <v>4102</v>
      </c>
      <c r="G142" s="232" t="s">
        <v>164</v>
      </c>
      <c r="H142" s="233">
        <v>30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697</v>
      </c>
    </row>
    <row r="143" s="2" customFormat="1" ht="21.75" customHeight="1">
      <c r="A143" s="39"/>
      <c r="B143" s="40"/>
      <c r="C143" s="229" t="s">
        <v>460</v>
      </c>
      <c r="D143" s="229" t="s">
        <v>234</v>
      </c>
      <c r="E143" s="230" t="s">
        <v>4103</v>
      </c>
      <c r="F143" s="231" t="s">
        <v>4104</v>
      </c>
      <c r="G143" s="232" t="s">
        <v>964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706</v>
      </c>
    </row>
    <row r="144" s="2" customFormat="1" ht="24.15" customHeight="1">
      <c r="A144" s="39"/>
      <c r="B144" s="40"/>
      <c r="C144" s="229" t="s">
        <v>466</v>
      </c>
      <c r="D144" s="229" t="s">
        <v>234</v>
      </c>
      <c r="E144" s="230" t="s">
        <v>4105</v>
      </c>
      <c r="F144" s="231" t="s">
        <v>4106</v>
      </c>
      <c r="G144" s="232" t="s">
        <v>164</v>
      </c>
      <c r="H144" s="233">
        <v>30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716</v>
      </c>
    </row>
    <row r="145" s="2" customFormat="1" ht="16.5" customHeight="1">
      <c r="A145" s="39"/>
      <c r="B145" s="40"/>
      <c r="C145" s="229" t="s">
        <v>475</v>
      </c>
      <c r="D145" s="229" t="s">
        <v>234</v>
      </c>
      <c r="E145" s="230" t="s">
        <v>4107</v>
      </c>
      <c r="F145" s="231" t="s">
        <v>4108</v>
      </c>
      <c r="G145" s="232" t="s">
        <v>293</v>
      </c>
      <c r="H145" s="233">
        <v>6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724</v>
      </c>
    </row>
    <row r="146" s="2" customFormat="1" ht="24.15" customHeight="1">
      <c r="A146" s="39"/>
      <c r="B146" s="40"/>
      <c r="C146" s="229" t="s">
        <v>480</v>
      </c>
      <c r="D146" s="229" t="s">
        <v>234</v>
      </c>
      <c r="E146" s="230" t="s">
        <v>4094</v>
      </c>
      <c r="F146" s="231" t="s">
        <v>4095</v>
      </c>
      <c r="G146" s="232" t="s">
        <v>2228</v>
      </c>
      <c r="H146" s="233">
        <v>40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734</v>
      </c>
    </row>
    <row r="147" s="2" customFormat="1" ht="24.15" customHeight="1">
      <c r="A147" s="39"/>
      <c r="B147" s="40"/>
      <c r="C147" s="229" t="s">
        <v>484</v>
      </c>
      <c r="D147" s="229" t="s">
        <v>234</v>
      </c>
      <c r="E147" s="230" t="s">
        <v>4098</v>
      </c>
      <c r="F147" s="231" t="s">
        <v>1938</v>
      </c>
      <c r="G147" s="232" t="s">
        <v>1939</v>
      </c>
      <c r="H147" s="307"/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745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4109</v>
      </c>
      <c r="F148" s="227" t="s">
        <v>4110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232</v>
      </c>
      <c r="BK148" s="226">
        <f>SUM(BK149:BK157)</f>
        <v>0</v>
      </c>
    </row>
    <row r="149" s="2" customFormat="1" ht="21.75" customHeight="1">
      <c r="A149" s="39"/>
      <c r="B149" s="40"/>
      <c r="C149" s="229" t="s">
        <v>491</v>
      </c>
      <c r="D149" s="229" t="s">
        <v>234</v>
      </c>
      <c r="E149" s="230" t="s">
        <v>4111</v>
      </c>
      <c r="F149" s="231" t="s">
        <v>4112</v>
      </c>
      <c r="G149" s="232" t="s">
        <v>1982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754</v>
      </c>
    </row>
    <row r="150" s="2" customFormat="1" ht="24.15" customHeight="1">
      <c r="A150" s="39"/>
      <c r="B150" s="40"/>
      <c r="C150" s="229" t="s">
        <v>495</v>
      </c>
      <c r="D150" s="229" t="s">
        <v>234</v>
      </c>
      <c r="E150" s="230" t="s">
        <v>4113</v>
      </c>
      <c r="F150" s="231" t="s">
        <v>4114</v>
      </c>
      <c r="G150" s="232" t="s">
        <v>164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761</v>
      </c>
    </row>
    <row r="151" s="2" customFormat="1" ht="24.15" customHeight="1">
      <c r="A151" s="39"/>
      <c r="B151" s="40"/>
      <c r="C151" s="229" t="s">
        <v>500</v>
      </c>
      <c r="D151" s="229" t="s">
        <v>234</v>
      </c>
      <c r="E151" s="230" t="s">
        <v>4115</v>
      </c>
      <c r="F151" s="231" t="s">
        <v>4116</v>
      </c>
      <c r="G151" s="232" t="s">
        <v>1049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778</v>
      </c>
    </row>
    <row r="152" s="2" customFormat="1" ht="24.15" customHeight="1">
      <c r="A152" s="39"/>
      <c r="B152" s="40"/>
      <c r="C152" s="229" t="s">
        <v>505</v>
      </c>
      <c r="D152" s="229" t="s">
        <v>234</v>
      </c>
      <c r="E152" s="230" t="s">
        <v>4117</v>
      </c>
      <c r="F152" s="231" t="s">
        <v>4118</v>
      </c>
      <c r="G152" s="232" t="s">
        <v>164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787</v>
      </c>
    </row>
    <row r="153" s="2" customFormat="1" ht="21.75" customHeight="1">
      <c r="A153" s="39"/>
      <c r="B153" s="40"/>
      <c r="C153" s="229" t="s">
        <v>509</v>
      </c>
      <c r="D153" s="229" t="s">
        <v>234</v>
      </c>
      <c r="E153" s="230" t="s">
        <v>4097</v>
      </c>
      <c r="F153" s="231" t="s">
        <v>1936</v>
      </c>
      <c r="G153" s="232" t="s">
        <v>164</v>
      </c>
      <c r="H153" s="233">
        <v>15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797</v>
      </c>
    </row>
    <row r="154" s="2" customFormat="1" ht="21.75" customHeight="1">
      <c r="A154" s="39"/>
      <c r="B154" s="40"/>
      <c r="C154" s="229" t="s">
        <v>514</v>
      </c>
      <c r="D154" s="229" t="s">
        <v>234</v>
      </c>
      <c r="E154" s="230" t="s">
        <v>2012</v>
      </c>
      <c r="F154" s="231" t="s">
        <v>4119</v>
      </c>
      <c r="G154" s="232" t="s">
        <v>164</v>
      </c>
      <c r="H154" s="233">
        <v>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807</v>
      </c>
    </row>
    <row r="155" s="2" customFormat="1" ht="16.5" customHeight="1">
      <c r="A155" s="39"/>
      <c r="B155" s="40"/>
      <c r="C155" s="229" t="s">
        <v>518</v>
      </c>
      <c r="D155" s="229" t="s">
        <v>234</v>
      </c>
      <c r="E155" s="230" t="s">
        <v>4120</v>
      </c>
      <c r="F155" s="231" t="s">
        <v>4121</v>
      </c>
      <c r="G155" s="232" t="s">
        <v>964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816</v>
      </c>
    </row>
    <row r="156" s="2" customFormat="1" ht="16.5" customHeight="1">
      <c r="A156" s="39"/>
      <c r="B156" s="40"/>
      <c r="C156" s="229" t="s">
        <v>525</v>
      </c>
      <c r="D156" s="229" t="s">
        <v>234</v>
      </c>
      <c r="E156" s="230" t="s">
        <v>4122</v>
      </c>
      <c r="F156" s="231" t="s">
        <v>4123</v>
      </c>
      <c r="G156" s="232" t="s">
        <v>164</v>
      </c>
      <c r="H156" s="233">
        <v>15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824</v>
      </c>
    </row>
    <row r="157" s="2" customFormat="1" ht="16.5" customHeight="1">
      <c r="A157" s="39"/>
      <c r="B157" s="40"/>
      <c r="C157" s="229" t="s">
        <v>529</v>
      </c>
      <c r="D157" s="229" t="s">
        <v>234</v>
      </c>
      <c r="E157" s="230" t="s">
        <v>2216</v>
      </c>
      <c r="F157" s="231" t="s">
        <v>4124</v>
      </c>
      <c r="G157" s="232" t="s">
        <v>1939</v>
      </c>
      <c r="H157" s="307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833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4125</v>
      </c>
      <c r="F158" s="227" t="s">
        <v>2197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83</v>
      </c>
      <c r="AT158" s="225" t="s">
        <v>75</v>
      </c>
      <c r="AU158" s="225" t="s">
        <v>83</v>
      </c>
      <c r="AY158" s="224" t="s">
        <v>232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536</v>
      </c>
      <c r="D159" s="229" t="s">
        <v>234</v>
      </c>
      <c r="E159" s="230" t="s">
        <v>2198</v>
      </c>
      <c r="F159" s="231" t="s">
        <v>2199</v>
      </c>
      <c r="G159" s="232" t="s">
        <v>164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844</v>
      </c>
    </row>
    <row r="160" s="2" customFormat="1" ht="16.5" customHeight="1">
      <c r="A160" s="39"/>
      <c r="B160" s="40"/>
      <c r="C160" s="229" t="s">
        <v>541</v>
      </c>
      <c r="D160" s="229" t="s">
        <v>234</v>
      </c>
      <c r="E160" s="230" t="s">
        <v>2201</v>
      </c>
      <c r="F160" s="231" t="s">
        <v>2202</v>
      </c>
      <c r="G160" s="232" t="s">
        <v>164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852</v>
      </c>
    </row>
    <row r="161" s="2" customFormat="1" ht="24.15" customHeight="1">
      <c r="A161" s="39"/>
      <c r="B161" s="40"/>
      <c r="C161" s="229" t="s">
        <v>547</v>
      </c>
      <c r="D161" s="229" t="s">
        <v>234</v>
      </c>
      <c r="E161" s="230" t="s">
        <v>2204</v>
      </c>
      <c r="F161" s="231" t="s">
        <v>2205</v>
      </c>
      <c r="G161" s="232" t="s">
        <v>164</v>
      </c>
      <c r="H161" s="233">
        <v>20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860</v>
      </c>
    </row>
    <row r="162" s="2" customFormat="1" ht="24.15" customHeight="1">
      <c r="A162" s="39"/>
      <c r="B162" s="40"/>
      <c r="C162" s="229" t="s">
        <v>553</v>
      </c>
      <c r="D162" s="229" t="s">
        <v>234</v>
      </c>
      <c r="E162" s="230" t="s">
        <v>4126</v>
      </c>
      <c r="F162" s="231" t="s">
        <v>2217</v>
      </c>
      <c r="G162" s="232" t="s">
        <v>1939</v>
      </c>
      <c r="H162" s="307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868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2224</v>
      </c>
      <c r="F163" s="227" t="s">
        <v>2225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232</v>
      </c>
      <c r="BK163" s="226">
        <f>SUM(BK164:BK166)</f>
        <v>0</v>
      </c>
    </row>
    <row r="164" s="2" customFormat="1" ht="24.15" customHeight="1">
      <c r="A164" s="39"/>
      <c r="B164" s="40"/>
      <c r="C164" s="229" t="s">
        <v>574</v>
      </c>
      <c r="D164" s="229" t="s">
        <v>234</v>
      </c>
      <c r="E164" s="230" t="s">
        <v>2226</v>
      </c>
      <c r="F164" s="231" t="s">
        <v>2351</v>
      </c>
      <c r="G164" s="232" t="s">
        <v>2228</v>
      </c>
      <c r="H164" s="233">
        <v>80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876</v>
      </c>
    </row>
    <row r="165" s="2" customFormat="1" ht="16.5" customHeight="1">
      <c r="A165" s="39"/>
      <c r="B165" s="40"/>
      <c r="C165" s="229" t="s">
        <v>580</v>
      </c>
      <c r="D165" s="229" t="s">
        <v>234</v>
      </c>
      <c r="E165" s="230" t="s">
        <v>2230</v>
      </c>
      <c r="F165" s="231" t="s">
        <v>2231</v>
      </c>
      <c r="G165" s="232" t="s">
        <v>1982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885</v>
      </c>
    </row>
    <row r="166" s="2" customFormat="1" ht="16.5" customHeight="1">
      <c r="A166" s="39"/>
      <c r="B166" s="40"/>
      <c r="C166" s="229" t="s">
        <v>584</v>
      </c>
      <c r="D166" s="229" t="s">
        <v>234</v>
      </c>
      <c r="E166" s="230" t="s">
        <v>2233</v>
      </c>
      <c r="F166" s="231" t="s">
        <v>2234</v>
      </c>
      <c r="G166" s="232" t="s">
        <v>2228</v>
      </c>
      <c r="H166" s="233">
        <v>10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893</v>
      </c>
    </row>
    <row r="167" s="12" customFormat="1" ht="22.8" customHeight="1">
      <c r="A167" s="12"/>
      <c r="B167" s="213"/>
      <c r="C167" s="214"/>
      <c r="D167" s="215" t="s">
        <v>75</v>
      </c>
      <c r="E167" s="227" t="s">
        <v>2236</v>
      </c>
      <c r="F167" s="227" t="s">
        <v>2237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SUM(P168:P169)</f>
        <v>0</v>
      </c>
      <c r="Q167" s="221"/>
      <c r="R167" s="222">
        <f>SUM(R168:R169)</f>
        <v>0</v>
      </c>
      <c r="S167" s="221"/>
      <c r="T167" s="22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83</v>
      </c>
      <c r="AT167" s="225" t="s">
        <v>75</v>
      </c>
      <c r="AU167" s="225" t="s">
        <v>83</v>
      </c>
      <c r="AY167" s="224" t="s">
        <v>232</v>
      </c>
      <c r="BK167" s="226">
        <f>SUM(BK168:BK169)</f>
        <v>0</v>
      </c>
    </row>
    <row r="168" s="2" customFormat="1" ht="24.15" customHeight="1">
      <c r="A168" s="39"/>
      <c r="B168" s="40"/>
      <c r="C168" s="229" t="s">
        <v>588</v>
      </c>
      <c r="D168" s="229" t="s">
        <v>234</v>
      </c>
      <c r="E168" s="230" t="s">
        <v>2238</v>
      </c>
      <c r="F168" s="231" t="s">
        <v>2239</v>
      </c>
      <c r="G168" s="232" t="s">
        <v>164</v>
      </c>
      <c r="H168" s="233">
        <v>430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909</v>
      </c>
    </row>
    <row r="169" s="2" customFormat="1" ht="24.15" customHeight="1">
      <c r="A169" s="39"/>
      <c r="B169" s="40"/>
      <c r="C169" s="229" t="s">
        <v>592</v>
      </c>
      <c r="D169" s="229" t="s">
        <v>234</v>
      </c>
      <c r="E169" s="230" t="s">
        <v>2241</v>
      </c>
      <c r="F169" s="231" t="s">
        <v>2242</v>
      </c>
      <c r="G169" s="232" t="s">
        <v>2243</v>
      </c>
      <c r="H169" s="233">
        <v>1</v>
      </c>
      <c r="I169" s="234"/>
      <c r="J169" s="235">
        <f>ROUND(I169*H169,2)</f>
        <v>0</v>
      </c>
      <c r="K169" s="236"/>
      <c r="L169" s="45"/>
      <c r="M169" s="302" t="s">
        <v>1</v>
      </c>
      <c r="N169" s="303" t="s">
        <v>41</v>
      </c>
      <c r="O169" s="304"/>
      <c r="P169" s="305">
        <f>O169*H169</f>
        <v>0</v>
      </c>
      <c r="Q169" s="305">
        <v>0</v>
      </c>
      <c r="R169" s="305">
        <f>Q169*H169</f>
        <v>0</v>
      </c>
      <c r="S169" s="305">
        <v>0</v>
      </c>
      <c r="T169" s="30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917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9yCUmeek6yBhLk/Wj+GxIJ8Nr3I1ZKm95Ywg5vkinMwaI3noOCP7DMs6CV0CFhq8qDCLJbT9oMXAZrUs9w1a2w==" hashValue="b69yJ25DT3IjzIIs2IVr07kDZvboZ82Mdy65fUdHi5NiFAJ905/d5mfuOuY9ht3GMeHOW8baZMvGupjwcPUZOg==" algorithmName="SHA-512" password="CC35"/>
  <autoFilter ref="C127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181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4127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4128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217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181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19. 3. 2025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218</v>
      </c>
      <c r="D120" s="204" t="s">
        <v>61</v>
      </c>
      <c r="E120" s="204" t="s">
        <v>57</v>
      </c>
      <c r="F120" s="204" t="s">
        <v>58</v>
      </c>
      <c r="G120" s="204" t="s">
        <v>219</v>
      </c>
      <c r="H120" s="204" t="s">
        <v>220</v>
      </c>
      <c r="I120" s="204" t="s">
        <v>221</v>
      </c>
      <c r="J120" s="205" t="s">
        <v>193</v>
      </c>
      <c r="K120" s="206" t="s">
        <v>222</v>
      </c>
      <c r="L120" s="207"/>
      <c r="M120" s="101" t="s">
        <v>1</v>
      </c>
      <c r="N120" s="102" t="s">
        <v>40</v>
      </c>
      <c r="O120" s="102" t="s">
        <v>223</v>
      </c>
      <c r="P120" s="102" t="s">
        <v>224</v>
      </c>
      <c r="Q120" s="102" t="s">
        <v>225</v>
      </c>
      <c r="R120" s="102" t="s">
        <v>226</v>
      </c>
      <c r="S120" s="102" t="s">
        <v>227</v>
      </c>
      <c r="T120" s="103" t="s">
        <v>228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229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195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75</v>
      </c>
      <c r="E122" s="216" t="s">
        <v>4129</v>
      </c>
      <c r="F122" s="216" t="s">
        <v>4130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83</v>
      </c>
      <c r="AT122" s="225" t="s">
        <v>75</v>
      </c>
      <c r="AU122" s="225" t="s">
        <v>76</v>
      </c>
      <c r="AY122" s="224" t="s">
        <v>232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83</v>
      </c>
      <c r="D123" s="229" t="s">
        <v>234</v>
      </c>
      <c r="E123" s="230" t="s">
        <v>4131</v>
      </c>
      <c r="F123" s="231" t="s">
        <v>4132</v>
      </c>
      <c r="G123" s="232" t="s">
        <v>1982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41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4133</v>
      </c>
      <c r="AT123" s="241" t="s">
        <v>234</v>
      </c>
      <c r="AU123" s="241" t="s">
        <v>83</v>
      </c>
      <c r="AY123" s="18" t="s">
        <v>232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83</v>
      </c>
      <c r="BK123" s="242">
        <f>ROUND(I123*H123,2)</f>
        <v>0</v>
      </c>
      <c r="BL123" s="18" t="s">
        <v>4133</v>
      </c>
      <c r="BM123" s="241" t="s">
        <v>4134</v>
      </c>
    </row>
    <row r="124" s="2" customFormat="1" ht="16.5" customHeight="1">
      <c r="A124" s="39"/>
      <c r="B124" s="40"/>
      <c r="C124" s="229" t="s">
        <v>85</v>
      </c>
      <c r="D124" s="229" t="s">
        <v>234</v>
      </c>
      <c r="E124" s="230" t="s">
        <v>4135</v>
      </c>
      <c r="F124" s="231" t="s">
        <v>4136</v>
      </c>
      <c r="G124" s="232" t="s">
        <v>1982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4133</v>
      </c>
      <c r="AT124" s="241" t="s">
        <v>234</v>
      </c>
      <c r="AU124" s="241" t="s">
        <v>83</v>
      </c>
      <c r="AY124" s="18" t="s">
        <v>232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4133</v>
      </c>
      <c r="BM124" s="241" t="s">
        <v>4137</v>
      </c>
    </row>
    <row r="125" s="2" customFormat="1" ht="16.5" customHeight="1">
      <c r="A125" s="39"/>
      <c r="B125" s="40"/>
      <c r="C125" s="229" t="s">
        <v>244</v>
      </c>
      <c r="D125" s="229" t="s">
        <v>234</v>
      </c>
      <c r="E125" s="230" t="s">
        <v>4138</v>
      </c>
      <c r="F125" s="231" t="s">
        <v>4139</v>
      </c>
      <c r="G125" s="232" t="s">
        <v>1982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4133</v>
      </c>
      <c r="AT125" s="241" t="s">
        <v>234</v>
      </c>
      <c r="AU125" s="241" t="s">
        <v>83</v>
      </c>
      <c r="AY125" s="18" t="s">
        <v>232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4133</v>
      </c>
      <c r="BM125" s="241" t="s">
        <v>4140</v>
      </c>
    </row>
    <row r="126" s="2" customFormat="1" ht="66.75" customHeight="1">
      <c r="A126" s="39"/>
      <c r="B126" s="40"/>
      <c r="C126" s="229" t="s">
        <v>237</v>
      </c>
      <c r="D126" s="229" t="s">
        <v>234</v>
      </c>
      <c r="E126" s="230" t="s">
        <v>4058</v>
      </c>
      <c r="F126" s="231" t="s">
        <v>4141</v>
      </c>
      <c r="G126" s="232" t="s">
        <v>1982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4133</v>
      </c>
      <c r="AT126" s="241" t="s">
        <v>234</v>
      </c>
      <c r="AU126" s="241" t="s">
        <v>83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4133</v>
      </c>
      <c r="BM126" s="241" t="s">
        <v>4142</v>
      </c>
    </row>
    <row r="127" s="2" customFormat="1" ht="37.8" customHeight="1">
      <c r="A127" s="39"/>
      <c r="B127" s="40"/>
      <c r="C127" s="229" t="s">
        <v>252</v>
      </c>
      <c r="D127" s="229" t="s">
        <v>234</v>
      </c>
      <c r="E127" s="230" t="s">
        <v>4143</v>
      </c>
      <c r="F127" s="231" t="s">
        <v>4144</v>
      </c>
      <c r="G127" s="232" t="s">
        <v>1982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4133</v>
      </c>
      <c r="AT127" s="241" t="s">
        <v>234</v>
      </c>
      <c r="AU127" s="241" t="s">
        <v>83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4133</v>
      </c>
      <c r="BM127" s="241" t="s">
        <v>4145</v>
      </c>
    </row>
    <row r="128" s="2" customFormat="1" ht="37.8" customHeight="1">
      <c r="A128" s="39"/>
      <c r="B128" s="40"/>
      <c r="C128" s="229" t="s">
        <v>290</v>
      </c>
      <c r="D128" s="229" t="s">
        <v>234</v>
      </c>
      <c r="E128" s="230" t="s">
        <v>4146</v>
      </c>
      <c r="F128" s="231" t="s">
        <v>4147</v>
      </c>
      <c r="G128" s="232" t="s">
        <v>1982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4133</v>
      </c>
      <c r="AT128" s="241" t="s">
        <v>234</v>
      </c>
      <c r="AU128" s="241" t="s">
        <v>83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4133</v>
      </c>
      <c r="BM128" s="241" t="s">
        <v>4148</v>
      </c>
    </row>
    <row r="129" s="2" customFormat="1" ht="16.5" customHeight="1">
      <c r="A129" s="39"/>
      <c r="B129" s="40"/>
      <c r="C129" s="229" t="s">
        <v>259</v>
      </c>
      <c r="D129" s="229" t="s">
        <v>234</v>
      </c>
      <c r="E129" s="230" t="s">
        <v>4149</v>
      </c>
      <c r="F129" s="231" t="s">
        <v>4150</v>
      </c>
      <c r="G129" s="232" t="s">
        <v>1982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4133</v>
      </c>
      <c r="AT129" s="241" t="s">
        <v>234</v>
      </c>
      <c r="AU129" s="241" t="s">
        <v>83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4133</v>
      </c>
      <c r="BM129" s="241" t="s">
        <v>4151</v>
      </c>
    </row>
    <row r="130" s="2" customFormat="1" ht="16.5" customHeight="1">
      <c r="A130" s="39"/>
      <c r="B130" s="40"/>
      <c r="C130" s="229" t="s">
        <v>267</v>
      </c>
      <c r="D130" s="229" t="s">
        <v>234</v>
      </c>
      <c r="E130" s="230" t="s">
        <v>4152</v>
      </c>
      <c r="F130" s="231" t="s">
        <v>4153</v>
      </c>
      <c r="G130" s="232" t="s">
        <v>1982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4133</v>
      </c>
      <c r="AT130" s="241" t="s">
        <v>234</v>
      </c>
      <c r="AU130" s="241" t="s">
        <v>83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4133</v>
      </c>
      <c r="BM130" s="241" t="s">
        <v>4154</v>
      </c>
    </row>
    <row r="131" s="2" customFormat="1" ht="37.8" customHeight="1">
      <c r="A131" s="39"/>
      <c r="B131" s="40"/>
      <c r="C131" s="229" t="s">
        <v>273</v>
      </c>
      <c r="D131" s="229" t="s">
        <v>234</v>
      </c>
      <c r="E131" s="230" t="s">
        <v>4155</v>
      </c>
      <c r="F131" s="231" t="s">
        <v>4156</v>
      </c>
      <c r="G131" s="232" t="s">
        <v>1982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4133</v>
      </c>
      <c r="AT131" s="241" t="s">
        <v>234</v>
      </c>
      <c r="AU131" s="241" t="s">
        <v>83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4133</v>
      </c>
      <c r="BM131" s="241" t="s">
        <v>4157</v>
      </c>
    </row>
    <row r="132" s="2" customFormat="1" ht="24.15" customHeight="1">
      <c r="A132" s="39"/>
      <c r="B132" s="40"/>
      <c r="C132" s="229" t="s">
        <v>281</v>
      </c>
      <c r="D132" s="229" t="s">
        <v>234</v>
      </c>
      <c r="E132" s="230" t="s">
        <v>4158</v>
      </c>
      <c r="F132" s="231" t="s">
        <v>4159</v>
      </c>
      <c r="G132" s="232" t="s">
        <v>1982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4133</v>
      </c>
      <c r="AT132" s="241" t="s">
        <v>234</v>
      </c>
      <c r="AU132" s="241" t="s">
        <v>83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4133</v>
      </c>
      <c r="BM132" s="241" t="s">
        <v>4160</v>
      </c>
    </row>
    <row r="133" s="2" customFormat="1" ht="33" customHeight="1">
      <c r="A133" s="39"/>
      <c r="B133" s="40"/>
      <c r="C133" s="229" t="s">
        <v>285</v>
      </c>
      <c r="D133" s="229" t="s">
        <v>234</v>
      </c>
      <c r="E133" s="230" t="s">
        <v>4161</v>
      </c>
      <c r="F133" s="231" t="s">
        <v>4162</v>
      </c>
      <c r="G133" s="232" t="s">
        <v>1982</v>
      </c>
      <c r="H133" s="233">
        <v>1</v>
      </c>
      <c r="I133" s="234"/>
      <c r="J133" s="235">
        <f>ROUND(I133*H133,2)</f>
        <v>0</v>
      </c>
      <c r="K133" s="236"/>
      <c r="L133" s="45"/>
      <c r="M133" s="302" t="s">
        <v>1</v>
      </c>
      <c r="N133" s="303" t="s">
        <v>41</v>
      </c>
      <c r="O133" s="304"/>
      <c r="P133" s="305">
        <f>O133*H133</f>
        <v>0</v>
      </c>
      <c r="Q133" s="305">
        <v>0</v>
      </c>
      <c r="R133" s="305">
        <f>Q133*H133</f>
        <v>0</v>
      </c>
      <c r="S133" s="305">
        <v>0</v>
      </c>
      <c r="T133" s="30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4133</v>
      </c>
      <c r="AT133" s="241" t="s">
        <v>234</v>
      </c>
      <c r="AU133" s="241" t="s">
        <v>83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4133</v>
      </c>
      <c r="BM133" s="241" t="s">
        <v>4163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Q53uBX+CL+k2TOD1ggJ44xscGm3X++4YHxF0KlnU7cb3l+TlW3dh6ytv/BqsIbRKxCeOPIWQM+6A4Sh3bOwwSg==" hashValue="CPiukyBtGWUaaerb/kqZSLQmft7LGgm96SjOkfGPSPqRl7R3QS10DGkuwSKv6ePMtBYIqdi5+b8Ru6A9rV7ciQ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ROUND((SUM(BE135:BE345)),  2)</f>
        <v>0</v>
      </c>
      <c r="G35" s="39"/>
      <c r="H35" s="39"/>
      <c r="I35" s="166">
        <v>0.20999999999999999</v>
      </c>
      <c r="J35" s="165">
        <f>ROUND(((SUM(BE135:BE345))*I35),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ROUND((SUM(BF135:BF345)),  2)</f>
        <v>0</v>
      </c>
      <c r="G36" s="39"/>
      <c r="H36" s="39"/>
      <c r="I36" s="166">
        <v>0.12</v>
      </c>
      <c r="J36" s="165">
        <f>ROUND(((SUM(BF135:BF345))*I36),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ROUND((SUM(BG135:BG345)),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ROUND((SUM(BH135:BH345)),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ROUND((SUM(BI135:BI345)),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199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202</v>
      </c>
      <c r="E101" s="198"/>
      <c r="F101" s="198"/>
      <c r="G101" s="198"/>
      <c r="H101" s="198"/>
      <c r="I101" s="198"/>
      <c r="J101" s="199">
        <f>J150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203</v>
      </c>
      <c r="E102" s="198"/>
      <c r="F102" s="198"/>
      <c r="G102" s="198"/>
      <c r="H102" s="198"/>
      <c r="I102" s="198"/>
      <c r="J102" s="199">
        <f>J162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205</v>
      </c>
      <c r="E103" s="198"/>
      <c r="F103" s="198"/>
      <c r="G103" s="198"/>
      <c r="H103" s="198"/>
      <c r="I103" s="198"/>
      <c r="J103" s="199">
        <f>J179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206</v>
      </c>
      <c r="E104" s="193"/>
      <c r="F104" s="193"/>
      <c r="G104" s="193"/>
      <c r="H104" s="193"/>
      <c r="I104" s="193"/>
      <c r="J104" s="194">
        <f>J181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209</v>
      </c>
      <c r="E105" s="198"/>
      <c r="F105" s="198"/>
      <c r="G105" s="198"/>
      <c r="H105" s="198"/>
      <c r="I105" s="198"/>
      <c r="J105" s="199">
        <f>J182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4166</v>
      </c>
      <c r="E106" s="198"/>
      <c r="F106" s="198"/>
      <c r="G106" s="198"/>
      <c r="H106" s="198"/>
      <c r="I106" s="198"/>
      <c r="J106" s="199">
        <f>J205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4167</v>
      </c>
      <c r="E107" s="198"/>
      <c r="F107" s="198"/>
      <c r="G107" s="198"/>
      <c r="H107" s="198"/>
      <c r="I107" s="198"/>
      <c r="J107" s="199">
        <f>J222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210</v>
      </c>
      <c r="E108" s="198"/>
      <c r="F108" s="198"/>
      <c r="G108" s="198"/>
      <c r="H108" s="198"/>
      <c r="I108" s="198"/>
      <c r="J108" s="199">
        <f>J242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211</v>
      </c>
      <c r="E109" s="198"/>
      <c r="F109" s="198"/>
      <c r="G109" s="198"/>
      <c r="H109" s="198"/>
      <c r="I109" s="198"/>
      <c r="J109" s="199">
        <f>J256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212</v>
      </c>
      <c r="E110" s="198"/>
      <c r="F110" s="198"/>
      <c r="G110" s="198"/>
      <c r="H110" s="198"/>
      <c r="I110" s="198"/>
      <c r="J110" s="199">
        <f>J281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214</v>
      </c>
      <c r="E111" s="198"/>
      <c r="F111" s="198"/>
      <c r="G111" s="198"/>
      <c r="H111" s="198"/>
      <c r="I111" s="198"/>
      <c r="J111" s="199">
        <f>J326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215</v>
      </c>
      <c r="E112" s="198"/>
      <c r="F112" s="198"/>
      <c r="G112" s="198"/>
      <c r="H112" s="198"/>
      <c r="I112" s="198"/>
      <c r="J112" s="199">
        <f>J336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216</v>
      </c>
      <c r="E113" s="198"/>
      <c r="F113" s="198"/>
      <c r="G113" s="198"/>
      <c r="H113" s="198"/>
      <c r="I113" s="198"/>
      <c r="J113" s="199">
        <f>J341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Parkoviště pro zaměstnance a heliport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178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4164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184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D.1.1.1 - Architektonicko-stavební část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České Budějovice</v>
      </c>
      <c r="G129" s="41"/>
      <c r="H129" s="41"/>
      <c r="I129" s="33" t="s">
        <v>22</v>
      </c>
      <c r="J129" s="80" t="str">
        <f>IF(J14="","",J14)</f>
        <v>19. 3. 2025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Nemocnice České Budějovice</v>
      </c>
      <c r="G131" s="41"/>
      <c r="H131" s="41"/>
      <c r="I131" s="33" t="s">
        <v>30</v>
      </c>
      <c r="J131" s="37" t="str">
        <f>E23</f>
        <v>AGP nova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QSB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218</v>
      </c>
      <c r="D134" s="204" t="s">
        <v>61</v>
      </c>
      <c r="E134" s="204" t="s">
        <v>57</v>
      </c>
      <c r="F134" s="204" t="s">
        <v>58</v>
      </c>
      <c r="G134" s="204" t="s">
        <v>219</v>
      </c>
      <c r="H134" s="204" t="s">
        <v>220</v>
      </c>
      <c r="I134" s="204" t="s">
        <v>221</v>
      </c>
      <c r="J134" s="205" t="s">
        <v>193</v>
      </c>
      <c r="K134" s="206" t="s">
        <v>222</v>
      </c>
      <c r="L134" s="207"/>
      <c r="M134" s="101" t="s">
        <v>1</v>
      </c>
      <c r="N134" s="102" t="s">
        <v>40</v>
      </c>
      <c r="O134" s="102" t="s">
        <v>223</v>
      </c>
      <c r="P134" s="102" t="s">
        <v>224</v>
      </c>
      <c r="Q134" s="102" t="s">
        <v>225</v>
      </c>
      <c r="R134" s="102" t="s">
        <v>226</v>
      </c>
      <c r="S134" s="102" t="s">
        <v>227</v>
      </c>
      <c r="T134" s="103" t="s">
        <v>228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229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P136+P181</f>
        <v>0</v>
      </c>
      <c r="Q135" s="105"/>
      <c r="R135" s="210">
        <f>R136+R181</f>
        <v>146.77035024999998</v>
      </c>
      <c r="S135" s="105"/>
      <c r="T135" s="211">
        <f>T136+T181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195</v>
      </c>
      <c r="BK135" s="212">
        <f>BK136+BK181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230</v>
      </c>
      <c r="F136" s="216" t="s">
        <v>231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P137+P150+P162+P179</f>
        <v>0</v>
      </c>
      <c r="Q136" s="221"/>
      <c r="R136" s="222">
        <f>R137+R150+R162+R179</f>
        <v>39.23426284</v>
      </c>
      <c r="S136" s="221"/>
      <c r="T136" s="223">
        <f>T137+T150+T162+T179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232</v>
      </c>
      <c r="BK136" s="226">
        <f>BK137+BK150+BK162+BK179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244</v>
      </c>
      <c r="F137" s="227" t="s">
        <v>349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SUM(P138:P149)</f>
        <v>0</v>
      </c>
      <c r="Q137" s="221"/>
      <c r="R137" s="222">
        <f>SUM(R138:R149)</f>
        <v>35.936432840000002</v>
      </c>
      <c r="S137" s="221"/>
      <c r="T137" s="223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232</v>
      </c>
      <c r="BK137" s="226">
        <f>SUM(BK138:BK149)</f>
        <v>0</v>
      </c>
    </row>
    <row r="138" s="2" customFormat="1" ht="24.15" customHeight="1">
      <c r="A138" s="39"/>
      <c r="B138" s="40"/>
      <c r="C138" s="229" t="s">
        <v>83</v>
      </c>
      <c r="D138" s="229" t="s">
        <v>234</v>
      </c>
      <c r="E138" s="230" t="s">
        <v>366</v>
      </c>
      <c r="F138" s="231" t="s">
        <v>367</v>
      </c>
      <c r="G138" s="232" t="s">
        <v>167</v>
      </c>
      <c r="H138" s="233">
        <v>98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0.34925</v>
      </c>
      <c r="R138" s="239">
        <f>Q138*H138</f>
        <v>34.226500000000001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4168</v>
      </c>
    </row>
    <row r="139" s="15" customFormat="1">
      <c r="A139" s="15"/>
      <c r="B139" s="266"/>
      <c r="C139" s="267"/>
      <c r="D139" s="245" t="s">
        <v>239</v>
      </c>
      <c r="E139" s="268" t="s">
        <v>1</v>
      </c>
      <c r="F139" s="269" t="s">
        <v>369</v>
      </c>
      <c r="G139" s="267"/>
      <c r="H139" s="268" t="s">
        <v>1</v>
      </c>
      <c r="I139" s="270"/>
      <c r="J139" s="267"/>
      <c r="K139" s="267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239</v>
      </c>
      <c r="AU139" s="275" t="s">
        <v>85</v>
      </c>
      <c r="AV139" s="15" t="s">
        <v>83</v>
      </c>
      <c r="AW139" s="15" t="s">
        <v>32</v>
      </c>
      <c r="AX139" s="15" t="s">
        <v>76</v>
      </c>
      <c r="AY139" s="275" t="s">
        <v>232</v>
      </c>
    </row>
    <row r="140" s="13" customFormat="1">
      <c r="A140" s="13"/>
      <c r="B140" s="243"/>
      <c r="C140" s="244"/>
      <c r="D140" s="245" t="s">
        <v>239</v>
      </c>
      <c r="E140" s="246" t="s">
        <v>1</v>
      </c>
      <c r="F140" s="247" t="s">
        <v>4169</v>
      </c>
      <c r="G140" s="244"/>
      <c r="H140" s="248">
        <v>98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239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232</v>
      </c>
    </row>
    <row r="141" s="14" customFormat="1">
      <c r="A141" s="14"/>
      <c r="B141" s="255"/>
      <c r="C141" s="256"/>
      <c r="D141" s="245" t="s">
        <v>239</v>
      </c>
      <c r="E141" s="257" t="s">
        <v>1</v>
      </c>
      <c r="F141" s="258" t="s">
        <v>258</v>
      </c>
      <c r="G141" s="256"/>
      <c r="H141" s="259">
        <v>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239</v>
      </c>
      <c r="AU141" s="265" t="s">
        <v>85</v>
      </c>
      <c r="AV141" s="14" t="s">
        <v>237</v>
      </c>
      <c r="AW141" s="14" t="s">
        <v>32</v>
      </c>
      <c r="AX141" s="14" t="s">
        <v>83</v>
      </c>
      <c r="AY141" s="265" t="s">
        <v>232</v>
      </c>
    </row>
    <row r="142" s="2" customFormat="1" ht="24.15" customHeight="1">
      <c r="A142" s="39"/>
      <c r="B142" s="40"/>
      <c r="C142" s="229" t="s">
        <v>85</v>
      </c>
      <c r="D142" s="229" t="s">
        <v>234</v>
      </c>
      <c r="E142" s="230" t="s">
        <v>385</v>
      </c>
      <c r="F142" s="231" t="s">
        <v>386</v>
      </c>
      <c r="G142" s="232" t="s">
        <v>164</v>
      </c>
      <c r="H142" s="233">
        <v>35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0.02725</v>
      </c>
      <c r="R142" s="239">
        <f>Q142*H142</f>
        <v>0.95374999999999999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4170</v>
      </c>
    </row>
    <row r="143" s="13" customFormat="1">
      <c r="A143" s="13"/>
      <c r="B143" s="243"/>
      <c r="C143" s="244"/>
      <c r="D143" s="245" t="s">
        <v>239</v>
      </c>
      <c r="E143" s="246" t="s">
        <v>1</v>
      </c>
      <c r="F143" s="247" t="s">
        <v>4171</v>
      </c>
      <c r="G143" s="244"/>
      <c r="H143" s="248">
        <v>35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239</v>
      </c>
      <c r="AU143" s="254" t="s">
        <v>85</v>
      </c>
      <c r="AV143" s="13" t="s">
        <v>85</v>
      </c>
      <c r="AW143" s="13" t="s">
        <v>32</v>
      </c>
      <c r="AX143" s="13" t="s">
        <v>83</v>
      </c>
      <c r="AY143" s="254" t="s">
        <v>232</v>
      </c>
    </row>
    <row r="144" s="2" customFormat="1" ht="24.15" customHeight="1">
      <c r="A144" s="39"/>
      <c r="B144" s="40"/>
      <c r="C144" s="229" t="s">
        <v>244</v>
      </c>
      <c r="D144" s="229" t="s">
        <v>234</v>
      </c>
      <c r="E144" s="230" t="s">
        <v>437</v>
      </c>
      <c r="F144" s="231" t="s">
        <v>438</v>
      </c>
      <c r="G144" s="232" t="s">
        <v>167</v>
      </c>
      <c r="H144" s="233">
        <v>8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0.094479999999999995</v>
      </c>
      <c r="R144" s="239">
        <f>Q144*H144</f>
        <v>0.75583999999999996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4172</v>
      </c>
    </row>
    <row r="145" s="15" customFormat="1">
      <c r="A145" s="15"/>
      <c r="B145" s="266"/>
      <c r="C145" s="267"/>
      <c r="D145" s="245" t="s">
        <v>239</v>
      </c>
      <c r="E145" s="268" t="s">
        <v>1</v>
      </c>
      <c r="F145" s="269" t="s">
        <v>433</v>
      </c>
      <c r="G145" s="267"/>
      <c r="H145" s="268" t="s">
        <v>1</v>
      </c>
      <c r="I145" s="270"/>
      <c r="J145" s="267"/>
      <c r="K145" s="267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239</v>
      </c>
      <c r="AU145" s="275" t="s">
        <v>85</v>
      </c>
      <c r="AV145" s="15" t="s">
        <v>83</v>
      </c>
      <c r="AW145" s="15" t="s">
        <v>32</v>
      </c>
      <c r="AX145" s="15" t="s">
        <v>76</v>
      </c>
      <c r="AY145" s="275" t="s">
        <v>232</v>
      </c>
    </row>
    <row r="146" s="13" customFormat="1">
      <c r="A146" s="13"/>
      <c r="B146" s="243"/>
      <c r="C146" s="244"/>
      <c r="D146" s="245" t="s">
        <v>239</v>
      </c>
      <c r="E146" s="246" t="s">
        <v>1</v>
      </c>
      <c r="F146" s="247" t="s">
        <v>4173</v>
      </c>
      <c r="G146" s="244"/>
      <c r="H146" s="248">
        <v>8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239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232</v>
      </c>
    </row>
    <row r="147" s="14" customFormat="1">
      <c r="A147" s="14"/>
      <c r="B147" s="255"/>
      <c r="C147" s="256"/>
      <c r="D147" s="245" t="s">
        <v>239</v>
      </c>
      <c r="E147" s="257" t="s">
        <v>1</v>
      </c>
      <c r="F147" s="258" t="s">
        <v>258</v>
      </c>
      <c r="G147" s="256"/>
      <c r="H147" s="259">
        <v>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239</v>
      </c>
      <c r="AU147" s="265" t="s">
        <v>85</v>
      </c>
      <c r="AV147" s="14" t="s">
        <v>237</v>
      </c>
      <c r="AW147" s="14" t="s">
        <v>32</v>
      </c>
      <c r="AX147" s="14" t="s">
        <v>83</v>
      </c>
      <c r="AY147" s="265" t="s">
        <v>232</v>
      </c>
    </row>
    <row r="148" s="2" customFormat="1" ht="24.15" customHeight="1">
      <c r="A148" s="39"/>
      <c r="B148" s="40"/>
      <c r="C148" s="229" t="s">
        <v>237</v>
      </c>
      <c r="D148" s="229" t="s">
        <v>234</v>
      </c>
      <c r="E148" s="230" t="s">
        <v>456</v>
      </c>
      <c r="F148" s="231" t="s">
        <v>457</v>
      </c>
      <c r="G148" s="232" t="s">
        <v>164</v>
      </c>
      <c r="H148" s="233">
        <v>2.8570000000000002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0.00012</v>
      </c>
      <c r="R148" s="239">
        <f>Q148*H148</f>
        <v>0.00034284000000000002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237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237</v>
      </c>
      <c r="BM148" s="241" t="s">
        <v>4174</v>
      </c>
    </row>
    <row r="149" s="13" customFormat="1">
      <c r="A149" s="13"/>
      <c r="B149" s="243"/>
      <c r="C149" s="244"/>
      <c r="D149" s="245" t="s">
        <v>239</v>
      </c>
      <c r="E149" s="246" t="s">
        <v>1</v>
      </c>
      <c r="F149" s="247" t="s">
        <v>4175</v>
      </c>
      <c r="G149" s="244"/>
      <c r="H149" s="248">
        <v>2.8570000000000002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239</v>
      </c>
      <c r="AU149" s="254" t="s">
        <v>85</v>
      </c>
      <c r="AV149" s="13" t="s">
        <v>85</v>
      </c>
      <c r="AW149" s="13" t="s">
        <v>32</v>
      </c>
      <c r="AX149" s="13" t="s">
        <v>83</v>
      </c>
      <c r="AY149" s="254" t="s">
        <v>232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259</v>
      </c>
      <c r="F150" s="227" t="s">
        <v>490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SUM(P151:P161)</f>
        <v>0</v>
      </c>
      <c r="Q150" s="221"/>
      <c r="R150" s="222">
        <f>SUM(R151:R161)</f>
        <v>3.2149900000000002</v>
      </c>
      <c r="S150" s="221"/>
      <c r="T150" s="223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83</v>
      </c>
      <c r="AY150" s="224" t="s">
        <v>232</v>
      </c>
      <c r="BK150" s="226">
        <f>SUM(BK151:BK161)</f>
        <v>0</v>
      </c>
    </row>
    <row r="151" s="2" customFormat="1" ht="16.5" customHeight="1">
      <c r="A151" s="39"/>
      <c r="B151" s="40"/>
      <c r="C151" s="229" t="s">
        <v>252</v>
      </c>
      <c r="D151" s="229" t="s">
        <v>234</v>
      </c>
      <c r="E151" s="230" t="s">
        <v>492</v>
      </c>
      <c r="F151" s="231" t="s">
        <v>493</v>
      </c>
      <c r="G151" s="232" t="s">
        <v>167</v>
      </c>
      <c r="H151" s="233">
        <v>98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0.00025999999999999998</v>
      </c>
      <c r="R151" s="239">
        <f>Q151*H151</f>
        <v>0.025479999999999999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237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237</v>
      </c>
      <c r="BM151" s="241" t="s">
        <v>4176</v>
      </c>
    </row>
    <row r="152" s="2" customFormat="1" ht="49.05" customHeight="1">
      <c r="A152" s="39"/>
      <c r="B152" s="40"/>
      <c r="C152" s="229" t="s">
        <v>259</v>
      </c>
      <c r="D152" s="229" t="s">
        <v>234</v>
      </c>
      <c r="E152" s="230" t="s">
        <v>496</v>
      </c>
      <c r="F152" s="231" t="s">
        <v>497</v>
      </c>
      <c r="G152" s="232" t="s">
        <v>167</v>
      </c>
      <c r="H152" s="233">
        <v>98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0.01268</v>
      </c>
      <c r="R152" s="239">
        <f>Q152*H152</f>
        <v>1.24264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4177</v>
      </c>
    </row>
    <row r="153" s="15" customFormat="1">
      <c r="A153" s="15"/>
      <c r="B153" s="266"/>
      <c r="C153" s="267"/>
      <c r="D153" s="245" t="s">
        <v>239</v>
      </c>
      <c r="E153" s="268" t="s">
        <v>1</v>
      </c>
      <c r="F153" s="269" t="s">
        <v>369</v>
      </c>
      <c r="G153" s="267"/>
      <c r="H153" s="268" t="s">
        <v>1</v>
      </c>
      <c r="I153" s="270"/>
      <c r="J153" s="267"/>
      <c r="K153" s="267"/>
      <c r="L153" s="271"/>
      <c r="M153" s="272"/>
      <c r="N153" s="273"/>
      <c r="O153" s="273"/>
      <c r="P153" s="273"/>
      <c r="Q153" s="273"/>
      <c r="R153" s="273"/>
      <c r="S153" s="273"/>
      <c r="T153" s="27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5" t="s">
        <v>239</v>
      </c>
      <c r="AU153" s="275" t="s">
        <v>85</v>
      </c>
      <c r="AV153" s="15" t="s">
        <v>83</v>
      </c>
      <c r="AW153" s="15" t="s">
        <v>32</v>
      </c>
      <c r="AX153" s="15" t="s">
        <v>76</v>
      </c>
      <c r="AY153" s="275" t="s">
        <v>232</v>
      </c>
    </row>
    <row r="154" s="13" customFormat="1">
      <c r="A154" s="13"/>
      <c r="B154" s="243"/>
      <c r="C154" s="244"/>
      <c r="D154" s="245" t="s">
        <v>239</v>
      </c>
      <c r="E154" s="246" t="s">
        <v>1</v>
      </c>
      <c r="F154" s="247" t="s">
        <v>4169</v>
      </c>
      <c r="G154" s="244"/>
      <c r="H154" s="248">
        <v>98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239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232</v>
      </c>
    </row>
    <row r="155" s="14" customFormat="1">
      <c r="A155" s="14"/>
      <c r="B155" s="255"/>
      <c r="C155" s="256"/>
      <c r="D155" s="245" t="s">
        <v>239</v>
      </c>
      <c r="E155" s="257" t="s">
        <v>1</v>
      </c>
      <c r="F155" s="258" t="s">
        <v>258</v>
      </c>
      <c r="G155" s="256"/>
      <c r="H155" s="259">
        <v>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239</v>
      </c>
      <c r="AU155" s="265" t="s">
        <v>85</v>
      </c>
      <c r="AV155" s="14" t="s">
        <v>237</v>
      </c>
      <c r="AW155" s="14" t="s">
        <v>32</v>
      </c>
      <c r="AX155" s="14" t="s">
        <v>83</v>
      </c>
      <c r="AY155" s="265" t="s">
        <v>232</v>
      </c>
    </row>
    <row r="156" s="2" customFormat="1" ht="24.15" customHeight="1">
      <c r="A156" s="39"/>
      <c r="B156" s="40"/>
      <c r="C156" s="276" t="s">
        <v>267</v>
      </c>
      <c r="D156" s="276" t="s">
        <v>485</v>
      </c>
      <c r="E156" s="277" t="s">
        <v>501</v>
      </c>
      <c r="F156" s="278" t="s">
        <v>502</v>
      </c>
      <c r="G156" s="279" t="s">
        <v>167</v>
      </c>
      <c r="H156" s="280">
        <v>102.90000000000001</v>
      </c>
      <c r="I156" s="281"/>
      <c r="J156" s="282">
        <f>ROUND(I156*H156,2)</f>
        <v>0</v>
      </c>
      <c r="K156" s="283"/>
      <c r="L156" s="284"/>
      <c r="M156" s="285" t="s">
        <v>1</v>
      </c>
      <c r="N156" s="286" t="s">
        <v>41</v>
      </c>
      <c r="O156" s="92"/>
      <c r="P156" s="239">
        <f>O156*H156</f>
        <v>0</v>
      </c>
      <c r="Q156" s="239">
        <v>0.016</v>
      </c>
      <c r="R156" s="239">
        <f>Q156*H156</f>
        <v>1.6464000000000001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273</v>
      </c>
      <c r="AT156" s="241" t="s">
        <v>485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4178</v>
      </c>
    </row>
    <row r="157" s="13" customFormat="1">
      <c r="A157" s="13"/>
      <c r="B157" s="243"/>
      <c r="C157" s="244"/>
      <c r="D157" s="245" t="s">
        <v>239</v>
      </c>
      <c r="E157" s="244"/>
      <c r="F157" s="247" t="s">
        <v>4179</v>
      </c>
      <c r="G157" s="244"/>
      <c r="H157" s="248">
        <v>102.90000000000001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239</v>
      </c>
      <c r="AU157" s="254" t="s">
        <v>85</v>
      </c>
      <c r="AV157" s="13" t="s">
        <v>85</v>
      </c>
      <c r="AW157" s="13" t="s">
        <v>4</v>
      </c>
      <c r="AX157" s="13" t="s">
        <v>83</v>
      </c>
      <c r="AY157" s="254" t="s">
        <v>232</v>
      </c>
    </row>
    <row r="158" s="2" customFormat="1" ht="24.15" customHeight="1">
      <c r="A158" s="39"/>
      <c r="B158" s="40"/>
      <c r="C158" s="229" t="s">
        <v>273</v>
      </c>
      <c r="D158" s="229" t="s">
        <v>234</v>
      </c>
      <c r="E158" s="230" t="s">
        <v>506</v>
      </c>
      <c r="F158" s="231" t="s">
        <v>507</v>
      </c>
      <c r="G158" s="232" t="s">
        <v>164</v>
      </c>
      <c r="H158" s="233">
        <v>29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0.00010000000000000001</v>
      </c>
      <c r="R158" s="239">
        <f>Q158*H158</f>
        <v>0.0029000000000000002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237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237</v>
      </c>
      <c r="BM158" s="241" t="s">
        <v>4180</v>
      </c>
    </row>
    <row r="159" s="2" customFormat="1" ht="24.15" customHeight="1">
      <c r="A159" s="39"/>
      <c r="B159" s="40"/>
      <c r="C159" s="276" t="s">
        <v>281</v>
      </c>
      <c r="D159" s="276" t="s">
        <v>485</v>
      </c>
      <c r="E159" s="277" t="s">
        <v>510</v>
      </c>
      <c r="F159" s="278" t="s">
        <v>511</v>
      </c>
      <c r="G159" s="279" t="s">
        <v>164</v>
      </c>
      <c r="H159" s="280">
        <v>30.449999999999999</v>
      </c>
      <c r="I159" s="281"/>
      <c r="J159" s="282">
        <f>ROUND(I159*H159,2)</f>
        <v>0</v>
      </c>
      <c r="K159" s="283"/>
      <c r="L159" s="284"/>
      <c r="M159" s="285" t="s">
        <v>1</v>
      </c>
      <c r="N159" s="286" t="s">
        <v>41</v>
      </c>
      <c r="O159" s="92"/>
      <c r="P159" s="239">
        <f>O159*H159</f>
        <v>0</v>
      </c>
      <c r="Q159" s="239">
        <v>0.00059999999999999995</v>
      </c>
      <c r="R159" s="239">
        <f>Q159*H159</f>
        <v>0.018269999999999998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273</v>
      </c>
      <c r="AT159" s="241" t="s">
        <v>485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4181</v>
      </c>
    </row>
    <row r="160" s="13" customFormat="1">
      <c r="A160" s="13"/>
      <c r="B160" s="243"/>
      <c r="C160" s="244"/>
      <c r="D160" s="245" t="s">
        <v>239</v>
      </c>
      <c r="E160" s="244"/>
      <c r="F160" s="247" t="s">
        <v>4182</v>
      </c>
      <c r="G160" s="244"/>
      <c r="H160" s="248">
        <v>30.449999999999999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239</v>
      </c>
      <c r="AU160" s="254" t="s">
        <v>85</v>
      </c>
      <c r="AV160" s="13" t="s">
        <v>85</v>
      </c>
      <c r="AW160" s="13" t="s">
        <v>4</v>
      </c>
      <c r="AX160" s="13" t="s">
        <v>83</v>
      </c>
      <c r="AY160" s="254" t="s">
        <v>232</v>
      </c>
    </row>
    <row r="161" s="2" customFormat="1" ht="24.15" customHeight="1">
      <c r="A161" s="39"/>
      <c r="B161" s="40"/>
      <c r="C161" s="229" t="s">
        <v>285</v>
      </c>
      <c r="D161" s="229" t="s">
        <v>234</v>
      </c>
      <c r="E161" s="230" t="s">
        <v>515</v>
      </c>
      <c r="F161" s="231" t="s">
        <v>516</v>
      </c>
      <c r="G161" s="232" t="s">
        <v>167</v>
      </c>
      <c r="H161" s="233">
        <v>98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0.0028500000000000001</v>
      </c>
      <c r="R161" s="239">
        <f>Q161*H161</f>
        <v>0.27929999999999999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237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237</v>
      </c>
      <c r="BM161" s="241" t="s">
        <v>4183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281</v>
      </c>
      <c r="F162" s="227" t="s">
        <v>623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SUM(P163:P178)</f>
        <v>0</v>
      </c>
      <c r="Q162" s="221"/>
      <c r="R162" s="222">
        <f>SUM(R163:R178)</f>
        <v>0.082839999999999997</v>
      </c>
      <c r="S162" s="221"/>
      <c r="T162" s="223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83</v>
      </c>
      <c r="AT162" s="225" t="s">
        <v>75</v>
      </c>
      <c r="AU162" s="225" t="s">
        <v>83</v>
      </c>
      <c r="AY162" s="224" t="s">
        <v>232</v>
      </c>
      <c r="BK162" s="226">
        <f>SUM(BK163:BK178)</f>
        <v>0</v>
      </c>
    </row>
    <row r="163" s="2" customFormat="1" ht="24.15" customHeight="1">
      <c r="A163" s="39"/>
      <c r="B163" s="40"/>
      <c r="C163" s="229" t="s">
        <v>290</v>
      </c>
      <c r="D163" s="229" t="s">
        <v>234</v>
      </c>
      <c r="E163" s="230" t="s">
        <v>4184</v>
      </c>
      <c r="F163" s="231" t="s">
        <v>4185</v>
      </c>
      <c r="G163" s="232" t="s">
        <v>293</v>
      </c>
      <c r="H163" s="233">
        <v>8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1.0000000000000001E-05</v>
      </c>
      <c r="R163" s="239">
        <f>Q163*H163</f>
        <v>8.0000000000000007E-05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237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237</v>
      </c>
      <c r="BM163" s="241" t="s">
        <v>4186</v>
      </c>
    </row>
    <row r="164" s="13" customFormat="1">
      <c r="A164" s="13"/>
      <c r="B164" s="243"/>
      <c r="C164" s="244"/>
      <c r="D164" s="245" t="s">
        <v>239</v>
      </c>
      <c r="E164" s="246" t="s">
        <v>1</v>
      </c>
      <c r="F164" s="247" t="s">
        <v>4187</v>
      </c>
      <c r="G164" s="244"/>
      <c r="H164" s="248">
        <v>8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239</v>
      </c>
      <c r="AU164" s="254" t="s">
        <v>85</v>
      </c>
      <c r="AV164" s="13" t="s">
        <v>85</v>
      </c>
      <c r="AW164" s="13" t="s">
        <v>32</v>
      </c>
      <c r="AX164" s="13" t="s">
        <v>83</v>
      </c>
      <c r="AY164" s="254" t="s">
        <v>232</v>
      </c>
    </row>
    <row r="165" s="2" customFormat="1" ht="24.15" customHeight="1">
      <c r="A165" s="39"/>
      <c r="B165" s="40"/>
      <c r="C165" s="229" t="s">
        <v>8</v>
      </c>
      <c r="D165" s="229" t="s">
        <v>234</v>
      </c>
      <c r="E165" s="230" t="s">
        <v>4188</v>
      </c>
      <c r="F165" s="231" t="s">
        <v>4189</v>
      </c>
      <c r="G165" s="232" t="s">
        <v>293</v>
      </c>
      <c r="H165" s="233">
        <v>76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1.0000000000000001E-05</v>
      </c>
      <c r="R165" s="239">
        <f>Q165*H165</f>
        <v>0.00076000000000000004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4190</v>
      </c>
    </row>
    <row r="166" s="13" customFormat="1">
      <c r="A166" s="13"/>
      <c r="B166" s="243"/>
      <c r="C166" s="244"/>
      <c r="D166" s="245" t="s">
        <v>239</v>
      </c>
      <c r="E166" s="246" t="s">
        <v>1</v>
      </c>
      <c r="F166" s="247" t="s">
        <v>4191</v>
      </c>
      <c r="G166" s="244"/>
      <c r="H166" s="248">
        <v>60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239</v>
      </c>
      <c r="AU166" s="254" t="s">
        <v>85</v>
      </c>
      <c r="AV166" s="13" t="s">
        <v>85</v>
      </c>
      <c r="AW166" s="13" t="s">
        <v>32</v>
      </c>
      <c r="AX166" s="13" t="s">
        <v>76</v>
      </c>
      <c r="AY166" s="254" t="s">
        <v>232</v>
      </c>
    </row>
    <row r="167" s="13" customFormat="1">
      <c r="A167" s="13"/>
      <c r="B167" s="243"/>
      <c r="C167" s="244"/>
      <c r="D167" s="245" t="s">
        <v>239</v>
      </c>
      <c r="E167" s="246" t="s">
        <v>1</v>
      </c>
      <c r="F167" s="247" t="s">
        <v>4192</v>
      </c>
      <c r="G167" s="244"/>
      <c r="H167" s="248">
        <v>16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239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232</v>
      </c>
    </row>
    <row r="168" s="14" customFormat="1">
      <c r="A168" s="14"/>
      <c r="B168" s="255"/>
      <c r="C168" s="256"/>
      <c r="D168" s="245" t="s">
        <v>239</v>
      </c>
      <c r="E168" s="257" t="s">
        <v>1</v>
      </c>
      <c r="F168" s="258" t="s">
        <v>258</v>
      </c>
      <c r="G168" s="256"/>
      <c r="H168" s="259">
        <v>76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239</v>
      </c>
      <c r="AU168" s="265" t="s">
        <v>85</v>
      </c>
      <c r="AV168" s="14" t="s">
        <v>237</v>
      </c>
      <c r="AW168" s="14" t="s">
        <v>32</v>
      </c>
      <c r="AX168" s="14" t="s">
        <v>83</v>
      </c>
      <c r="AY168" s="265" t="s">
        <v>232</v>
      </c>
    </row>
    <row r="169" s="2" customFormat="1" ht="24.15" customHeight="1">
      <c r="A169" s="39"/>
      <c r="B169" s="40"/>
      <c r="C169" s="229" t="s">
        <v>302</v>
      </c>
      <c r="D169" s="229" t="s">
        <v>234</v>
      </c>
      <c r="E169" s="230" t="s">
        <v>629</v>
      </c>
      <c r="F169" s="231" t="s">
        <v>630</v>
      </c>
      <c r="G169" s="232" t="s">
        <v>293</v>
      </c>
      <c r="H169" s="233">
        <v>238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2.0000000000000002E-05</v>
      </c>
      <c r="R169" s="239">
        <f>Q169*H169</f>
        <v>0.0047600000000000003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237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237</v>
      </c>
      <c r="BM169" s="241" t="s">
        <v>4193</v>
      </c>
    </row>
    <row r="170" s="13" customFormat="1">
      <c r="A170" s="13"/>
      <c r="B170" s="243"/>
      <c r="C170" s="244"/>
      <c r="D170" s="245" t="s">
        <v>239</v>
      </c>
      <c r="E170" s="246" t="s">
        <v>1</v>
      </c>
      <c r="F170" s="247" t="s">
        <v>4194</v>
      </c>
      <c r="G170" s="244"/>
      <c r="H170" s="248">
        <v>238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239</v>
      </c>
      <c r="AU170" s="254" t="s">
        <v>85</v>
      </c>
      <c r="AV170" s="13" t="s">
        <v>85</v>
      </c>
      <c r="AW170" s="13" t="s">
        <v>32</v>
      </c>
      <c r="AX170" s="13" t="s">
        <v>83</v>
      </c>
      <c r="AY170" s="254" t="s">
        <v>232</v>
      </c>
    </row>
    <row r="171" s="2" customFormat="1" ht="21.75" customHeight="1">
      <c r="A171" s="39"/>
      <c r="B171" s="40"/>
      <c r="C171" s="229" t="s">
        <v>311</v>
      </c>
      <c r="D171" s="229" t="s">
        <v>234</v>
      </c>
      <c r="E171" s="230" t="s">
        <v>4195</v>
      </c>
      <c r="F171" s="231" t="s">
        <v>4196</v>
      </c>
      <c r="G171" s="232" t="s">
        <v>293</v>
      </c>
      <c r="H171" s="233">
        <v>8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9.0000000000000006E-05</v>
      </c>
      <c r="R171" s="239">
        <f>Q171*H171</f>
        <v>0.00072000000000000005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237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237</v>
      </c>
      <c r="BM171" s="241" t="s">
        <v>4197</v>
      </c>
    </row>
    <row r="172" s="13" customFormat="1">
      <c r="A172" s="13"/>
      <c r="B172" s="243"/>
      <c r="C172" s="244"/>
      <c r="D172" s="245" t="s">
        <v>239</v>
      </c>
      <c r="E172" s="246" t="s">
        <v>1</v>
      </c>
      <c r="F172" s="247" t="s">
        <v>4187</v>
      </c>
      <c r="G172" s="244"/>
      <c r="H172" s="248">
        <v>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239</v>
      </c>
      <c r="AU172" s="254" t="s">
        <v>85</v>
      </c>
      <c r="AV172" s="13" t="s">
        <v>85</v>
      </c>
      <c r="AW172" s="13" t="s">
        <v>32</v>
      </c>
      <c r="AX172" s="13" t="s">
        <v>83</v>
      </c>
      <c r="AY172" s="254" t="s">
        <v>232</v>
      </c>
    </row>
    <row r="173" s="2" customFormat="1" ht="21.75" customHeight="1">
      <c r="A173" s="39"/>
      <c r="B173" s="40"/>
      <c r="C173" s="229" t="s">
        <v>316</v>
      </c>
      <c r="D173" s="229" t="s">
        <v>234</v>
      </c>
      <c r="E173" s="230" t="s">
        <v>4198</v>
      </c>
      <c r="F173" s="231" t="s">
        <v>4199</v>
      </c>
      <c r="G173" s="232" t="s">
        <v>293</v>
      </c>
      <c r="H173" s="233">
        <v>76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0.00012999999999999999</v>
      </c>
      <c r="R173" s="239">
        <f>Q173*H173</f>
        <v>0.0098799999999999999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237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237</v>
      </c>
      <c r="BM173" s="241" t="s">
        <v>4200</v>
      </c>
    </row>
    <row r="174" s="13" customFormat="1">
      <c r="A174" s="13"/>
      <c r="B174" s="243"/>
      <c r="C174" s="244"/>
      <c r="D174" s="245" t="s">
        <v>239</v>
      </c>
      <c r="E174" s="246" t="s">
        <v>1</v>
      </c>
      <c r="F174" s="247" t="s">
        <v>4191</v>
      </c>
      <c r="G174" s="244"/>
      <c r="H174" s="248">
        <v>60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239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232</v>
      </c>
    </row>
    <row r="175" s="13" customFormat="1">
      <c r="A175" s="13"/>
      <c r="B175" s="243"/>
      <c r="C175" s="244"/>
      <c r="D175" s="245" t="s">
        <v>239</v>
      </c>
      <c r="E175" s="246" t="s">
        <v>1</v>
      </c>
      <c r="F175" s="247" t="s">
        <v>4192</v>
      </c>
      <c r="G175" s="244"/>
      <c r="H175" s="248">
        <v>16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239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232</v>
      </c>
    </row>
    <row r="176" s="14" customFormat="1">
      <c r="A176" s="14"/>
      <c r="B176" s="255"/>
      <c r="C176" s="256"/>
      <c r="D176" s="245" t="s">
        <v>239</v>
      </c>
      <c r="E176" s="257" t="s">
        <v>1</v>
      </c>
      <c r="F176" s="258" t="s">
        <v>258</v>
      </c>
      <c r="G176" s="256"/>
      <c r="H176" s="259">
        <v>76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239</v>
      </c>
      <c r="AU176" s="265" t="s">
        <v>85</v>
      </c>
      <c r="AV176" s="14" t="s">
        <v>237</v>
      </c>
      <c r="AW176" s="14" t="s">
        <v>32</v>
      </c>
      <c r="AX176" s="14" t="s">
        <v>83</v>
      </c>
      <c r="AY176" s="265" t="s">
        <v>232</v>
      </c>
    </row>
    <row r="177" s="2" customFormat="1" ht="21.75" customHeight="1">
      <c r="A177" s="39"/>
      <c r="B177" s="40"/>
      <c r="C177" s="229" t="s">
        <v>321</v>
      </c>
      <c r="D177" s="229" t="s">
        <v>234</v>
      </c>
      <c r="E177" s="230" t="s">
        <v>4201</v>
      </c>
      <c r="F177" s="231" t="s">
        <v>4202</v>
      </c>
      <c r="G177" s="232" t="s">
        <v>293</v>
      </c>
      <c r="H177" s="233">
        <v>238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0.00027999999999999998</v>
      </c>
      <c r="R177" s="239">
        <f>Q177*H177</f>
        <v>0.066639999999999991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4203</v>
      </c>
    </row>
    <row r="178" s="13" customFormat="1">
      <c r="A178" s="13"/>
      <c r="B178" s="243"/>
      <c r="C178" s="244"/>
      <c r="D178" s="245" t="s">
        <v>239</v>
      </c>
      <c r="E178" s="246" t="s">
        <v>1</v>
      </c>
      <c r="F178" s="247" t="s">
        <v>4194</v>
      </c>
      <c r="G178" s="244"/>
      <c r="H178" s="248">
        <v>238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239</v>
      </c>
      <c r="AU178" s="254" t="s">
        <v>85</v>
      </c>
      <c r="AV178" s="13" t="s">
        <v>85</v>
      </c>
      <c r="AW178" s="13" t="s">
        <v>32</v>
      </c>
      <c r="AX178" s="13" t="s">
        <v>83</v>
      </c>
      <c r="AY178" s="254" t="s">
        <v>232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676</v>
      </c>
      <c r="F179" s="227" t="s">
        <v>677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P180</f>
        <v>0</v>
      </c>
      <c r="Q179" s="221"/>
      <c r="R179" s="222">
        <f>R180</f>
        <v>0</v>
      </c>
      <c r="S179" s="221"/>
      <c r="T179" s="22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83</v>
      </c>
      <c r="AY179" s="224" t="s">
        <v>232</v>
      </c>
      <c r="BK179" s="226">
        <f>BK180</f>
        <v>0</v>
      </c>
    </row>
    <row r="180" s="2" customFormat="1" ht="24.15" customHeight="1">
      <c r="A180" s="39"/>
      <c r="B180" s="40"/>
      <c r="C180" s="229" t="s">
        <v>326</v>
      </c>
      <c r="D180" s="229" t="s">
        <v>234</v>
      </c>
      <c r="E180" s="230" t="s">
        <v>679</v>
      </c>
      <c r="F180" s="231" t="s">
        <v>680</v>
      </c>
      <c r="G180" s="232" t="s">
        <v>329</v>
      </c>
      <c r="H180" s="233">
        <v>39.234000000000002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237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237</v>
      </c>
      <c r="BM180" s="241" t="s">
        <v>4204</v>
      </c>
    </row>
    <row r="181" s="12" customFormat="1" ht="25.92" customHeight="1">
      <c r="A181" s="12"/>
      <c r="B181" s="213"/>
      <c r="C181" s="214"/>
      <c r="D181" s="215" t="s">
        <v>75</v>
      </c>
      <c r="E181" s="216" t="s">
        <v>682</v>
      </c>
      <c r="F181" s="216" t="s">
        <v>683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P182+P205+P222+P242+P256+P281+P326+P336+P341</f>
        <v>0</v>
      </c>
      <c r="Q181" s="221"/>
      <c r="R181" s="222">
        <f>R182+R205+R222+R242+R256+R281+R326+R336+R341</f>
        <v>107.53608740999999</v>
      </c>
      <c r="S181" s="221"/>
      <c r="T181" s="223">
        <f>T182+T205+T222+T242+T256+T281+T326+T336+T341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75</v>
      </c>
      <c r="AU181" s="225" t="s">
        <v>76</v>
      </c>
      <c r="AY181" s="224" t="s">
        <v>232</v>
      </c>
      <c r="BK181" s="226">
        <f>BK182+BK205+BK222+BK242+BK256+BK281+BK326+BK336+BK341</f>
        <v>0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743</v>
      </c>
      <c r="F182" s="227" t="s">
        <v>744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SUM(P183:P204)</f>
        <v>0</v>
      </c>
      <c r="Q182" s="221"/>
      <c r="R182" s="222">
        <f>SUM(R183:R204)</f>
        <v>34.092360239999998</v>
      </c>
      <c r="S182" s="221"/>
      <c r="T182" s="223">
        <f>SUM(T183:T204)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85</v>
      </c>
      <c r="AT182" s="225" t="s">
        <v>75</v>
      </c>
      <c r="AU182" s="225" t="s">
        <v>83</v>
      </c>
      <c r="AY182" s="224" t="s">
        <v>232</v>
      </c>
      <c r="BK182" s="226">
        <f>SUM(BK183:BK204)</f>
        <v>0</v>
      </c>
    </row>
    <row r="183" s="2" customFormat="1" ht="37.8" customHeight="1">
      <c r="A183" s="39"/>
      <c r="B183" s="40"/>
      <c r="C183" s="229" t="s">
        <v>332</v>
      </c>
      <c r="D183" s="229" t="s">
        <v>234</v>
      </c>
      <c r="E183" s="230" t="s">
        <v>4205</v>
      </c>
      <c r="F183" s="231" t="s">
        <v>4206</v>
      </c>
      <c r="G183" s="232" t="s">
        <v>167</v>
      </c>
      <c r="H183" s="233">
        <v>1278.2729999999999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0.0062399999999999999</v>
      </c>
      <c r="R183" s="239">
        <f>Q183*H183</f>
        <v>7.9764235199999991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4207</v>
      </c>
    </row>
    <row r="184" s="13" customFormat="1">
      <c r="A184" s="13"/>
      <c r="B184" s="243"/>
      <c r="C184" s="244"/>
      <c r="D184" s="245" t="s">
        <v>239</v>
      </c>
      <c r="E184" s="246" t="s">
        <v>1</v>
      </c>
      <c r="F184" s="247" t="s">
        <v>4208</v>
      </c>
      <c r="G184" s="244"/>
      <c r="H184" s="248">
        <v>1233.0699999999999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239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232</v>
      </c>
    </row>
    <row r="185" s="13" customFormat="1">
      <c r="A185" s="13"/>
      <c r="B185" s="243"/>
      <c r="C185" s="244"/>
      <c r="D185" s="245" t="s">
        <v>239</v>
      </c>
      <c r="E185" s="246" t="s">
        <v>1</v>
      </c>
      <c r="F185" s="247" t="s">
        <v>4209</v>
      </c>
      <c r="G185" s="244"/>
      <c r="H185" s="248">
        <v>32.399999999999999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239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232</v>
      </c>
    </row>
    <row r="186" s="13" customFormat="1">
      <c r="A186" s="13"/>
      <c r="B186" s="243"/>
      <c r="C186" s="244"/>
      <c r="D186" s="245" t="s">
        <v>239</v>
      </c>
      <c r="E186" s="246" t="s">
        <v>1</v>
      </c>
      <c r="F186" s="247" t="s">
        <v>4210</v>
      </c>
      <c r="G186" s="244"/>
      <c r="H186" s="248">
        <v>12.803000000000001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239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232</v>
      </c>
    </row>
    <row r="187" s="14" customFormat="1">
      <c r="A187" s="14"/>
      <c r="B187" s="255"/>
      <c r="C187" s="256"/>
      <c r="D187" s="245" t="s">
        <v>239</v>
      </c>
      <c r="E187" s="257" t="s">
        <v>1</v>
      </c>
      <c r="F187" s="258" t="s">
        <v>258</v>
      </c>
      <c r="G187" s="256"/>
      <c r="H187" s="259">
        <v>1278.2729999999999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239</v>
      </c>
      <c r="AU187" s="265" t="s">
        <v>85</v>
      </c>
      <c r="AV187" s="14" t="s">
        <v>237</v>
      </c>
      <c r="AW187" s="14" t="s">
        <v>32</v>
      </c>
      <c r="AX187" s="14" t="s">
        <v>83</v>
      </c>
      <c r="AY187" s="265" t="s">
        <v>232</v>
      </c>
    </row>
    <row r="188" s="2" customFormat="1" ht="24.15" customHeight="1">
      <c r="A188" s="39"/>
      <c r="B188" s="40"/>
      <c r="C188" s="276" t="s">
        <v>340</v>
      </c>
      <c r="D188" s="276" t="s">
        <v>485</v>
      </c>
      <c r="E188" s="277" t="s">
        <v>4211</v>
      </c>
      <c r="F188" s="278" t="s">
        <v>4212</v>
      </c>
      <c r="G188" s="279" t="s">
        <v>167</v>
      </c>
      <c r="H188" s="280">
        <v>1278.2729999999999</v>
      </c>
      <c r="I188" s="281"/>
      <c r="J188" s="282">
        <f>ROUND(I188*H188,2)</f>
        <v>0</v>
      </c>
      <c r="K188" s="283"/>
      <c r="L188" s="284"/>
      <c r="M188" s="285" t="s">
        <v>1</v>
      </c>
      <c r="N188" s="286" t="s">
        <v>41</v>
      </c>
      <c r="O188" s="92"/>
      <c r="P188" s="239">
        <f>O188*H188</f>
        <v>0</v>
      </c>
      <c r="Q188" s="239">
        <v>0.014</v>
      </c>
      <c r="R188" s="239">
        <f>Q188*H188</f>
        <v>17.895821999999999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417</v>
      </c>
      <c r="AT188" s="241" t="s">
        <v>485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4213</v>
      </c>
    </row>
    <row r="189" s="2" customFormat="1" ht="24.15" customHeight="1">
      <c r="A189" s="39"/>
      <c r="B189" s="40"/>
      <c r="C189" s="229" t="s">
        <v>345</v>
      </c>
      <c r="D189" s="229" t="s">
        <v>234</v>
      </c>
      <c r="E189" s="230" t="s">
        <v>4214</v>
      </c>
      <c r="F189" s="231" t="s">
        <v>4215</v>
      </c>
      <c r="G189" s="232" t="s">
        <v>167</v>
      </c>
      <c r="H189" s="233">
        <v>2759.172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0.00084000000000000003</v>
      </c>
      <c r="R189" s="239">
        <f>Q189*H189</f>
        <v>2.3177044800000002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85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4216</v>
      </c>
    </row>
    <row r="190" s="13" customFormat="1">
      <c r="A190" s="13"/>
      <c r="B190" s="243"/>
      <c r="C190" s="244"/>
      <c r="D190" s="245" t="s">
        <v>239</v>
      </c>
      <c r="E190" s="246" t="s">
        <v>1</v>
      </c>
      <c r="F190" s="247" t="s">
        <v>4217</v>
      </c>
      <c r="G190" s="244"/>
      <c r="H190" s="248">
        <v>161.69999999999999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239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232</v>
      </c>
    </row>
    <row r="191" s="13" customFormat="1">
      <c r="A191" s="13"/>
      <c r="B191" s="243"/>
      <c r="C191" s="244"/>
      <c r="D191" s="245" t="s">
        <v>239</v>
      </c>
      <c r="E191" s="246" t="s">
        <v>1</v>
      </c>
      <c r="F191" s="247" t="s">
        <v>4218</v>
      </c>
      <c r="G191" s="244"/>
      <c r="H191" s="248">
        <v>2309.4720000000002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239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232</v>
      </c>
    </row>
    <row r="192" s="13" customFormat="1">
      <c r="A192" s="13"/>
      <c r="B192" s="243"/>
      <c r="C192" s="244"/>
      <c r="D192" s="245" t="s">
        <v>239</v>
      </c>
      <c r="E192" s="246" t="s">
        <v>1</v>
      </c>
      <c r="F192" s="247" t="s">
        <v>4219</v>
      </c>
      <c r="G192" s="244"/>
      <c r="H192" s="248">
        <v>288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239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232</v>
      </c>
    </row>
    <row r="193" s="14" customFormat="1">
      <c r="A193" s="14"/>
      <c r="B193" s="255"/>
      <c r="C193" s="256"/>
      <c r="D193" s="245" t="s">
        <v>239</v>
      </c>
      <c r="E193" s="257" t="s">
        <v>1</v>
      </c>
      <c r="F193" s="258" t="s">
        <v>258</v>
      </c>
      <c r="G193" s="256"/>
      <c r="H193" s="259">
        <v>2759.172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239</v>
      </c>
      <c r="AU193" s="265" t="s">
        <v>85</v>
      </c>
      <c r="AV193" s="14" t="s">
        <v>237</v>
      </c>
      <c r="AW193" s="14" t="s">
        <v>32</v>
      </c>
      <c r="AX193" s="14" t="s">
        <v>83</v>
      </c>
      <c r="AY193" s="265" t="s">
        <v>232</v>
      </c>
    </row>
    <row r="194" s="2" customFormat="1" ht="33" customHeight="1">
      <c r="A194" s="39"/>
      <c r="B194" s="40"/>
      <c r="C194" s="229" t="s">
        <v>7</v>
      </c>
      <c r="D194" s="229" t="s">
        <v>234</v>
      </c>
      <c r="E194" s="230" t="s">
        <v>4220</v>
      </c>
      <c r="F194" s="231" t="s">
        <v>4221</v>
      </c>
      <c r="G194" s="232" t="s">
        <v>167</v>
      </c>
      <c r="H194" s="233">
        <v>9717.5159999999996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0.00042000000000000002</v>
      </c>
      <c r="R194" s="239">
        <f>Q194*H194</f>
        <v>4.0813567199999996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4222</v>
      </c>
    </row>
    <row r="195" s="13" customFormat="1">
      <c r="A195" s="13"/>
      <c r="B195" s="243"/>
      <c r="C195" s="244"/>
      <c r="D195" s="245" t="s">
        <v>239</v>
      </c>
      <c r="E195" s="246" t="s">
        <v>1</v>
      </c>
      <c r="F195" s="247" t="s">
        <v>4223</v>
      </c>
      <c r="G195" s="244"/>
      <c r="H195" s="248">
        <v>485.10000000000002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239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232</v>
      </c>
    </row>
    <row r="196" s="13" customFormat="1">
      <c r="A196" s="13"/>
      <c r="B196" s="243"/>
      <c r="C196" s="244"/>
      <c r="D196" s="245" t="s">
        <v>239</v>
      </c>
      <c r="E196" s="246" t="s">
        <v>1</v>
      </c>
      <c r="F196" s="247" t="s">
        <v>4224</v>
      </c>
      <c r="G196" s="244"/>
      <c r="H196" s="248">
        <v>6928.4160000000002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239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232</v>
      </c>
    </row>
    <row r="197" s="13" customFormat="1">
      <c r="A197" s="13"/>
      <c r="B197" s="243"/>
      <c r="C197" s="244"/>
      <c r="D197" s="245" t="s">
        <v>239</v>
      </c>
      <c r="E197" s="246" t="s">
        <v>1</v>
      </c>
      <c r="F197" s="247" t="s">
        <v>4225</v>
      </c>
      <c r="G197" s="244"/>
      <c r="H197" s="248">
        <v>2304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239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232</v>
      </c>
    </row>
    <row r="198" s="14" customFormat="1">
      <c r="A198" s="14"/>
      <c r="B198" s="255"/>
      <c r="C198" s="256"/>
      <c r="D198" s="245" t="s">
        <v>239</v>
      </c>
      <c r="E198" s="257" t="s">
        <v>1</v>
      </c>
      <c r="F198" s="258" t="s">
        <v>258</v>
      </c>
      <c r="G198" s="256"/>
      <c r="H198" s="259">
        <v>9717.5159999999996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239</v>
      </c>
      <c r="AU198" s="265" t="s">
        <v>85</v>
      </c>
      <c r="AV198" s="14" t="s">
        <v>237</v>
      </c>
      <c r="AW198" s="14" t="s">
        <v>32</v>
      </c>
      <c r="AX198" s="14" t="s">
        <v>83</v>
      </c>
      <c r="AY198" s="265" t="s">
        <v>232</v>
      </c>
    </row>
    <row r="199" s="2" customFormat="1" ht="24.15" customHeight="1">
      <c r="A199" s="39"/>
      <c r="B199" s="40"/>
      <c r="C199" s="229" t="s">
        <v>359</v>
      </c>
      <c r="D199" s="229" t="s">
        <v>234</v>
      </c>
      <c r="E199" s="230" t="s">
        <v>4226</v>
      </c>
      <c r="F199" s="231" t="s">
        <v>4227</v>
      </c>
      <c r="G199" s="232" t="s">
        <v>167</v>
      </c>
      <c r="H199" s="233">
        <v>2759.172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0.00066</v>
      </c>
      <c r="R199" s="239">
        <f>Q199*H199</f>
        <v>1.82105352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321</v>
      </c>
      <c r="AT199" s="241" t="s">
        <v>234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4228</v>
      </c>
    </row>
    <row r="200" s="13" customFormat="1">
      <c r="A200" s="13"/>
      <c r="B200" s="243"/>
      <c r="C200" s="244"/>
      <c r="D200" s="245" t="s">
        <v>239</v>
      </c>
      <c r="E200" s="246" t="s">
        <v>1</v>
      </c>
      <c r="F200" s="247" t="s">
        <v>4217</v>
      </c>
      <c r="G200" s="244"/>
      <c r="H200" s="248">
        <v>161.69999999999999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239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232</v>
      </c>
    </row>
    <row r="201" s="13" customFormat="1">
      <c r="A201" s="13"/>
      <c r="B201" s="243"/>
      <c r="C201" s="244"/>
      <c r="D201" s="245" t="s">
        <v>239</v>
      </c>
      <c r="E201" s="246" t="s">
        <v>1</v>
      </c>
      <c r="F201" s="247" t="s">
        <v>4218</v>
      </c>
      <c r="G201" s="244"/>
      <c r="H201" s="248">
        <v>2309.4720000000002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239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232</v>
      </c>
    </row>
    <row r="202" s="13" customFormat="1">
      <c r="A202" s="13"/>
      <c r="B202" s="243"/>
      <c r="C202" s="244"/>
      <c r="D202" s="245" t="s">
        <v>239</v>
      </c>
      <c r="E202" s="246" t="s">
        <v>1</v>
      </c>
      <c r="F202" s="247" t="s">
        <v>4219</v>
      </c>
      <c r="G202" s="244"/>
      <c r="H202" s="248">
        <v>288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239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232</v>
      </c>
    </row>
    <row r="203" s="14" customFormat="1">
      <c r="A203" s="14"/>
      <c r="B203" s="255"/>
      <c r="C203" s="256"/>
      <c r="D203" s="245" t="s">
        <v>239</v>
      </c>
      <c r="E203" s="257" t="s">
        <v>1</v>
      </c>
      <c r="F203" s="258" t="s">
        <v>258</v>
      </c>
      <c r="G203" s="256"/>
      <c r="H203" s="259">
        <v>2759.172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239</v>
      </c>
      <c r="AU203" s="265" t="s">
        <v>85</v>
      </c>
      <c r="AV203" s="14" t="s">
        <v>237</v>
      </c>
      <c r="AW203" s="14" t="s">
        <v>32</v>
      </c>
      <c r="AX203" s="14" t="s">
        <v>83</v>
      </c>
      <c r="AY203" s="265" t="s">
        <v>232</v>
      </c>
    </row>
    <row r="204" s="2" customFormat="1" ht="24.15" customHeight="1">
      <c r="A204" s="39"/>
      <c r="B204" s="40"/>
      <c r="C204" s="229" t="s">
        <v>365</v>
      </c>
      <c r="D204" s="229" t="s">
        <v>234</v>
      </c>
      <c r="E204" s="230" t="s">
        <v>762</v>
      </c>
      <c r="F204" s="231" t="s">
        <v>763</v>
      </c>
      <c r="G204" s="232" t="s">
        <v>329</v>
      </c>
      <c r="H204" s="233">
        <v>34.091999999999999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321</v>
      </c>
      <c r="AT204" s="241" t="s">
        <v>234</v>
      </c>
      <c r="AU204" s="241" t="s">
        <v>85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321</v>
      </c>
      <c r="BM204" s="241" t="s">
        <v>4229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4230</v>
      </c>
      <c r="F205" s="227" t="s">
        <v>4231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SUM(P206:P221)</f>
        <v>0</v>
      </c>
      <c r="Q205" s="221"/>
      <c r="R205" s="222">
        <f>SUM(R206:R221)</f>
        <v>29.600519999999996</v>
      </c>
      <c r="S205" s="221"/>
      <c r="T205" s="223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83</v>
      </c>
      <c r="AY205" s="224" t="s">
        <v>232</v>
      </c>
      <c r="BK205" s="226">
        <f>SUM(BK206:BK221)</f>
        <v>0</v>
      </c>
    </row>
    <row r="206" s="2" customFormat="1" ht="33" customHeight="1">
      <c r="A206" s="39"/>
      <c r="B206" s="40"/>
      <c r="C206" s="229" t="s">
        <v>374</v>
      </c>
      <c r="D206" s="229" t="s">
        <v>234</v>
      </c>
      <c r="E206" s="230" t="s">
        <v>4232</v>
      </c>
      <c r="F206" s="231" t="s">
        <v>4233</v>
      </c>
      <c r="G206" s="232" t="s">
        <v>189</v>
      </c>
      <c r="H206" s="233">
        <v>4.2000000000000002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0.00108</v>
      </c>
      <c r="R206" s="239">
        <f>Q206*H206</f>
        <v>0.0045360000000000001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321</v>
      </c>
      <c r="AT206" s="241" t="s">
        <v>234</v>
      </c>
      <c r="AU206" s="241" t="s">
        <v>85</v>
      </c>
      <c r="AY206" s="18" t="s">
        <v>232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321</v>
      </c>
      <c r="BM206" s="241" t="s">
        <v>4234</v>
      </c>
    </row>
    <row r="207" s="13" customFormat="1">
      <c r="A207" s="13"/>
      <c r="B207" s="243"/>
      <c r="C207" s="244"/>
      <c r="D207" s="245" t="s">
        <v>239</v>
      </c>
      <c r="E207" s="246" t="s">
        <v>1</v>
      </c>
      <c r="F207" s="247" t="s">
        <v>4235</v>
      </c>
      <c r="G207" s="244"/>
      <c r="H207" s="248">
        <v>4.2000000000000002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239</v>
      </c>
      <c r="AU207" s="254" t="s">
        <v>85</v>
      </c>
      <c r="AV207" s="13" t="s">
        <v>85</v>
      </c>
      <c r="AW207" s="13" t="s">
        <v>32</v>
      </c>
      <c r="AX207" s="13" t="s">
        <v>83</v>
      </c>
      <c r="AY207" s="254" t="s">
        <v>232</v>
      </c>
    </row>
    <row r="208" s="2" customFormat="1" ht="24.15" customHeight="1">
      <c r="A208" s="39"/>
      <c r="B208" s="40"/>
      <c r="C208" s="229" t="s">
        <v>379</v>
      </c>
      <c r="D208" s="229" t="s">
        <v>234</v>
      </c>
      <c r="E208" s="230" t="s">
        <v>4236</v>
      </c>
      <c r="F208" s="231" t="s">
        <v>4237</v>
      </c>
      <c r="G208" s="232" t="s">
        <v>167</v>
      </c>
      <c r="H208" s="233">
        <v>1281.1199999999999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0.010200000000000001</v>
      </c>
      <c r="R208" s="239">
        <f>Q208*H208</f>
        <v>13.067423999999999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321</v>
      </c>
      <c r="AT208" s="241" t="s">
        <v>234</v>
      </c>
      <c r="AU208" s="241" t="s">
        <v>85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321</v>
      </c>
      <c r="BM208" s="241" t="s">
        <v>4238</v>
      </c>
    </row>
    <row r="209" s="2" customFormat="1">
      <c r="A209" s="39"/>
      <c r="B209" s="40"/>
      <c r="C209" s="41"/>
      <c r="D209" s="245" t="s">
        <v>578</v>
      </c>
      <c r="E209" s="41"/>
      <c r="F209" s="298" t="s">
        <v>4239</v>
      </c>
      <c r="G209" s="41"/>
      <c r="H209" s="41"/>
      <c r="I209" s="299"/>
      <c r="J209" s="41"/>
      <c r="K209" s="41"/>
      <c r="L209" s="45"/>
      <c r="M209" s="300"/>
      <c r="N209" s="301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578</v>
      </c>
      <c r="AU209" s="18" t="s">
        <v>85</v>
      </c>
    </row>
    <row r="210" s="13" customFormat="1">
      <c r="A210" s="13"/>
      <c r="B210" s="243"/>
      <c r="C210" s="244"/>
      <c r="D210" s="245" t="s">
        <v>239</v>
      </c>
      <c r="E210" s="246" t="s">
        <v>1</v>
      </c>
      <c r="F210" s="247" t="s">
        <v>4240</v>
      </c>
      <c r="G210" s="244"/>
      <c r="H210" s="248">
        <v>1248.72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239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232</v>
      </c>
    </row>
    <row r="211" s="13" customFormat="1">
      <c r="A211" s="13"/>
      <c r="B211" s="243"/>
      <c r="C211" s="244"/>
      <c r="D211" s="245" t="s">
        <v>239</v>
      </c>
      <c r="E211" s="246" t="s">
        <v>1</v>
      </c>
      <c r="F211" s="247" t="s">
        <v>4209</v>
      </c>
      <c r="G211" s="244"/>
      <c r="H211" s="248">
        <v>32.399999999999999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239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232</v>
      </c>
    </row>
    <row r="212" s="14" customFormat="1">
      <c r="A212" s="14"/>
      <c r="B212" s="255"/>
      <c r="C212" s="256"/>
      <c r="D212" s="245" t="s">
        <v>239</v>
      </c>
      <c r="E212" s="257" t="s">
        <v>1</v>
      </c>
      <c r="F212" s="258" t="s">
        <v>258</v>
      </c>
      <c r="G212" s="256"/>
      <c r="H212" s="259">
        <v>1281.1199999999999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239</v>
      </c>
      <c r="AU212" s="265" t="s">
        <v>85</v>
      </c>
      <c r="AV212" s="14" t="s">
        <v>237</v>
      </c>
      <c r="AW212" s="14" t="s">
        <v>32</v>
      </c>
      <c r="AX212" s="14" t="s">
        <v>83</v>
      </c>
      <c r="AY212" s="265" t="s">
        <v>232</v>
      </c>
    </row>
    <row r="213" s="2" customFormat="1" ht="37.8" customHeight="1">
      <c r="A213" s="39"/>
      <c r="B213" s="40"/>
      <c r="C213" s="229" t="s">
        <v>384</v>
      </c>
      <c r="D213" s="229" t="s">
        <v>234</v>
      </c>
      <c r="E213" s="230" t="s">
        <v>4241</v>
      </c>
      <c r="F213" s="231" t="s">
        <v>4242</v>
      </c>
      <c r="G213" s="232" t="s">
        <v>167</v>
      </c>
      <c r="H213" s="233">
        <v>288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0.049189999999999998</v>
      </c>
      <c r="R213" s="239">
        <f>Q213*H213</f>
        <v>14.16672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4243</v>
      </c>
    </row>
    <row r="214" s="13" customFormat="1">
      <c r="A214" s="13"/>
      <c r="B214" s="243"/>
      <c r="C214" s="244"/>
      <c r="D214" s="245" t="s">
        <v>239</v>
      </c>
      <c r="E214" s="246" t="s">
        <v>1</v>
      </c>
      <c r="F214" s="247" t="s">
        <v>4244</v>
      </c>
      <c r="G214" s="244"/>
      <c r="H214" s="248">
        <v>288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239</v>
      </c>
      <c r="AU214" s="254" t="s">
        <v>85</v>
      </c>
      <c r="AV214" s="13" t="s">
        <v>85</v>
      </c>
      <c r="AW214" s="13" t="s">
        <v>32</v>
      </c>
      <c r="AX214" s="13" t="s">
        <v>83</v>
      </c>
      <c r="AY214" s="254" t="s">
        <v>232</v>
      </c>
    </row>
    <row r="215" s="2" customFormat="1" ht="24.15" customHeight="1">
      <c r="A215" s="39"/>
      <c r="B215" s="40"/>
      <c r="C215" s="229" t="s">
        <v>389</v>
      </c>
      <c r="D215" s="229" t="s">
        <v>234</v>
      </c>
      <c r="E215" s="230" t="s">
        <v>4245</v>
      </c>
      <c r="F215" s="231" t="s">
        <v>4246</v>
      </c>
      <c r="G215" s="232" t="s">
        <v>167</v>
      </c>
      <c r="H215" s="233">
        <v>288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4247</v>
      </c>
    </row>
    <row r="216" s="13" customFormat="1">
      <c r="A216" s="13"/>
      <c r="B216" s="243"/>
      <c r="C216" s="244"/>
      <c r="D216" s="245" t="s">
        <v>239</v>
      </c>
      <c r="E216" s="246" t="s">
        <v>1</v>
      </c>
      <c r="F216" s="247" t="s">
        <v>4244</v>
      </c>
      <c r="G216" s="244"/>
      <c r="H216" s="248">
        <v>288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239</v>
      </c>
      <c r="AU216" s="254" t="s">
        <v>85</v>
      </c>
      <c r="AV216" s="13" t="s">
        <v>85</v>
      </c>
      <c r="AW216" s="13" t="s">
        <v>32</v>
      </c>
      <c r="AX216" s="13" t="s">
        <v>83</v>
      </c>
      <c r="AY216" s="254" t="s">
        <v>232</v>
      </c>
    </row>
    <row r="217" s="2" customFormat="1" ht="21.75" customHeight="1">
      <c r="A217" s="39"/>
      <c r="B217" s="40"/>
      <c r="C217" s="276" t="s">
        <v>395</v>
      </c>
      <c r="D217" s="276" t="s">
        <v>485</v>
      </c>
      <c r="E217" s="277" t="s">
        <v>4248</v>
      </c>
      <c r="F217" s="278" t="s">
        <v>4249</v>
      </c>
      <c r="G217" s="279" t="s">
        <v>189</v>
      </c>
      <c r="H217" s="280">
        <v>4.2000000000000002</v>
      </c>
      <c r="I217" s="281"/>
      <c r="J217" s="282">
        <f>ROUND(I217*H217,2)</f>
        <v>0</v>
      </c>
      <c r="K217" s="283"/>
      <c r="L217" s="284"/>
      <c r="M217" s="285" t="s">
        <v>1</v>
      </c>
      <c r="N217" s="286" t="s">
        <v>41</v>
      </c>
      <c r="O217" s="92"/>
      <c r="P217" s="239">
        <f>O217*H217</f>
        <v>0</v>
      </c>
      <c r="Q217" s="239">
        <v>0.55000000000000004</v>
      </c>
      <c r="R217" s="239">
        <f>Q217*H217</f>
        <v>2.3100000000000005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417</v>
      </c>
      <c r="AT217" s="241" t="s">
        <v>485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4250</v>
      </c>
    </row>
    <row r="218" s="13" customFormat="1">
      <c r="A218" s="13"/>
      <c r="B218" s="243"/>
      <c r="C218" s="244"/>
      <c r="D218" s="245" t="s">
        <v>239</v>
      </c>
      <c r="E218" s="246" t="s">
        <v>1</v>
      </c>
      <c r="F218" s="247" t="s">
        <v>4235</v>
      </c>
      <c r="G218" s="244"/>
      <c r="H218" s="248">
        <v>4.2000000000000002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239</v>
      </c>
      <c r="AU218" s="254" t="s">
        <v>85</v>
      </c>
      <c r="AV218" s="13" t="s">
        <v>85</v>
      </c>
      <c r="AW218" s="13" t="s">
        <v>32</v>
      </c>
      <c r="AX218" s="13" t="s">
        <v>83</v>
      </c>
      <c r="AY218" s="254" t="s">
        <v>232</v>
      </c>
    </row>
    <row r="219" s="2" customFormat="1" ht="24.15" customHeight="1">
      <c r="A219" s="39"/>
      <c r="B219" s="40"/>
      <c r="C219" s="229" t="s">
        <v>401</v>
      </c>
      <c r="D219" s="229" t="s">
        <v>234</v>
      </c>
      <c r="E219" s="230" t="s">
        <v>4251</v>
      </c>
      <c r="F219" s="231" t="s">
        <v>4252</v>
      </c>
      <c r="G219" s="232" t="s">
        <v>167</v>
      </c>
      <c r="H219" s="233">
        <v>288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0.00018000000000000001</v>
      </c>
      <c r="R219" s="239">
        <f>Q219*H219</f>
        <v>0.051840000000000004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4253</v>
      </c>
    </row>
    <row r="220" s="13" customFormat="1">
      <c r="A220" s="13"/>
      <c r="B220" s="243"/>
      <c r="C220" s="244"/>
      <c r="D220" s="245" t="s">
        <v>239</v>
      </c>
      <c r="E220" s="246" t="s">
        <v>1</v>
      </c>
      <c r="F220" s="247" t="s">
        <v>4244</v>
      </c>
      <c r="G220" s="244"/>
      <c r="H220" s="248">
        <v>288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239</v>
      </c>
      <c r="AU220" s="254" t="s">
        <v>85</v>
      </c>
      <c r="AV220" s="13" t="s">
        <v>85</v>
      </c>
      <c r="AW220" s="13" t="s">
        <v>32</v>
      </c>
      <c r="AX220" s="13" t="s">
        <v>83</v>
      </c>
      <c r="AY220" s="254" t="s">
        <v>232</v>
      </c>
    </row>
    <row r="221" s="2" customFormat="1" ht="24.15" customHeight="1">
      <c r="A221" s="39"/>
      <c r="B221" s="40"/>
      <c r="C221" s="229" t="s">
        <v>405</v>
      </c>
      <c r="D221" s="229" t="s">
        <v>234</v>
      </c>
      <c r="E221" s="230" t="s">
        <v>4254</v>
      </c>
      <c r="F221" s="231" t="s">
        <v>4255</v>
      </c>
      <c r="G221" s="232" t="s">
        <v>329</v>
      </c>
      <c r="H221" s="233">
        <v>29.600999999999999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85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4256</v>
      </c>
    </row>
    <row r="222" s="12" customFormat="1" ht="22.8" customHeight="1">
      <c r="A222" s="12"/>
      <c r="B222" s="213"/>
      <c r="C222" s="214"/>
      <c r="D222" s="215" t="s">
        <v>75</v>
      </c>
      <c r="E222" s="227" t="s">
        <v>4257</v>
      </c>
      <c r="F222" s="227" t="s">
        <v>4258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SUM(P223:P241)</f>
        <v>0</v>
      </c>
      <c r="Q222" s="221"/>
      <c r="R222" s="222">
        <f>SUM(R223:R241)</f>
        <v>24.321571330000001</v>
      </c>
      <c r="S222" s="221"/>
      <c r="T222" s="223">
        <f>SUM(T223:T241)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85</v>
      </c>
      <c r="AT222" s="225" t="s">
        <v>75</v>
      </c>
      <c r="AU222" s="225" t="s">
        <v>83</v>
      </c>
      <c r="AY222" s="224" t="s">
        <v>232</v>
      </c>
      <c r="BK222" s="226">
        <f>SUM(BK223:BK241)</f>
        <v>0</v>
      </c>
    </row>
    <row r="223" s="2" customFormat="1" ht="16.5" customHeight="1">
      <c r="A223" s="39"/>
      <c r="B223" s="40"/>
      <c r="C223" s="229" t="s">
        <v>409</v>
      </c>
      <c r="D223" s="229" t="s">
        <v>234</v>
      </c>
      <c r="E223" s="230" t="s">
        <v>4259</v>
      </c>
      <c r="F223" s="231" t="s">
        <v>4260</v>
      </c>
      <c r="G223" s="232" t="s">
        <v>167</v>
      </c>
      <c r="H223" s="233">
        <v>1278.2729999999999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321</v>
      </c>
      <c r="AT223" s="241" t="s">
        <v>234</v>
      </c>
      <c r="AU223" s="241" t="s">
        <v>85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321</v>
      </c>
      <c r="BM223" s="241" t="s">
        <v>4261</v>
      </c>
    </row>
    <row r="224" s="13" customFormat="1">
      <c r="A224" s="13"/>
      <c r="B224" s="243"/>
      <c r="C224" s="244"/>
      <c r="D224" s="245" t="s">
        <v>239</v>
      </c>
      <c r="E224" s="246" t="s">
        <v>1</v>
      </c>
      <c r="F224" s="247" t="s">
        <v>4262</v>
      </c>
      <c r="G224" s="244"/>
      <c r="H224" s="248">
        <v>1233.0699999999999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239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232</v>
      </c>
    </row>
    <row r="225" s="13" customFormat="1">
      <c r="A225" s="13"/>
      <c r="B225" s="243"/>
      <c r="C225" s="244"/>
      <c r="D225" s="245" t="s">
        <v>239</v>
      </c>
      <c r="E225" s="246" t="s">
        <v>1</v>
      </c>
      <c r="F225" s="247" t="s">
        <v>4209</v>
      </c>
      <c r="G225" s="244"/>
      <c r="H225" s="248">
        <v>32.399999999999999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239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232</v>
      </c>
    </row>
    <row r="226" s="13" customFormat="1">
      <c r="A226" s="13"/>
      <c r="B226" s="243"/>
      <c r="C226" s="244"/>
      <c r="D226" s="245" t="s">
        <v>239</v>
      </c>
      <c r="E226" s="246" t="s">
        <v>1</v>
      </c>
      <c r="F226" s="247" t="s">
        <v>4210</v>
      </c>
      <c r="G226" s="244"/>
      <c r="H226" s="248">
        <v>12.803000000000001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239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232</v>
      </c>
    </row>
    <row r="227" s="14" customFormat="1">
      <c r="A227" s="14"/>
      <c r="B227" s="255"/>
      <c r="C227" s="256"/>
      <c r="D227" s="245" t="s">
        <v>239</v>
      </c>
      <c r="E227" s="257" t="s">
        <v>1</v>
      </c>
      <c r="F227" s="258" t="s">
        <v>258</v>
      </c>
      <c r="G227" s="256"/>
      <c r="H227" s="259">
        <v>1278.2729999999999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239</v>
      </c>
      <c r="AU227" s="265" t="s">
        <v>85</v>
      </c>
      <c r="AV227" s="14" t="s">
        <v>237</v>
      </c>
      <c r="AW227" s="14" t="s">
        <v>32</v>
      </c>
      <c r="AX227" s="14" t="s">
        <v>83</v>
      </c>
      <c r="AY227" s="265" t="s">
        <v>232</v>
      </c>
    </row>
    <row r="228" s="2" customFormat="1" ht="24.15" customHeight="1">
      <c r="A228" s="39"/>
      <c r="B228" s="40"/>
      <c r="C228" s="276" t="s">
        <v>417</v>
      </c>
      <c r="D228" s="276" t="s">
        <v>485</v>
      </c>
      <c r="E228" s="277" t="s">
        <v>4263</v>
      </c>
      <c r="F228" s="278" t="s">
        <v>4264</v>
      </c>
      <c r="G228" s="279" t="s">
        <v>167</v>
      </c>
      <c r="H228" s="280">
        <v>1278.2729999999999</v>
      </c>
      <c r="I228" s="281"/>
      <c r="J228" s="282">
        <f>ROUND(I228*H228,2)</f>
        <v>0</v>
      </c>
      <c r="K228" s="283"/>
      <c r="L228" s="284"/>
      <c r="M228" s="285" t="s">
        <v>1</v>
      </c>
      <c r="N228" s="286" t="s">
        <v>41</v>
      </c>
      <c r="O228" s="92"/>
      <c r="P228" s="239">
        <f>O228*H228</f>
        <v>0</v>
      </c>
      <c r="Q228" s="239">
        <v>0.00021000000000000001</v>
      </c>
      <c r="R228" s="239">
        <f>Q228*H228</f>
        <v>0.26843732999999997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417</v>
      </c>
      <c r="AT228" s="241" t="s">
        <v>485</v>
      </c>
      <c r="AU228" s="241" t="s">
        <v>85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321</v>
      </c>
      <c r="BM228" s="241" t="s">
        <v>4265</v>
      </c>
    </row>
    <row r="229" s="2" customFormat="1" ht="37.8" customHeight="1">
      <c r="A229" s="39"/>
      <c r="B229" s="40"/>
      <c r="C229" s="229" t="s">
        <v>422</v>
      </c>
      <c r="D229" s="229" t="s">
        <v>234</v>
      </c>
      <c r="E229" s="230" t="s">
        <v>4266</v>
      </c>
      <c r="F229" s="231" t="s">
        <v>4267</v>
      </c>
      <c r="G229" s="232" t="s">
        <v>167</v>
      </c>
      <c r="H229" s="233">
        <v>1093.0429999999999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0.02</v>
      </c>
      <c r="R229" s="239">
        <f>Q229*H229</f>
        <v>21.860859999999999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321</v>
      </c>
      <c r="AT229" s="241" t="s">
        <v>234</v>
      </c>
      <c r="AU229" s="241" t="s">
        <v>85</v>
      </c>
      <c r="AY229" s="18" t="s">
        <v>232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321</v>
      </c>
      <c r="BM229" s="241" t="s">
        <v>4268</v>
      </c>
    </row>
    <row r="230" s="13" customFormat="1">
      <c r="A230" s="13"/>
      <c r="B230" s="243"/>
      <c r="C230" s="244"/>
      <c r="D230" s="245" t="s">
        <v>239</v>
      </c>
      <c r="E230" s="246" t="s">
        <v>1</v>
      </c>
      <c r="F230" s="247" t="s">
        <v>4269</v>
      </c>
      <c r="G230" s="244"/>
      <c r="H230" s="248">
        <v>1047.8399999999999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239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232</v>
      </c>
    </row>
    <row r="231" s="13" customFormat="1">
      <c r="A231" s="13"/>
      <c r="B231" s="243"/>
      <c r="C231" s="244"/>
      <c r="D231" s="245" t="s">
        <v>239</v>
      </c>
      <c r="E231" s="246" t="s">
        <v>1</v>
      </c>
      <c r="F231" s="247" t="s">
        <v>4209</v>
      </c>
      <c r="G231" s="244"/>
      <c r="H231" s="248">
        <v>32.399999999999999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239</v>
      </c>
      <c r="AU231" s="254" t="s">
        <v>85</v>
      </c>
      <c r="AV231" s="13" t="s">
        <v>85</v>
      </c>
      <c r="AW231" s="13" t="s">
        <v>32</v>
      </c>
      <c r="AX231" s="13" t="s">
        <v>76</v>
      </c>
      <c r="AY231" s="254" t="s">
        <v>232</v>
      </c>
    </row>
    <row r="232" s="13" customFormat="1">
      <c r="A232" s="13"/>
      <c r="B232" s="243"/>
      <c r="C232" s="244"/>
      <c r="D232" s="245" t="s">
        <v>239</v>
      </c>
      <c r="E232" s="246" t="s">
        <v>1</v>
      </c>
      <c r="F232" s="247" t="s">
        <v>4210</v>
      </c>
      <c r="G232" s="244"/>
      <c r="H232" s="248">
        <v>12.803000000000001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239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232</v>
      </c>
    </row>
    <row r="233" s="14" customFormat="1">
      <c r="A233" s="14"/>
      <c r="B233" s="255"/>
      <c r="C233" s="256"/>
      <c r="D233" s="245" t="s">
        <v>239</v>
      </c>
      <c r="E233" s="257" t="s">
        <v>1</v>
      </c>
      <c r="F233" s="258" t="s">
        <v>258</v>
      </c>
      <c r="G233" s="256"/>
      <c r="H233" s="259">
        <v>1093.0429999999999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239</v>
      </c>
      <c r="AU233" s="265" t="s">
        <v>85</v>
      </c>
      <c r="AV233" s="14" t="s">
        <v>237</v>
      </c>
      <c r="AW233" s="14" t="s">
        <v>32</v>
      </c>
      <c r="AX233" s="14" t="s">
        <v>83</v>
      </c>
      <c r="AY233" s="265" t="s">
        <v>232</v>
      </c>
    </row>
    <row r="234" s="2" customFormat="1" ht="33" customHeight="1">
      <c r="A234" s="39"/>
      <c r="B234" s="40"/>
      <c r="C234" s="229" t="s">
        <v>429</v>
      </c>
      <c r="D234" s="229" t="s">
        <v>234</v>
      </c>
      <c r="E234" s="230" t="s">
        <v>4270</v>
      </c>
      <c r="F234" s="231" t="s">
        <v>4271</v>
      </c>
      <c r="G234" s="232" t="s">
        <v>167</v>
      </c>
      <c r="H234" s="233">
        <v>246.59999999999999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0.0070499999999999998</v>
      </c>
      <c r="R234" s="239">
        <f>Q234*H234</f>
        <v>1.7385299999999999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321</v>
      </c>
      <c r="AT234" s="241" t="s">
        <v>234</v>
      </c>
      <c r="AU234" s="241" t="s">
        <v>85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321</v>
      </c>
      <c r="BM234" s="241" t="s">
        <v>4272</v>
      </c>
    </row>
    <row r="235" s="13" customFormat="1">
      <c r="A235" s="13"/>
      <c r="B235" s="243"/>
      <c r="C235" s="244"/>
      <c r="D235" s="245" t="s">
        <v>239</v>
      </c>
      <c r="E235" s="246" t="s">
        <v>1</v>
      </c>
      <c r="F235" s="247" t="s">
        <v>4273</v>
      </c>
      <c r="G235" s="244"/>
      <c r="H235" s="248">
        <v>246.59999999999999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239</v>
      </c>
      <c r="AU235" s="254" t="s">
        <v>85</v>
      </c>
      <c r="AV235" s="13" t="s">
        <v>85</v>
      </c>
      <c r="AW235" s="13" t="s">
        <v>32</v>
      </c>
      <c r="AX235" s="13" t="s">
        <v>83</v>
      </c>
      <c r="AY235" s="254" t="s">
        <v>232</v>
      </c>
    </row>
    <row r="236" s="2" customFormat="1" ht="37.8" customHeight="1">
      <c r="A236" s="39"/>
      <c r="B236" s="40"/>
      <c r="C236" s="276" t="s">
        <v>436</v>
      </c>
      <c r="D236" s="276" t="s">
        <v>485</v>
      </c>
      <c r="E236" s="277" t="s">
        <v>4274</v>
      </c>
      <c r="F236" s="278" t="s">
        <v>4275</v>
      </c>
      <c r="G236" s="279" t="s">
        <v>167</v>
      </c>
      <c r="H236" s="280">
        <v>246.59999999999999</v>
      </c>
      <c r="I236" s="281"/>
      <c r="J236" s="282">
        <f>ROUND(I236*H236,2)</f>
        <v>0</v>
      </c>
      <c r="K236" s="283"/>
      <c r="L236" s="284"/>
      <c r="M236" s="285" t="s">
        <v>1</v>
      </c>
      <c r="N236" s="286" t="s">
        <v>41</v>
      </c>
      <c r="O236" s="92"/>
      <c r="P236" s="239">
        <f>O236*H236</f>
        <v>0</v>
      </c>
      <c r="Q236" s="239">
        <v>0.0016000000000000001</v>
      </c>
      <c r="R236" s="239">
        <f>Q236*H236</f>
        <v>0.39456000000000002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417</v>
      </c>
      <c r="AT236" s="241" t="s">
        <v>485</v>
      </c>
      <c r="AU236" s="241" t="s">
        <v>85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321</v>
      </c>
      <c r="BM236" s="241" t="s">
        <v>4276</v>
      </c>
    </row>
    <row r="237" s="2" customFormat="1" ht="33" customHeight="1">
      <c r="A237" s="39"/>
      <c r="B237" s="40"/>
      <c r="C237" s="229" t="s">
        <v>444</v>
      </c>
      <c r="D237" s="229" t="s">
        <v>234</v>
      </c>
      <c r="E237" s="230" t="s">
        <v>4277</v>
      </c>
      <c r="F237" s="231" t="s">
        <v>4278</v>
      </c>
      <c r="G237" s="232" t="s">
        <v>167</v>
      </c>
      <c r="H237" s="233">
        <v>246.59999999999999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4.0000000000000003E-05</v>
      </c>
      <c r="R237" s="239">
        <f>Q237*H237</f>
        <v>0.0098640000000000012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321</v>
      </c>
      <c r="AT237" s="241" t="s">
        <v>234</v>
      </c>
      <c r="AU237" s="241" t="s">
        <v>85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321</v>
      </c>
      <c r="BM237" s="241" t="s">
        <v>4279</v>
      </c>
    </row>
    <row r="238" s="13" customFormat="1">
      <c r="A238" s="13"/>
      <c r="B238" s="243"/>
      <c r="C238" s="244"/>
      <c r="D238" s="245" t="s">
        <v>239</v>
      </c>
      <c r="E238" s="246" t="s">
        <v>1</v>
      </c>
      <c r="F238" s="247" t="s">
        <v>4273</v>
      </c>
      <c r="G238" s="244"/>
      <c r="H238" s="248">
        <v>246.59999999999999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239</v>
      </c>
      <c r="AU238" s="254" t="s">
        <v>85</v>
      </c>
      <c r="AV238" s="13" t="s">
        <v>85</v>
      </c>
      <c r="AW238" s="13" t="s">
        <v>32</v>
      </c>
      <c r="AX238" s="13" t="s">
        <v>83</v>
      </c>
      <c r="AY238" s="254" t="s">
        <v>232</v>
      </c>
    </row>
    <row r="239" s="2" customFormat="1" ht="24.15" customHeight="1">
      <c r="A239" s="39"/>
      <c r="B239" s="40"/>
      <c r="C239" s="229" t="s">
        <v>450</v>
      </c>
      <c r="D239" s="229" t="s">
        <v>234</v>
      </c>
      <c r="E239" s="230" t="s">
        <v>4280</v>
      </c>
      <c r="F239" s="231" t="s">
        <v>4281</v>
      </c>
      <c r="G239" s="232" t="s">
        <v>164</v>
      </c>
      <c r="H239" s="233">
        <v>246.59999999999999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0.00020000000000000001</v>
      </c>
      <c r="R239" s="239">
        <f>Q239*H239</f>
        <v>0.049320000000000003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321</v>
      </c>
      <c r="AT239" s="241" t="s">
        <v>234</v>
      </c>
      <c r="AU239" s="241" t="s">
        <v>85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321</v>
      </c>
      <c r="BM239" s="241" t="s">
        <v>4282</v>
      </c>
    </row>
    <row r="240" s="13" customFormat="1">
      <c r="A240" s="13"/>
      <c r="B240" s="243"/>
      <c r="C240" s="244"/>
      <c r="D240" s="245" t="s">
        <v>239</v>
      </c>
      <c r="E240" s="246" t="s">
        <v>1</v>
      </c>
      <c r="F240" s="247" t="s">
        <v>4273</v>
      </c>
      <c r="G240" s="244"/>
      <c r="H240" s="248">
        <v>246.59999999999999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239</v>
      </c>
      <c r="AU240" s="254" t="s">
        <v>85</v>
      </c>
      <c r="AV240" s="13" t="s">
        <v>85</v>
      </c>
      <c r="AW240" s="13" t="s">
        <v>32</v>
      </c>
      <c r="AX240" s="13" t="s">
        <v>83</v>
      </c>
      <c r="AY240" s="254" t="s">
        <v>232</v>
      </c>
    </row>
    <row r="241" s="2" customFormat="1" ht="24.15" customHeight="1">
      <c r="A241" s="39"/>
      <c r="B241" s="40"/>
      <c r="C241" s="229" t="s">
        <v>455</v>
      </c>
      <c r="D241" s="229" t="s">
        <v>234</v>
      </c>
      <c r="E241" s="230" t="s">
        <v>4283</v>
      </c>
      <c r="F241" s="231" t="s">
        <v>4284</v>
      </c>
      <c r="G241" s="232" t="s">
        <v>329</v>
      </c>
      <c r="H241" s="233">
        <v>24.321999999999999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321</v>
      </c>
      <c r="AT241" s="241" t="s">
        <v>234</v>
      </c>
      <c r="AU241" s="241" t="s">
        <v>85</v>
      </c>
      <c r="AY241" s="18" t="s">
        <v>232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321</v>
      </c>
      <c r="BM241" s="241" t="s">
        <v>4285</v>
      </c>
    </row>
    <row r="242" s="12" customFormat="1" ht="22.8" customHeight="1">
      <c r="A242" s="12"/>
      <c r="B242" s="213"/>
      <c r="C242" s="214"/>
      <c r="D242" s="215" t="s">
        <v>75</v>
      </c>
      <c r="E242" s="227" t="s">
        <v>765</v>
      </c>
      <c r="F242" s="227" t="s">
        <v>766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SUM(P243:P255)</f>
        <v>0</v>
      </c>
      <c r="Q242" s="221"/>
      <c r="R242" s="222">
        <f>SUM(R243:R255)</f>
        <v>0.72598000000000007</v>
      </c>
      <c r="S242" s="221"/>
      <c r="T242" s="223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85</v>
      </c>
      <c r="AT242" s="225" t="s">
        <v>75</v>
      </c>
      <c r="AU242" s="225" t="s">
        <v>83</v>
      </c>
      <c r="AY242" s="224" t="s">
        <v>232</v>
      </c>
      <c r="BK242" s="226">
        <f>SUM(BK243:BK255)</f>
        <v>0</v>
      </c>
    </row>
    <row r="243" s="2" customFormat="1" ht="21.75" customHeight="1">
      <c r="A243" s="39"/>
      <c r="B243" s="40"/>
      <c r="C243" s="229" t="s">
        <v>460</v>
      </c>
      <c r="D243" s="229" t="s">
        <v>234</v>
      </c>
      <c r="E243" s="230" t="s">
        <v>4286</v>
      </c>
      <c r="F243" s="231" t="s">
        <v>4287</v>
      </c>
      <c r="G243" s="232" t="s">
        <v>167</v>
      </c>
      <c r="H243" s="233">
        <v>1278.2729999999999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321</v>
      </c>
      <c r="AT243" s="241" t="s">
        <v>234</v>
      </c>
      <c r="AU243" s="241" t="s">
        <v>85</v>
      </c>
      <c r="AY243" s="18" t="s">
        <v>232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321</v>
      </c>
      <c r="BM243" s="241" t="s">
        <v>4288</v>
      </c>
    </row>
    <row r="244" s="13" customFormat="1">
      <c r="A244" s="13"/>
      <c r="B244" s="243"/>
      <c r="C244" s="244"/>
      <c r="D244" s="245" t="s">
        <v>239</v>
      </c>
      <c r="E244" s="246" t="s">
        <v>1</v>
      </c>
      <c r="F244" s="247" t="s">
        <v>4262</v>
      </c>
      <c r="G244" s="244"/>
      <c r="H244" s="248">
        <v>1233.0699999999999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239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232</v>
      </c>
    </row>
    <row r="245" s="13" customFormat="1">
      <c r="A245" s="13"/>
      <c r="B245" s="243"/>
      <c r="C245" s="244"/>
      <c r="D245" s="245" t="s">
        <v>239</v>
      </c>
      <c r="E245" s="246" t="s">
        <v>1</v>
      </c>
      <c r="F245" s="247" t="s">
        <v>4209</v>
      </c>
      <c r="G245" s="244"/>
      <c r="H245" s="248">
        <v>32.399999999999999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239</v>
      </c>
      <c r="AU245" s="254" t="s">
        <v>85</v>
      </c>
      <c r="AV245" s="13" t="s">
        <v>85</v>
      </c>
      <c r="AW245" s="13" t="s">
        <v>32</v>
      </c>
      <c r="AX245" s="13" t="s">
        <v>76</v>
      </c>
      <c r="AY245" s="254" t="s">
        <v>232</v>
      </c>
    </row>
    <row r="246" s="13" customFormat="1">
      <c r="A246" s="13"/>
      <c r="B246" s="243"/>
      <c r="C246" s="244"/>
      <c r="D246" s="245" t="s">
        <v>239</v>
      </c>
      <c r="E246" s="246" t="s">
        <v>1</v>
      </c>
      <c r="F246" s="247" t="s">
        <v>4210</v>
      </c>
      <c r="G246" s="244"/>
      <c r="H246" s="248">
        <v>12.803000000000001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239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232</v>
      </c>
    </row>
    <row r="247" s="14" customFormat="1">
      <c r="A247" s="14"/>
      <c r="B247" s="255"/>
      <c r="C247" s="256"/>
      <c r="D247" s="245" t="s">
        <v>239</v>
      </c>
      <c r="E247" s="257" t="s">
        <v>1</v>
      </c>
      <c r="F247" s="258" t="s">
        <v>258</v>
      </c>
      <c r="G247" s="256"/>
      <c r="H247" s="259">
        <v>1278.2729999999999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239</v>
      </c>
      <c r="AU247" s="265" t="s">
        <v>85</v>
      </c>
      <c r="AV247" s="14" t="s">
        <v>237</v>
      </c>
      <c r="AW247" s="14" t="s">
        <v>32</v>
      </c>
      <c r="AX247" s="14" t="s">
        <v>83</v>
      </c>
      <c r="AY247" s="265" t="s">
        <v>232</v>
      </c>
    </row>
    <row r="248" s="2" customFormat="1" ht="44.25" customHeight="1">
      <c r="A248" s="39"/>
      <c r="B248" s="40"/>
      <c r="C248" s="276" t="s">
        <v>466</v>
      </c>
      <c r="D248" s="276" t="s">
        <v>485</v>
      </c>
      <c r="E248" s="277" t="s">
        <v>4289</v>
      </c>
      <c r="F248" s="278" t="s">
        <v>4290</v>
      </c>
      <c r="G248" s="279" t="s">
        <v>167</v>
      </c>
      <c r="H248" s="280">
        <v>1436.1400000000001</v>
      </c>
      <c r="I248" s="281"/>
      <c r="J248" s="282">
        <f>ROUND(I248*H248,2)</f>
        <v>0</v>
      </c>
      <c r="K248" s="283"/>
      <c r="L248" s="284"/>
      <c r="M248" s="285" t="s">
        <v>1</v>
      </c>
      <c r="N248" s="286" t="s">
        <v>41</v>
      </c>
      <c r="O248" s="92"/>
      <c r="P248" s="239">
        <f>O248*H248</f>
        <v>0</v>
      </c>
      <c r="Q248" s="239">
        <v>0.00050000000000000001</v>
      </c>
      <c r="R248" s="239">
        <f>Q248*H248</f>
        <v>0.7180700000000001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417</v>
      </c>
      <c r="AT248" s="241" t="s">
        <v>485</v>
      </c>
      <c r="AU248" s="241" t="s">
        <v>85</v>
      </c>
      <c r="AY248" s="18" t="s">
        <v>232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321</v>
      </c>
      <c r="BM248" s="241" t="s">
        <v>4291</v>
      </c>
    </row>
    <row r="249" s="13" customFormat="1">
      <c r="A249" s="13"/>
      <c r="B249" s="243"/>
      <c r="C249" s="244"/>
      <c r="D249" s="245" t="s">
        <v>239</v>
      </c>
      <c r="E249" s="244"/>
      <c r="F249" s="247" t="s">
        <v>4292</v>
      </c>
      <c r="G249" s="244"/>
      <c r="H249" s="248">
        <v>1436.1400000000001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239</v>
      </c>
      <c r="AU249" s="254" t="s">
        <v>85</v>
      </c>
      <c r="AV249" s="13" t="s">
        <v>85</v>
      </c>
      <c r="AW249" s="13" t="s">
        <v>4</v>
      </c>
      <c r="AX249" s="13" t="s">
        <v>83</v>
      </c>
      <c r="AY249" s="254" t="s">
        <v>232</v>
      </c>
    </row>
    <row r="250" s="2" customFormat="1" ht="24.15" customHeight="1">
      <c r="A250" s="39"/>
      <c r="B250" s="40"/>
      <c r="C250" s="229" t="s">
        <v>475</v>
      </c>
      <c r="D250" s="229" t="s">
        <v>234</v>
      </c>
      <c r="E250" s="230" t="s">
        <v>768</v>
      </c>
      <c r="F250" s="231" t="s">
        <v>769</v>
      </c>
      <c r="G250" s="232" t="s">
        <v>164</v>
      </c>
      <c r="H250" s="233">
        <v>3.5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0.0022599999999999999</v>
      </c>
      <c r="R250" s="239">
        <f>Q250*H250</f>
        <v>0.0079100000000000004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321</v>
      </c>
      <c r="AT250" s="241" t="s">
        <v>234</v>
      </c>
      <c r="AU250" s="241" t="s">
        <v>85</v>
      </c>
      <c r="AY250" s="18" t="s">
        <v>232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321</v>
      </c>
      <c r="BM250" s="241" t="s">
        <v>4293</v>
      </c>
    </row>
    <row r="251" s="2" customFormat="1">
      <c r="A251" s="39"/>
      <c r="B251" s="40"/>
      <c r="C251" s="41"/>
      <c r="D251" s="245" t="s">
        <v>578</v>
      </c>
      <c r="E251" s="41"/>
      <c r="F251" s="298" t="s">
        <v>771</v>
      </c>
      <c r="G251" s="41"/>
      <c r="H251" s="41"/>
      <c r="I251" s="299"/>
      <c r="J251" s="41"/>
      <c r="K251" s="41"/>
      <c r="L251" s="45"/>
      <c r="M251" s="300"/>
      <c r="N251" s="301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578</v>
      </c>
      <c r="AU251" s="18" t="s">
        <v>85</v>
      </c>
    </row>
    <row r="252" s="15" customFormat="1">
      <c r="A252" s="15"/>
      <c r="B252" s="266"/>
      <c r="C252" s="267"/>
      <c r="D252" s="245" t="s">
        <v>239</v>
      </c>
      <c r="E252" s="268" t="s">
        <v>1</v>
      </c>
      <c r="F252" s="269" t="s">
        <v>774</v>
      </c>
      <c r="G252" s="267"/>
      <c r="H252" s="268" t="s">
        <v>1</v>
      </c>
      <c r="I252" s="270"/>
      <c r="J252" s="267"/>
      <c r="K252" s="267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239</v>
      </c>
      <c r="AU252" s="275" t="s">
        <v>85</v>
      </c>
      <c r="AV252" s="15" t="s">
        <v>83</v>
      </c>
      <c r="AW252" s="15" t="s">
        <v>32</v>
      </c>
      <c r="AX252" s="15" t="s">
        <v>76</v>
      </c>
      <c r="AY252" s="275" t="s">
        <v>232</v>
      </c>
    </row>
    <row r="253" s="13" customFormat="1">
      <c r="A253" s="13"/>
      <c r="B253" s="243"/>
      <c r="C253" s="244"/>
      <c r="D253" s="245" t="s">
        <v>239</v>
      </c>
      <c r="E253" s="246" t="s">
        <v>1</v>
      </c>
      <c r="F253" s="247" t="s">
        <v>775</v>
      </c>
      <c r="G253" s="244"/>
      <c r="H253" s="248">
        <v>3.5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239</v>
      </c>
      <c r="AU253" s="254" t="s">
        <v>85</v>
      </c>
      <c r="AV253" s="13" t="s">
        <v>85</v>
      </c>
      <c r="AW253" s="13" t="s">
        <v>32</v>
      </c>
      <c r="AX253" s="13" t="s">
        <v>76</v>
      </c>
      <c r="AY253" s="254" t="s">
        <v>232</v>
      </c>
    </row>
    <row r="254" s="14" customFormat="1">
      <c r="A254" s="14"/>
      <c r="B254" s="255"/>
      <c r="C254" s="256"/>
      <c r="D254" s="245" t="s">
        <v>239</v>
      </c>
      <c r="E254" s="257" t="s">
        <v>1</v>
      </c>
      <c r="F254" s="258" t="s">
        <v>258</v>
      </c>
      <c r="G254" s="256"/>
      <c r="H254" s="259">
        <v>3.5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239</v>
      </c>
      <c r="AU254" s="265" t="s">
        <v>85</v>
      </c>
      <c r="AV254" s="14" t="s">
        <v>237</v>
      </c>
      <c r="AW254" s="14" t="s">
        <v>32</v>
      </c>
      <c r="AX254" s="14" t="s">
        <v>83</v>
      </c>
      <c r="AY254" s="265" t="s">
        <v>232</v>
      </c>
    </row>
    <row r="255" s="2" customFormat="1" ht="24.15" customHeight="1">
      <c r="A255" s="39"/>
      <c r="B255" s="40"/>
      <c r="C255" s="229" t="s">
        <v>480</v>
      </c>
      <c r="D255" s="229" t="s">
        <v>234</v>
      </c>
      <c r="E255" s="230" t="s">
        <v>792</v>
      </c>
      <c r="F255" s="231" t="s">
        <v>793</v>
      </c>
      <c r="G255" s="232" t="s">
        <v>329</v>
      </c>
      <c r="H255" s="233">
        <v>0.72599999999999998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321</v>
      </c>
      <c r="AT255" s="241" t="s">
        <v>234</v>
      </c>
      <c r="AU255" s="241" t="s">
        <v>85</v>
      </c>
      <c r="AY255" s="18" t="s">
        <v>232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321</v>
      </c>
      <c r="BM255" s="241" t="s">
        <v>4294</v>
      </c>
    </row>
    <row r="256" s="12" customFormat="1" ht="22.8" customHeight="1">
      <c r="A256" s="12"/>
      <c r="B256" s="213"/>
      <c r="C256" s="214"/>
      <c r="D256" s="215" t="s">
        <v>75</v>
      </c>
      <c r="E256" s="227" t="s">
        <v>795</v>
      </c>
      <c r="F256" s="227" t="s">
        <v>796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SUM(P257:P280)</f>
        <v>0</v>
      </c>
      <c r="Q256" s="221"/>
      <c r="R256" s="222">
        <f>SUM(R257:R280)</f>
        <v>0.16731360000000006</v>
      </c>
      <c r="S256" s="221"/>
      <c r="T256" s="223">
        <f>SUM(T257:T280)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85</v>
      </c>
      <c r="AT256" s="225" t="s">
        <v>75</v>
      </c>
      <c r="AU256" s="225" t="s">
        <v>83</v>
      </c>
      <c r="AY256" s="224" t="s">
        <v>232</v>
      </c>
      <c r="BK256" s="226">
        <f>SUM(BK257:BK280)</f>
        <v>0</v>
      </c>
    </row>
    <row r="257" s="2" customFormat="1" ht="24.15" customHeight="1">
      <c r="A257" s="39"/>
      <c r="B257" s="40"/>
      <c r="C257" s="229" t="s">
        <v>484</v>
      </c>
      <c r="D257" s="229" t="s">
        <v>234</v>
      </c>
      <c r="E257" s="230" t="s">
        <v>798</v>
      </c>
      <c r="F257" s="231" t="s">
        <v>799</v>
      </c>
      <c r="G257" s="232" t="s">
        <v>167</v>
      </c>
      <c r="H257" s="233">
        <v>4.2000000000000002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0.00025999999999999998</v>
      </c>
      <c r="R257" s="239">
        <f>Q257*H257</f>
        <v>0.0010919999999999999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321</v>
      </c>
      <c r="AT257" s="241" t="s">
        <v>234</v>
      </c>
      <c r="AU257" s="241" t="s">
        <v>85</v>
      </c>
      <c r="AY257" s="18" t="s">
        <v>232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321</v>
      </c>
      <c r="BM257" s="241" t="s">
        <v>4295</v>
      </c>
    </row>
    <row r="258" s="15" customFormat="1">
      <c r="A258" s="15"/>
      <c r="B258" s="266"/>
      <c r="C258" s="267"/>
      <c r="D258" s="245" t="s">
        <v>239</v>
      </c>
      <c r="E258" s="268" t="s">
        <v>1</v>
      </c>
      <c r="F258" s="269" t="s">
        <v>774</v>
      </c>
      <c r="G258" s="267"/>
      <c r="H258" s="268" t="s">
        <v>1</v>
      </c>
      <c r="I258" s="270"/>
      <c r="J258" s="267"/>
      <c r="K258" s="267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239</v>
      </c>
      <c r="AU258" s="275" t="s">
        <v>85</v>
      </c>
      <c r="AV258" s="15" t="s">
        <v>83</v>
      </c>
      <c r="AW258" s="15" t="s">
        <v>32</v>
      </c>
      <c r="AX258" s="15" t="s">
        <v>76</v>
      </c>
      <c r="AY258" s="275" t="s">
        <v>232</v>
      </c>
    </row>
    <row r="259" s="13" customFormat="1">
      <c r="A259" s="13"/>
      <c r="B259" s="243"/>
      <c r="C259" s="244"/>
      <c r="D259" s="245" t="s">
        <v>239</v>
      </c>
      <c r="E259" s="246" t="s">
        <v>1</v>
      </c>
      <c r="F259" s="247" t="s">
        <v>802</v>
      </c>
      <c r="G259" s="244"/>
      <c r="H259" s="248">
        <v>4.2000000000000002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239</v>
      </c>
      <c r="AU259" s="254" t="s">
        <v>85</v>
      </c>
      <c r="AV259" s="13" t="s">
        <v>85</v>
      </c>
      <c r="AW259" s="13" t="s">
        <v>32</v>
      </c>
      <c r="AX259" s="13" t="s">
        <v>76</v>
      </c>
      <c r="AY259" s="254" t="s">
        <v>232</v>
      </c>
    </row>
    <row r="260" s="14" customFormat="1">
      <c r="A260" s="14"/>
      <c r="B260" s="255"/>
      <c r="C260" s="256"/>
      <c r="D260" s="245" t="s">
        <v>239</v>
      </c>
      <c r="E260" s="257" t="s">
        <v>1</v>
      </c>
      <c r="F260" s="258" t="s">
        <v>258</v>
      </c>
      <c r="G260" s="256"/>
      <c r="H260" s="259">
        <v>4.2000000000000002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239</v>
      </c>
      <c r="AU260" s="265" t="s">
        <v>85</v>
      </c>
      <c r="AV260" s="14" t="s">
        <v>237</v>
      </c>
      <c r="AW260" s="14" t="s">
        <v>32</v>
      </c>
      <c r="AX260" s="14" t="s">
        <v>83</v>
      </c>
      <c r="AY260" s="265" t="s">
        <v>232</v>
      </c>
    </row>
    <row r="261" s="2" customFormat="1" ht="24.15" customHeight="1">
      <c r="A261" s="39"/>
      <c r="B261" s="40"/>
      <c r="C261" s="276" t="s">
        <v>491</v>
      </c>
      <c r="D261" s="276" t="s">
        <v>485</v>
      </c>
      <c r="E261" s="277" t="s">
        <v>804</v>
      </c>
      <c r="F261" s="278" t="s">
        <v>805</v>
      </c>
      <c r="G261" s="279" t="s">
        <v>167</v>
      </c>
      <c r="H261" s="280">
        <v>4.2000000000000002</v>
      </c>
      <c r="I261" s="281"/>
      <c r="J261" s="282">
        <f>ROUND(I261*H261,2)</f>
        <v>0</v>
      </c>
      <c r="K261" s="283"/>
      <c r="L261" s="284"/>
      <c r="M261" s="285" t="s">
        <v>1</v>
      </c>
      <c r="N261" s="286" t="s">
        <v>41</v>
      </c>
      <c r="O261" s="92"/>
      <c r="P261" s="239">
        <f>O261*H261</f>
        <v>0</v>
      </c>
      <c r="Q261" s="239">
        <v>0.036810000000000002</v>
      </c>
      <c r="R261" s="239">
        <f>Q261*H261</f>
        <v>0.15460200000000002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417</v>
      </c>
      <c r="AT261" s="241" t="s">
        <v>485</v>
      </c>
      <c r="AU261" s="241" t="s">
        <v>85</v>
      </c>
      <c r="AY261" s="18" t="s">
        <v>232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321</v>
      </c>
      <c r="BM261" s="241" t="s">
        <v>4296</v>
      </c>
    </row>
    <row r="262" s="2" customFormat="1" ht="21.75" customHeight="1">
      <c r="A262" s="39"/>
      <c r="B262" s="40"/>
      <c r="C262" s="229" t="s">
        <v>495</v>
      </c>
      <c r="D262" s="229" t="s">
        <v>234</v>
      </c>
      <c r="E262" s="230" t="s">
        <v>825</v>
      </c>
      <c r="F262" s="231" t="s">
        <v>826</v>
      </c>
      <c r="G262" s="232" t="s">
        <v>164</v>
      </c>
      <c r="H262" s="233">
        <v>3.5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5.0000000000000002E-05</v>
      </c>
      <c r="R262" s="239">
        <f>Q262*H262</f>
        <v>0.000175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321</v>
      </c>
      <c r="AT262" s="241" t="s">
        <v>234</v>
      </c>
      <c r="AU262" s="241" t="s">
        <v>85</v>
      </c>
      <c r="AY262" s="18" t="s">
        <v>232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321</v>
      </c>
      <c r="BM262" s="241" t="s">
        <v>4297</v>
      </c>
    </row>
    <row r="263" s="15" customFormat="1">
      <c r="A263" s="15"/>
      <c r="B263" s="266"/>
      <c r="C263" s="267"/>
      <c r="D263" s="245" t="s">
        <v>239</v>
      </c>
      <c r="E263" s="268" t="s">
        <v>1</v>
      </c>
      <c r="F263" s="269" t="s">
        <v>774</v>
      </c>
      <c r="G263" s="267"/>
      <c r="H263" s="268" t="s">
        <v>1</v>
      </c>
      <c r="I263" s="270"/>
      <c r="J263" s="267"/>
      <c r="K263" s="267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239</v>
      </c>
      <c r="AU263" s="275" t="s">
        <v>85</v>
      </c>
      <c r="AV263" s="15" t="s">
        <v>83</v>
      </c>
      <c r="AW263" s="15" t="s">
        <v>32</v>
      </c>
      <c r="AX263" s="15" t="s">
        <v>76</v>
      </c>
      <c r="AY263" s="275" t="s">
        <v>232</v>
      </c>
    </row>
    <row r="264" s="13" customFormat="1">
      <c r="A264" s="13"/>
      <c r="B264" s="243"/>
      <c r="C264" s="244"/>
      <c r="D264" s="245" t="s">
        <v>239</v>
      </c>
      <c r="E264" s="246" t="s">
        <v>1</v>
      </c>
      <c r="F264" s="247" t="s">
        <v>775</v>
      </c>
      <c r="G264" s="244"/>
      <c r="H264" s="248">
        <v>3.5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239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232</v>
      </c>
    </row>
    <row r="265" s="14" customFormat="1">
      <c r="A265" s="14"/>
      <c r="B265" s="255"/>
      <c r="C265" s="256"/>
      <c r="D265" s="245" t="s">
        <v>239</v>
      </c>
      <c r="E265" s="257" t="s">
        <v>1</v>
      </c>
      <c r="F265" s="258" t="s">
        <v>258</v>
      </c>
      <c r="G265" s="256"/>
      <c r="H265" s="259">
        <v>3.5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239</v>
      </c>
      <c r="AU265" s="265" t="s">
        <v>85</v>
      </c>
      <c r="AV265" s="14" t="s">
        <v>237</v>
      </c>
      <c r="AW265" s="14" t="s">
        <v>32</v>
      </c>
      <c r="AX265" s="14" t="s">
        <v>83</v>
      </c>
      <c r="AY265" s="265" t="s">
        <v>232</v>
      </c>
    </row>
    <row r="266" s="2" customFormat="1" ht="24.15" customHeight="1">
      <c r="A266" s="39"/>
      <c r="B266" s="40"/>
      <c r="C266" s="276" t="s">
        <v>500</v>
      </c>
      <c r="D266" s="276" t="s">
        <v>485</v>
      </c>
      <c r="E266" s="277" t="s">
        <v>829</v>
      </c>
      <c r="F266" s="278" t="s">
        <v>830</v>
      </c>
      <c r="G266" s="279" t="s">
        <v>164</v>
      </c>
      <c r="H266" s="280">
        <v>3.8500000000000001</v>
      </c>
      <c r="I266" s="281"/>
      <c r="J266" s="282">
        <f>ROUND(I266*H266,2)</f>
        <v>0</v>
      </c>
      <c r="K266" s="283"/>
      <c r="L266" s="284"/>
      <c r="M266" s="285" t="s">
        <v>1</v>
      </c>
      <c r="N266" s="286" t="s">
        <v>41</v>
      </c>
      <c r="O266" s="92"/>
      <c r="P266" s="239">
        <f>O266*H266</f>
        <v>0</v>
      </c>
      <c r="Q266" s="239">
        <v>8.0000000000000007E-05</v>
      </c>
      <c r="R266" s="239">
        <f>Q266*H266</f>
        <v>0.00030800000000000001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417</v>
      </c>
      <c r="AT266" s="241" t="s">
        <v>485</v>
      </c>
      <c r="AU266" s="241" t="s">
        <v>85</v>
      </c>
      <c r="AY266" s="18" t="s">
        <v>232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321</v>
      </c>
      <c r="BM266" s="241" t="s">
        <v>4298</v>
      </c>
    </row>
    <row r="267" s="13" customFormat="1">
      <c r="A267" s="13"/>
      <c r="B267" s="243"/>
      <c r="C267" s="244"/>
      <c r="D267" s="245" t="s">
        <v>239</v>
      </c>
      <c r="E267" s="244"/>
      <c r="F267" s="247" t="s">
        <v>4299</v>
      </c>
      <c r="G267" s="244"/>
      <c r="H267" s="248">
        <v>3.8500000000000001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239</v>
      </c>
      <c r="AU267" s="254" t="s">
        <v>85</v>
      </c>
      <c r="AV267" s="13" t="s">
        <v>85</v>
      </c>
      <c r="AW267" s="13" t="s">
        <v>4</v>
      </c>
      <c r="AX267" s="13" t="s">
        <v>83</v>
      </c>
      <c r="AY267" s="254" t="s">
        <v>232</v>
      </c>
    </row>
    <row r="268" s="2" customFormat="1" ht="24.15" customHeight="1">
      <c r="A268" s="39"/>
      <c r="B268" s="40"/>
      <c r="C268" s="229" t="s">
        <v>505</v>
      </c>
      <c r="D268" s="229" t="s">
        <v>234</v>
      </c>
      <c r="E268" s="230" t="s">
        <v>834</v>
      </c>
      <c r="F268" s="231" t="s">
        <v>835</v>
      </c>
      <c r="G268" s="232" t="s">
        <v>164</v>
      </c>
      <c r="H268" s="233">
        <v>5.9000000000000004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3.0000000000000001E-05</v>
      </c>
      <c r="R268" s="239">
        <f>Q268*H268</f>
        <v>0.00017700000000000002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321</v>
      </c>
      <c r="AT268" s="241" t="s">
        <v>234</v>
      </c>
      <c r="AU268" s="241" t="s">
        <v>85</v>
      </c>
      <c r="AY268" s="18" t="s">
        <v>232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321</v>
      </c>
      <c r="BM268" s="241" t="s">
        <v>4300</v>
      </c>
    </row>
    <row r="269" s="15" customFormat="1">
      <c r="A269" s="15"/>
      <c r="B269" s="266"/>
      <c r="C269" s="267"/>
      <c r="D269" s="245" t="s">
        <v>239</v>
      </c>
      <c r="E269" s="268" t="s">
        <v>1</v>
      </c>
      <c r="F269" s="269" t="s">
        <v>774</v>
      </c>
      <c r="G269" s="267"/>
      <c r="H269" s="268" t="s">
        <v>1</v>
      </c>
      <c r="I269" s="270"/>
      <c r="J269" s="267"/>
      <c r="K269" s="267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239</v>
      </c>
      <c r="AU269" s="275" t="s">
        <v>85</v>
      </c>
      <c r="AV269" s="15" t="s">
        <v>83</v>
      </c>
      <c r="AW269" s="15" t="s">
        <v>32</v>
      </c>
      <c r="AX269" s="15" t="s">
        <v>76</v>
      </c>
      <c r="AY269" s="275" t="s">
        <v>232</v>
      </c>
    </row>
    <row r="270" s="13" customFormat="1">
      <c r="A270" s="13"/>
      <c r="B270" s="243"/>
      <c r="C270" s="244"/>
      <c r="D270" s="245" t="s">
        <v>239</v>
      </c>
      <c r="E270" s="246" t="s">
        <v>1</v>
      </c>
      <c r="F270" s="247" t="s">
        <v>838</v>
      </c>
      <c r="G270" s="244"/>
      <c r="H270" s="248">
        <v>5.9000000000000004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239</v>
      </c>
      <c r="AU270" s="254" t="s">
        <v>85</v>
      </c>
      <c r="AV270" s="13" t="s">
        <v>85</v>
      </c>
      <c r="AW270" s="13" t="s">
        <v>32</v>
      </c>
      <c r="AX270" s="13" t="s">
        <v>76</v>
      </c>
      <c r="AY270" s="254" t="s">
        <v>232</v>
      </c>
    </row>
    <row r="271" s="14" customFormat="1">
      <c r="A271" s="14"/>
      <c r="B271" s="255"/>
      <c r="C271" s="256"/>
      <c r="D271" s="245" t="s">
        <v>239</v>
      </c>
      <c r="E271" s="257" t="s">
        <v>1</v>
      </c>
      <c r="F271" s="258" t="s">
        <v>258</v>
      </c>
      <c r="G271" s="256"/>
      <c r="H271" s="259">
        <v>5.9000000000000004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239</v>
      </c>
      <c r="AU271" s="265" t="s">
        <v>85</v>
      </c>
      <c r="AV271" s="14" t="s">
        <v>237</v>
      </c>
      <c r="AW271" s="14" t="s">
        <v>32</v>
      </c>
      <c r="AX271" s="14" t="s">
        <v>83</v>
      </c>
      <c r="AY271" s="265" t="s">
        <v>232</v>
      </c>
    </row>
    <row r="272" s="2" customFormat="1" ht="33" customHeight="1">
      <c r="A272" s="39"/>
      <c r="B272" s="40"/>
      <c r="C272" s="276" t="s">
        <v>509</v>
      </c>
      <c r="D272" s="276" t="s">
        <v>485</v>
      </c>
      <c r="E272" s="277" t="s">
        <v>840</v>
      </c>
      <c r="F272" s="278" t="s">
        <v>841</v>
      </c>
      <c r="G272" s="279" t="s">
        <v>164</v>
      </c>
      <c r="H272" s="280">
        <v>6.4900000000000002</v>
      </c>
      <c r="I272" s="281"/>
      <c r="J272" s="282">
        <f>ROUND(I272*H272,2)</f>
        <v>0</v>
      </c>
      <c r="K272" s="283"/>
      <c r="L272" s="284"/>
      <c r="M272" s="285" t="s">
        <v>1</v>
      </c>
      <c r="N272" s="286" t="s">
        <v>41</v>
      </c>
      <c r="O272" s="92"/>
      <c r="P272" s="239">
        <f>O272*H272</f>
        <v>0</v>
      </c>
      <c r="Q272" s="239">
        <v>4.0000000000000003E-05</v>
      </c>
      <c r="R272" s="239">
        <f>Q272*H272</f>
        <v>0.00025960000000000002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417</v>
      </c>
      <c r="AT272" s="241" t="s">
        <v>485</v>
      </c>
      <c r="AU272" s="241" t="s">
        <v>85</v>
      </c>
      <c r="AY272" s="18" t="s">
        <v>232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321</v>
      </c>
      <c r="BM272" s="241" t="s">
        <v>4301</v>
      </c>
    </row>
    <row r="273" s="13" customFormat="1">
      <c r="A273" s="13"/>
      <c r="B273" s="243"/>
      <c r="C273" s="244"/>
      <c r="D273" s="245" t="s">
        <v>239</v>
      </c>
      <c r="E273" s="244"/>
      <c r="F273" s="247" t="s">
        <v>4302</v>
      </c>
      <c r="G273" s="244"/>
      <c r="H273" s="248">
        <v>6.4900000000000002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239</v>
      </c>
      <c r="AU273" s="254" t="s">
        <v>85</v>
      </c>
      <c r="AV273" s="13" t="s">
        <v>85</v>
      </c>
      <c r="AW273" s="13" t="s">
        <v>4</v>
      </c>
      <c r="AX273" s="13" t="s">
        <v>83</v>
      </c>
      <c r="AY273" s="254" t="s">
        <v>232</v>
      </c>
    </row>
    <row r="274" s="2" customFormat="1" ht="24.15" customHeight="1">
      <c r="A274" s="39"/>
      <c r="B274" s="40"/>
      <c r="C274" s="229" t="s">
        <v>514</v>
      </c>
      <c r="D274" s="229" t="s">
        <v>234</v>
      </c>
      <c r="E274" s="230" t="s">
        <v>938</v>
      </c>
      <c r="F274" s="231" t="s">
        <v>939</v>
      </c>
      <c r="G274" s="232" t="s">
        <v>164</v>
      </c>
      <c r="H274" s="233">
        <v>3.5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321</v>
      </c>
      <c r="AT274" s="241" t="s">
        <v>234</v>
      </c>
      <c r="AU274" s="241" t="s">
        <v>85</v>
      </c>
      <c r="AY274" s="18" t="s">
        <v>232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321</v>
      </c>
      <c r="BM274" s="241" t="s">
        <v>4303</v>
      </c>
    </row>
    <row r="275" s="15" customFormat="1">
      <c r="A275" s="15"/>
      <c r="B275" s="266"/>
      <c r="C275" s="267"/>
      <c r="D275" s="245" t="s">
        <v>239</v>
      </c>
      <c r="E275" s="268" t="s">
        <v>1</v>
      </c>
      <c r="F275" s="269" t="s">
        <v>774</v>
      </c>
      <c r="G275" s="267"/>
      <c r="H275" s="268" t="s">
        <v>1</v>
      </c>
      <c r="I275" s="270"/>
      <c r="J275" s="267"/>
      <c r="K275" s="267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239</v>
      </c>
      <c r="AU275" s="275" t="s">
        <v>85</v>
      </c>
      <c r="AV275" s="15" t="s">
        <v>83</v>
      </c>
      <c r="AW275" s="15" t="s">
        <v>32</v>
      </c>
      <c r="AX275" s="15" t="s">
        <v>76</v>
      </c>
      <c r="AY275" s="275" t="s">
        <v>232</v>
      </c>
    </row>
    <row r="276" s="13" customFormat="1">
      <c r="A276" s="13"/>
      <c r="B276" s="243"/>
      <c r="C276" s="244"/>
      <c r="D276" s="245" t="s">
        <v>239</v>
      </c>
      <c r="E276" s="246" t="s">
        <v>1</v>
      </c>
      <c r="F276" s="247" t="s">
        <v>775</v>
      </c>
      <c r="G276" s="244"/>
      <c r="H276" s="248">
        <v>3.5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239</v>
      </c>
      <c r="AU276" s="254" t="s">
        <v>85</v>
      </c>
      <c r="AV276" s="13" t="s">
        <v>85</v>
      </c>
      <c r="AW276" s="13" t="s">
        <v>32</v>
      </c>
      <c r="AX276" s="13" t="s">
        <v>76</v>
      </c>
      <c r="AY276" s="254" t="s">
        <v>232</v>
      </c>
    </row>
    <row r="277" s="14" customFormat="1">
      <c r="A277" s="14"/>
      <c r="B277" s="255"/>
      <c r="C277" s="256"/>
      <c r="D277" s="245" t="s">
        <v>239</v>
      </c>
      <c r="E277" s="257" t="s">
        <v>1</v>
      </c>
      <c r="F277" s="258" t="s">
        <v>258</v>
      </c>
      <c r="G277" s="256"/>
      <c r="H277" s="259">
        <v>3.5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239</v>
      </c>
      <c r="AU277" s="265" t="s">
        <v>85</v>
      </c>
      <c r="AV277" s="14" t="s">
        <v>237</v>
      </c>
      <c r="AW277" s="14" t="s">
        <v>32</v>
      </c>
      <c r="AX277" s="14" t="s">
        <v>83</v>
      </c>
      <c r="AY277" s="265" t="s">
        <v>232</v>
      </c>
    </row>
    <row r="278" s="2" customFormat="1" ht="16.5" customHeight="1">
      <c r="A278" s="39"/>
      <c r="B278" s="40"/>
      <c r="C278" s="276" t="s">
        <v>518</v>
      </c>
      <c r="D278" s="276" t="s">
        <v>485</v>
      </c>
      <c r="E278" s="277" t="s">
        <v>942</v>
      </c>
      <c r="F278" s="278" t="s">
        <v>943</v>
      </c>
      <c r="G278" s="279" t="s">
        <v>164</v>
      </c>
      <c r="H278" s="280">
        <v>3.5</v>
      </c>
      <c r="I278" s="281"/>
      <c r="J278" s="282">
        <f>ROUND(I278*H278,2)</f>
        <v>0</v>
      </c>
      <c r="K278" s="283"/>
      <c r="L278" s="284"/>
      <c r="M278" s="285" t="s">
        <v>1</v>
      </c>
      <c r="N278" s="286" t="s">
        <v>41</v>
      </c>
      <c r="O278" s="92"/>
      <c r="P278" s="239">
        <f>O278*H278</f>
        <v>0</v>
      </c>
      <c r="Q278" s="239">
        <v>0.0030000000000000001</v>
      </c>
      <c r="R278" s="239">
        <f>Q278*H278</f>
        <v>0.010500000000000001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417</v>
      </c>
      <c r="AT278" s="241" t="s">
        <v>485</v>
      </c>
      <c r="AU278" s="241" t="s">
        <v>85</v>
      </c>
      <c r="AY278" s="18" t="s">
        <v>232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321</v>
      </c>
      <c r="BM278" s="241" t="s">
        <v>4304</v>
      </c>
    </row>
    <row r="279" s="2" customFormat="1" ht="16.5" customHeight="1">
      <c r="A279" s="39"/>
      <c r="B279" s="40"/>
      <c r="C279" s="276" t="s">
        <v>525</v>
      </c>
      <c r="D279" s="276" t="s">
        <v>485</v>
      </c>
      <c r="E279" s="277" t="s">
        <v>946</v>
      </c>
      <c r="F279" s="278" t="s">
        <v>947</v>
      </c>
      <c r="G279" s="279" t="s">
        <v>948</v>
      </c>
      <c r="H279" s="280">
        <v>1</v>
      </c>
      <c r="I279" s="281"/>
      <c r="J279" s="282">
        <f>ROUND(I279*H279,2)</f>
        <v>0</v>
      </c>
      <c r="K279" s="283"/>
      <c r="L279" s="284"/>
      <c r="M279" s="285" t="s">
        <v>1</v>
      </c>
      <c r="N279" s="286" t="s">
        <v>41</v>
      </c>
      <c r="O279" s="92"/>
      <c r="P279" s="239">
        <f>O279*H279</f>
        <v>0</v>
      </c>
      <c r="Q279" s="239">
        <v>0.00020000000000000001</v>
      </c>
      <c r="R279" s="239">
        <f>Q279*H279</f>
        <v>0.00020000000000000001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417</v>
      </c>
      <c r="AT279" s="241" t="s">
        <v>485</v>
      </c>
      <c r="AU279" s="241" t="s">
        <v>85</v>
      </c>
      <c r="AY279" s="18" t="s">
        <v>232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321</v>
      </c>
      <c r="BM279" s="241" t="s">
        <v>4305</v>
      </c>
    </row>
    <row r="280" s="2" customFormat="1" ht="24.15" customHeight="1">
      <c r="A280" s="39"/>
      <c r="B280" s="40"/>
      <c r="C280" s="229" t="s">
        <v>529</v>
      </c>
      <c r="D280" s="229" t="s">
        <v>234</v>
      </c>
      <c r="E280" s="230" t="s">
        <v>951</v>
      </c>
      <c r="F280" s="231" t="s">
        <v>952</v>
      </c>
      <c r="G280" s="232" t="s">
        <v>329</v>
      </c>
      <c r="H280" s="233">
        <v>0.16700000000000001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321</v>
      </c>
      <c r="AT280" s="241" t="s">
        <v>234</v>
      </c>
      <c r="AU280" s="241" t="s">
        <v>85</v>
      </c>
      <c r="AY280" s="18" t="s">
        <v>232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321</v>
      </c>
      <c r="BM280" s="241" t="s">
        <v>4306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954</v>
      </c>
      <c r="F281" s="227" t="s">
        <v>955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SUM(P282:P325)</f>
        <v>0</v>
      </c>
      <c r="Q281" s="221"/>
      <c r="R281" s="222">
        <f>SUM(R282:R325)</f>
        <v>14.7872261</v>
      </c>
      <c r="S281" s="221"/>
      <c r="T281" s="223">
        <f>SUM(T282:T325)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85</v>
      </c>
      <c r="AT281" s="225" t="s">
        <v>75</v>
      </c>
      <c r="AU281" s="225" t="s">
        <v>83</v>
      </c>
      <c r="AY281" s="224" t="s">
        <v>232</v>
      </c>
      <c r="BK281" s="226">
        <f>SUM(BK282:BK325)</f>
        <v>0</v>
      </c>
    </row>
    <row r="282" s="2" customFormat="1" ht="24.15" customHeight="1">
      <c r="A282" s="39"/>
      <c r="B282" s="40"/>
      <c r="C282" s="229" t="s">
        <v>536</v>
      </c>
      <c r="D282" s="229" t="s">
        <v>234</v>
      </c>
      <c r="E282" s="230" t="s">
        <v>4307</v>
      </c>
      <c r="F282" s="231" t="s">
        <v>4308</v>
      </c>
      <c r="G282" s="232" t="s">
        <v>987</v>
      </c>
      <c r="H282" s="233">
        <v>2601.8400000000001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0.001</v>
      </c>
      <c r="R282" s="239">
        <f>Q282*H282</f>
        <v>2.6018400000000002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321</v>
      </c>
      <c r="AT282" s="241" t="s">
        <v>234</v>
      </c>
      <c r="AU282" s="241" t="s">
        <v>85</v>
      </c>
      <c r="AY282" s="18" t="s">
        <v>232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321</v>
      </c>
      <c r="BM282" s="241" t="s">
        <v>4309</v>
      </c>
    </row>
    <row r="283" s="2" customFormat="1">
      <c r="A283" s="39"/>
      <c r="B283" s="40"/>
      <c r="C283" s="41"/>
      <c r="D283" s="245" t="s">
        <v>578</v>
      </c>
      <c r="E283" s="41"/>
      <c r="F283" s="298" t="s">
        <v>4310</v>
      </c>
      <c r="G283" s="41"/>
      <c r="H283" s="41"/>
      <c r="I283" s="299"/>
      <c r="J283" s="41"/>
      <c r="K283" s="41"/>
      <c r="L283" s="45"/>
      <c r="M283" s="300"/>
      <c r="N283" s="301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578</v>
      </c>
      <c r="AU283" s="18" t="s">
        <v>85</v>
      </c>
    </row>
    <row r="284" s="13" customFormat="1">
      <c r="A284" s="13"/>
      <c r="B284" s="243"/>
      <c r="C284" s="244"/>
      <c r="D284" s="245" t="s">
        <v>239</v>
      </c>
      <c r="E284" s="246" t="s">
        <v>1</v>
      </c>
      <c r="F284" s="247" t="s">
        <v>4311</v>
      </c>
      <c r="G284" s="244"/>
      <c r="H284" s="248">
        <v>2601.8400000000001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239</v>
      </c>
      <c r="AU284" s="254" t="s">
        <v>85</v>
      </c>
      <c r="AV284" s="13" t="s">
        <v>85</v>
      </c>
      <c r="AW284" s="13" t="s">
        <v>32</v>
      </c>
      <c r="AX284" s="13" t="s">
        <v>83</v>
      </c>
      <c r="AY284" s="254" t="s">
        <v>232</v>
      </c>
    </row>
    <row r="285" s="2" customFormat="1" ht="44.25" customHeight="1">
      <c r="A285" s="39"/>
      <c r="B285" s="40"/>
      <c r="C285" s="229" t="s">
        <v>541</v>
      </c>
      <c r="D285" s="229" t="s">
        <v>234</v>
      </c>
      <c r="E285" s="230" t="s">
        <v>4312</v>
      </c>
      <c r="F285" s="231" t="s">
        <v>4313</v>
      </c>
      <c r="G285" s="232" t="s">
        <v>167</v>
      </c>
      <c r="H285" s="233">
        <v>205.55000000000001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0.001</v>
      </c>
      <c r="R285" s="239">
        <f>Q285*H285</f>
        <v>0.20555000000000001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321</v>
      </c>
      <c r="AT285" s="241" t="s">
        <v>234</v>
      </c>
      <c r="AU285" s="241" t="s">
        <v>85</v>
      </c>
      <c r="AY285" s="18" t="s">
        <v>232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321</v>
      </c>
      <c r="BM285" s="241" t="s">
        <v>4314</v>
      </c>
    </row>
    <row r="286" s="2" customFormat="1">
      <c r="A286" s="39"/>
      <c r="B286" s="40"/>
      <c r="C286" s="41"/>
      <c r="D286" s="245" t="s">
        <v>578</v>
      </c>
      <c r="E286" s="41"/>
      <c r="F286" s="298" t="s">
        <v>4310</v>
      </c>
      <c r="G286" s="41"/>
      <c r="H286" s="41"/>
      <c r="I286" s="299"/>
      <c r="J286" s="41"/>
      <c r="K286" s="41"/>
      <c r="L286" s="45"/>
      <c r="M286" s="300"/>
      <c r="N286" s="301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578</v>
      </c>
      <c r="AU286" s="18" t="s">
        <v>85</v>
      </c>
    </row>
    <row r="287" s="2" customFormat="1" ht="49.05" customHeight="1">
      <c r="A287" s="39"/>
      <c r="B287" s="40"/>
      <c r="C287" s="229" t="s">
        <v>547</v>
      </c>
      <c r="D287" s="229" t="s">
        <v>234</v>
      </c>
      <c r="E287" s="230" t="s">
        <v>4315</v>
      </c>
      <c r="F287" s="231" t="s">
        <v>4316</v>
      </c>
      <c r="G287" s="232" t="s">
        <v>987</v>
      </c>
      <c r="H287" s="233">
        <v>146.90000000000001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0.001</v>
      </c>
      <c r="R287" s="239">
        <f>Q287*H287</f>
        <v>0.1469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321</v>
      </c>
      <c r="AT287" s="241" t="s">
        <v>234</v>
      </c>
      <c r="AU287" s="241" t="s">
        <v>85</v>
      </c>
      <c r="AY287" s="18" t="s">
        <v>232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321</v>
      </c>
      <c r="BM287" s="241" t="s">
        <v>4317</v>
      </c>
    </row>
    <row r="288" s="2" customFormat="1">
      <c r="A288" s="39"/>
      <c r="B288" s="40"/>
      <c r="C288" s="41"/>
      <c r="D288" s="245" t="s">
        <v>578</v>
      </c>
      <c r="E288" s="41"/>
      <c r="F288" s="298" t="s">
        <v>4310</v>
      </c>
      <c r="G288" s="41"/>
      <c r="H288" s="41"/>
      <c r="I288" s="299"/>
      <c r="J288" s="41"/>
      <c r="K288" s="41"/>
      <c r="L288" s="45"/>
      <c r="M288" s="300"/>
      <c r="N288" s="301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578</v>
      </c>
      <c r="AU288" s="18" t="s">
        <v>85</v>
      </c>
    </row>
    <row r="289" s="13" customFormat="1">
      <c r="A289" s="13"/>
      <c r="B289" s="243"/>
      <c r="C289" s="244"/>
      <c r="D289" s="245" t="s">
        <v>239</v>
      </c>
      <c r="E289" s="246" t="s">
        <v>1</v>
      </c>
      <c r="F289" s="247" t="s">
        <v>4318</v>
      </c>
      <c r="G289" s="244"/>
      <c r="H289" s="248">
        <v>132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239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232</v>
      </c>
    </row>
    <row r="290" s="13" customFormat="1">
      <c r="A290" s="13"/>
      <c r="B290" s="243"/>
      <c r="C290" s="244"/>
      <c r="D290" s="245" t="s">
        <v>239</v>
      </c>
      <c r="E290" s="246" t="s">
        <v>1</v>
      </c>
      <c r="F290" s="247" t="s">
        <v>4319</v>
      </c>
      <c r="G290" s="244"/>
      <c r="H290" s="248">
        <v>14.9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239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232</v>
      </c>
    </row>
    <row r="291" s="14" customFormat="1">
      <c r="A291" s="14"/>
      <c r="B291" s="255"/>
      <c r="C291" s="256"/>
      <c r="D291" s="245" t="s">
        <v>239</v>
      </c>
      <c r="E291" s="257" t="s">
        <v>1</v>
      </c>
      <c r="F291" s="258" t="s">
        <v>258</v>
      </c>
      <c r="G291" s="256"/>
      <c r="H291" s="259">
        <v>146.90000000000001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239</v>
      </c>
      <c r="AU291" s="265" t="s">
        <v>85</v>
      </c>
      <c r="AV291" s="14" t="s">
        <v>237</v>
      </c>
      <c r="AW291" s="14" t="s">
        <v>32</v>
      </c>
      <c r="AX291" s="14" t="s">
        <v>83</v>
      </c>
      <c r="AY291" s="265" t="s">
        <v>232</v>
      </c>
    </row>
    <row r="292" s="2" customFormat="1" ht="37.8" customHeight="1">
      <c r="A292" s="39"/>
      <c r="B292" s="40"/>
      <c r="C292" s="229" t="s">
        <v>553</v>
      </c>
      <c r="D292" s="229" t="s">
        <v>234</v>
      </c>
      <c r="E292" s="230" t="s">
        <v>4320</v>
      </c>
      <c r="F292" s="231" t="s">
        <v>4321</v>
      </c>
      <c r="G292" s="232" t="s">
        <v>1049</v>
      </c>
      <c r="H292" s="233">
        <v>8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0.001</v>
      </c>
      <c r="R292" s="239">
        <f>Q292*H292</f>
        <v>0.0080000000000000002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321</v>
      </c>
      <c r="AT292" s="241" t="s">
        <v>234</v>
      </c>
      <c r="AU292" s="241" t="s">
        <v>85</v>
      </c>
      <c r="AY292" s="18" t="s">
        <v>232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321</v>
      </c>
      <c r="BM292" s="241" t="s">
        <v>4322</v>
      </c>
    </row>
    <row r="293" s="2" customFormat="1">
      <c r="A293" s="39"/>
      <c r="B293" s="40"/>
      <c r="C293" s="41"/>
      <c r="D293" s="245" t="s">
        <v>578</v>
      </c>
      <c r="E293" s="41"/>
      <c r="F293" s="298" t="s">
        <v>4310</v>
      </c>
      <c r="G293" s="41"/>
      <c r="H293" s="41"/>
      <c r="I293" s="299"/>
      <c r="J293" s="41"/>
      <c r="K293" s="41"/>
      <c r="L293" s="45"/>
      <c r="M293" s="300"/>
      <c r="N293" s="301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578</v>
      </c>
      <c r="AU293" s="18" t="s">
        <v>85</v>
      </c>
    </row>
    <row r="294" s="13" customFormat="1">
      <c r="A294" s="13"/>
      <c r="B294" s="243"/>
      <c r="C294" s="244"/>
      <c r="D294" s="245" t="s">
        <v>239</v>
      </c>
      <c r="E294" s="246" t="s">
        <v>1</v>
      </c>
      <c r="F294" s="247" t="s">
        <v>4323</v>
      </c>
      <c r="G294" s="244"/>
      <c r="H294" s="248">
        <v>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239</v>
      </c>
      <c r="AU294" s="254" t="s">
        <v>85</v>
      </c>
      <c r="AV294" s="13" t="s">
        <v>85</v>
      </c>
      <c r="AW294" s="13" t="s">
        <v>32</v>
      </c>
      <c r="AX294" s="13" t="s">
        <v>83</v>
      </c>
      <c r="AY294" s="254" t="s">
        <v>232</v>
      </c>
    </row>
    <row r="295" s="2" customFormat="1" ht="37.8" customHeight="1">
      <c r="A295" s="39"/>
      <c r="B295" s="40"/>
      <c r="C295" s="229" t="s">
        <v>574</v>
      </c>
      <c r="D295" s="229" t="s">
        <v>234</v>
      </c>
      <c r="E295" s="230" t="s">
        <v>4324</v>
      </c>
      <c r="F295" s="231" t="s">
        <v>4325</v>
      </c>
      <c r="G295" s="232" t="s">
        <v>987</v>
      </c>
      <c r="H295" s="233">
        <v>98.310000000000002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0.001</v>
      </c>
      <c r="R295" s="239">
        <f>Q295*H295</f>
        <v>0.098310000000000008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321</v>
      </c>
      <c r="AT295" s="241" t="s">
        <v>234</v>
      </c>
      <c r="AU295" s="241" t="s">
        <v>85</v>
      </c>
      <c r="AY295" s="18" t="s">
        <v>232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321</v>
      </c>
      <c r="BM295" s="241" t="s">
        <v>4326</v>
      </c>
    </row>
    <row r="296" s="2" customFormat="1">
      <c r="A296" s="39"/>
      <c r="B296" s="40"/>
      <c r="C296" s="41"/>
      <c r="D296" s="245" t="s">
        <v>578</v>
      </c>
      <c r="E296" s="41"/>
      <c r="F296" s="298" t="s">
        <v>4327</v>
      </c>
      <c r="G296" s="41"/>
      <c r="H296" s="41"/>
      <c r="I296" s="299"/>
      <c r="J296" s="41"/>
      <c r="K296" s="41"/>
      <c r="L296" s="45"/>
      <c r="M296" s="300"/>
      <c r="N296" s="301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578</v>
      </c>
      <c r="AU296" s="18" t="s">
        <v>85</v>
      </c>
    </row>
    <row r="297" s="13" customFormat="1">
      <c r="A297" s="13"/>
      <c r="B297" s="243"/>
      <c r="C297" s="244"/>
      <c r="D297" s="245" t="s">
        <v>239</v>
      </c>
      <c r="E297" s="246" t="s">
        <v>1</v>
      </c>
      <c r="F297" s="247" t="s">
        <v>4328</v>
      </c>
      <c r="G297" s="244"/>
      <c r="H297" s="248">
        <v>98.310000000000002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239</v>
      </c>
      <c r="AU297" s="254" t="s">
        <v>85</v>
      </c>
      <c r="AV297" s="13" t="s">
        <v>85</v>
      </c>
      <c r="AW297" s="13" t="s">
        <v>32</v>
      </c>
      <c r="AX297" s="13" t="s">
        <v>83</v>
      </c>
      <c r="AY297" s="254" t="s">
        <v>232</v>
      </c>
    </row>
    <row r="298" s="2" customFormat="1" ht="37.8" customHeight="1">
      <c r="A298" s="39"/>
      <c r="B298" s="40"/>
      <c r="C298" s="229" t="s">
        <v>580</v>
      </c>
      <c r="D298" s="229" t="s">
        <v>234</v>
      </c>
      <c r="E298" s="230" t="s">
        <v>4329</v>
      </c>
      <c r="F298" s="231" t="s">
        <v>4330</v>
      </c>
      <c r="G298" s="232" t="s">
        <v>987</v>
      </c>
      <c r="H298" s="233">
        <v>112.98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0.001</v>
      </c>
      <c r="R298" s="239">
        <f>Q298*H298</f>
        <v>0.11298000000000001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321</v>
      </c>
      <c r="AT298" s="241" t="s">
        <v>234</v>
      </c>
      <c r="AU298" s="241" t="s">
        <v>85</v>
      </c>
      <c r="AY298" s="18" t="s">
        <v>232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321</v>
      </c>
      <c r="BM298" s="241" t="s">
        <v>4331</v>
      </c>
    </row>
    <row r="299" s="2" customFormat="1">
      <c r="A299" s="39"/>
      <c r="B299" s="40"/>
      <c r="C299" s="41"/>
      <c r="D299" s="245" t="s">
        <v>578</v>
      </c>
      <c r="E299" s="41"/>
      <c r="F299" s="298" t="s">
        <v>4327</v>
      </c>
      <c r="G299" s="41"/>
      <c r="H299" s="41"/>
      <c r="I299" s="299"/>
      <c r="J299" s="41"/>
      <c r="K299" s="41"/>
      <c r="L299" s="45"/>
      <c r="M299" s="300"/>
      <c r="N299" s="301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578</v>
      </c>
      <c r="AU299" s="18" t="s">
        <v>85</v>
      </c>
    </row>
    <row r="300" s="13" customFormat="1">
      <c r="A300" s="13"/>
      <c r="B300" s="243"/>
      <c r="C300" s="244"/>
      <c r="D300" s="245" t="s">
        <v>239</v>
      </c>
      <c r="E300" s="246" t="s">
        <v>1</v>
      </c>
      <c r="F300" s="247" t="s">
        <v>4332</v>
      </c>
      <c r="G300" s="244"/>
      <c r="H300" s="248">
        <v>112.98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239</v>
      </c>
      <c r="AU300" s="254" t="s">
        <v>85</v>
      </c>
      <c r="AV300" s="13" t="s">
        <v>85</v>
      </c>
      <c r="AW300" s="13" t="s">
        <v>32</v>
      </c>
      <c r="AX300" s="13" t="s">
        <v>83</v>
      </c>
      <c r="AY300" s="254" t="s">
        <v>232</v>
      </c>
    </row>
    <row r="301" s="2" customFormat="1" ht="37.8" customHeight="1">
      <c r="A301" s="39"/>
      <c r="B301" s="40"/>
      <c r="C301" s="229" t="s">
        <v>584</v>
      </c>
      <c r="D301" s="229" t="s">
        <v>234</v>
      </c>
      <c r="E301" s="230" t="s">
        <v>4333</v>
      </c>
      <c r="F301" s="231" t="s">
        <v>4334</v>
      </c>
      <c r="G301" s="232" t="s">
        <v>987</v>
      </c>
      <c r="H301" s="233">
        <v>179.52000000000001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0.001</v>
      </c>
      <c r="R301" s="239">
        <f>Q301*H301</f>
        <v>0.17952000000000001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321</v>
      </c>
      <c r="AT301" s="241" t="s">
        <v>234</v>
      </c>
      <c r="AU301" s="241" t="s">
        <v>85</v>
      </c>
      <c r="AY301" s="18" t="s">
        <v>232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321</v>
      </c>
      <c r="BM301" s="241" t="s">
        <v>4335</v>
      </c>
    </row>
    <row r="302" s="2" customFormat="1">
      <c r="A302" s="39"/>
      <c r="B302" s="40"/>
      <c r="C302" s="41"/>
      <c r="D302" s="245" t="s">
        <v>578</v>
      </c>
      <c r="E302" s="41"/>
      <c r="F302" s="298" t="s">
        <v>4327</v>
      </c>
      <c r="G302" s="41"/>
      <c r="H302" s="41"/>
      <c r="I302" s="299"/>
      <c r="J302" s="41"/>
      <c r="K302" s="41"/>
      <c r="L302" s="45"/>
      <c r="M302" s="300"/>
      <c r="N302" s="301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578</v>
      </c>
      <c r="AU302" s="18" t="s">
        <v>85</v>
      </c>
    </row>
    <row r="303" s="13" customFormat="1">
      <c r="A303" s="13"/>
      <c r="B303" s="243"/>
      <c r="C303" s="244"/>
      <c r="D303" s="245" t="s">
        <v>239</v>
      </c>
      <c r="E303" s="246" t="s">
        <v>1</v>
      </c>
      <c r="F303" s="247" t="s">
        <v>4336</v>
      </c>
      <c r="G303" s="244"/>
      <c r="H303" s="248">
        <v>179.52000000000001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239</v>
      </c>
      <c r="AU303" s="254" t="s">
        <v>85</v>
      </c>
      <c r="AV303" s="13" t="s">
        <v>85</v>
      </c>
      <c r="AW303" s="13" t="s">
        <v>32</v>
      </c>
      <c r="AX303" s="13" t="s">
        <v>83</v>
      </c>
      <c r="AY303" s="254" t="s">
        <v>232</v>
      </c>
    </row>
    <row r="304" s="2" customFormat="1" ht="24.15" customHeight="1">
      <c r="A304" s="39"/>
      <c r="B304" s="40"/>
      <c r="C304" s="229" t="s">
        <v>588</v>
      </c>
      <c r="D304" s="229" t="s">
        <v>234</v>
      </c>
      <c r="E304" s="230" t="s">
        <v>4337</v>
      </c>
      <c r="F304" s="231" t="s">
        <v>4338</v>
      </c>
      <c r="G304" s="232" t="s">
        <v>1049</v>
      </c>
      <c r="H304" s="233">
        <v>10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0.01</v>
      </c>
      <c r="R304" s="239">
        <f>Q304*H304</f>
        <v>0.10000000000000001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321</v>
      </c>
      <c r="AT304" s="241" t="s">
        <v>234</v>
      </c>
      <c r="AU304" s="241" t="s">
        <v>85</v>
      </c>
      <c r="AY304" s="18" t="s">
        <v>232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321</v>
      </c>
      <c r="BM304" s="241" t="s">
        <v>4339</v>
      </c>
    </row>
    <row r="305" s="2" customFormat="1">
      <c r="A305" s="39"/>
      <c r="B305" s="40"/>
      <c r="C305" s="41"/>
      <c r="D305" s="245" t="s">
        <v>578</v>
      </c>
      <c r="E305" s="41"/>
      <c r="F305" s="298" t="s">
        <v>4327</v>
      </c>
      <c r="G305" s="41"/>
      <c r="H305" s="41"/>
      <c r="I305" s="299"/>
      <c r="J305" s="41"/>
      <c r="K305" s="41"/>
      <c r="L305" s="45"/>
      <c r="M305" s="300"/>
      <c r="N305" s="301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578</v>
      </c>
      <c r="AU305" s="18" t="s">
        <v>85</v>
      </c>
    </row>
    <row r="306" s="13" customFormat="1">
      <c r="A306" s="13"/>
      <c r="B306" s="243"/>
      <c r="C306" s="244"/>
      <c r="D306" s="245" t="s">
        <v>239</v>
      </c>
      <c r="E306" s="246" t="s">
        <v>1</v>
      </c>
      <c r="F306" s="247" t="s">
        <v>4340</v>
      </c>
      <c r="G306" s="244"/>
      <c r="H306" s="248">
        <v>10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239</v>
      </c>
      <c r="AU306" s="254" t="s">
        <v>85</v>
      </c>
      <c r="AV306" s="13" t="s">
        <v>85</v>
      </c>
      <c r="AW306" s="13" t="s">
        <v>32</v>
      </c>
      <c r="AX306" s="13" t="s">
        <v>83</v>
      </c>
      <c r="AY306" s="254" t="s">
        <v>232</v>
      </c>
    </row>
    <row r="307" s="2" customFormat="1" ht="49.05" customHeight="1">
      <c r="A307" s="39"/>
      <c r="B307" s="40"/>
      <c r="C307" s="229" t="s">
        <v>592</v>
      </c>
      <c r="D307" s="229" t="s">
        <v>234</v>
      </c>
      <c r="E307" s="230" t="s">
        <v>4341</v>
      </c>
      <c r="F307" s="231" t="s">
        <v>4342</v>
      </c>
      <c r="G307" s="232" t="s">
        <v>1049</v>
      </c>
      <c r="H307" s="233">
        <v>2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41</v>
      </c>
      <c r="O307" s="92"/>
      <c r="P307" s="239">
        <f>O307*H307</f>
        <v>0</v>
      </c>
      <c r="Q307" s="239">
        <v>0.20000000000000001</v>
      </c>
      <c r="R307" s="239">
        <f>Q307*H307</f>
        <v>0.40000000000000002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321</v>
      </c>
      <c r="AT307" s="241" t="s">
        <v>234</v>
      </c>
      <c r="AU307" s="241" t="s">
        <v>85</v>
      </c>
      <c r="AY307" s="18" t="s">
        <v>232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321</v>
      </c>
      <c r="BM307" s="241" t="s">
        <v>4343</v>
      </c>
    </row>
    <row r="308" s="2" customFormat="1">
      <c r="A308" s="39"/>
      <c r="B308" s="40"/>
      <c r="C308" s="41"/>
      <c r="D308" s="245" t="s">
        <v>578</v>
      </c>
      <c r="E308" s="41"/>
      <c r="F308" s="298" t="s">
        <v>4344</v>
      </c>
      <c r="G308" s="41"/>
      <c r="H308" s="41"/>
      <c r="I308" s="299"/>
      <c r="J308" s="41"/>
      <c r="K308" s="41"/>
      <c r="L308" s="45"/>
      <c r="M308" s="300"/>
      <c r="N308" s="301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578</v>
      </c>
      <c r="AU308" s="18" t="s">
        <v>85</v>
      </c>
    </row>
    <row r="309" s="2" customFormat="1" ht="49.05" customHeight="1">
      <c r="A309" s="39"/>
      <c r="B309" s="40"/>
      <c r="C309" s="229" t="s">
        <v>596</v>
      </c>
      <c r="D309" s="229" t="s">
        <v>234</v>
      </c>
      <c r="E309" s="230" t="s">
        <v>4345</v>
      </c>
      <c r="F309" s="231" t="s">
        <v>4346</v>
      </c>
      <c r="G309" s="232" t="s">
        <v>987</v>
      </c>
      <c r="H309" s="233">
        <v>4993.1800000000003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0.001</v>
      </c>
      <c r="R309" s="239">
        <f>Q309*H309</f>
        <v>4.9931800000000006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321</v>
      </c>
      <c r="AT309" s="241" t="s">
        <v>234</v>
      </c>
      <c r="AU309" s="241" t="s">
        <v>85</v>
      </c>
      <c r="AY309" s="18" t="s">
        <v>232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321</v>
      </c>
      <c r="BM309" s="241" t="s">
        <v>4347</v>
      </c>
    </row>
    <row r="310" s="2" customFormat="1">
      <c r="A310" s="39"/>
      <c r="B310" s="40"/>
      <c r="C310" s="41"/>
      <c r="D310" s="245" t="s">
        <v>578</v>
      </c>
      <c r="E310" s="41"/>
      <c r="F310" s="298" t="s">
        <v>4348</v>
      </c>
      <c r="G310" s="41"/>
      <c r="H310" s="41"/>
      <c r="I310" s="299"/>
      <c r="J310" s="41"/>
      <c r="K310" s="41"/>
      <c r="L310" s="45"/>
      <c r="M310" s="300"/>
      <c r="N310" s="301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578</v>
      </c>
      <c r="AU310" s="18" t="s">
        <v>85</v>
      </c>
    </row>
    <row r="311" s="13" customFormat="1">
      <c r="A311" s="13"/>
      <c r="B311" s="243"/>
      <c r="C311" s="244"/>
      <c r="D311" s="245" t="s">
        <v>239</v>
      </c>
      <c r="E311" s="246" t="s">
        <v>1</v>
      </c>
      <c r="F311" s="247" t="s">
        <v>4349</v>
      </c>
      <c r="G311" s="244"/>
      <c r="H311" s="248">
        <v>4993.1800000000003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239</v>
      </c>
      <c r="AU311" s="254" t="s">
        <v>85</v>
      </c>
      <c r="AV311" s="13" t="s">
        <v>85</v>
      </c>
      <c r="AW311" s="13" t="s">
        <v>32</v>
      </c>
      <c r="AX311" s="13" t="s">
        <v>83</v>
      </c>
      <c r="AY311" s="254" t="s">
        <v>232</v>
      </c>
    </row>
    <row r="312" s="2" customFormat="1" ht="44.25" customHeight="1">
      <c r="A312" s="39"/>
      <c r="B312" s="40"/>
      <c r="C312" s="229" t="s">
        <v>600</v>
      </c>
      <c r="D312" s="229" t="s">
        <v>234</v>
      </c>
      <c r="E312" s="230" t="s">
        <v>4350</v>
      </c>
      <c r="F312" s="231" t="s">
        <v>4351</v>
      </c>
      <c r="G312" s="232" t="s">
        <v>167</v>
      </c>
      <c r="H312" s="233">
        <v>83.359999999999999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0.02</v>
      </c>
      <c r="R312" s="239">
        <f>Q312*H312</f>
        <v>1.6672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321</v>
      </c>
      <c r="AT312" s="241" t="s">
        <v>234</v>
      </c>
      <c r="AU312" s="241" t="s">
        <v>85</v>
      </c>
      <c r="AY312" s="18" t="s">
        <v>232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321</v>
      </c>
      <c r="BM312" s="241" t="s">
        <v>4352</v>
      </c>
    </row>
    <row r="313" s="2" customFormat="1">
      <c r="A313" s="39"/>
      <c r="B313" s="40"/>
      <c r="C313" s="41"/>
      <c r="D313" s="245" t="s">
        <v>578</v>
      </c>
      <c r="E313" s="41"/>
      <c r="F313" s="298" t="s">
        <v>4348</v>
      </c>
      <c r="G313" s="41"/>
      <c r="H313" s="41"/>
      <c r="I313" s="299"/>
      <c r="J313" s="41"/>
      <c r="K313" s="41"/>
      <c r="L313" s="45"/>
      <c r="M313" s="300"/>
      <c r="N313" s="301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578</v>
      </c>
      <c r="AU313" s="18" t="s">
        <v>85</v>
      </c>
    </row>
    <row r="314" s="2" customFormat="1" ht="37.8" customHeight="1">
      <c r="A314" s="39"/>
      <c r="B314" s="40"/>
      <c r="C314" s="229" t="s">
        <v>614</v>
      </c>
      <c r="D314" s="229" t="s">
        <v>234</v>
      </c>
      <c r="E314" s="230" t="s">
        <v>4353</v>
      </c>
      <c r="F314" s="231" t="s">
        <v>4354</v>
      </c>
      <c r="G314" s="232" t="s">
        <v>167</v>
      </c>
      <c r="H314" s="233">
        <v>1293.923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0.00069999999999999999</v>
      </c>
      <c r="R314" s="239">
        <f>Q314*H314</f>
        <v>0.9057461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321</v>
      </c>
      <c r="AT314" s="241" t="s">
        <v>234</v>
      </c>
      <c r="AU314" s="241" t="s">
        <v>85</v>
      </c>
      <c r="AY314" s="18" t="s">
        <v>232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321</v>
      </c>
      <c r="BM314" s="241" t="s">
        <v>4355</v>
      </c>
    </row>
    <row r="315" s="13" customFormat="1">
      <c r="A315" s="13"/>
      <c r="B315" s="243"/>
      <c r="C315" s="244"/>
      <c r="D315" s="245" t="s">
        <v>239</v>
      </c>
      <c r="E315" s="246" t="s">
        <v>1</v>
      </c>
      <c r="F315" s="247" t="s">
        <v>4356</v>
      </c>
      <c r="G315" s="244"/>
      <c r="H315" s="248">
        <v>1248.72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239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232</v>
      </c>
    </row>
    <row r="316" s="13" customFormat="1">
      <c r="A316" s="13"/>
      <c r="B316" s="243"/>
      <c r="C316" s="244"/>
      <c r="D316" s="245" t="s">
        <v>239</v>
      </c>
      <c r="E316" s="246" t="s">
        <v>1</v>
      </c>
      <c r="F316" s="247" t="s">
        <v>4209</v>
      </c>
      <c r="G316" s="244"/>
      <c r="H316" s="248">
        <v>32.399999999999999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239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232</v>
      </c>
    </row>
    <row r="317" s="13" customFormat="1">
      <c r="A317" s="13"/>
      <c r="B317" s="243"/>
      <c r="C317" s="244"/>
      <c r="D317" s="245" t="s">
        <v>239</v>
      </c>
      <c r="E317" s="246" t="s">
        <v>1</v>
      </c>
      <c r="F317" s="247" t="s">
        <v>4210</v>
      </c>
      <c r="G317" s="244"/>
      <c r="H317" s="248">
        <v>12.803000000000001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239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232</v>
      </c>
    </row>
    <row r="318" s="14" customFormat="1">
      <c r="A318" s="14"/>
      <c r="B318" s="255"/>
      <c r="C318" s="256"/>
      <c r="D318" s="245" t="s">
        <v>239</v>
      </c>
      <c r="E318" s="257" t="s">
        <v>1</v>
      </c>
      <c r="F318" s="258" t="s">
        <v>258</v>
      </c>
      <c r="G318" s="256"/>
      <c r="H318" s="259">
        <v>1293.923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239</v>
      </c>
      <c r="AU318" s="265" t="s">
        <v>85</v>
      </c>
      <c r="AV318" s="14" t="s">
        <v>237</v>
      </c>
      <c r="AW318" s="14" t="s">
        <v>32</v>
      </c>
      <c r="AX318" s="14" t="s">
        <v>83</v>
      </c>
      <c r="AY318" s="265" t="s">
        <v>232</v>
      </c>
    </row>
    <row r="319" s="2" customFormat="1" ht="24.15" customHeight="1">
      <c r="A319" s="39"/>
      <c r="B319" s="40"/>
      <c r="C319" s="229" t="s">
        <v>619</v>
      </c>
      <c r="D319" s="229" t="s">
        <v>234</v>
      </c>
      <c r="E319" s="230" t="s">
        <v>4357</v>
      </c>
      <c r="F319" s="231" t="s">
        <v>4358</v>
      </c>
      <c r="G319" s="232" t="s">
        <v>1049</v>
      </c>
      <c r="H319" s="233">
        <v>18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41</v>
      </c>
      <c r="O319" s="92"/>
      <c r="P319" s="239">
        <f>O319*H319</f>
        <v>0</v>
      </c>
      <c r="Q319" s="239">
        <v>0.17249999999999999</v>
      </c>
      <c r="R319" s="239">
        <f>Q319*H319</f>
        <v>3.1049999999999995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321</v>
      </c>
      <c r="AT319" s="241" t="s">
        <v>234</v>
      </c>
      <c r="AU319" s="241" t="s">
        <v>85</v>
      </c>
      <c r="AY319" s="18" t="s">
        <v>232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321</v>
      </c>
      <c r="BM319" s="241" t="s">
        <v>4359</v>
      </c>
    </row>
    <row r="320" s="2" customFormat="1" ht="16.5" customHeight="1">
      <c r="A320" s="39"/>
      <c r="B320" s="40"/>
      <c r="C320" s="229" t="s">
        <v>624</v>
      </c>
      <c r="D320" s="229" t="s">
        <v>234</v>
      </c>
      <c r="E320" s="230" t="s">
        <v>4360</v>
      </c>
      <c r="F320" s="231" t="s">
        <v>4361</v>
      </c>
      <c r="G320" s="232" t="s">
        <v>1049</v>
      </c>
      <c r="H320" s="233">
        <v>18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0.001</v>
      </c>
      <c r="R320" s="239">
        <f>Q320*H320</f>
        <v>0.018000000000000002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321</v>
      </c>
      <c r="AT320" s="241" t="s">
        <v>234</v>
      </c>
      <c r="AU320" s="241" t="s">
        <v>85</v>
      </c>
      <c r="AY320" s="18" t="s">
        <v>232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321</v>
      </c>
      <c r="BM320" s="241" t="s">
        <v>4362</v>
      </c>
    </row>
    <row r="321" s="2" customFormat="1" ht="24.15" customHeight="1">
      <c r="A321" s="39"/>
      <c r="B321" s="40"/>
      <c r="C321" s="229" t="s">
        <v>628</v>
      </c>
      <c r="D321" s="229" t="s">
        <v>234</v>
      </c>
      <c r="E321" s="230" t="s">
        <v>4363</v>
      </c>
      <c r="F321" s="231" t="s">
        <v>4364</v>
      </c>
      <c r="G321" s="232" t="s">
        <v>1049</v>
      </c>
      <c r="H321" s="233">
        <v>18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0.0015</v>
      </c>
      <c r="R321" s="239">
        <f>Q321*H321</f>
        <v>0.027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321</v>
      </c>
      <c r="AT321" s="241" t="s">
        <v>234</v>
      </c>
      <c r="AU321" s="241" t="s">
        <v>85</v>
      </c>
      <c r="AY321" s="18" t="s">
        <v>232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321</v>
      </c>
      <c r="BM321" s="241" t="s">
        <v>4365</v>
      </c>
    </row>
    <row r="322" s="2" customFormat="1" ht="24.15" customHeight="1">
      <c r="A322" s="39"/>
      <c r="B322" s="40"/>
      <c r="C322" s="229" t="s">
        <v>633</v>
      </c>
      <c r="D322" s="229" t="s">
        <v>234</v>
      </c>
      <c r="E322" s="230" t="s">
        <v>4366</v>
      </c>
      <c r="F322" s="231" t="s">
        <v>4367</v>
      </c>
      <c r="G322" s="232" t="s">
        <v>1049</v>
      </c>
      <c r="H322" s="233">
        <v>18</v>
      </c>
      <c r="I322" s="234"/>
      <c r="J322" s="235">
        <f>ROUND(I322*H322,2)</f>
        <v>0</v>
      </c>
      <c r="K322" s="236"/>
      <c r="L322" s="45"/>
      <c r="M322" s="237" t="s">
        <v>1</v>
      </c>
      <c r="N322" s="238" t="s">
        <v>41</v>
      </c>
      <c r="O322" s="92"/>
      <c r="P322" s="239">
        <f>O322*H322</f>
        <v>0</v>
      </c>
      <c r="Q322" s="239">
        <v>0.001</v>
      </c>
      <c r="R322" s="239">
        <f>Q322*H322</f>
        <v>0.018000000000000002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321</v>
      </c>
      <c r="AT322" s="241" t="s">
        <v>234</v>
      </c>
      <c r="AU322" s="241" t="s">
        <v>85</v>
      </c>
      <c r="AY322" s="18" t="s">
        <v>232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83</v>
      </c>
      <c r="BK322" s="242">
        <f>ROUND(I322*H322,2)</f>
        <v>0</v>
      </c>
      <c r="BL322" s="18" t="s">
        <v>321</v>
      </c>
      <c r="BM322" s="241" t="s">
        <v>4368</v>
      </c>
    </row>
    <row r="323" s="2" customFormat="1">
      <c r="A323" s="39"/>
      <c r="B323" s="40"/>
      <c r="C323" s="41"/>
      <c r="D323" s="245" t="s">
        <v>578</v>
      </c>
      <c r="E323" s="41"/>
      <c r="F323" s="298" t="s">
        <v>4369</v>
      </c>
      <c r="G323" s="41"/>
      <c r="H323" s="41"/>
      <c r="I323" s="299"/>
      <c r="J323" s="41"/>
      <c r="K323" s="41"/>
      <c r="L323" s="45"/>
      <c r="M323" s="300"/>
      <c r="N323" s="301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578</v>
      </c>
      <c r="AU323" s="18" t="s">
        <v>85</v>
      </c>
    </row>
    <row r="324" s="2" customFormat="1" ht="21.75" customHeight="1">
      <c r="A324" s="39"/>
      <c r="B324" s="40"/>
      <c r="C324" s="229" t="s">
        <v>637</v>
      </c>
      <c r="D324" s="229" t="s">
        <v>234</v>
      </c>
      <c r="E324" s="230" t="s">
        <v>4370</v>
      </c>
      <c r="F324" s="231" t="s">
        <v>4371</v>
      </c>
      <c r="G324" s="232" t="s">
        <v>964</v>
      </c>
      <c r="H324" s="233">
        <v>1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0.20000000000000001</v>
      </c>
      <c r="R324" s="239">
        <f>Q324*H324</f>
        <v>0.20000000000000001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321</v>
      </c>
      <c r="AT324" s="241" t="s">
        <v>234</v>
      </c>
      <c r="AU324" s="241" t="s">
        <v>85</v>
      </c>
      <c r="AY324" s="18" t="s">
        <v>232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321</v>
      </c>
      <c r="BM324" s="241" t="s">
        <v>4372</v>
      </c>
    </row>
    <row r="325" s="2" customFormat="1" ht="24.15" customHeight="1">
      <c r="A325" s="39"/>
      <c r="B325" s="40"/>
      <c r="C325" s="229" t="s">
        <v>642</v>
      </c>
      <c r="D325" s="229" t="s">
        <v>234</v>
      </c>
      <c r="E325" s="230" t="s">
        <v>1071</v>
      </c>
      <c r="F325" s="231" t="s">
        <v>1072</v>
      </c>
      <c r="G325" s="232" t="s">
        <v>329</v>
      </c>
      <c r="H325" s="233">
        <v>14.787000000000001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321</v>
      </c>
      <c r="AT325" s="241" t="s">
        <v>234</v>
      </c>
      <c r="AU325" s="241" t="s">
        <v>85</v>
      </c>
      <c r="AY325" s="18" t="s">
        <v>232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321</v>
      </c>
      <c r="BM325" s="241" t="s">
        <v>4373</v>
      </c>
    </row>
    <row r="326" s="12" customFormat="1" ht="22.8" customHeight="1">
      <c r="A326" s="12"/>
      <c r="B326" s="213"/>
      <c r="C326" s="214"/>
      <c r="D326" s="215" t="s">
        <v>75</v>
      </c>
      <c r="E326" s="227" t="s">
        <v>1242</v>
      </c>
      <c r="F326" s="227" t="s">
        <v>1243</v>
      </c>
      <c r="G326" s="214"/>
      <c r="H326" s="214"/>
      <c r="I326" s="217"/>
      <c r="J326" s="228">
        <f>BK326</f>
        <v>0</v>
      </c>
      <c r="K326" s="214"/>
      <c r="L326" s="219"/>
      <c r="M326" s="220"/>
      <c r="N326" s="221"/>
      <c r="O326" s="221"/>
      <c r="P326" s="222">
        <f>SUM(P327:P335)</f>
        <v>0</v>
      </c>
      <c r="Q326" s="221"/>
      <c r="R326" s="222">
        <f>SUM(R327:R335)</f>
        <v>1.4955466400000004</v>
      </c>
      <c r="S326" s="221"/>
      <c r="T326" s="223">
        <f>SUM(T327:T335)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4" t="s">
        <v>85</v>
      </c>
      <c r="AT326" s="225" t="s">
        <v>75</v>
      </c>
      <c r="AU326" s="225" t="s">
        <v>83</v>
      </c>
      <c r="AY326" s="224" t="s">
        <v>232</v>
      </c>
      <c r="BK326" s="226">
        <f>SUM(BK327:BK335)</f>
        <v>0</v>
      </c>
    </row>
    <row r="327" s="2" customFormat="1" ht="21.75" customHeight="1">
      <c r="A327" s="39"/>
      <c r="B327" s="40"/>
      <c r="C327" s="229" t="s">
        <v>649</v>
      </c>
      <c r="D327" s="229" t="s">
        <v>234</v>
      </c>
      <c r="E327" s="230" t="s">
        <v>4374</v>
      </c>
      <c r="F327" s="231" t="s">
        <v>4375</v>
      </c>
      <c r="G327" s="232" t="s">
        <v>167</v>
      </c>
      <c r="H327" s="233">
        <v>288</v>
      </c>
      <c r="I327" s="234"/>
      <c r="J327" s="235">
        <f>ROUND(I327*H327,2)</f>
        <v>0</v>
      </c>
      <c r="K327" s="236"/>
      <c r="L327" s="45"/>
      <c r="M327" s="237" t="s">
        <v>1</v>
      </c>
      <c r="N327" s="238" t="s">
        <v>41</v>
      </c>
      <c r="O327" s="92"/>
      <c r="P327" s="239">
        <f>O327*H327</f>
        <v>0</v>
      </c>
      <c r="Q327" s="239">
        <v>0.00029999999999999997</v>
      </c>
      <c r="R327" s="239">
        <f>Q327*H327</f>
        <v>0.086399999999999991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321</v>
      </c>
      <c r="AT327" s="241" t="s">
        <v>234</v>
      </c>
      <c r="AU327" s="241" t="s">
        <v>85</v>
      </c>
      <c r="AY327" s="18" t="s">
        <v>232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83</v>
      </c>
      <c r="BK327" s="242">
        <f>ROUND(I327*H327,2)</f>
        <v>0</v>
      </c>
      <c r="BL327" s="18" t="s">
        <v>321</v>
      </c>
      <c r="BM327" s="241" t="s">
        <v>4376</v>
      </c>
    </row>
    <row r="328" s="13" customFormat="1">
      <c r="A328" s="13"/>
      <c r="B328" s="243"/>
      <c r="C328" s="244"/>
      <c r="D328" s="245" t="s">
        <v>239</v>
      </c>
      <c r="E328" s="246" t="s">
        <v>1</v>
      </c>
      <c r="F328" s="247" t="s">
        <v>4244</v>
      </c>
      <c r="G328" s="244"/>
      <c r="H328" s="248">
        <v>288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239</v>
      </c>
      <c r="AU328" s="254" t="s">
        <v>85</v>
      </c>
      <c r="AV328" s="13" t="s">
        <v>85</v>
      </c>
      <c r="AW328" s="13" t="s">
        <v>32</v>
      </c>
      <c r="AX328" s="13" t="s">
        <v>83</v>
      </c>
      <c r="AY328" s="254" t="s">
        <v>232</v>
      </c>
    </row>
    <row r="329" s="2" customFormat="1" ht="21.75" customHeight="1">
      <c r="A329" s="39"/>
      <c r="B329" s="40"/>
      <c r="C329" s="276" t="s">
        <v>654</v>
      </c>
      <c r="D329" s="276" t="s">
        <v>485</v>
      </c>
      <c r="E329" s="277" t="s">
        <v>4377</v>
      </c>
      <c r="F329" s="278" t="s">
        <v>4378</v>
      </c>
      <c r="G329" s="279" t="s">
        <v>167</v>
      </c>
      <c r="H329" s="280">
        <v>316.80000000000001</v>
      </c>
      <c r="I329" s="281"/>
      <c r="J329" s="282">
        <f>ROUND(I329*H329,2)</f>
        <v>0</v>
      </c>
      <c r="K329" s="283"/>
      <c r="L329" s="284"/>
      <c r="M329" s="285" t="s">
        <v>1</v>
      </c>
      <c r="N329" s="286" t="s">
        <v>41</v>
      </c>
      <c r="O329" s="92"/>
      <c r="P329" s="239">
        <f>O329*H329</f>
        <v>0</v>
      </c>
      <c r="Q329" s="239">
        <v>0.0042900000000000004</v>
      </c>
      <c r="R329" s="239">
        <f>Q329*H329</f>
        <v>1.3590720000000003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417</v>
      </c>
      <c r="AT329" s="241" t="s">
        <v>485</v>
      </c>
      <c r="AU329" s="241" t="s">
        <v>85</v>
      </c>
      <c r="AY329" s="18" t="s">
        <v>232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321</v>
      </c>
      <c r="BM329" s="241" t="s">
        <v>4379</v>
      </c>
    </row>
    <row r="330" s="13" customFormat="1">
      <c r="A330" s="13"/>
      <c r="B330" s="243"/>
      <c r="C330" s="244"/>
      <c r="D330" s="245" t="s">
        <v>239</v>
      </c>
      <c r="E330" s="244"/>
      <c r="F330" s="247" t="s">
        <v>4380</v>
      </c>
      <c r="G330" s="244"/>
      <c r="H330" s="248">
        <v>316.80000000000001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239</v>
      </c>
      <c r="AU330" s="254" t="s">
        <v>85</v>
      </c>
      <c r="AV330" s="13" t="s">
        <v>85</v>
      </c>
      <c r="AW330" s="13" t="s">
        <v>4</v>
      </c>
      <c r="AX330" s="13" t="s">
        <v>83</v>
      </c>
      <c r="AY330" s="254" t="s">
        <v>232</v>
      </c>
    </row>
    <row r="331" s="2" customFormat="1" ht="16.5" customHeight="1">
      <c r="A331" s="39"/>
      <c r="B331" s="40"/>
      <c r="C331" s="229" t="s">
        <v>658</v>
      </c>
      <c r="D331" s="229" t="s">
        <v>234</v>
      </c>
      <c r="E331" s="230" t="s">
        <v>1280</v>
      </c>
      <c r="F331" s="231" t="s">
        <v>1281</v>
      </c>
      <c r="G331" s="232" t="s">
        <v>164</v>
      </c>
      <c r="H331" s="233">
        <v>169.40000000000001</v>
      </c>
      <c r="I331" s="234"/>
      <c r="J331" s="235">
        <f>ROUND(I331*H331,2)</f>
        <v>0</v>
      </c>
      <c r="K331" s="236"/>
      <c r="L331" s="45"/>
      <c r="M331" s="237" t="s">
        <v>1</v>
      </c>
      <c r="N331" s="238" t="s">
        <v>41</v>
      </c>
      <c r="O331" s="92"/>
      <c r="P331" s="239">
        <f>O331*H331</f>
        <v>0</v>
      </c>
      <c r="Q331" s="239">
        <v>1.0000000000000001E-05</v>
      </c>
      <c r="R331" s="239">
        <f>Q331*H331</f>
        <v>0.0016940000000000002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321</v>
      </c>
      <c r="AT331" s="241" t="s">
        <v>234</v>
      </c>
      <c r="AU331" s="241" t="s">
        <v>85</v>
      </c>
      <c r="AY331" s="18" t="s">
        <v>232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83</v>
      </c>
      <c r="BK331" s="242">
        <f>ROUND(I331*H331,2)</f>
        <v>0</v>
      </c>
      <c r="BL331" s="18" t="s">
        <v>321</v>
      </c>
      <c r="BM331" s="241" t="s">
        <v>4381</v>
      </c>
    </row>
    <row r="332" s="13" customFormat="1">
      <c r="A332" s="13"/>
      <c r="B332" s="243"/>
      <c r="C332" s="244"/>
      <c r="D332" s="245" t="s">
        <v>239</v>
      </c>
      <c r="E332" s="246" t="s">
        <v>1</v>
      </c>
      <c r="F332" s="247" t="s">
        <v>4382</v>
      </c>
      <c r="G332" s="244"/>
      <c r="H332" s="248">
        <v>169.40000000000001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239</v>
      </c>
      <c r="AU332" s="254" t="s">
        <v>85</v>
      </c>
      <c r="AV332" s="13" t="s">
        <v>85</v>
      </c>
      <c r="AW332" s="13" t="s">
        <v>32</v>
      </c>
      <c r="AX332" s="13" t="s">
        <v>83</v>
      </c>
      <c r="AY332" s="254" t="s">
        <v>232</v>
      </c>
    </row>
    <row r="333" s="2" customFormat="1" ht="16.5" customHeight="1">
      <c r="A333" s="39"/>
      <c r="B333" s="40"/>
      <c r="C333" s="276" t="s">
        <v>662</v>
      </c>
      <c r="D333" s="276" t="s">
        <v>485</v>
      </c>
      <c r="E333" s="277" t="s">
        <v>1284</v>
      </c>
      <c r="F333" s="278" t="s">
        <v>4383</v>
      </c>
      <c r="G333" s="279" t="s">
        <v>164</v>
      </c>
      <c r="H333" s="280">
        <v>172.78800000000001</v>
      </c>
      <c r="I333" s="281"/>
      <c r="J333" s="282">
        <f>ROUND(I333*H333,2)</f>
        <v>0</v>
      </c>
      <c r="K333" s="283"/>
      <c r="L333" s="284"/>
      <c r="M333" s="285" t="s">
        <v>1</v>
      </c>
      <c r="N333" s="286" t="s">
        <v>41</v>
      </c>
      <c r="O333" s="92"/>
      <c r="P333" s="239">
        <f>O333*H333</f>
        <v>0</v>
      </c>
      <c r="Q333" s="239">
        <v>0.00027999999999999998</v>
      </c>
      <c r="R333" s="239">
        <f>Q333*H333</f>
        <v>0.048380639999999996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417</v>
      </c>
      <c r="AT333" s="241" t="s">
        <v>485</v>
      </c>
      <c r="AU333" s="241" t="s">
        <v>85</v>
      </c>
      <c r="AY333" s="18" t="s">
        <v>232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83</v>
      </c>
      <c r="BK333" s="242">
        <f>ROUND(I333*H333,2)</f>
        <v>0</v>
      </c>
      <c r="BL333" s="18" t="s">
        <v>321</v>
      </c>
      <c r="BM333" s="241" t="s">
        <v>4384</v>
      </c>
    </row>
    <row r="334" s="13" customFormat="1">
      <c r="A334" s="13"/>
      <c r="B334" s="243"/>
      <c r="C334" s="244"/>
      <c r="D334" s="245" t="s">
        <v>239</v>
      </c>
      <c r="E334" s="244"/>
      <c r="F334" s="247" t="s">
        <v>4385</v>
      </c>
      <c r="G334" s="244"/>
      <c r="H334" s="248">
        <v>172.78800000000001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239</v>
      </c>
      <c r="AU334" s="254" t="s">
        <v>85</v>
      </c>
      <c r="AV334" s="13" t="s">
        <v>85</v>
      </c>
      <c r="AW334" s="13" t="s">
        <v>4</v>
      </c>
      <c r="AX334" s="13" t="s">
        <v>83</v>
      </c>
      <c r="AY334" s="254" t="s">
        <v>232</v>
      </c>
    </row>
    <row r="335" s="2" customFormat="1" ht="24.15" customHeight="1">
      <c r="A335" s="39"/>
      <c r="B335" s="40"/>
      <c r="C335" s="229" t="s">
        <v>667</v>
      </c>
      <c r="D335" s="229" t="s">
        <v>234</v>
      </c>
      <c r="E335" s="230" t="s">
        <v>1321</v>
      </c>
      <c r="F335" s="231" t="s">
        <v>1322</v>
      </c>
      <c r="G335" s="232" t="s">
        <v>329</v>
      </c>
      <c r="H335" s="233">
        <v>1.496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321</v>
      </c>
      <c r="AT335" s="241" t="s">
        <v>234</v>
      </c>
      <c r="AU335" s="241" t="s">
        <v>85</v>
      </c>
      <c r="AY335" s="18" t="s">
        <v>232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321</v>
      </c>
      <c r="BM335" s="241" t="s">
        <v>4386</v>
      </c>
    </row>
    <row r="336" s="12" customFormat="1" ht="22.8" customHeight="1">
      <c r="A336" s="12"/>
      <c r="B336" s="213"/>
      <c r="C336" s="214"/>
      <c r="D336" s="215" t="s">
        <v>75</v>
      </c>
      <c r="E336" s="227" t="s">
        <v>1324</v>
      </c>
      <c r="F336" s="227" t="s">
        <v>1325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SUM(P337:P340)</f>
        <v>0</v>
      </c>
      <c r="Q336" s="221"/>
      <c r="R336" s="222">
        <f>SUM(R337:R340)</f>
        <v>1.8959999999999999</v>
      </c>
      <c r="S336" s="221"/>
      <c r="T336" s="223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85</v>
      </c>
      <c r="AT336" s="225" t="s">
        <v>75</v>
      </c>
      <c r="AU336" s="225" t="s">
        <v>83</v>
      </c>
      <c r="AY336" s="224" t="s">
        <v>232</v>
      </c>
      <c r="BK336" s="226">
        <f>SUM(BK337:BK340)</f>
        <v>0</v>
      </c>
    </row>
    <row r="337" s="2" customFormat="1" ht="21.75" customHeight="1">
      <c r="A337" s="39"/>
      <c r="B337" s="40"/>
      <c r="C337" s="229" t="s">
        <v>671</v>
      </c>
      <c r="D337" s="229" t="s">
        <v>234</v>
      </c>
      <c r="E337" s="230" t="s">
        <v>4387</v>
      </c>
      <c r="F337" s="231" t="s">
        <v>4388</v>
      </c>
      <c r="G337" s="232" t="s">
        <v>167</v>
      </c>
      <c r="H337" s="233">
        <v>395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0.0047999999999999996</v>
      </c>
      <c r="R337" s="239">
        <f>Q337*H337</f>
        <v>1.8959999999999999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321</v>
      </c>
      <c r="AT337" s="241" t="s">
        <v>234</v>
      </c>
      <c r="AU337" s="241" t="s">
        <v>85</v>
      </c>
      <c r="AY337" s="18" t="s">
        <v>232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321</v>
      </c>
      <c r="BM337" s="241" t="s">
        <v>4389</v>
      </c>
    </row>
    <row r="338" s="2" customFormat="1">
      <c r="A338" s="39"/>
      <c r="B338" s="40"/>
      <c r="C338" s="41"/>
      <c r="D338" s="245" t="s">
        <v>578</v>
      </c>
      <c r="E338" s="41"/>
      <c r="F338" s="298" t="s">
        <v>1330</v>
      </c>
      <c r="G338" s="41"/>
      <c r="H338" s="41"/>
      <c r="I338" s="299"/>
      <c r="J338" s="41"/>
      <c r="K338" s="41"/>
      <c r="L338" s="45"/>
      <c r="M338" s="300"/>
      <c r="N338" s="301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578</v>
      </c>
      <c r="AU338" s="18" t="s">
        <v>85</v>
      </c>
    </row>
    <row r="339" s="13" customFormat="1">
      <c r="A339" s="13"/>
      <c r="B339" s="243"/>
      <c r="C339" s="244"/>
      <c r="D339" s="245" t="s">
        <v>239</v>
      </c>
      <c r="E339" s="246" t="s">
        <v>1</v>
      </c>
      <c r="F339" s="247" t="s">
        <v>4390</v>
      </c>
      <c r="G339" s="244"/>
      <c r="H339" s="248">
        <v>395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239</v>
      </c>
      <c r="AU339" s="254" t="s">
        <v>85</v>
      </c>
      <c r="AV339" s="13" t="s">
        <v>85</v>
      </c>
      <c r="AW339" s="13" t="s">
        <v>32</v>
      </c>
      <c r="AX339" s="13" t="s">
        <v>83</v>
      </c>
      <c r="AY339" s="254" t="s">
        <v>232</v>
      </c>
    </row>
    <row r="340" s="2" customFormat="1" ht="24.15" customHeight="1">
      <c r="A340" s="39"/>
      <c r="B340" s="40"/>
      <c r="C340" s="229" t="s">
        <v>678</v>
      </c>
      <c r="D340" s="229" t="s">
        <v>234</v>
      </c>
      <c r="E340" s="230" t="s">
        <v>1338</v>
      </c>
      <c r="F340" s="231" t="s">
        <v>1339</v>
      </c>
      <c r="G340" s="232" t="s">
        <v>329</v>
      </c>
      <c r="H340" s="233">
        <v>1.8959999999999999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321</v>
      </c>
      <c r="AT340" s="241" t="s">
        <v>234</v>
      </c>
      <c r="AU340" s="241" t="s">
        <v>85</v>
      </c>
      <c r="AY340" s="18" t="s">
        <v>232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321</v>
      </c>
      <c r="BM340" s="241" t="s">
        <v>4391</v>
      </c>
    </row>
    <row r="341" s="12" customFormat="1" ht="22.8" customHeight="1">
      <c r="A341" s="12"/>
      <c r="B341" s="213"/>
      <c r="C341" s="214"/>
      <c r="D341" s="215" t="s">
        <v>75</v>
      </c>
      <c r="E341" s="227" t="s">
        <v>1341</v>
      </c>
      <c r="F341" s="227" t="s">
        <v>1342</v>
      </c>
      <c r="G341" s="214"/>
      <c r="H341" s="214"/>
      <c r="I341" s="217"/>
      <c r="J341" s="228">
        <f>BK341</f>
        <v>0</v>
      </c>
      <c r="K341" s="214"/>
      <c r="L341" s="219"/>
      <c r="M341" s="220"/>
      <c r="N341" s="221"/>
      <c r="O341" s="221"/>
      <c r="P341" s="222">
        <f>SUM(P342:P345)</f>
        <v>0</v>
      </c>
      <c r="Q341" s="221"/>
      <c r="R341" s="222">
        <f>SUM(R342:R345)</f>
        <v>0.44956949999999996</v>
      </c>
      <c r="S341" s="221"/>
      <c r="T341" s="223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4" t="s">
        <v>85</v>
      </c>
      <c r="AT341" s="225" t="s">
        <v>75</v>
      </c>
      <c r="AU341" s="225" t="s">
        <v>83</v>
      </c>
      <c r="AY341" s="224" t="s">
        <v>232</v>
      </c>
      <c r="BK341" s="226">
        <f>SUM(BK342:BK345)</f>
        <v>0</v>
      </c>
    </row>
    <row r="342" s="2" customFormat="1" ht="24.15" customHeight="1">
      <c r="A342" s="39"/>
      <c r="B342" s="40"/>
      <c r="C342" s="229" t="s">
        <v>686</v>
      </c>
      <c r="D342" s="229" t="s">
        <v>234</v>
      </c>
      <c r="E342" s="230" t="s">
        <v>4392</v>
      </c>
      <c r="F342" s="231" t="s">
        <v>4393</v>
      </c>
      <c r="G342" s="232" t="s">
        <v>167</v>
      </c>
      <c r="H342" s="233">
        <v>899.13900000000001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0.00021000000000000001</v>
      </c>
      <c r="R342" s="239">
        <f>Q342*H342</f>
        <v>0.18881919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321</v>
      </c>
      <c r="AT342" s="241" t="s">
        <v>234</v>
      </c>
      <c r="AU342" s="241" t="s">
        <v>85</v>
      </c>
      <c r="AY342" s="18" t="s">
        <v>232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321</v>
      </c>
      <c r="BM342" s="241" t="s">
        <v>4394</v>
      </c>
    </row>
    <row r="343" s="13" customFormat="1">
      <c r="A343" s="13"/>
      <c r="B343" s="243"/>
      <c r="C343" s="244"/>
      <c r="D343" s="245" t="s">
        <v>239</v>
      </c>
      <c r="E343" s="246" t="s">
        <v>1</v>
      </c>
      <c r="F343" s="247" t="s">
        <v>4395</v>
      </c>
      <c r="G343" s="244"/>
      <c r="H343" s="248">
        <v>899.13900000000001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239</v>
      </c>
      <c r="AU343" s="254" t="s">
        <v>85</v>
      </c>
      <c r="AV343" s="13" t="s">
        <v>85</v>
      </c>
      <c r="AW343" s="13" t="s">
        <v>32</v>
      </c>
      <c r="AX343" s="13" t="s">
        <v>83</v>
      </c>
      <c r="AY343" s="254" t="s">
        <v>232</v>
      </c>
    </row>
    <row r="344" s="2" customFormat="1" ht="33" customHeight="1">
      <c r="A344" s="39"/>
      <c r="B344" s="40"/>
      <c r="C344" s="229" t="s">
        <v>691</v>
      </c>
      <c r="D344" s="229" t="s">
        <v>234</v>
      </c>
      <c r="E344" s="230" t="s">
        <v>4396</v>
      </c>
      <c r="F344" s="231" t="s">
        <v>4397</v>
      </c>
      <c r="G344" s="232" t="s">
        <v>167</v>
      </c>
      <c r="H344" s="233">
        <v>899.13900000000001</v>
      </c>
      <c r="I344" s="234"/>
      <c r="J344" s="235">
        <f>ROUND(I344*H344,2)</f>
        <v>0</v>
      </c>
      <c r="K344" s="236"/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0.00029</v>
      </c>
      <c r="R344" s="239">
        <f>Q344*H344</f>
        <v>0.26075030999999999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321</v>
      </c>
      <c r="AT344" s="241" t="s">
        <v>234</v>
      </c>
      <c r="AU344" s="241" t="s">
        <v>85</v>
      </c>
      <c r="AY344" s="18" t="s">
        <v>232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321</v>
      </c>
      <c r="BM344" s="241" t="s">
        <v>4398</v>
      </c>
    </row>
    <row r="345" s="13" customFormat="1">
      <c r="A345" s="13"/>
      <c r="B345" s="243"/>
      <c r="C345" s="244"/>
      <c r="D345" s="245" t="s">
        <v>239</v>
      </c>
      <c r="E345" s="246" t="s">
        <v>1</v>
      </c>
      <c r="F345" s="247" t="s">
        <v>4395</v>
      </c>
      <c r="G345" s="244"/>
      <c r="H345" s="248">
        <v>899.13900000000001</v>
      </c>
      <c r="I345" s="249"/>
      <c r="J345" s="244"/>
      <c r="K345" s="244"/>
      <c r="L345" s="250"/>
      <c r="M345" s="314"/>
      <c r="N345" s="315"/>
      <c r="O345" s="315"/>
      <c r="P345" s="315"/>
      <c r="Q345" s="315"/>
      <c r="R345" s="315"/>
      <c r="S345" s="315"/>
      <c r="T345" s="31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239</v>
      </c>
      <c r="AU345" s="254" t="s">
        <v>85</v>
      </c>
      <c r="AV345" s="13" t="s">
        <v>85</v>
      </c>
      <c r="AW345" s="13" t="s">
        <v>32</v>
      </c>
      <c r="AX345" s="13" t="s">
        <v>83</v>
      </c>
      <c r="AY345" s="254" t="s">
        <v>232</v>
      </c>
    </row>
    <row r="346" s="2" customFormat="1" ht="6.96" customHeight="1">
      <c r="A346" s="39"/>
      <c r="B346" s="67"/>
      <c r="C346" s="68"/>
      <c r="D346" s="68"/>
      <c r="E346" s="68"/>
      <c r="F346" s="68"/>
      <c r="G346" s="68"/>
      <c r="H346" s="68"/>
      <c r="I346" s="68"/>
      <c r="J346" s="68"/>
      <c r="K346" s="68"/>
      <c r="L346" s="45"/>
      <c r="M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</sheetData>
  <sheetProtection sheet="1" autoFilter="0" formatColumns="0" formatRows="0" objects="1" scenarios="1" spinCount="100000" saltValue="JN4zzYPCHuwRqiRLmsK2xwaCekCZq18Pzjp2V6b2aqHckEHBlEGto+L7/oHpgtg4TEwkHar9Dob6Yq+pbHF1nA==" hashValue="UNO2j9pPDG5XKEc4mt8Uf9NMDzJ/iW9QSB/81XCH+bncCAx2jviiE2bAC0Yx2/Fv+Del1tyrSUp7aAzKwXIb9g==" algorithmName="SHA-512" password="CC35"/>
  <autoFilter ref="C134:K3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ROUND((SUM(BE131:BE262)),  2)</f>
        <v>0</v>
      </c>
      <c r="G35" s="39"/>
      <c r="H35" s="39"/>
      <c r="I35" s="166">
        <v>0.20999999999999999</v>
      </c>
      <c r="J35" s="165">
        <f>ROUND(((SUM(BE131:BE262))*I35),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ROUND((SUM(BF131:BF262)),  2)</f>
        <v>0</v>
      </c>
      <c r="G36" s="39"/>
      <c r="H36" s="39"/>
      <c r="I36" s="166">
        <v>0.12</v>
      </c>
      <c r="J36" s="165">
        <f>ROUND(((SUM(BF131:BF262))*I36),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ROUND((SUM(BG131:BG262)),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ROUND((SUM(BH131:BH262)),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ROUND((SUM(BI131:BI262)),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D.1.1.1b - ARS- Můstek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200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202</v>
      </c>
      <c r="E101" s="198"/>
      <c r="F101" s="198"/>
      <c r="G101" s="198"/>
      <c r="H101" s="198"/>
      <c r="I101" s="198"/>
      <c r="J101" s="199">
        <f>J137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206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34"/>
      <c r="D103" s="197" t="s">
        <v>208</v>
      </c>
      <c r="E103" s="198"/>
      <c r="F103" s="198"/>
      <c r="G103" s="198"/>
      <c r="H103" s="198"/>
      <c r="I103" s="198"/>
      <c r="J103" s="199">
        <f>J158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209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4166</v>
      </c>
      <c r="E105" s="198"/>
      <c r="F105" s="198"/>
      <c r="G105" s="198"/>
      <c r="H105" s="198"/>
      <c r="I105" s="198"/>
      <c r="J105" s="199">
        <f>J191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4167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210</v>
      </c>
      <c r="E107" s="198"/>
      <c r="F107" s="198"/>
      <c r="G107" s="198"/>
      <c r="H107" s="198"/>
      <c r="I107" s="198"/>
      <c r="J107" s="199">
        <f>J220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212</v>
      </c>
      <c r="E108" s="198"/>
      <c r="F108" s="198"/>
      <c r="G108" s="198"/>
      <c r="H108" s="198"/>
      <c r="I108" s="198"/>
      <c r="J108" s="199">
        <f>J238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213</v>
      </c>
      <c r="E109" s="198"/>
      <c r="F109" s="198"/>
      <c r="G109" s="198"/>
      <c r="H109" s="198"/>
      <c r="I109" s="198"/>
      <c r="J109" s="199">
        <f>J253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217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178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4164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184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D.1.1.1b - ARS- Můstek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České Budějovice</v>
      </c>
      <c r="G125" s="41"/>
      <c r="H125" s="41"/>
      <c r="I125" s="33" t="s">
        <v>22</v>
      </c>
      <c r="J125" s="80" t="str">
        <f>IF(J14="","",J14)</f>
        <v>19. 3. 2025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30</v>
      </c>
      <c r="J127" s="37" t="str">
        <f>E23</f>
        <v>AGP nova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QSB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218</v>
      </c>
      <c r="D130" s="204" t="s">
        <v>61</v>
      </c>
      <c r="E130" s="204" t="s">
        <v>57</v>
      </c>
      <c r="F130" s="204" t="s">
        <v>58</v>
      </c>
      <c r="G130" s="204" t="s">
        <v>219</v>
      </c>
      <c r="H130" s="204" t="s">
        <v>220</v>
      </c>
      <c r="I130" s="204" t="s">
        <v>221</v>
      </c>
      <c r="J130" s="205" t="s">
        <v>193</v>
      </c>
      <c r="K130" s="206" t="s">
        <v>222</v>
      </c>
      <c r="L130" s="207"/>
      <c r="M130" s="101" t="s">
        <v>1</v>
      </c>
      <c r="N130" s="102" t="s">
        <v>40</v>
      </c>
      <c r="O130" s="102" t="s">
        <v>223</v>
      </c>
      <c r="P130" s="102" t="s">
        <v>224</v>
      </c>
      <c r="Q130" s="102" t="s">
        <v>225</v>
      </c>
      <c r="R130" s="102" t="s">
        <v>226</v>
      </c>
      <c r="S130" s="102" t="s">
        <v>227</v>
      </c>
      <c r="T130" s="103" t="s">
        <v>228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229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P132+P157</f>
        <v>0</v>
      </c>
      <c r="Q131" s="105"/>
      <c r="R131" s="210">
        <f>R132+R157</f>
        <v>42.630274559999997</v>
      </c>
      <c r="S131" s="105"/>
      <c r="T131" s="211">
        <f>T132+T157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195</v>
      </c>
      <c r="BK131" s="212">
        <f>BK132+BK157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230</v>
      </c>
      <c r="F132" s="216" t="s">
        <v>231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P133+P137</f>
        <v>0</v>
      </c>
      <c r="Q132" s="221"/>
      <c r="R132" s="222">
        <f>R133+R137</f>
        <v>29.4290226</v>
      </c>
      <c r="S132" s="221"/>
      <c r="T132" s="223">
        <f>T133+T137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232</v>
      </c>
      <c r="BK132" s="226">
        <f>BK133+BK137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237</v>
      </c>
      <c r="F133" s="227" t="s">
        <v>465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SUM(P134:P136)</f>
        <v>0</v>
      </c>
      <c r="Q133" s="221"/>
      <c r="R133" s="222">
        <f>SUM(R134:R136)</f>
        <v>4.6136721600000001</v>
      </c>
      <c r="S133" s="221"/>
      <c r="T133" s="223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232</v>
      </c>
      <c r="BK133" s="226">
        <f>SUM(BK134:BK136)</f>
        <v>0</v>
      </c>
    </row>
    <row r="134" s="2" customFormat="1" ht="24.15" customHeight="1">
      <c r="A134" s="39"/>
      <c r="B134" s="40"/>
      <c r="C134" s="229" t="s">
        <v>83</v>
      </c>
      <c r="D134" s="229" t="s">
        <v>234</v>
      </c>
      <c r="E134" s="230" t="s">
        <v>4400</v>
      </c>
      <c r="F134" s="231" t="s">
        <v>4401</v>
      </c>
      <c r="G134" s="232" t="s">
        <v>167</v>
      </c>
      <c r="H134" s="233">
        <v>130.44800000000001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0.014670000000000001</v>
      </c>
      <c r="R134" s="239">
        <f>Q134*H134</f>
        <v>1.9136721600000002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4402</v>
      </c>
    </row>
    <row r="135" s="13" customFormat="1">
      <c r="A135" s="13"/>
      <c r="B135" s="243"/>
      <c r="C135" s="244"/>
      <c r="D135" s="245" t="s">
        <v>239</v>
      </c>
      <c r="E135" s="246" t="s">
        <v>1</v>
      </c>
      <c r="F135" s="247" t="s">
        <v>4403</v>
      </c>
      <c r="G135" s="244"/>
      <c r="H135" s="248">
        <v>130.44800000000001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239</v>
      </c>
      <c r="AU135" s="254" t="s">
        <v>85</v>
      </c>
      <c r="AV135" s="13" t="s">
        <v>85</v>
      </c>
      <c r="AW135" s="13" t="s">
        <v>32</v>
      </c>
      <c r="AX135" s="13" t="s">
        <v>83</v>
      </c>
      <c r="AY135" s="254" t="s">
        <v>232</v>
      </c>
    </row>
    <row r="136" s="2" customFormat="1" ht="16.5" customHeight="1">
      <c r="A136" s="39"/>
      <c r="B136" s="40"/>
      <c r="C136" s="229" t="s">
        <v>85</v>
      </c>
      <c r="D136" s="229" t="s">
        <v>234</v>
      </c>
      <c r="E136" s="230" t="s">
        <v>4404</v>
      </c>
      <c r="F136" s="231" t="s">
        <v>4405</v>
      </c>
      <c r="G136" s="232" t="s">
        <v>189</v>
      </c>
      <c r="H136" s="233">
        <v>1.0800000000000001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2.5</v>
      </c>
      <c r="R136" s="239">
        <f>Q136*H136</f>
        <v>2.7000000000000002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237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237</v>
      </c>
      <c r="BM136" s="241" t="s">
        <v>4406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259</v>
      </c>
      <c r="F137" s="227" t="s">
        <v>490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SUM(P138:P156)</f>
        <v>0</v>
      </c>
      <c r="Q137" s="221"/>
      <c r="R137" s="222">
        <f>SUM(R138:R156)</f>
        <v>24.81535044</v>
      </c>
      <c r="S137" s="221"/>
      <c r="T137" s="223">
        <f>SUM(T138:T156)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232</v>
      </c>
      <c r="BK137" s="226">
        <f>SUM(BK138:BK156)</f>
        <v>0</v>
      </c>
    </row>
    <row r="138" s="2" customFormat="1" ht="24.15" customHeight="1">
      <c r="A138" s="39"/>
      <c r="B138" s="40"/>
      <c r="C138" s="229" t="s">
        <v>244</v>
      </c>
      <c r="D138" s="229" t="s">
        <v>234</v>
      </c>
      <c r="E138" s="230" t="s">
        <v>4407</v>
      </c>
      <c r="F138" s="231" t="s">
        <v>4408</v>
      </c>
      <c r="G138" s="232" t="s">
        <v>167</v>
      </c>
      <c r="H138" s="233">
        <v>83.284000000000006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0.0043800000000000002</v>
      </c>
      <c r="R138" s="239">
        <f>Q138*H138</f>
        <v>0.36478392000000004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4409</v>
      </c>
    </row>
    <row r="139" s="13" customFormat="1">
      <c r="A139" s="13"/>
      <c r="B139" s="243"/>
      <c r="C139" s="244"/>
      <c r="D139" s="245" t="s">
        <v>239</v>
      </c>
      <c r="E139" s="246" t="s">
        <v>1</v>
      </c>
      <c r="F139" s="247" t="s">
        <v>706</v>
      </c>
      <c r="G139" s="244"/>
      <c r="H139" s="248">
        <v>82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239</v>
      </c>
      <c r="AU139" s="254" t="s">
        <v>85</v>
      </c>
      <c r="AV139" s="13" t="s">
        <v>85</v>
      </c>
      <c r="AW139" s="13" t="s">
        <v>32</v>
      </c>
      <c r="AX139" s="13" t="s">
        <v>76</v>
      </c>
      <c r="AY139" s="254" t="s">
        <v>232</v>
      </c>
    </row>
    <row r="140" s="13" customFormat="1">
      <c r="A140" s="13"/>
      <c r="B140" s="243"/>
      <c r="C140" s="244"/>
      <c r="D140" s="245" t="s">
        <v>239</v>
      </c>
      <c r="E140" s="246" t="s">
        <v>1</v>
      </c>
      <c r="F140" s="247" t="s">
        <v>4410</v>
      </c>
      <c r="G140" s="244"/>
      <c r="H140" s="248">
        <v>1.284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239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232</v>
      </c>
    </row>
    <row r="141" s="14" customFormat="1">
      <c r="A141" s="14"/>
      <c r="B141" s="255"/>
      <c r="C141" s="256"/>
      <c r="D141" s="245" t="s">
        <v>239</v>
      </c>
      <c r="E141" s="257" t="s">
        <v>1</v>
      </c>
      <c r="F141" s="258" t="s">
        <v>258</v>
      </c>
      <c r="G141" s="256"/>
      <c r="H141" s="259">
        <v>83.284000000000006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239</v>
      </c>
      <c r="AU141" s="265" t="s">
        <v>85</v>
      </c>
      <c r="AV141" s="14" t="s">
        <v>237</v>
      </c>
      <c r="AW141" s="14" t="s">
        <v>32</v>
      </c>
      <c r="AX141" s="14" t="s">
        <v>83</v>
      </c>
      <c r="AY141" s="265" t="s">
        <v>232</v>
      </c>
    </row>
    <row r="142" s="2" customFormat="1" ht="24.15" customHeight="1">
      <c r="A142" s="39"/>
      <c r="B142" s="40"/>
      <c r="C142" s="229" t="s">
        <v>237</v>
      </c>
      <c r="D142" s="229" t="s">
        <v>234</v>
      </c>
      <c r="E142" s="230" t="s">
        <v>4411</v>
      </c>
      <c r="F142" s="231" t="s">
        <v>4412</v>
      </c>
      <c r="G142" s="232" t="s">
        <v>167</v>
      </c>
      <c r="H142" s="233">
        <v>83.284000000000006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0.00013999999999999999</v>
      </c>
      <c r="R142" s="239">
        <f>Q142*H142</f>
        <v>0.01165976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4413</v>
      </c>
    </row>
    <row r="143" s="13" customFormat="1">
      <c r="A143" s="13"/>
      <c r="B143" s="243"/>
      <c r="C143" s="244"/>
      <c r="D143" s="245" t="s">
        <v>239</v>
      </c>
      <c r="E143" s="246" t="s">
        <v>1</v>
      </c>
      <c r="F143" s="247" t="s">
        <v>706</v>
      </c>
      <c r="G143" s="244"/>
      <c r="H143" s="248">
        <v>82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239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232</v>
      </c>
    </row>
    <row r="144" s="13" customFormat="1">
      <c r="A144" s="13"/>
      <c r="B144" s="243"/>
      <c r="C144" s="244"/>
      <c r="D144" s="245" t="s">
        <v>239</v>
      </c>
      <c r="E144" s="246" t="s">
        <v>1</v>
      </c>
      <c r="F144" s="247" t="s">
        <v>4410</v>
      </c>
      <c r="G144" s="244"/>
      <c r="H144" s="248">
        <v>1.284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239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232</v>
      </c>
    </row>
    <row r="145" s="14" customFormat="1">
      <c r="A145" s="14"/>
      <c r="B145" s="255"/>
      <c r="C145" s="256"/>
      <c r="D145" s="245" t="s">
        <v>239</v>
      </c>
      <c r="E145" s="257" t="s">
        <v>1</v>
      </c>
      <c r="F145" s="258" t="s">
        <v>258</v>
      </c>
      <c r="G145" s="256"/>
      <c r="H145" s="259">
        <v>83.284000000000006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239</v>
      </c>
      <c r="AU145" s="265" t="s">
        <v>85</v>
      </c>
      <c r="AV145" s="14" t="s">
        <v>237</v>
      </c>
      <c r="AW145" s="14" t="s">
        <v>32</v>
      </c>
      <c r="AX145" s="14" t="s">
        <v>83</v>
      </c>
      <c r="AY145" s="265" t="s">
        <v>232</v>
      </c>
    </row>
    <row r="146" s="2" customFormat="1" ht="24.15" customHeight="1">
      <c r="A146" s="39"/>
      <c r="B146" s="40"/>
      <c r="C146" s="229" t="s">
        <v>252</v>
      </c>
      <c r="D146" s="229" t="s">
        <v>234</v>
      </c>
      <c r="E146" s="230" t="s">
        <v>4414</v>
      </c>
      <c r="F146" s="231" t="s">
        <v>4415</v>
      </c>
      <c r="G146" s="232" t="s">
        <v>167</v>
      </c>
      <c r="H146" s="233">
        <v>83.284000000000006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0.0028500000000000001</v>
      </c>
      <c r="R146" s="239">
        <f>Q146*H146</f>
        <v>0.23735940000000003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4416</v>
      </c>
    </row>
    <row r="147" s="13" customFormat="1">
      <c r="A147" s="13"/>
      <c r="B147" s="243"/>
      <c r="C147" s="244"/>
      <c r="D147" s="245" t="s">
        <v>239</v>
      </c>
      <c r="E147" s="246" t="s">
        <v>1</v>
      </c>
      <c r="F147" s="247" t="s">
        <v>706</v>
      </c>
      <c r="G147" s="244"/>
      <c r="H147" s="248">
        <v>82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239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232</v>
      </c>
    </row>
    <row r="148" s="13" customFormat="1">
      <c r="A148" s="13"/>
      <c r="B148" s="243"/>
      <c r="C148" s="244"/>
      <c r="D148" s="245" t="s">
        <v>239</v>
      </c>
      <c r="E148" s="246" t="s">
        <v>1</v>
      </c>
      <c r="F148" s="247" t="s">
        <v>4410</v>
      </c>
      <c r="G148" s="244"/>
      <c r="H148" s="248">
        <v>1.284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239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232</v>
      </c>
    </row>
    <row r="149" s="14" customFormat="1">
      <c r="A149" s="14"/>
      <c r="B149" s="255"/>
      <c r="C149" s="256"/>
      <c r="D149" s="245" t="s">
        <v>239</v>
      </c>
      <c r="E149" s="257" t="s">
        <v>1</v>
      </c>
      <c r="F149" s="258" t="s">
        <v>258</v>
      </c>
      <c r="G149" s="256"/>
      <c r="H149" s="259">
        <v>83.284000000000006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239</v>
      </c>
      <c r="AU149" s="265" t="s">
        <v>85</v>
      </c>
      <c r="AV149" s="14" t="s">
        <v>237</v>
      </c>
      <c r="AW149" s="14" t="s">
        <v>32</v>
      </c>
      <c r="AX149" s="14" t="s">
        <v>83</v>
      </c>
      <c r="AY149" s="265" t="s">
        <v>232</v>
      </c>
    </row>
    <row r="150" s="2" customFormat="1" ht="33" customHeight="1">
      <c r="A150" s="39"/>
      <c r="B150" s="40"/>
      <c r="C150" s="229" t="s">
        <v>259</v>
      </c>
      <c r="D150" s="229" t="s">
        <v>234</v>
      </c>
      <c r="E150" s="230" t="s">
        <v>519</v>
      </c>
      <c r="F150" s="231" t="s">
        <v>520</v>
      </c>
      <c r="G150" s="232" t="s">
        <v>189</v>
      </c>
      <c r="H150" s="233">
        <v>9.3000000000000007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2.5018699999999998</v>
      </c>
      <c r="R150" s="239">
        <f>Q150*H150</f>
        <v>23.267391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4417</v>
      </c>
    </row>
    <row r="151" s="13" customFormat="1">
      <c r="A151" s="13"/>
      <c r="B151" s="243"/>
      <c r="C151" s="244"/>
      <c r="D151" s="245" t="s">
        <v>239</v>
      </c>
      <c r="E151" s="246" t="s">
        <v>1</v>
      </c>
      <c r="F151" s="247" t="s">
        <v>4418</v>
      </c>
      <c r="G151" s="244"/>
      <c r="H151" s="248">
        <v>9.3000000000000007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239</v>
      </c>
      <c r="AU151" s="254" t="s">
        <v>85</v>
      </c>
      <c r="AV151" s="13" t="s">
        <v>85</v>
      </c>
      <c r="AW151" s="13" t="s">
        <v>32</v>
      </c>
      <c r="AX151" s="13" t="s">
        <v>83</v>
      </c>
      <c r="AY151" s="254" t="s">
        <v>232</v>
      </c>
    </row>
    <row r="152" s="2" customFormat="1" ht="16.5" customHeight="1">
      <c r="A152" s="39"/>
      <c r="B152" s="40"/>
      <c r="C152" s="229" t="s">
        <v>267</v>
      </c>
      <c r="D152" s="229" t="s">
        <v>234</v>
      </c>
      <c r="E152" s="230" t="s">
        <v>4419</v>
      </c>
      <c r="F152" s="231" t="s">
        <v>4420</v>
      </c>
      <c r="G152" s="232" t="s">
        <v>329</v>
      </c>
      <c r="H152" s="233">
        <v>0.252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1.0416099999999999</v>
      </c>
      <c r="R152" s="239">
        <f>Q152*H152</f>
        <v>0.26248571999999998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4421</v>
      </c>
    </row>
    <row r="153" s="13" customFormat="1">
      <c r="A153" s="13"/>
      <c r="B153" s="243"/>
      <c r="C153" s="244"/>
      <c r="D153" s="245" t="s">
        <v>239</v>
      </c>
      <c r="E153" s="246" t="s">
        <v>1</v>
      </c>
      <c r="F153" s="247" t="s">
        <v>4422</v>
      </c>
      <c r="G153" s="244"/>
      <c r="H153" s="248">
        <v>0.252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239</v>
      </c>
      <c r="AU153" s="254" t="s">
        <v>85</v>
      </c>
      <c r="AV153" s="13" t="s">
        <v>85</v>
      </c>
      <c r="AW153" s="13" t="s">
        <v>32</v>
      </c>
      <c r="AX153" s="13" t="s">
        <v>83</v>
      </c>
      <c r="AY153" s="254" t="s">
        <v>232</v>
      </c>
    </row>
    <row r="154" s="2" customFormat="1" ht="16.5" customHeight="1">
      <c r="A154" s="39"/>
      <c r="B154" s="40"/>
      <c r="C154" s="229" t="s">
        <v>273</v>
      </c>
      <c r="D154" s="229" t="s">
        <v>234</v>
      </c>
      <c r="E154" s="230" t="s">
        <v>530</v>
      </c>
      <c r="F154" s="231" t="s">
        <v>531</v>
      </c>
      <c r="G154" s="232" t="s">
        <v>329</v>
      </c>
      <c r="H154" s="233">
        <v>0.63200000000000001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1.06277</v>
      </c>
      <c r="R154" s="239">
        <f>Q154*H154</f>
        <v>0.67167063999999999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237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4423</v>
      </c>
    </row>
    <row r="155" s="13" customFormat="1">
      <c r="A155" s="13"/>
      <c r="B155" s="243"/>
      <c r="C155" s="244"/>
      <c r="D155" s="245" t="s">
        <v>239</v>
      </c>
      <c r="E155" s="246" t="s">
        <v>1</v>
      </c>
      <c r="F155" s="247" t="s">
        <v>4424</v>
      </c>
      <c r="G155" s="244"/>
      <c r="H155" s="248">
        <v>0.63200000000000001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239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232</v>
      </c>
    </row>
    <row r="156" s="14" customFormat="1">
      <c r="A156" s="14"/>
      <c r="B156" s="255"/>
      <c r="C156" s="256"/>
      <c r="D156" s="245" t="s">
        <v>239</v>
      </c>
      <c r="E156" s="257" t="s">
        <v>1</v>
      </c>
      <c r="F156" s="258" t="s">
        <v>258</v>
      </c>
      <c r="G156" s="256"/>
      <c r="H156" s="259">
        <v>0.63200000000000001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239</v>
      </c>
      <c r="AU156" s="265" t="s">
        <v>85</v>
      </c>
      <c r="AV156" s="14" t="s">
        <v>237</v>
      </c>
      <c r="AW156" s="14" t="s">
        <v>32</v>
      </c>
      <c r="AX156" s="14" t="s">
        <v>83</v>
      </c>
      <c r="AY156" s="265" t="s">
        <v>232</v>
      </c>
    </row>
    <row r="157" s="12" customFormat="1" ht="25.92" customHeight="1">
      <c r="A157" s="12"/>
      <c r="B157" s="213"/>
      <c r="C157" s="214"/>
      <c r="D157" s="215" t="s">
        <v>75</v>
      </c>
      <c r="E157" s="216" t="s">
        <v>682</v>
      </c>
      <c r="F157" s="216" t="s">
        <v>683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P158+P166+P191+P214+P220+P238+P253</f>
        <v>0</v>
      </c>
      <c r="Q157" s="221"/>
      <c r="R157" s="222">
        <f>R158+R166+R191+R214+R220+R238+R253</f>
        <v>13.201251959999999</v>
      </c>
      <c r="S157" s="221"/>
      <c r="T157" s="223">
        <f>T158+T166+T191+T214+T220+T238+T253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85</v>
      </c>
      <c r="AT157" s="225" t="s">
        <v>75</v>
      </c>
      <c r="AU157" s="225" t="s">
        <v>76</v>
      </c>
      <c r="AY157" s="224" t="s">
        <v>232</v>
      </c>
      <c r="BK157" s="226">
        <f>BK158+BK166+BK191+BK214+BK220+BK238+BK253</f>
        <v>0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728</v>
      </c>
      <c r="F158" s="227" t="s">
        <v>729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SUM(P159:P165)</f>
        <v>0</v>
      </c>
      <c r="Q158" s="221"/>
      <c r="R158" s="222">
        <f>SUM(R159:R165)</f>
        <v>0.037127399999999998</v>
      </c>
      <c r="S158" s="221"/>
      <c r="T158" s="223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75</v>
      </c>
      <c r="AU158" s="225" t="s">
        <v>83</v>
      </c>
      <c r="AY158" s="224" t="s">
        <v>232</v>
      </c>
      <c r="BK158" s="226">
        <f>SUM(BK159:BK165)</f>
        <v>0</v>
      </c>
    </row>
    <row r="159" s="2" customFormat="1" ht="37.8" customHeight="1">
      <c r="A159" s="39"/>
      <c r="B159" s="40"/>
      <c r="C159" s="229" t="s">
        <v>281</v>
      </c>
      <c r="D159" s="229" t="s">
        <v>234</v>
      </c>
      <c r="E159" s="230" t="s">
        <v>4425</v>
      </c>
      <c r="F159" s="231" t="s">
        <v>4426</v>
      </c>
      <c r="G159" s="232" t="s">
        <v>167</v>
      </c>
      <c r="H159" s="233">
        <v>107.15000000000001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4427</v>
      </c>
    </row>
    <row r="160" s="13" customFormat="1">
      <c r="A160" s="13"/>
      <c r="B160" s="243"/>
      <c r="C160" s="244"/>
      <c r="D160" s="245" t="s">
        <v>239</v>
      </c>
      <c r="E160" s="246" t="s">
        <v>1</v>
      </c>
      <c r="F160" s="247" t="s">
        <v>4428</v>
      </c>
      <c r="G160" s="244"/>
      <c r="H160" s="248">
        <v>107.15000000000001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239</v>
      </c>
      <c r="AU160" s="254" t="s">
        <v>85</v>
      </c>
      <c r="AV160" s="13" t="s">
        <v>85</v>
      </c>
      <c r="AW160" s="13" t="s">
        <v>32</v>
      </c>
      <c r="AX160" s="13" t="s">
        <v>83</v>
      </c>
      <c r="AY160" s="254" t="s">
        <v>232</v>
      </c>
    </row>
    <row r="161" s="2" customFormat="1" ht="24.15" customHeight="1">
      <c r="A161" s="39"/>
      <c r="B161" s="40"/>
      <c r="C161" s="229" t="s">
        <v>285</v>
      </c>
      <c r="D161" s="229" t="s">
        <v>234</v>
      </c>
      <c r="E161" s="230" t="s">
        <v>4429</v>
      </c>
      <c r="F161" s="231" t="s">
        <v>4430</v>
      </c>
      <c r="G161" s="232" t="s">
        <v>167</v>
      </c>
      <c r="H161" s="233">
        <v>107.15000000000001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4431</v>
      </c>
    </row>
    <row r="162" s="13" customFormat="1">
      <c r="A162" s="13"/>
      <c r="B162" s="243"/>
      <c r="C162" s="244"/>
      <c r="D162" s="245" t="s">
        <v>239</v>
      </c>
      <c r="E162" s="246" t="s">
        <v>1</v>
      </c>
      <c r="F162" s="247" t="s">
        <v>4428</v>
      </c>
      <c r="G162" s="244"/>
      <c r="H162" s="248">
        <v>107.15000000000001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239</v>
      </c>
      <c r="AU162" s="254" t="s">
        <v>85</v>
      </c>
      <c r="AV162" s="13" t="s">
        <v>85</v>
      </c>
      <c r="AW162" s="13" t="s">
        <v>32</v>
      </c>
      <c r="AX162" s="13" t="s">
        <v>83</v>
      </c>
      <c r="AY162" s="254" t="s">
        <v>232</v>
      </c>
    </row>
    <row r="163" s="2" customFormat="1" ht="24.15" customHeight="1">
      <c r="A163" s="39"/>
      <c r="B163" s="40"/>
      <c r="C163" s="276" t="s">
        <v>290</v>
      </c>
      <c r="D163" s="276" t="s">
        <v>485</v>
      </c>
      <c r="E163" s="277" t="s">
        <v>3644</v>
      </c>
      <c r="F163" s="278" t="s">
        <v>3645</v>
      </c>
      <c r="G163" s="279" t="s">
        <v>167</v>
      </c>
      <c r="H163" s="280">
        <v>123.758</v>
      </c>
      <c r="I163" s="281"/>
      <c r="J163" s="282">
        <f>ROUND(I163*H163,2)</f>
        <v>0</v>
      </c>
      <c r="K163" s="283"/>
      <c r="L163" s="284"/>
      <c r="M163" s="285" t="s">
        <v>1</v>
      </c>
      <c r="N163" s="286" t="s">
        <v>41</v>
      </c>
      <c r="O163" s="92"/>
      <c r="P163" s="239">
        <f>O163*H163</f>
        <v>0</v>
      </c>
      <c r="Q163" s="239">
        <v>0.00029999999999999997</v>
      </c>
      <c r="R163" s="239">
        <f>Q163*H163</f>
        <v>0.037127399999999998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417</v>
      </c>
      <c r="AT163" s="241" t="s">
        <v>485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4432</v>
      </c>
    </row>
    <row r="164" s="13" customFormat="1">
      <c r="A164" s="13"/>
      <c r="B164" s="243"/>
      <c r="C164" s="244"/>
      <c r="D164" s="245" t="s">
        <v>239</v>
      </c>
      <c r="E164" s="244"/>
      <c r="F164" s="247" t="s">
        <v>4433</v>
      </c>
      <c r="G164" s="244"/>
      <c r="H164" s="248">
        <v>123.758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239</v>
      </c>
      <c r="AU164" s="254" t="s">
        <v>85</v>
      </c>
      <c r="AV164" s="13" t="s">
        <v>85</v>
      </c>
      <c r="AW164" s="13" t="s">
        <v>4</v>
      </c>
      <c r="AX164" s="13" t="s">
        <v>83</v>
      </c>
      <c r="AY164" s="254" t="s">
        <v>232</v>
      </c>
    </row>
    <row r="165" s="2" customFormat="1" ht="24.15" customHeight="1">
      <c r="A165" s="39"/>
      <c r="B165" s="40"/>
      <c r="C165" s="229" t="s">
        <v>8</v>
      </c>
      <c r="D165" s="229" t="s">
        <v>234</v>
      </c>
      <c r="E165" s="230" t="s">
        <v>4434</v>
      </c>
      <c r="F165" s="231" t="s">
        <v>4435</v>
      </c>
      <c r="G165" s="232" t="s">
        <v>1939</v>
      </c>
      <c r="H165" s="307"/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4436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743</v>
      </c>
      <c r="F166" s="227" t="s">
        <v>744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SUM(P167:P190)</f>
        <v>0</v>
      </c>
      <c r="Q166" s="221"/>
      <c r="R166" s="222">
        <f>SUM(R167:R190)</f>
        <v>4.4406248599999998</v>
      </c>
      <c r="S166" s="221"/>
      <c r="T166" s="223">
        <f>SUM(T167:T190)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85</v>
      </c>
      <c r="AT166" s="225" t="s">
        <v>75</v>
      </c>
      <c r="AU166" s="225" t="s">
        <v>83</v>
      </c>
      <c r="AY166" s="224" t="s">
        <v>232</v>
      </c>
      <c r="BK166" s="226">
        <f>SUM(BK167:BK190)</f>
        <v>0</v>
      </c>
    </row>
    <row r="167" s="2" customFormat="1" ht="24.15" customHeight="1">
      <c r="A167" s="39"/>
      <c r="B167" s="40"/>
      <c r="C167" s="229" t="s">
        <v>302</v>
      </c>
      <c r="D167" s="229" t="s">
        <v>234</v>
      </c>
      <c r="E167" s="230" t="s">
        <v>4437</v>
      </c>
      <c r="F167" s="231" t="s">
        <v>4438</v>
      </c>
      <c r="G167" s="232" t="s">
        <v>167</v>
      </c>
      <c r="H167" s="233">
        <v>72.757999999999996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4439</v>
      </c>
    </row>
    <row r="168" s="2" customFormat="1" ht="24.15" customHeight="1">
      <c r="A168" s="39"/>
      <c r="B168" s="40"/>
      <c r="C168" s="276" t="s">
        <v>311</v>
      </c>
      <c r="D168" s="276" t="s">
        <v>485</v>
      </c>
      <c r="E168" s="277" t="s">
        <v>4440</v>
      </c>
      <c r="F168" s="278" t="s">
        <v>4441</v>
      </c>
      <c r="G168" s="279" t="s">
        <v>167</v>
      </c>
      <c r="H168" s="280">
        <v>82.346000000000004</v>
      </c>
      <c r="I168" s="281"/>
      <c r="J168" s="282">
        <f>ROUND(I168*H168,2)</f>
        <v>0</v>
      </c>
      <c r="K168" s="283"/>
      <c r="L168" s="284"/>
      <c r="M168" s="285" t="s">
        <v>1</v>
      </c>
      <c r="N168" s="286" t="s">
        <v>41</v>
      </c>
      <c r="O168" s="92"/>
      <c r="P168" s="239">
        <f>O168*H168</f>
        <v>0</v>
      </c>
      <c r="Q168" s="239">
        <v>0.0028</v>
      </c>
      <c r="R168" s="239">
        <f>Q168*H168</f>
        <v>0.23056880000000002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417</v>
      </c>
      <c r="AT168" s="241" t="s">
        <v>485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4442</v>
      </c>
    </row>
    <row r="169" s="13" customFormat="1">
      <c r="A169" s="13"/>
      <c r="B169" s="243"/>
      <c r="C169" s="244"/>
      <c r="D169" s="245" t="s">
        <v>239</v>
      </c>
      <c r="E169" s="246" t="s">
        <v>1</v>
      </c>
      <c r="F169" s="247" t="s">
        <v>4443</v>
      </c>
      <c r="G169" s="244"/>
      <c r="H169" s="248">
        <v>71.605000000000004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239</v>
      </c>
      <c r="AU169" s="254" t="s">
        <v>85</v>
      </c>
      <c r="AV169" s="13" t="s">
        <v>85</v>
      </c>
      <c r="AW169" s="13" t="s">
        <v>32</v>
      </c>
      <c r="AX169" s="13" t="s">
        <v>83</v>
      </c>
      <c r="AY169" s="254" t="s">
        <v>232</v>
      </c>
    </row>
    <row r="170" s="13" customFormat="1">
      <c r="A170" s="13"/>
      <c r="B170" s="243"/>
      <c r="C170" s="244"/>
      <c r="D170" s="245" t="s">
        <v>239</v>
      </c>
      <c r="E170" s="244"/>
      <c r="F170" s="247" t="s">
        <v>4444</v>
      </c>
      <c r="G170" s="244"/>
      <c r="H170" s="248">
        <v>82.346000000000004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239</v>
      </c>
      <c r="AU170" s="254" t="s">
        <v>85</v>
      </c>
      <c r="AV170" s="13" t="s">
        <v>85</v>
      </c>
      <c r="AW170" s="13" t="s">
        <v>4</v>
      </c>
      <c r="AX170" s="13" t="s">
        <v>83</v>
      </c>
      <c r="AY170" s="254" t="s">
        <v>232</v>
      </c>
    </row>
    <row r="171" s="2" customFormat="1" ht="24.15" customHeight="1">
      <c r="A171" s="39"/>
      <c r="B171" s="40"/>
      <c r="C171" s="276" t="s">
        <v>316</v>
      </c>
      <c r="D171" s="276" t="s">
        <v>485</v>
      </c>
      <c r="E171" s="277" t="s">
        <v>4445</v>
      </c>
      <c r="F171" s="278" t="s">
        <v>4446</v>
      </c>
      <c r="G171" s="279" t="s">
        <v>167</v>
      </c>
      <c r="H171" s="280">
        <v>1.3839999999999999</v>
      </c>
      <c r="I171" s="281"/>
      <c r="J171" s="282">
        <f>ROUND(I171*H171,2)</f>
        <v>0</v>
      </c>
      <c r="K171" s="283"/>
      <c r="L171" s="284"/>
      <c r="M171" s="285" t="s">
        <v>1</v>
      </c>
      <c r="N171" s="286" t="s">
        <v>41</v>
      </c>
      <c r="O171" s="92"/>
      <c r="P171" s="239">
        <f>O171*H171</f>
        <v>0</v>
      </c>
      <c r="Q171" s="239">
        <v>0.0041999999999999997</v>
      </c>
      <c r="R171" s="239">
        <f>Q171*H171</f>
        <v>0.005812799999999999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417</v>
      </c>
      <c r="AT171" s="241" t="s">
        <v>485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4447</v>
      </c>
    </row>
    <row r="172" s="13" customFormat="1">
      <c r="A172" s="13"/>
      <c r="B172" s="243"/>
      <c r="C172" s="244"/>
      <c r="D172" s="245" t="s">
        <v>239</v>
      </c>
      <c r="E172" s="246" t="s">
        <v>1</v>
      </c>
      <c r="F172" s="247" t="s">
        <v>4448</v>
      </c>
      <c r="G172" s="244"/>
      <c r="H172" s="248">
        <v>1.153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239</v>
      </c>
      <c r="AU172" s="254" t="s">
        <v>85</v>
      </c>
      <c r="AV172" s="13" t="s">
        <v>85</v>
      </c>
      <c r="AW172" s="13" t="s">
        <v>32</v>
      </c>
      <c r="AX172" s="13" t="s">
        <v>83</v>
      </c>
      <c r="AY172" s="254" t="s">
        <v>232</v>
      </c>
    </row>
    <row r="173" s="13" customFormat="1">
      <c r="A173" s="13"/>
      <c r="B173" s="243"/>
      <c r="C173" s="244"/>
      <c r="D173" s="245" t="s">
        <v>239</v>
      </c>
      <c r="E173" s="244"/>
      <c r="F173" s="247" t="s">
        <v>4449</v>
      </c>
      <c r="G173" s="244"/>
      <c r="H173" s="248">
        <v>1.3839999999999999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239</v>
      </c>
      <c r="AU173" s="254" t="s">
        <v>85</v>
      </c>
      <c r="AV173" s="13" t="s">
        <v>85</v>
      </c>
      <c r="AW173" s="13" t="s">
        <v>4</v>
      </c>
      <c r="AX173" s="13" t="s">
        <v>83</v>
      </c>
      <c r="AY173" s="254" t="s">
        <v>232</v>
      </c>
    </row>
    <row r="174" s="2" customFormat="1" ht="37.8" customHeight="1">
      <c r="A174" s="39"/>
      <c r="B174" s="40"/>
      <c r="C174" s="229" t="s">
        <v>321</v>
      </c>
      <c r="D174" s="229" t="s">
        <v>234</v>
      </c>
      <c r="E174" s="230" t="s">
        <v>4450</v>
      </c>
      <c r="F174" s="231" t="s">
        <v>4451</v>
      </c>
      <c r="G174" s="232" t="s">
        <v>167</v>
      </c>
      <c r="H174" s="233">
        <v>83.284000000000006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0.0060299999999999998</v>
      </c>
      <c r="R174" s="239">
        <f>Q174*H174</f>
        <v>0.50220251999999999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4452</v>
      </c>
    </row>
    <row r="175" s="2" customFormat="1" ht="24.15" customHeight="1">
      <c r="A175" s="39"/>
      <c r="B175" s="40"/>
      <c r="C175" s="276" t="s">
        <v>326</v>
      </c>
      <c r="D175" s="276" t="s">
        <v>485</v>
      </c>
      <c r="E175" s="277" t="s">
        <v>4453</v>
      </c>
      <c r="F175" s="278" t="s">
        <v>4454</v>
      </c>
      <c r="G175" s="279" t="s">
        <v>167</v>
      </c>
      <c r="H175" s="280">
        <v>99.941000000000002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41</v>
      </c>
      <c r="O175" s="92"/>
      <c r="P175" s="239">
        <f>O175*H175</f>
        <v>0</v>
      </c>
      <c r="Q175" s="239">
        <v>0.0074999999999999997</v>
      </c>
      <c r="R175" s="239">
        <f>Q175*H175</f>
        <v>0.74955749999999999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417</v>
      </c>
      <c r="AT175" s="241" t="s">
        <v>485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4455</v>
      </c>
    </row>
    <row r="176" s="13" customFormat="1">
      <c r="A176" s="13"/>
      <c r="B176" s="243"/>
      <c r="C176" s="244"/>
      <c r="D176" s="245" t="s">
        <v>239</v>
      </c>
      <c r="E176" s="246" t="s">
        <v>1</v>
      </c>
      <c r="F176" s="247" t="s">
        <v>706</v>
      </c>
      <c r="G176" s="244"/>
      <c r="H176" s="248">
        <v>82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239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232</v>
      </c>
    </row>
    <row r="177" s="13" customFormat="1">
      <c r="A177" s="13"/>
      <c r="B177" s="243"/>
      <c r="C177" s="244"/>
      <c r="D177" s="245" t="s">
        <v>239</v>
      </c>
      <c r="E177" s="246" t="s">
        <v>1</v>
      </c>
      <c r="F177" s="247" t="s">
        <v>4410</v>
      </c>
      <c r="G177" s="244"/>
      <c r="H177" s="248">
        <v>1.284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239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232</v>
      </c>
    </row>
    <row r="178" s="14" customFormat="1">
      <c r="A178" s="14"/>
      <c r="B178" s="255"/>
      <c r="C178" s="256"/>
      <c r="D178" s="245" t="s">
        <v>239</v>
      </c>
      <c r="E178" s="257" t="s">
        <v>1</v>
      </c>
      <c r="F178" s="258" t="s">
        <v>258</v>
      </c>
      <c r="G178" s="256"/>
      <c r="H178" s="259">
        <v>83.284000000000006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239</v>
      </c>
      <c r="AU178" s="265" t="s">
        <v>85</v>
      </c>
      <c r="AV178" s="14" t="s">
        <v>237</v>
      </c>
      <c r="AW178" s="14" t="s">
        <v>32</v>
      </c>
      <c r="AX178" s="14" t="s">
        <v>83</v>
      </c>
      <c r="AY178" s="265" t="s">
        <v>232</v>
      </c>
    </row>
    <row r="179" s="13" customFormat="1">
      <c r="A179" s="13"/>
      <c r="B179" s="243"/>
      <c r="C179" s="244"/>
      <c r="D179" s="245" t="s">
        <v>239</v>
      </c>
      <c r="E179" s="244"/>
      <c r="F179" s="247" t="s">
        <v>4456</v>
      </c>
      <c r="G179" s="244"/>
      <c r="H179" s="248">
        <v>99.941000000000002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239</v>
      </c>
      <c r="AU179" s="254" t="s">
        <v>85</v>
      </c>
      <c r="AV179" s="13" t="s">
        <v>85</v>
      </c>
      <c r="AW179" s="13" t="s">
        <v>4</v>
      </c>
      <c r="AX179" s="13" t="s">
        <v>83</v>
      </c>
      <c r="AY179" s="254" t="s">
        <v>232</v>
      </c>
    </row>
    <row r="180" s="2" customFormat="1" ht="33" customHeight="1">
      <c r="A180" s="39"/>
      <c r="B180" s="40"/>
      <c r="C180" s="229" t="s">
        <v>332</v>
      </c>
      <c r="D180" s="229" t="s">
        <v>234</v>
      </c>
      <c r="E180" s="230" t="s">
        <v>4457</v>
      </c>
      <c r="F180" s="231" t="s">
        <v>4458</v>
      </c>
      <c r="G180" s="232" t="s">
        <v>167</v>
      </c>
      <c r="H180" s="233">
        <v>78.599999999999994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0.00116</v>
      </c>
      <c r="R180" s="239">
        <f>Q180*H180</f>
        <v>0.091175999999999993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4459</v>
      </c>
    </row>
    <row r="181" s="13" customFormat="1">
      <c r="A181" s="13"/>
      <c r="B181" s="243"/>
      <c r="C181" s="244"/>
      <c r="D181" s="245" t="s">
        <v>239</v>
      </c>
      <c r="E181" s="246" t="s">
        <v>1</v>
      </c>
      <c r="F181" s="247" t="s">
        <v>4460</v>
      </c>
      <c r="G181" s="244"/>
      <c r="H181" s="248">
        <v>78.599999999999994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239</v>
      </c>
      <c r="AU181" s="254" t="s">
        <v>85</v>
      </c>
      <c r="AV181" s="13" t="s">
        <v>85</v>
      </c>
      <c r="AW181" s="13" t="s">
        <v>32</v>
      </c>
      <c r="AX181" s="13" t="s">
        <v>83</v>
      </c>
      <c r="AY181" s="254" t="s">
        <v>232</v>
      </c>
    </row>
    <row r="182" s="2" customFormat="1" ht="24.15" customHeight="1">
      <c r="A182" s="39"/>
      <c r="B182" s="40"/>
      <c r="C182" s="276" t="s">
        <v>340</v>
      </c>
      <c r="D182" s="276" t="s">
        <v>485</v>
      </c>
      <c r="E182" s="277" t="s">
        <v>4461</v>
      </c>
      <c r="F182" s="278" t="s">
        <v>4462</v>
      </c>
      <c r="G182" s="279" t="s">
        <v>167</v>
      </c>
      <c r="H182" s="280">
        <v>82.530000000000001</v>
      </c>
      <c r="I182" s="281"/>
      <c r="J182" s="282">
        <f>ROUND(I182*H182,2)</f>
        <v>0</v>
      </c>
      <c r="K182" s="283"/>
      <c r="L182" s="284"/>
      <c r="M182" s="285" t="s">
        <v>1</v>
      </c>
      <c r="N182" s="286" t="s">
        <v>41</v>
      </c>
      <c r="O182" s="92"/>
      <c r="P182" s="239">
        <f>O182*H182</f>
        <v>0</v>
      </c>
      <c r="Q182" s="239">
        <v>0.02674</v>
      </c>
      <c r="R182" s="239">
        <f>Q182*H182</f>
        <v>2.2068522000000002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417</v>
      </c>
      <c r="AT182" s="241" t="s">
        <v>485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4463</v>
      </c>
    </row>
    <row r="183" s="13" customFormat="1">
      <c r="A183" s="13"/>
      <c r="B183" s="243"/>
      <c r="C183" s="244"/>
      <c r="D183" s="245" t="s">
        <v>239</v>
      </c>
      <c r="E183" s="246" t="s">
        <v>1</v>
      </c>
      <c r="F183" s="247" t="s">
        <v>4460</v>
      </c>
      <c r="G183" s="244"/>
      <c r="H183" s="248">
        <v>78.599999999999994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239</v>
      </c>
      <c r="AU183" s="254" t="s">
        <v>85</v>
      </c>
      <c r="AV183" s="13" t="s">
        <v>85</v>
      </c>
      <c r="AW183" s="13" t="s">
        <v>32</v>
      </c>
      <c r="AX183" s="13" t="s">
        <v>83</v>
      </c>
      <c r="AY183" s="254" t="s">
        <v>232</v>
      </c>
    </row>
    <row r="184" s="13" customFormat="1">
      <c r="A184" s="13"/>
      <c r="B184" s="243"/>
      <c r="C184" s="244"/>
      <c r="D184" s="245" t="s">
        <v>239</v>
      </c>
      <c r="E184" s="244"/>
      <c r="F184" s="247" t="s">
        <v>4464</v>
      </c>
      <c r="G184" s="244"/>
      <c r="H184" s="248">
        <v>82.530000000000001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239</v>
      </c>
      <c r="AU184" s="254" t="s">
        <v>85</v>
      </c>
      <c r="AV184" s="13" t="s">
        <v>85</v>
      </c>
      <c r="AW184" s="13" t="s">
        <v>4</v>
      </c>
      <c r="AX184" s="13" t="s">
        <v>83</v>
      </c>
      <c r="AY184" s="254" t="s">
        <v>232</v>
      </c>
    </row>
    <row r="185" s="2" customFormat="1" ht="16.5" customHeight="1">
      <c r="A185" s="39"/>
      <c r="B185" s="40"/>
      <c r="C185" s="229" t="s">
        <v>345</v>
      </c>
      <c r="D185" s="229" t="s">
        <v>234</v>
      </c>
      <c r="E185" s="230" t="s">
        <v>4465</v>
      </c>
      <c r="F185" s="231" t="s">
        <v>4466</v>
      </c>
      <c r="G185" s="232" t="s">
        <v>167</v>
      </c>
      <c r="H185" s="233">
        <v>31.440000000000001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0.00116</v>
      </c>
      <c r="R185" s="239">
        <f>Q185*H185</f>
        <v>0.0364704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85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4467</v>
      </c>
    </row>
    <row r="186" s="13" customFormat="1">
      <c r="A186" s="13"/>
      <c r="B186" s="243"/>
      <c r="C186" s="244"/>
      <c r="D186" s="245" t="s">
        <v>239</v>
      </c>
      <c r="E186" s="246" t="s">
        <v>1</v>
      </c>
      <c r="F186" s="247" t="s">
        <v>4468</v>
      </c>
      <c r="G186" s="244"/>
      <c r="H186" s="248">
        <v>31.440000000000001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239</v>
      </c>
      <c r="AU186" s="254" t="s">
        <v>85</v>
      </c>
      <c r="AV186" s="13" t="s">
        <v>85</v>
      </c>
      <c r="AW186" s="13" t="s">
        <v>32</v>
      </c>
      <c r="AX186" s="13" t="s">
        <v>83</v>
      </c>
      <c r="AY186" s="254" t="s">
        <v>232</v>
      </c>
    </row>
    <row r="187" s="2" customFormat="1" ht="24.15" customHeight="1">
      <c r="A187" s="39"/>
      <c r="B187" s="40"/>
      <c r="C187" s="276" t="s">
        <v>7</v>
      </c>
      <c r="D187" s="276" t="s">
        <v>485</v>
      </c>
      <c r="E187" s="277" t="s">
        <v>4469</v>
      </c>
      <c r="F187" s="278" t="s">
        <v>4470</v>
      </c>
      <c r="G187" s="279" t="s">
        <v>167</v>
      </c>
      <c r="H187" s="280">
        <v>33.012</v>
      </c>
      <c r="I187" s="281"/>
      <c r="J187" s="282">
        <f>ROUND(I187*H187,2)</f>
        <v>0</v>
      </c>
      <c r="K187" s="283"/>
      <c r="L187" s="284"/>
      <c r="M187" s="285" t="s">
        <v>1</v>
      </c>
      <c r="N187" s="286" t="s">
        <v>41</v>
      </c>
      <c r="O187" s="92"/>
      <c r="P187" s="239">
        <f>O187*H187</f>
        <v>0</v>
      </c>
      <c r="Q187" s="239">
        <v>0.018720000000000001</v>
      </c>
      <c r="R187" s="239">
        <f>Q187*H187</f>
        <v>0.61798463999999997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417</v>
      </c>
      <c r="AT187" s="241" t="s">
        <v>485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4471</v>
      </c>
    </row>
    <row r="188" s="13" customFormat="1">
      <c r="A188" s="13"/>
      <c r="B188" s="243"/>
      <c r="C188" s="244"/>
      <c r="D188" s="245" t="s">
        <v>239</v>
      </c>
      <c r="E188" s="246" t="s">
        <v>1</v>
      </c>
      <c r="F188" s="247" t="s">
        <v>4468</v>
      </c>
      <c r="G188" s="244"/>
      <c r="H188" s="248">
        <v>31.440000000000001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239</v>
      </c>
      <c r="AU188" s="254" t="s">
        <v>85</v>
      </c>
      <c r="AV188" s="13" t="s">
        <v>85</v>
      </c>
      <c r="AW188" s="13" t="s">
        <v>32</v>
      </c>
      <c r="AX188" s="13" t="s">
        <v>83</v>
      </c>
      <c r="AY188" s="254" t="s">
        <v>232</v>
      </c>
    </row>
    <row r="189" s="13" customFormat="1">
      <c r="A189" s="13"/>
      <c r="B189" s="243"/>
      <c r="C189" s="244"/>
      <c r="D189" s="245" t="s">
        <v>239</v>
      </c>
      <c r="E189" s="244"/>
      <c r="F189" s="247" t="s">
        <v>4472</v>
      </c>
      <c r="G189" s="244"/>
      <c r="H189" s="248">
        <v>33.012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239</v>
      </c>
      <c r="AU189" s="254" t="s">
        <v>85</v>
      </c>
      <c r="AV189" s="13" t="s">
        <v>85</v>
      </c>
      <c r="AW189" s="13" t="s">
        <v>4</v>
      </c>
      <c r="AX189" s="13" t="s">
        <v>83</v>
      </c>
      <c r="AY189" s="254" t="s">
        <v>232</v>
      </c>
    </row>
    <row r="190" s="2" customFormat="1" ht="24.15" customHeight="1">
      <c r="A190" s="39"/>
      <c r="B190" s="40"/>
      <c r="C190" s="229" t="s">
        <v>359</v>
      </c>
      <c r="D190" s="229" t="s">
        <v>234</v>
      </c>
      <c r="E190" s="230" t="s">
        <v>4473</v>
      </c>
      <c r="F190" s="231" t="s">
        <v>4474</v>
      </c>
      <c r="G190" s="232" t="s">
        <v>1939</v>
      </c>
      <c r="H190" s="307"/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321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321</v>
      </c>
      <c r="BM190" s="241" t="s">
        <v>4475</v>
      </c>
    </row>
    <row r="191" s="12" customFormat="1" ht="22.8" customHeight="1">
      <c r="A191" s="12"/>
      <c r="B191" s="213"/>
      <c r="C191" s="214"/>
      <c r="D191" s="215" t="s">
        <v>75</v>
      </c>
      <c r="E191" s="227" t="s">
        <v>4230</v>
      </c>
      <c r="F191" s="227" t="s">
        <v>4231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SUM(P192:P213)</f>
        <v>0</v>
      </c>
      <c r="Q191" s="221"/>
      <c r="R191" s="222">
        <f>SUM(R192:R213)</f>
        <v>5.3657909000000004</v>
      </c>
      <c r="S191" s="221"/>
      <c r="T191" s="223">
        <f>SUM(T192:T213)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85</v>
      </c>
      <c r="AT191" s="225" t="s">
        <v>75</v>
      </c>
      <c r="AU191" s="225" t="s">
        <v>83</v>
      </c>
      <c r="AY191" s="224" t="s">
        <v>232</v>
      </c>
      <c r="BK191" s="226">
        <f>SUM(BK192:BK213)</f>
        <v>0</v>
      </c>
    </row>
    <row r="192" s="2" customFormat="1" ht="24.15" customHeight="1">
      <c r="A192" s="39"/>
      <c r="B192" s="40"/>
      <c r="C192" s="229" t="s">
        <v>365</v>
      </c>
      <c r="D192" s="229" t="s">
        <v>234</v>
      </c>
      <c r="E192" s="230" t="s">
        <v>4476</v>
      </c>
      <c r="F192" s="231" t="s">
        <v>4477</v>
      </c>
      <c r="G192" s="232" t="s">
        <v>189</v>
      </c>
      <c r="H192" s="233">
        <v>5.7850000000000001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0.00122</v>
      </c>
      <c r="R192" s="239">
        <f>Q192*H192</f>
        <v>0.0070577000000000001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4478</v>
      </c>
    </row>
    <row r="193" s="13" customFormat="1">
      <c r="A193" s="13"/>
      <c r="B193" s="243"/>
      <c r="C193" s="244"/>
      <c r="D193" s="245" t="s">
        <v>239</v>
      </c>
      <c r="E193" s="246" t="s">
        <v>1</v>
      </c>
      <c r="F193" s="247" t="s">
        <v>4479</v>
      </c>
      <c r="G193" s="244"/>
      <c r="H193" s="248">
        <v>1.996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239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232</v>
      </c>
    </row>
    <row r="194" s="13" customFormat="1">
      <c r="A194" s="13"/>
      <c r="B194" s="243"/>
      <c r="C194" s="244"/>
      <c r="D194" s="245" t="s">
        <v>239</v>
      </c>
      <c r="E194" s="246" t="s">
        <v>1</v>
      </c>
      <c r="F194" s="247" t="s">
        <v>4480</v>
      </c>
      <c r="G194" s="244"/>
      <c r="H194" s="248">
        <v>3.7890000000000001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239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232</v>
      </c>
    </row>
    <row r="195" s="14" customFormat="1">
      <c r="A195" s="14"/>
      <c r="B195" s="255"/>
      <c r="C195" s="256"/>
      <c r="D195" s="245" t="s">
        <v>239</v>
      </c>
      <c r="E195" s="257" t="s">
        <v>1</v>
      </c>
      <c r="F195" s="258" t="s">
        <v>258</v>
      </c>
      <c r="G195" s="256"/>
      <c r="H195" s="259">
        <v>5.7850000000000001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239</v>
      </c>
      <c r="AU195" s="265" t="s">
        <v>85</v>
      </c>
      <c r="AV195" s="14" t="s">
        <v>237</v>
      </c>
      <c r="AW195" s="14" t="s">
        <v>32</v>
      </c>
      <c r="AX195" s="14" t="s">
        <v>83</v>
      </c>
      <c r="AY195" s="265" t="s">
        <v>232</v>
      </c>
    </row>
    <row r="196" s="2" customFormat="1" ht="24.15" customHeight="1">
      <c r="A196" s="39"/>
      <c r="B196" s="40"/>
      <c r="C196" s="229" t="s">
        <v>374</v>
      </c>
      <c r="D196" s="229" t="s">
        <v>234</v>
      </c>
      <c r="E196" s="230" t="s">
        <v>4481</v>
      </c>
      <c r="F196" s="231" t="s">
        <v>4482</v>
      </c>
      <c r="G196" s="232" t="s">
        <v>167</v>
      </c>
      <c r="H196" s="233">
        <v>107.15000000000001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0.015720000000000001</v>
      </c>
      <c r="R196" s="239">
        <f>Q196*H196</f>
        <v>1.6843980000000003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4483</v>
      </c>
    </row>
    <row r="197" s="13" customFormat="1">
      <c r="A197" s="13"/>
      <c r="B197" s="243"/>
      <c r="C197" s="244"/>
      <c r="D197" s="245" t="s">
        <v>239</v>
      </c>
      <c r="E197" s="246" t="s">
        <v>1</v>
      </c>
      <c r="F197" s="247" t="s">
        <v>4428</v>
      </c>
      <c r="G197" s="244"/>
      <c r="H197" s="248">
        <v>107.15000000000001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239</v>
      </c>
      <c r="AU197" s="254" t="s">
        <v>85</v>
      </c>
      <c r="AV197" s="13" t="s">
        <v>85</v>
      </c>
      <c r="AW197" s="13" t="s">
        <v>32</v>
      </c>
      <c r="AX197" s="13" t="s">
        <v>83</v>
      </c>
      <c r="AY197" s="254" t="s">
        <v>232</v>
      </c>
    </row>
    <row r="198" s="2" customFormat="1" ht="24.15" customHeight="1">
      <c r="A198" s="39"/>
      <c r="B198" s="40"/>
      <c r="C198" s="229" t="s">
        <v>379</v>
      </c>
      <c r="D198" s="229" t="s">
        <v>234</v>
      </c>
      <c r="E198" s="230" t="s">
        <v>4484</v>
      </c>
      <c r="F198" s="231" t="s">
        <v>4485</v>
      </c>
      <c r="G198" s="232" t="s">
        <v>164</v>
      </c>
      <c r="H198" s="233">
        <v>3.7890000000000001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321</v>
      </c>
      <c r="AT198" s="241" t="s">
        <v>234</v>
      </c>
      <c r="AU198" s="241" t="s">
        <v>85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321</v>
      </c>
      <c r="BM198" s="241" t="s">
        <v>4486</v>
      </c>
    </row>
    <row r="199" s="2" customFormat="1" ht="21.75" customHeight="1">
      <c r="A199" s="39"/>
      <c r="B199" s="40"/>
      <c r="C199" s="276" t="s">
        <v>384</v>
      </c>
      <c r="D199" s="276" t="s">
        <v>485</v>
      </c>
      <c r="E199" s="277" t="s">
        <v>4248</v>
      </c>
      <c r="F199" s="278" t="s">
        <v>4249</v>
      </c>
      <c r="G199" s="279" t="s">
        <v>189</v>
      </c>
      <c r="H199" s="280">
        <v>4.3570000000000002</v>
      </c>
      <c r="I199" s="281"/>
      <c r="J199" s="282">
        <f>ROUND(I199*H199,2)</f>
        <v>0</v>
      </c>
      <c r="K199" s="283"/>
      <c r="L199" s="284"/>
      <c r="M199" s="285" t="s">
        <v>1</v>
      </c>
      <c r="N199" s="286" t="s">
        <v>41</v>
      </c>
      <c r="O199" s="92"/>
      <c r="P199" s="239">
        <f>O199*H199</f>
        <v>0</v>
      </c>
      <c r="Q199" s="239">
        <v>0.55000000000000004</v>
      </c>
      <c r="R199" s="239">
        <f>Q199*H199</f>
        <v>2.3963500000000004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417</v>
      </c>
      <c r="AT199" s="241" t="s">
        <v>485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4487</v>
      </c>
    </row>
    <row r="200" s="2" customFormat="1">
      <c r="A200" s="39"/>
      <c r="B200" s="40"/>
      <c r="C200" s="41"/>
      <c r="D200" s="245" t="s">
        <v>578</v>
      </c>
      <c r="E200" s="41"/>
      <c r="F200" s="298" t="s">
        <v>4488</v>
      </c>
      <c r="G200" s="41"/>
      <c r="H200" s="41"/>
      <c r="I200" s="299"/>
      <c r="J200" s="41"/>
      <c r="K200" s="41"/>
      <c r="L200" s="45"/>
      <c r="M200" s="300"/>
      <c r="N200" s="301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578</v>
      </c>
      <c r="AU200" s="18" t="s">
        <v>85</v>
      </c>
    </row>
    <row r="201" s="13" customFormat="1">
      <c r="A201" s="13"/>
      <c r="B201" s="243"/>
      <c r="C201" s="244"/>
      <c r="D201" s="245" t="s">
        <v>239</v>
      </c>
      <c r="E201" s="246" t="s">
        <v>1</v>
      </c>
      <c r="F201" s="247" t="s">
        <v>4480</v>
      </c>
      <c r="G201" s="244"/>
      <c r="H201" s="248">
        <v>3.7890000000000001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239</v>
      </c>
      <c r="AU201" s="254" t="s">
        <v>85</v>
      </c>
      <c r="AV201" s="13" t="s">
        <v>85</v>
      </c>
      <c r="AW201" s="13" t="s">
        <v>32</v>
      </c>
      <c r="AX201" s="13" t="s">
        <v>83</v>
      </c>
      <c r="AY201" s="254" t="s">
        <v>232</v>
      </c>
    </row>
    <row r="202" s="13" customFormat="1">
      <c r="A202" s="13"/>
      <c r="B202" s="243"/>
      <c r="C202" s="244"/>
      <c r="D202" s="245" t="s">
        <v>239</v>
      </c>
      <c r="E202" s="244"/>
      <c r="F202" s="247" t="s">
        <v>4489</v>
      </c>
      <c r="G202" s="244"/>
      <c r="H202" s="248">
        <v>4.3570000000000002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239</v>
      </c>
      <c r="AU202" s="254" t="s">
        <v>85</v>
      </c>
      <c r="AV202" s="13" t="s">
        <v>85</v>
      </c>
      <c r="AW202" s="13" t="s">
        <v>4</v>
      </c>
      <c r="AX202" s="13" t="s">
        <v>83</v>
      </c>
      <c r="AY202" s="254" t="s">
        <v>232</v>
      </c>
    </row>
    <row r="203" s="2" customFormat="1" ht="33" customHeight="1">
      <c r="A203" s="39"/>
      <c r="B203" s="40"/>
      <c r="C203" s="229" t="s">
        <v>389</v>
      </c>
      <c r="D203" s="229" t="s">
        <v>234</v>
      </c>
      <c r="E203" s="230" t="s">
        <v>4490</v>
      </c>
      <c r="F203" s="231" t="s">
        <v>4491</v>
      </c>
      <c r="G203" s="232" t="s">
        <v>164</v>
      </c>
      <c r="H203" s="233">
        <v>1.996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4492</v>
      </c>
    </row>
    <row r="204" s="2" customFormat="1" ht="21.75" customHeight="1">
      <c r="A204" s="39"/>
      <c r="B204" s="40"/>
      <c r="C204" s="276" t="s">
        <v>395</v>
      </c>
      <c r="D204" s="276" t="s">
        <v>485</v>
      </c>
      <c r="E204" s="277" t="s">
        <v>4493</v>
      </c>
      <c r="F204" s="278" t="s">
        <v>4494</v>
      </c>
      <c r="G204" s="279" t="s">
        <v>189</v>
      </c>
      <c r="H204" s="280">
        <v>2.2949999999999999</v>
      </c>
      <c r="I204" s="281"/>
      <c r="J204" s="282">
        <f>ROUND(I204*H204,2)</f>
        <v>0</v>
      </c>
      <c r="K204" s="283"/>
      <c r="L204" s="284"/>
      <c r="M204" s="285" t="s">
        <v>1</v>
      </c>
      <c r="N204" s="286" t="s">
        <v>41</v>
      </c>
      <c r="O204" s="92"/>
      <c r="P204" s="239">
        <f>O204*H204</f>
        <v>0</v>
      </c>
      <c r="Q204" s="239">
        <v>0.55000000000000004</v>
      </c>
      <c r="R204" s="239">
        <f>Q204*H204</f>
        <v>1.2622500000000001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417</v>
      </c>
      <c r="AT204" s="241" t="s">
        <v>485</v>
      </c>
      <c r="AU204" s="241" t="s">
        <v>85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321</v>
      </c>
      <c r="BM204" s="241" t="s">
        <v>4495</v>
      </c>
    </row>
    <row r="205" s="2" customFormat="1">
      <c r="A205" s="39"/>
      <c r="B205" s="40"/>
      <c r="C205" s="41"/>
      <c r="D205" s="245" t="s">
        <v>578</v>
      </c>
      <c r="E205" s="41"/>
      <c r="F205" s="298" t="s">
        <v>4488</v>
      </c>
      <c r="G205" s="41"/>
      <c r="H205" s="41"/>
      <c r="I205" s="299"/>
      <c r="J205" s="41"/>
      <c r="K205" s="41"/>
      <c r="L205" s="45"/>
      <c r="M205" s="300"/>
      <c r="N205" s="301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578</v>
      </c>
      <c r="AU205" s="18" t="s">
        <v>85</v>
      </c>
    </row>
    <row r="206" s="13" customFormat="1">
      <c r="A206" s="13"/>
      <c r="B206" s="243"/>
      <c r="C206" s="244"/>
      <c r="D206" s="245" t="s">
        <v>239</v>
      </c>
      <c r="E206" s="246" t="s">
        <v>1</v>
      </c>
      <c r="F206" s="247" t="s">
        <v>4479</v>
      </c>
      <c r="G206" s="244"/>
      <c r="H206" s="248">
        <v>1.996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239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232</v>
      </c>
    </row>
    <row r="207" s="14" customFormat="1">
      <c r="A207" s="14"/>
      <c r="B207" s="255"/>
      <c r="C207" s="256"/>
      <c r="D207" s="245" t="s">
        <v>239</v>
      </c>
      <c r="E207" s="257" t="s">
        <v>1</v>
      </c>
      <c r="F207" s="258" t="s">
        <v>258</v>
      </c>
      <c r="G207" s="256"/>
      <c r="H207" s="259">
        <v>1.996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239</v>
      </c>
      <c r="AU207" s="265" t="s">
        <v>85</v>
      </c>
      <c r="AV207" s="14" t="s">
        <v>237</v>
      </c>
      <c r="AW207" s="14" t="s">
        <v>32</v>
      </c>
      <c r="AX207" s="14" t="s">
        <v>83</v>
      </c>
      <c r="AY207" s="265" t="s">
        <v>232</v>
      </c>
    </row>
    <row r="208" s="13" customFormat="1">
      <c r="A208" s="13"/>
      <c r="B208" s="243"/>
      <c r="C208" s="244"/>
      <c r="D208" s="245" t="s">
        <v>239</v>
      </c>
      <c r="E208" s="244"/>
      <c r="F208" s="247" t="s">
        <v>4496</v>
      </c>
      <c r="G208" s="244"/>
      <c r="H208" s="248">
        <v>2.2949999999999999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239</v>
      </c>
      <c r="AU208" s="254" t="s">
        <v>85</v>
      </c>
      <c r="AV208" s="13" t="s">
        <v>85</v>
      </c>
      <c r="AW208" s="13" t="s">
        <v>4</v>
      </c>
      <c r="AX208" s="13" t="s">
        <v>83</v>
      </c>
      <c r="AY208" s="254" t="s">
        <v>232</v>
      </c>
    </row>
    <row r="209" s="2" customFormat="1" ht="24.15" customHeight="1">
      <c r="A209" s="39"/>
      <c r="B209" s="40"/>
      <c r="C209" s="229" t="s">
        <v>401</v>
      </c>
      <c r="D209" s="229" t="s">
        <v>234</v>
      </c>
      <c r="E209" s="230" t="s">
        <v>4497</v>
      </c>
      <c r="F209" s="231" t="s">
        <v>4498</v>
      </c>
      <c r="G209" s="232" t="s">
        <v>189</v>
      </c>
      <c r="H209" s="233">
        <v>5.7850000000000001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0.0027200000000000002</v>
      </c>
      <c r="R209" s="239">
        <f>Q209*H209</f>
        <v>0.015735200000000001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4499</v>
      </c>
    </row>
    <row r="210" s="13" customFormat="1">
      <c r="A210" s="13"/>
      <c r="B210" s="243"/>
      <c r="C210" s="244"/>
      <c r="D210" s="245" t="s">
        <v>239</v>
      </c>
      <c r="E210" s="246" t="s">
        <v>1</v>
      </c>
      <c r="F210" s="247" t="s">
        <v>4479</v>
      </c>
      <c r="G210" s="244"/>
      <c r="H210" s="248">
        <v>1.996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239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232</v>
      </c>
    </row>
    <row r="211" s="13" customFormat="1">
      <c r="A211" s="13"/>
      <c r="B211" s="243"/>
      <c r="C211" s="244"/>
      <c r="D211" s="245" t="s">
        <v>239</v>
      </c>
      <c r="E211" s="246" t="s">
        <v>1</v>
      </c>
      <c r="F211" s="247" t="s">
        <v>4480</v>
      </c>
      <c r="G211" s="244"/>
      <c r="H211" s="248">
        <v>3.7890000000000001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239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232</v>
      </c>
    </row>
    <row r="212" s="14" customFormat="1">
      <c r="A212" s="14"/>
      <c r="B212" s="255"/>
      <c r="C212" s="256"/>
      <c r="D212" s="245" t="s">
        <v>239</v>
      </c>
      <c r="E212" s="257" t="s">
        <v>1</v>
      </c>
      <c r="F212" s="258" t="s">
        <v>258</v>
      </c>
      <c r="G212" s="256"/>
      <c r="H212" s="259">
        <v>5.7850000000000001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239</v>
      </c>
      <c r="AU212" s="265" t="s">
        <v>85</v>
      </c>
      <c r="AV212" s="14" t="s">
        <v>237</v>
      </c>
      <c r="AW212" s="14" t="s">
        <v>32</v>
      </c>
      <c r="AX212" s="14" t="s">
        <v>83</v>
      </c>
      <c r="AY212" s="265" t="s">
        <v>232</v>
      </c>
    </row>
    <row r="213" s="2" customFormat="1" ht="24.15" customHeight="1">
      <c r="A213" s="39"/>
      <c r="B213" s="40"/>
      <c r="C213" s="229" t="s">
        <v>405</v>
      </c>
      <c r="D213" s="229" t="s">
        <v>234</v>
      </c>
      <c r="E213" s="230" t="s">
        <v>4500</v>
      </c>
      <c r="F213" s="231" t="s">
        <v>4501</v>
      </c>
      <c r="G213" s="232" t="s">
        <v>1939</v>
      </c>
      <c r="H213" s="307"/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4502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4257</v>
      </c>
      <c r="F214" s="227" t="s">
        <v>4258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SUM(P215:P219)</f>
        <v>0</v>
      </c>
      <c r="Q214" s="221"/>
      <c r="R214" s="222">
        <f>SUM(R215:R219)</f>
        <v>0.48158499999999993</v>
      </c>
      <c r="S214" s="221"/>
      <c r="T214" s="223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85</v>
      </c>
      <c r="AT214" s="225" t="s">
        <v>75</v>
      </c>
      <c r="AU214" s="225" t="s">
        <v>83</v>
      </c>
      <c r="AY214" s="224" t="s">
        <v>232</v>
      </c>
      <c r="BK214" s="226">
        <f>SUM(BK215:BK219)</f>
        <v>0</v>
      </c>
    </row>
    <row r="215" s="2" customFormat="1" ht="33" customHeight="1">
      <c r="A215" s="39"/>
      <c r="B215" s="40"/>
      <c r="C215" s="229" t="s">
        <v>409</v>
      </c>
      <c r="D215" s="229" t="s">
        <v>234</v>
      </c>
      <c r="E215" s="230" t="s">
        <v>4503</v>
      </c>
      <c r="F215" s="231" t="s">
        <v>4504</v>
      </c>
      <c r="G215" s="232" t="s">
        <v>167</v>
      </c>
      <c r="H215" s="233">
        <v>80.599999999999994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0.00125</v>
      </c>
      <c r="R215" s="239">
        <f>Q215*H215</f>
        <v>0.10074999999999999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4505</v>
      </c>
    </row>
    <row r="216" s="2" customFormat="1" ht="24.15" customHeight="1">
      <c r="A216" s="39"/>
      <c r="B216" s="40"/>
      <c r="C216" s="276" t="s">
        <v>417</v>
      </c>
      <c r="D216" s="276" t="s">
        <v>485</v>
      </c>
      <c r="E216" s="277" t="s">
        <v>4506</v>
      </c>
      <c r="F216" s="278" t="s">
        <v>4507</v>
      </c>
      <c r="G216" s="279" t="s">
        <v>167</v>
      </c>
      <c r="H216" s="280">
        <v>84.629999999999995</v>
      </c>
      <c r="I216" s="281"/>
      <c r="J216" s="282">
        <f>ROUND(I216*H216,2)</f>
        <v>0</v>
      </c>
      <c r="K216" s="283"/>
      <c r="L216" s="284"/>
      <c r="M216" s="285" t="s">
        <v>1</v>
      </c>
      <c r="N216" s="286" t="s">
        <v>41</v>
      </c>
      <c r="O216" s="92"/>
      <c r="P216" s="239">
        <f>O216*H216</f>
        <v>0</v>
      </c>
      <c r="Q216" s="239">
        <v>0.0044999999999999997</v>
      </c>
      <c r="R216" s="239">
        <f>Q216*H216</f>
        <v>0.38083499999999992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417</v>
      </c>
      <c r="AT216" s="241" t="s">
        <v>485</v>
      </c>
      <c r="AU216" s="241" t="s">
        <v>85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321</v>
      </c>
      <c r="BM216" s="241" t="s">
        <v>4508</v>
      </c>
    </row>
    <row r="217" s="13" customFormat="1">
      <c r="A217" s="13"/>
      <c r="B217" s="243"/>
      <c r="C217" s="244"/>
      <c r="D217" s="245" t="s">
        <v>239</v>
      </c>
      <c r="E217" s="246" t="s">
        <v>1</v>
      </c>
      <c r="F217" s="247" t="s">
        <v>4509</v>
      </c>
      <c r="G217" s="244"/>
      <c r="H217" s="248">
        <v>80.599999999999994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239</v>
      </c>
      <c r="AU217" s="254" t="s">
        <v>85</v>
      </c>
      <c r="AV217" s="13" t="s">
        <v>85</v>
      </c>
      <c r="AW217" s="13" t="s">
        <v>32</v>
      </c>
      <c r="AX217" s="13" t="s">
        <v>83</v>
      </c>
      <c r="AY217" s="254" t="s">
        <v>232</v>
      </c>
    </row>
    <row r="218" s="13" customFormat="1">
      <c r="A218" s="13"/>
      <c r="B218" s="243"/>
      <c r="C218" s="244"/>
      <c r="D218" s="245" t="s">
        <v>239</v>
      </c>
      <c r="E218" s="244"/>
      <c r="F218" s="247" t="s">
        <v>4510</v>
      </c>
      <c r="G218" s="244"/>
      <c r="H218" s="248">
        <v>84.629999999999995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239</v>
      </c>
      <c r="AU218" s="254" t="s">
        <v>85</v>
      </c>
      <c r="AV218" s="13" t="s">
        <v>85</v>
      </c>
      <c r="AW218" s="13" t="s">
        <v>4</v>
      </c>
      <c r="AX218" s="13" t="s">
        <v>83</v>
      </c>
      <c r="AY218" s="254" t="s">
        <v>232</v>
      </c>
    </row>
    <row r="219" s="2" customFormat="1" ht="33" customHeight="1">
      <c r="A219" s="39"/>
      <c r="B219" s="40"/>
      <c r="C219" s="229" t="s">
        <v>422</v>
      </c>
      <c r="D219" s="229" t="s">
        <v>234</v>
      </c>
      <c r="E219" s="230" t="s">
        <v>4511</v>
      </c>
      <c r="F219" s="231" t="s">
        <v>4512</v>
      </c>
      <c r="G219" s="232" t="s">
        <v>1939</v>
      </c>
      <c r="H219" s="307"/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4513</v>
      </c>
    </row>
    <row r="220" s="12" customFormat="1" ht="22.8" customHeight="1">
      <c r="A220" s="12"/>
      <c r="B220" s="213"/>
      <c r="C220" s="214"/>
      <c r="D220" s="215" t="s">
        <v>75</v>
      </c>
      <c r="E220" s="227" t="s">
        <v>765</v>
      </c>
      <c r="F220" s="227" t="s">
        <v>766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SUM(P221:P237)</f>
        <v>0</v>
      </c>
      <c r="Q220" s="221"/>
      <c r="R220" s="222">
        <f>SUM(R221:R237)</f>
        <v>0.38444380000000006</v>
      </c>
      <c r="S220" s="221"/>
      <c r="T220" s="223">
        <f>SUM(T221:T237)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85</v>
      </c>
      <c r="AT220" s="225" t="s">
        <v>75</v>
      </c>
      <c r="AU220" s="225" t="s">
        <v>83</v>
      </c>
      <c r="AY220" s="224" t="s">
        <v>232</v>
      </c>
      <c r="BK220" s="226">
        <f>SUM(BK221:BK237)</f>
        <v>0</v>
      </c>
    </row>
    <row r="221" s="2" customFormat="1" ht="16.5" customHeight="1">
      <c r="A221" s="39"/>
      <c r="B221" s="40"/>
      <c r="C221" s="229" t="s">
        <v>429</v>
      </c>
      <c r="D221" s="229" t="s">
        <v>234</v>
      </c>
      <c r="E221" s="230" t="s">
        <v>4514</v>
      </c>
      <c r="F221" s="231" t="s">
        <v>4515</v>
      </c>
      <c r="G221" s="232" t="s">
        <v>164</v>
      </c>
      <c r="H221" s="233">
        <v>30.100000000000001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85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4516</v>
      </c>
    </row>
    <row r="222" s="2" customFormat="1" ht="16.5" customHeight="1">
      <c r="A222" s="39"/>
      <c r="B222" s="40"/>
      <c r="C222" s="276" t="s">
        <v>436</v>
      </c>
      <c r="D222" s="276" t="s">
        <v>485</v>
      </c>
      <c r="E222" s="277" t="s">
        <v>4517</v>
      </c>
      <c r="F222" s="278" t="s">
        <v>4518</v>
      </c>
      <c r="G222" s="279" t="s">
        <v>164</v>
      </c>
      <c r="H222" s="280">
        <v>30.100000000000001</v>
      </c>
      <c r="I222" s="281"/>
      <c r="J222" s="282">
        <f>ROUND(I222*H222,2)</f>
        <v>0</v>
      </c>
      <c r="K222" s="283"/>
      <c r="L222" s="284"/>
      <c r="M222" s="285" t="s">
        <v>1</v>
      </c>
      <c r="N222" s="286" t="s">
        <v>41</v>
      </c>
      <c r="O222" s="92"/>
      <c r="P222" s="239">
        <f>O222*H222</f>
        <v>0</v>
      </c>
      <c r="Q222" s="239">
        <v>0.0050400000000000002</v>
      </c>
      <c r="R222" s="239">
        <f>Q222*H222</f>
        <v>0.15170400000000001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417</v>
      </c>
      <c r="AT222" s="241" t="s">
        <v>485</v>
      </c>
      <c r="AU222" s="241" t="s">
        <v>85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321</v>
      </c>
      <c r="BM222" s="241" t="s">
        <v>4519</v>
      </c>
    </row>
    <row r="223" s="13" customFormat="1">
      <c r="A223" s="13"/>
      <c r="B223" s="243"/>
      <c r="C223" s="244"/>
      <c r="D223" s="245" t="s">
        <v>239</v>
      </c>
      <c r="E223" s="246" t="s">
        <v>1</v>
      </c>
      <c r="F223" s="247" t="s">
        <v>4520</v>
      </c>
      <c r="G223" s="244"/>
      <c r="H223" s="248">
        <v>30.100000000000001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239</v>
      </c>
      <c r="AU223" s="254" t="s">
        <v>85</v>
      </c>
      <c r="AV223" s="13" t="s">
        <v>85</v>
      </c>
      <c r="AW223" s="13" t="s">
        <v>32</v>
      </c>
      <c r="AX223" s="13" t="s">
        <v>83</v>
      </c>
      <c r="AY223" s="254" t="s">
        <v>232</v>
      </c>
    </row>
    <row r="224" s="2" customFormat="1" ht="16.5" customHeight="1">
      <c r="A224" s="39"/>
      <c r="B224" s="40"/>
      <c r="C224" s="229" t="s">
        <v>444</v>
      </c>
      <c r="D224" s="229" t="s">
        <v>234</v>
      </c>
      <c r="E224" s="230" t="s">
        <v>4521</v>
      </c>
      <c r="F224" s="231" t="s">
        <v>4522</v>
      </c>
      <c r="G224" s="232" t="s">
        <v>164</v>
      </c>
      <c r="H224" s="233">
        <v>30.100000000000001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321</v>
      </c>
      <c r="AT224" s="241" t="s">
        <v>234</v>
      </c>
      <c r="AU224" s="241" t="s">
        <v>85</v>
      </c>
      <c r="AY224" s="18" t="s">
        <v>232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321</v>
      </c>
      <c r="BM224" s="241" t="s">
        <v>4523</v>
      </c>
    </row>
    <row r="225" s="2" customFormat="1" ht="16.5" customHeight="1">
      <c r="A225" s="39"/>
      <c r="B225" s="40"/>
      <c r="C225" s="276" t="s">
        <v>450</v>
      </c>
      <c r="D225" s="276" t="s">
        <v>485</v>
      </c>
      <c r="E225" s="277" t="s">
        <v>4524</v>
      </c>
      <c r="F225" s="278" t="s">
        <v>4525</v>
      </c>
      <c r="G225" s="279" t="s">
        <v>164</v>
      </c>
      <c r="H225" s="280">
        <v>30.100000000000001</v>
      </c>
      <c r="I225" s="281"/>
      <c r="J225" s="282">
        <f>ROUND(I225*H225,2)</f>
        <v>0</v>
      </c>
      <c r="K225" s="283"/>
      <c r="L225" s="284"/>
      <c r="M225" s="285" t="s">
        <v>1</v>
      </c>
      <c r="N225" s="286" t="s">
        <v>41</v>
      </c>
      <c r="O225" s="92"/>
      <c r="P225" s="239">
        <f>O225*H225</f>
        <v>0</v>
      </c>
      <c r="Q225" s="239">
        <v>0.0039500000000000004</v>
      </c>
      <c r="R225" s="239">
        <f>Q225*H225</f>
        <v>0.11889500000000002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417</v>
      </c>
      <c r="AT225" s="241" t="s">
        <v>485</v>
      </c>
      <c r="AU225" s="241" t="s">
        <v>85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321</v>
      </c>
      <c r="BM225" s="241" t="s">
        <v>4526</v>
      </c>
    </row>
    <row r="226" s="13" customFormat="1">
      <c r="A226" s="13"/>
      <c r="B226" s="243"/>
      <c r="C226" s="244"/>
      <c r="D226" s="245" t="s">
        <v>239</v>
      </c>
      <c r="E226" s="246" t="s">
        <v>1</v>
      </c>
      <c r="F226" s="247" t="s">
        <v>4520</v>
      </c>
      <c r="G226" s="244"/>
      <c r="H226" s="248">
        <v>30.100000000000001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239</v>
      </c>
      <c r="AU226" s="254" t="s">
        <v>85</v>
      </c>
      <c r="AV226" s="13" t="s">
        <v>85</v>
      </c>
      <c r="AW226" s="13" t="s">
        <v>32</v>
      </c>
      <c r="AX226" s="13" t="s">
        <v>83</v>
      </c>
      <c r="AY226" s="254" t="s">
        <v>232</v>
      </c>
    </row>
    <row r="227" s="2" customFormat="1" ht="16.5" customHeight="1">
      <c r="A227" s="39"/>
      <c r="B227" s="40"/>
      <c r="C227" s="229" t="s">
        <v>455</v>
      </c>
      <c r="D227" s="229" t="s">
        <v>234</v>
      </c>
      <c r="E227" s="230" t="s">
        <v>4527</v>
      </c>
      <c r="F227" s="231" t="s">
        <v>4528</v>
      </c>
      <c r="G227" s="232" t="s">
        <v>164</v>
      </c>
      <c r="H227" s="233">
        <v>30.100000000000001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321</v>
      </c>
      <c r="AT227" s="241" t="s">
        <v>234</v>
      </c>
      <c r="AU227" s="241" t="s">
        <v>85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321</v>
      </c>
      <c r="BM227" s="241" t="s">
        <v>4529</v>
      </c>
    </row>
    <row r="228" s="2" customFormat="1" ht="16.5" customHeight="1">
      <c r="A228" s="39"/>
      <c r="B228" s="40"/>
      <c r="C228" s="276" t="s">
        <v>460</v>
      </c>
      <c r="D228" s="276" t="s">
        <v>485</v>
      </c>
      <c r="E228" s="277" t="s">
        <v>4530</v>
      </c>
      <c r="F228" s="278" t="s">
        <v>4531</v>
      </c>
      <c r="G228" s="279" t="s">
        <v>164</v>
      </c>
      <c r="H228" s="280">
        <v>36.119999999999997</v>
      </c>
      <c r="I228" s="281"/>
      <c r="J228" s="282">
        <f>ROUND(I228*H228,2)</f>
        <v>0</v>
      </c>
      <c r="K228" s="283"/>
      <c r="L228" s="284"/>
      <c r="M228" s="285" t="s">
        <v>1</v>
      </c>
      <c r="N228" s="286" t="s">
        <v>41</v>
      </c>
      <c r="O228" s="92"/>
      <c r="P228" s="239">
        <f>O228*H228</f>
        <v>0</v>
      </c>
      <c r="Q228" s="239">
        <v>0.0013400000000000001</v>
      </c>
      <c r="R228" s="239">
        <f>Q228*H228</f>
        <v>0.048400800000000001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417</v>
      </c>
      <c r="AT228" s="241" t="s">
        <v>485</v>
      </c>
      <c r="AU228" s="241" t="s">
        <v>85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321</v>
      </c>
      <c r="BM228" s="241" t="s">
        <v>4532</v>
      </c>
    </row>
    <row r="229" s="13" customFormat="1">
      <c r="A229" s="13"/>
      <c r="B229" s="243"/>
      <c r="C229" s="244"/>
      <c r="D229" s="245" t="s">
        <v>239</v>
      </c>
      <c r="E229" s="246" t="s">
        <v>1</v>
      </c>
      <c r="F229" s="247" t="s">
        <v>4520</v>
      </c>
      <c r="G229" s="244"/>
      <c r="H229" s="248">
        <v>30.100000000000001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239</v>
      </c>
      <c r="AU229" s="254" t="s">
        <v>85</v>
      </c>
      <c r="AV229" s="13" t="s">
        <v>85</v>
      </c>
      <c r="AW229" s="13" t="s">
        <v>32</v>
      </c>
      <c r="AX229" s="13" t="s">
        <v>83</v>
      </c>
      <c r="AY229" s="254" t="s">
        <v>232</v>
      </c>
    </row>
    <row r="230" s="13" customFormat="1">
      <c r="A230" s="13"/>
      <c r="B230" s="243"/>
      <c r="C230" s="244"/>
      <c r="D230" s="245" t="s">
        <v>239</v>
      </c>
      <c r="E230" s="244"/>
      <c r="F230" s="247" t="s">
        <v>4533</v>
      </c>
      <c r="G230" s="244"/>
      <c r="H230" s="248">
        <v>36.119999999999997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239</v>
      </c>
      <c r="AU230" s="254" t="s">
        <v>85</v>
      </c>
      <c r="AV230" s="13" t="s">
        <v>85</v>
      </c>
      <c r="AW230" s="13" t="s">
        <v>4</v>
      </c>
      <c r="AX230" s="13" t="s">
        <v>83</v>
      </c>
      <c r="AY230" s="254" t="s">
        <v>232</v>
      </c>
    </row>
    <row r="231" s="2" customFormat="1" ht="24.15" customHeight="1">
      <c r="A231" s="39"/>
      <c r="B231" s="40"/>
      <c r="C231" s="229" t="s">
        <v>466</v>
      </c>
      <c r="D231" s="229" t="s">
        <v>234</v>
      </c>
      <c r="E231" s="230" t="s">
        <v>4534</v>
      </c>
      <c r="F231" s="231" t="s">
        <v>4535</v>
      </c>
      <c r="G231" s="232" t="s">
        <v>293</v>
      </c>
      <c r="H231" s="233">
        <v>2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321</v>
      </c>
      <c r="AT231" s="241" t="s">
        <v>234</v>
      </c>
      <c r="AU231" s="241" t="s">
        <v>85</v>
      </c>
      <c r="AY231" s="18" t="s">
        <v>232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321</v>
      </c>
      <c r="BM231" s="241" t="s">
        <v>4536</v>
      </c>
    </row>
    <row r="232" s="2" customFormat="1" ht="16.5" customHeight="1">
      <c r="A232" s="39"/>
      <c r="B232" s="40"/>
      <c r="C232" s="276" t="s">
        <v>475</v>
      </c>
      <c r="D232" s="276" t="s">
        <v>485</v>
      </c>
      <c r="E232" s="277" t="s">
        <v>4537</v>
      </c>
      <c r="F232" s="278" t="s">
        <v>4538</v>
      </c>
      <c r="G232" s="279" t="s">
        <v>293</v>
      </c>
      <c r="H232" s="280">
        <v>2</v>
      </c>
      <c r="I232" s="281"/>
      <c r="J232" s="282">
        <f>ROUND(I232*H232,2)</f>
        <v>0</v>
      </c>
      <c r="K232" s="283"/>
      <c r="L232" s="284"/>
      <c r="M232" s="285" t="s">
        <v>1</v>
      </c>
      <c r="N232" s="286" t="s">
        <v>41</v>
      </c>
      <c r="O232" s="92"/>
      <c r="P232" s="239">
        <f>O232*H232</f>
        <v>0</v>
      </c>
      <c r="Q232" s="239">
        <v>0.0027100000000000002</v>
      </c>
      <c r="R232" s="239">
        <f>Q232*H232</f>
        <v>0.0054200000000000003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417</v>
      </c>
      <c r="AT232" s="241" t="s">
        <v>485</v>
      </c>
      <c r="AU232" s="241" t="s">
        <v>85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321</v>
      </c>
      <c r="BM232" s="241" t="s">
        <v>4539</v>
      </c>
    </row>
    <row r="233" s="13" customFormat="1">
      <c r="A233" s="13"/>
      <c r="B233" s="243"/>
      <c r="C233" s="244"/>
      <c r="D233" s="245" t="s">
        <v>239</v>
      </c>
      <c r="E233" s="246" t="s">
        <v>1</v>
      </c>
      <c r="F233" s="247" t="s">
        <v>85</v>
      </c>
      <c r="G233" s="244"/>
      <c r="H233" s="248">
        <v>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239</v>
      </c>
      <c r="AU233" s="254" t="s">
        <v>85</v>
      </c>
      <c r="AV233" s="13" t="s">
        <v>85</v>
      </c>
      <c r="AW233" s="13" t="s">
        <v>32</v>
      </c>
      <c r="AX233" s="13" t="s">
        <v>83</v>
      </c>
      <c r="AY233" s="254" t="s">
        <v>232</v>
      </c>
    </row>
    <row r="234" s="2" customFormat="1" ht="16.5" customHeight="1">
      <c r="A234" s="39"/>
      <c r="B234" s="40"/>
      <c r="C234" s="229" t="s">
        <v>480</v>
      </c>
      <c r="D234" s="229" t="s">
        <v>234</v>
      </c>
      <c r="E234" s="230" t="s">
        <v>4540</v>
      </c>
      <c r="F234" s="231" t="s">
        <v>4541</v>
      </c>
      <c r="G234" s="232" t="s">
        <v>164</v>
      </c>
      <c r="H234" s="233">
        <v>36.600000000000001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321</v>
      </c>
      <c r="AT234" s="241" t="s">
        <v>234</v>
      </c>
      <c r="AU234" s="241" t="s">
        <v>85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321</v>
      </c>
      <c r="BM234" s="241" t="s">
        <v>4542</v>
      </c>
    </row>
    <row r="235" s="2" customFormat="1" ht="16.5" customHeight="1">
      <c r="A235" s="39"/>
      <c r="B235" s="40"/>
      <c r="C235" s="276" t="s">
        <v>484</v>
      </c>
      <c r="D235" s="276" t="s">
        <v>485</v>
      </c>
      <c r="E235" s="277" t="s">
        <v>4543</v>
      </c>
      <c r="F235" s="278" t="s">
        <v>4544</v>
      </c>
      <c r="G235" s="279" t="s">
        <v>164</v>
      </c>
      <c r="H235" s="280">
        <v>36.600000000000001</v>
      </c>
      <c r="I235" s="281"/>
      <c r="J235" s="282">
        <f>ROUND(I235*H235,2)</f>
        <v>0</v>
      </c>
      <c r="K235" s="283"/>
      <c r="L235" s="284"/>
      <c r="M235" s="285" t="s">
        <v>1</v>
      </c>
      <c r="N235" s="286" t="s">
        <v>41</v>
      </c>
      <c r="O235" s="92"/>
      <c r="P235" s="239">
        <f>O235*H235</f>
        <v>0</v>
      </c>
      <c r="Q235" s="239">
        <v>0.00164</v>
      </c>
      <c r="R235" s="239">
        <f>Q235*H235</f>
        <v>0.060024000000000001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417</v>
      </c>
      <c r="AT235" s="241" t="s">
        <v>485</v>
      </c>
      <c r="AU235" s="241" t="s">
        <v>85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321</v>
      </c>
      <c r="BM235" s="241" t="s">
        <v>4545</v>
      </c>
    </row>
    <row r="236" s="13" customFormat="1">
      <c r="A236" s="13"/>
      <c r="B236" s="243"/>
      <c r="C236" s="244"/>
      <c r="D236" s="245" t="s">
        <v>239</v>
      </c>
      <c r="E236" s="246" t="s">
        <v>1</v>
      </c>
      <c r="F236" s="247" t="s">
        <v>4546</v>
      </c>
      <c r="G236" s="244"/>
      <c r="H236" s="248">
        <v>36.600000000000001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239</v>
      </c>
      <c r="AU236" s="254" t="s">
        <v>85</v>
      </c>
      <c r="AV236" s="13" t="s">
        <v>85</v>
      </c>
      <c r="AW236" s="13" t="s">
        <v>32</v>
      </c>
      <c r="AX236" s="13" t="s">
        <v>83</v>
      </c>
      <c r="AY236" s="254" t="s">
        <v>232</v>
      </c>
    </row>
    <row r="237" s="2" customFormat="1" ht="24.15" customHeight="1">
      <c r="A237" s="39"/>
      <c r="B237" s="40"/>
      <c r="C237" s="229" t="s">
        <v>491</v>
      </c>
      <c r="D237" s="229" t="s">
        <v>234</v>
      </c>
      <c r="E237" s="230" t="s">
        <v>4547</v>
      </c>
      <c r="F237" s="231" t="s">
        <v>4548</v>
      </c>
      <c r="G237" s="232" t="s">
        <v>1939</v>
      </c>
      <c r="H237" s="307"/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321</v>
      </c>
      <c r="AT237" s="241" t="s">
        <v>234</v>
      </c>
      <c r="AU237" s="241" t="s">
        <v>85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321</v>
      </c>
      <c r="BM237" s="241" t="s">
        <v>4549</v>
      </c>
    </row>
    <row r="238" s="12" customFormat="1" ht="22.8" customHeight="1">
      <c r="A238" s="12"/>
      <c r="B238" s="213"/>
      <c r="C238" s="214"/>
      <c r="D238" s="215" t="s">
        <v>75</v>
      </c>
      <c r="E238" s="227" t="s">
        <v>954</v>
      </c>
      <c r="F238" s="227" t="s">
        <v>955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SUM(P239:P252)</f>
        <v>0</v>
      </c>
      <c r="Q238" s="221"/>
      <c r="R238" s="222">
        <f>SUM(R239:R252)</f>
        <v>0.32027999999999995</v>
      </c>
      <c r="S238" s="221"/>
      <c r="T238" s="223">
        <f>SUM(T239:T252)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85</v>
      </c>
      <c r="AT238" s="225" t="s">
        <v>75</v>
      </c>
      <c r="AU238" s="225" t="s">
        <v>83</v>
      </c>
      <c r="AY238" s="224" t="s">
        <v>232</v>
      </c>
      <c r="BK238" s="226">
        <f>SUM(BK239:BK252)</f>
        <v>0</v>
      </c>
    </row>
    <row r="239" s="2" customFormat="1" ht="24.15" customHeight="1">
      <c r="A239" s="39"/>
      <c r="B239" s="40"/>
      <c r="C239" s="229" t="s">
        <v>495</v>
      </c>
      <c r="D239" s="229" t="s">
        <v>234</v>
      </c>
      <c r="E239" s="230" t="s">
        <v>4550</v>
      </c>
      <c r="F239" s="231" t="s">
        <v>4551</v>
      </c>
      <c r="G239" s="232" t="s">
        <v>167</v>
      </c>
      <c r="H239" s="233">
        <v>210.256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321</v>
      </c>
      <c r="AT239" s="241" t="s">
        <v>234</v>
      </c>
      <c r="AU239" s="241" t="s">
        <v>85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321</v>
      </c>
      <c r="BM239" s="241" t="s">
        <v>4552</v>
      </c>
    </row>
    <row r="240" s="2" customFormat="1">
      <c r="A240" s="39"/>
      <c r="B240" s="40"/>
      <c r="C240" s="41"/>
      <c r="D240" s="245" t="s">
        <v>578</v>
      </c>
      <c r="E240" s="41"/>
      <c r="F240" s="298" t="s">
        <v>4553</v>
      </c>
      <c r="G240" s="41"/>
      <c r="H240" s="41"/>
      <c r="I240" s="299"/>
      <c r="J240" s="41"/>
      <c r="K240" s="41"/>
      <c r="L240" s="45"/>
      <c r="M240" s="300"/>
      <c r="N240" s="301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578</v>
      </c>
      <c r="AU240" s="18" t="s">
        <v>85</v>
      </c>
    </row>
    <row r="241" s="13" customFormat="1">
      <c r="A241" s="13"/>
      <c r="B241" s="243"/>
      <c r="C241" s="244"/>
      <c r="D241" s="245" t="s">
        <v>239</v>
      </c>
      <c r="E241" s="246" t="s">
        <v>1</v>
      </c>
      <c r="F241" s="247" t="s">
        <v>4554</v>
      </c>
      <c r="G241" s="244"/>
      <c r="H241" s="248">
        <v>210.256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239</v>
      </c>
      <c r="AU241" s="254" t="s">
        <v>85</v>
      </c>
      <c r="AV241" s="13" t="s">
        <v>85</v>
      </c>
      <c r="AW241" s="13" t="s">
        <v>32</v>
      </c>
      <c r="AX241" s="13" t="s">
        <v>83</v>
      </c>
      <c r="AY241" s="254" t="s">
        <v>232</v>
      </c>
    </row>
    <row r="242" s="2" customFormat="1" ht="37.8" customHeight="1">
      <c r="A242" s="39"/>
      <c r="B242" s="40"/>
      <c r="C242" s="229" t="s">
        <v>500</v>
      </c>
      <c r="D242" s="229" t="s">
        <v>234</v>
      </c>
      <c r="E242" s="230" t="s">
        <v>4555</v>
      </c>
      <c r="F242" s="231" t="s">
        <v>4556</v>
      </c>
      <c r="G242" s="232" t="s">
        <v>987</v>
      </c>
      <c r="H242" s="233">
        <v>320.27999999999997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0.001</v>
      </c>
      <c r="R242" s="239">
        <f>Q242*H242</f>
        <v>0.32027999999999995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321</v>
      </c>
      <c r="AT242" s="241" t="s">
        <v>234</v>
      </c>
      <c r="AU242" s="241" t="s">
        <v>85</v>
      </c>
      <c r="AY242" s="18" t="s">
        <v>232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321</v>
      </c>
      <c r="BM242" s="241" t="s">
        <v>4557</v>
      </c>
    </row>
    <row r="243" s="13" customFormat="1">
      <c r="A243" s="13"/>
      <c r="B243" s="243"/>
      <c r="C243" s="244"/>
      <c r="D243" s="245" t="s">
        <v>239</v>
      </c>
      <c r="E243" s="246" t="s">
        <v>1</v>
      </c>
      <c r="F243" s="247" t="s">
        <v>4558</v>
      </c>
      <c r="G243" s="244"/>
      <c r="H243" s="248">
        <v>320.27999999999997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239</v>
      </c>
      <c r="AU243" s="254" t="s">
        <v>85</v>
      </c>
      <c r="AV243" s="13" t="s">
        <v>85</v>
      </c>
      <c r="AW243" s="13" t="s">
        <v>32</v>
      </c>
      <c r="AX243" s="13" t="s">
        <v>83</v>
      </c>
      <c r="AY243" s="254" t="s">
        <v>232</v>
      </c>
    </row>
    <row r="244" s="2" customFormat="1" ht="24.15" customHeight="1">
      <c r="A244" s="39"/>
      <c r="B244" s="40"/>
      <c r="C244" s="229" t="s">
        <v>505</v>
      </c>
      <c r="D244" s="229" t="s">
        <v>234</v>
      </c>
      <c r="E244" s="230" t="s">
        <v>4559</v>
      </c>
      <c r="F244" s="231" t="s">
        <v>4560</v>
      </c>
      <c r="G244" s="232" t="s">
        <v>329</v>
      </c>
      <c r="H244" s="233">
        <v>19.067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321</v>
      </c>
      <c r="AT244" s="241" t="s">
        <v>234</v>
      </c>
      <c r="AU244" s="241" t="s">
        <v>85</v>
      </c>
      <c r="AY244" s="18" t="s">
        <v>232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321</v>
      </c>
      <c r="BM244" s="241" t="s">
        <v>4561</v>
      </c>
    </row>
    <row r="245" s="2" customFormat="1">
      <c r="A245" s="39"/>
      <c r="B245" s="40"/>
      <c r="C245" s="41"/>
      <c r="D245" s="245" t="s">
        <v>578</v>
      </c>
      <c r="E245" s="41"/>
      <c r="F245" s="298" t="s">
        <v>4562</v>
      </c>
      <c r="G245" s="41"/>
      <c r="H245" s="41"/>
      <c r="I245" s="299"/>
      <c r="J245" s="41"/>
      <c r="K245" s="41"/>
      <c r="L245" s="45"/>
      <c r="M245" s="300"/>
      <c r="N245" s="301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578</v>
      </c>
      <c r="AU245" s="18" t="s">
        <v>85</v>
      </c>
    </row>
    <row r="246" s="13" customFormat="1">
      <c r="A246" s="13"/>
      <c r="B246" s="243"/>
      <c r="C246" s="244"/>
      <c r="D246" s="245" t="s">
        <v>239</v>
      </c>
      <c r="E246" s="246" t="s">
        <v>1</v>
      </c>
      <c r="F246" s="247" t="s">
        <v>4563</v>
      </c>
      <c r="G246" s="244"/>
      <c r="H246" s="248">
        <v>3.9380000000000002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239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232</v>
      </c>
    </row>
    <row r="247" s="13" customFormat="1">
      <c r="A247" s="13"/>
      <c r="B247" s="243"/>
      <c r="C247" s="244"/>
      <c r="D247" s="245" t="s">
        <v>239</v>
      </c>
      <c r="E247" s="246" t="s">
        <v>1</v>
      </c>
      <c r="F247" s="247" t="s">
        <v>4564</v>
      </c>
      <c r="G247" s="244"/>
      <c r="H247" s="248">
        <v>15.129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239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232</v>
      </c>
    </row>
    <row r="248" s="14" customFormat="1">
      <c r="A248" s="14"/>
      <c r="B248" s="255"/>
      <c r="C248" s="256"/>
      <c r="D248" s="245" t="s">
        <v>239</v>
      </c>
      <c r="E248" s="257" t="s">
        <v>1</v>
      </c>
      <c r="F248" s="258" t="s">
        <v>258</v>
      </c>
      <c r="G248" s="256"/>
      <c r="H248" s="259">
        <v>19.067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239</v>
      </c>
      <c r="AU248" s="265" t="s">
        <v>85</v>
      </c>
      <c r="AV248" s="14" t="s">
        <v>237</v>
      </c>
      <c r="AW248" s="14" t="s">
        <v>32</v>
      </c>
      <c r="AX248" s="14" t="s">
        <v>83</v>
      </c>
      <c r="AY248" s="265" t="s">
        <v>232</v>
      </c>
    </row>
    <row r="249" s="2" customFormat="1" ht="21.75" customHeight="1">
      <c r="A249" s="39"/>
      <c r="B249" s="40"/>
      <c r="C249" s="229" t="s">
        <v>509</v>
      </c>
      <c r="D249" s="229" t="s">
        <v>234</v>
      </c>
      <c r="E249" s="230" t="s">
        <v>4565</v>
      </c>
      <c r="F249" s="231" t="s">
        <v>4566</v>
      </c>
      <c r="G249" s="232" t="s">
        <v>167</v>
      </c>
      <c r="H249" s="233">
        <v>58.494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321</v>
      </c>
      <c r="AT249" s="241" t="s">
        <v>234</v>
      </c>
      <c r="AU249" s="241" t="s">
        <v>85</v>
      </c>
      <c r="AY249" s="18" t="s">
        <v>232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321</v>
      </c>
      <c r="BM249" s="241" t="s">
        <v>4567</v>
      </c>
    </row>
    <row r="250" s="13" customFormat="1">
      <c r="A250" s="13"/>
      <c r="B250" s="243"/>
      <c r="C250" s="244"/>
      <c r="D250" s="245" t="s">
        <v>239</v>
      </c>
      <c r="E250" s="246" t="s">
        <v>1</v>
      </c>
      <c r="F250" s="247" t="s">
        <v>4568</v>
      </c>
      <c r="G250" s="244"/>
      <c r="H250" s="248">
        <v>58.494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239</v>
      </c>
      <c r="AU250" s="254" t="s">
        <v>85</v>
      </c>
      <c r="AV250" s="13" t="s">
        <v>85</v>
      </c>
      <c r="AW250" s="13" t="s">
        <v>32</v>
      </c>
      <c r="AX250" s="13" t="s">
        <v>76</v>
      </c>
      <c r="AY250" s="254" t="s">
        <v>232</v>
      </c>
    </row>
    <row r="251" s="14" customFormat="1">
      <c r="A251" s="14"/>
      <c r="B251" s="255"/>
      <c r="C251" s="256"/>
      <c r="D251" s="245" t="s">
        <v>239</v>
      </c>
      <c r="E251" s="257" t="s">
        <v>1</v>
      </c>
      <c r="F251" s="258" t="s">
        <v>258</v>
      </c>
      <c r="G251" s="256"/>
      <c r="H251" s="259">
        <v>58.494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239</v>
      </c>
      <c r="AU251" s="265" t="s">
        <v>85</v>
      </c>
      <c r="AV251" s="14" t="s">
        <v>237</v>
      </c>
      <c r="AW251" s="14" t="s">
        <v>32</v>
      </c>
      <c r="AX251" s="14" t="s">
        <v>83</v>
      </c>
      <c r="AY251" s="265" t="s">
        <v>232</v>
      </c>
    </row>
    <row r="252" s="2" customFormat="1" ht="24.15" customHeight="1">
      <c r="A252" s="39"/>
      <c r="B252" s="40"/>
      <c r="C252" s="229" t="s">
        <v>514</v>
      </c>
      <c r="D252" s="229" t="s">
        <v>234</v>
      </c>
      <c r="E252" s="230" t="s">
        <v>4569</v>
      </c>
      <c r="F252" s="231" t="s">
        <v>4570</v>
      </c>
      <c r="G252" s="232" t="s">
        <v>1939</v>
      </c>
      <c r="H252" s="307"/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321</v>
      </c>
      <c r="AT252" s="241" t="s">
        <v>234</v>
      </c>
      <c r="AU252" s="241" t="s">
        <v>85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321</v>
      </c>
      <c r="BM252" s="241" t="s">
        <v>4571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1074</v>
      </c>
      <c r="F253" s="227" t="s">
        <v>1075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SUM(P254:P262)</f>
        <v>0</v>
      </c>
      <c r="Q253" s="221"/>
      <c r="R253" s="222">
        <f>SUM(R254:R262)</f>
        <v>2.1713999999999998</v>
      </c>
      <c r="S253" s="221"/>
      <c r="T253" s="223">
        <f>SUM(T254:T262)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232</v>
      </c>
      <c r="BK253" s="226">
        <f>SUM(BK254:BK262)</f>
        <v>0</v>
      </c>
    </row>
    <row r="254" s="2" customFormat="1" ht="16.5" customHeight="1">
      <c r="A254" s="39"/>
      <c r="B254" s="40"/>
      <c r="C254" s="229" t="s">
        <v>518</v>
      </c>
      <c r="D254" s="229" t="s">
        <v>234</v>
      </c>
      <c r="E254" s="230" t="s">
        <v>1084</v>
      </c>
      <c r="F254" s="231" t="s">
        <v>1085</v>
      </c>
      <c r="G254" s="232" t="s">
        <v>167</v>
      </c>
      <c r="H254" s="233">
        <v>66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0.00029999999999999997</v>
      </c>
      <c r="R254" s="239">
        <f>Q254*H254</f>
        <v>0.019799999999999998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321</v>
      </c>
      <c r="AT254" s="241" t="s">
        <v>234</v>
      </c>
      <c r="AU254" s="241" t="s">
        <v>85</v>
      </c>
      <c r="AY254" s="18" t="s">
        <v>232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321</v>
      </c>
      <c r="BM254" s="241" t="s">
        <v>4572</v>
      </c>
    </row>
    <row r="255" s="13" customFormat="1">
      <c r="A255" s="13"/>
      <c r="B255" s="243"/>
      <c r="C255" s="244"/>
      <c r="D255" s="245" t="s">
        <v>239</v>
      </c>
      <c r="E255" s="246" t="s">
        <v>1</v>
      </c>
      <c r="F255" s="247" t="s">
        <v>624</v>
      </c>
      <c r="G255" s="244"/>
      <c r="H255" s="248">
        <v>66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239</v>
      </c>
      <c r="AU255" s="254" t="s">
        <v>85</v>
      </c>
      <c r="AV255" s="13" t="s">
        <v>85</v>
      </c>
      <c r="AW255" s="13" t="s">
        <v>32</v>
      </c>
      <c r="AX255" s="13" t="s">
        <v>83</v>
      </c>
      <c r="AY255" s="254" t="s">
        <v>232</v>
      </c>
    </row>
    <row r="256" s="2" customFormat="1" ht="21.75" customHeight="1">
      <c r="A256" s="39"/>
      <c r="B256" s="40"/>
      <c r="C256" s="229" t="s">
        <v>525</v>
      </c>
      <c r="D256" s="229" t="s">
        <v>234</v>
      </c>
      <c r="E256" s="230" t="s">
        <v>4573</v>
      </c>
      <c r="F256" s="231" t="s">
        <v>4574</v>
      </c>
      <c r="G256" s="232" t="s">
        <v>167</v>
      </c>
      <c r="H256" s="233">
        <v>66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0.0045500000000000002</v>
      </c>
      <c r="R256" s="239">
        <f>Q256*H256</f>
        <v>0.30030000000000001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321</v>
      </c>
      <c r="AT256" s="241" t="s">
        <v>234</v>
      </c>
      <c r="AU256" s="241" t="s">
        <v>85</v>
      </c>
      <c r="AY256" s="18" t="s">
        <v>232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321</v>
      </c>
      <c r="BM256" s="241" t="s">
        <v>4575</v>
      </c>
    </row>
    <row r="257" s="13" customFormat="1">
      <c r="A257" s="13"/>
      <c r="B257" s="243"/>
      <c r="C257" s="244"/>
      <c r="D257" s="245" t="s">
        <v>239</v>
      </c>
      <c r="E257" s="246" t="s">
        <v>1</v>
      </c>
      <c r="F257" s="247" t="s">
        <v>624</v>
      </c>
      <c r="G257" s="244"/>
      <c r="H257" s="248">
        <v>66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239</v>
      </c>
      <c r="AU257" s="254" t="s">
        <v>85</v>
      </c>
      <c r="AV257" s="13" t="s">
        <v>85</v>
      </c>
      <c r="AW257" s="13" t="s">
        <v>32</v>
      </c>
      <c r="AX257" s="13" t="s">
        <v>83</v>
      </c>
      <c r="AY257" s="254" t="s">
        <v>232</v>
      </c>
    </row>
    <row r="258" s="2" customFormat="1" ht="24.15" customHeight="1">
      <c r="A258" s="39"/>
      <c r="B258" s="40"/>
      <c r="C258" s="229" t="s">
        <v>529</v>
      </c>
      <c r="D258" s="229" t="s">
        <v>234</v>
      </c>
      <c r="E258" s="230" t="s">
        <v>4576</v>
      </c>
      <c r="F258" s="231" t="s">
        <v>4577</v>
      </c>
      <c r="G258" s="232" t="s">
        <v>167</v>
      </c>
      <c r="H258" s="233">
        <v>66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0.0038500000000000001</v>
      </c>
      <c r="R258" s="239">
        <f>Q258*H258</f>
        <v>0.25409999999999999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321</v>
      </c>
      <c r="AT258" s="241" t="s">
        <v>234</v>
      </c>
      <c r="AU258" s="241" t="s">
        <v>85</v>
      </c>
      <c r="AY258" s="18" t="s">
        <v>232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321</v>
      </c>
      <c r="BM258" s="241" t="s">
        <v>4578</v>
      </c>
    </row>
    <row r="259" s="2" customFormat="1" ht="24.15" customHeight="1">
      <c r="A259" s="39"/>
      <c r="B259" s="40"/>
      <c r="C259" s="276" t="s">
        <v>536</v>
      </c>
      <c r="D259" s="276" t="s">
        <v>485</v>
      </c>
      <c r="E259" s="277" t="s">
        <v>4579</v>
      </c>
      <c r="F259" s="278" t="s">
        <v>4580</v>
      </c>
      <c r="G259" s="279" t="s">
        <v>167</v>
      </c>
      <c r="H259" s="280">
        <v>72.599999999999994</v>
      </c>
      <c r="I259" s="281"/>
      <c r="J259" s="282">
        <f>ROUND(I259*H259,2)</f>
        <v>0</v>
      </c>
      <c r="K259" s="283"/>
      <c r="L259" s="284"/>
      <c r="M259" s="285" t="s">
        <v>1</v>
      </c>
      <c r="N259" s="286" t="s">
        <v>41</v>
      </c>
      <c r="O259" s="92"/>
      <c r="P259" s="239">
        <f>O259*H259</f>
        <v>0</v>
      </c>
      <c r="Q259" s="239">
        <v>0.021999999999999999</v>
      </c>
      <c r="R259" s="239">
        <f>Q259*H259</f>
        <v>1.5971999999999997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417</v>
      </c>
      <c r="AT259" s="241" t="s">
        <v>485</v>
      </c>
      <c r="AU259" s="241" t="s">
        <v>85</v>
      </c>
      <c r="AY259" s="18" t="s">
        <v>232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321</v>
      </c>
      <c r="BM259" s="241" t="s">
        <v>4581</v>
      </c>
    </row>
    <row r="260" s="13" customFormat="1">
      <c r="A260" s="13"/>
      <c r="B260" s="243"/>
      <c r="C260" s="244"/>
      <c r="D260" s="245" t="s">
        <v>239</v>
      </c>
      <c r="E260" s="246" t="s">
        <v>1</v>
      </c>
      <c r="F260" s="247" t="s">
        <v>624</v>
      </c>
      <c r="G260" s="244"/>
      <c r="H260" s="248">
        <v>66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239</v>
      </c>
      <c r="AU260" s="254" t="s">
        <v>85</v>
      </c>
      <c r="AV260" s="13" t="s">
        <v>85</v>
      </c>
      <c r="AW260" s="13" t="s">
        <v>32</v>
      </c>
      <c r="AX260" s="13" t="s">
        <v>83</v>
      </c>
      <c r="AY260" s="254" t="s">
        <v>232</v>
      </c>
    </row>
    <row r="261" s="13" customFormat="1">
      <c r="A261" s="13"/>
      <c r="B261" s="243"/>
      <c r="C261" s="244"/>
      <c r="D261" s="245" t="s">
        <v>239</v>
      </c>
      <c r="E261" s="244"/>
      <c r="F261" s="247" t="s">
        <v>4582</v>
      </c>
      <c r="G261" s="244"/>
      <c r="H261" s="248">
        <v>72.599999999999994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239</v>
      </c>
      <c r="AU261" s="254" t="s">
        <v>85</v>
      </c>
      <c r="AV261" s="13" t="s">
        <v>85</v>
      </c>
      <c r="AW261" s="13" t="s">
        <v>4</v>
      </c>
      <c r="AX261" s="13" t="s">
        <v>83</v>
      </c>
      <c r="AY261" s="254" t="s">
        <v>232</v>
      </c>
    </row>
    <row r="262" s="2" customFormat="1" ht="24.15" customHeight="1">
      <c r="A262" s="39"/>
      <c r="B262" s="40"/>
      <c r="C262" s="229" t="s">
        <v>541</v>
      </c>
      <c r="D262" s="229" t="s">
        <v>234</v>
      </c>
      <c r="E262" s="230" t="s">
        <v>4583</v>
      </c>
      <c r="F262" s="231" t="s">
        <v>4584</v>
      </c>
      <c r="G262" s="232" t="s">
        <v>1939</v>
      </c>
      <c r="H262" s="307"/>
      <c r="I262" s="234"/>
      <c r="J262" s="235">
        <f>ROUND(I262*H262,2)</f>
        <v>0</v>
      </c>
      <c r="K262" s="236"/>
      <c r="L262" s="45"/>
      <c r="M262" s="302" t="s">
        <v>1</v>
      </c>
      <c r="N262" s="303" t="s">
        <v>41</v>
      </c>
      <c r="O262" s="304"/>
      <c r="P262" s="305">
        <f>O262*H262</f>
        <v>0</v>
      </c>
      <c r="Q262" s="305">
        <v>0</v>
      </c>
      <c r="R262" s="305">
        <f>Q262*H262</f>
        <v>0</v>
      </c>
      <c r="S262" s="305">
        <v>0</v>
      </c>
      <c r="T262" s="30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321</v>
      </c>
      <c r="AT262" s="241" t="s">
        <v>234</v>
      </c>
      <c r="AU262" s="241" t="s">
        <v>85</v>
      </c>
      <c r="AY262" s="18" t="s">
        <v>232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321</v>
      </c>
      <c r="BM262" s="241" t="s">
        <v>4585</v>
      </c>
    </row>
    <row r="263" s="2" customFormat="1" ht="6.96" customHeight="1">
      <c r="A263" s="39"/>
      <c r="B263" s="67"/>
      <c r="C263" s="68"/>
      <c r="D263" s="68"/>
      <c r="E263" s="68"/>
      <c r="F263" s="68"/>
      <c r="G263" s="68"/>
      <c r="H263" s="68"/>
      <c r="I263" s="68"/>
      <c r="J263" s="68"/>
      <c r="K263" s="68"/>
      <c r="L263" s="45"/>
      <c r="M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</sheetData>
  <sheetProtection sheet="1" autoFilter="0" formatColumns="0" formatRows="0" objects="1" scenarios="1" spinCount="100000" saltValue="33UFyyo0y/6GyXHhujxyh5Ag1xSe9BBx3DUxGSX7cNq01y1yTwGUrn0juynvjn00sLXOrlId/OtYH95jcxwTig==" hashValue="A+kYWCEWnqM3fEujV2Lj28WQtAP/ZIgyDtPPS6CAM+4Y1sQaddTgweRTEebBOaP0sqmvt1oKs7AiUWdzj1ZymQ==" algorithmName="SHA-512" password="CC35"/>
  <autoFilter ref="C130:K2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ROUND((SUM(BE125:BE292)),  2)</f>
        <v>0</v>
      </c>
      <c r="G35" s="39"/>
      <c r="H35" s="39"/>
      <c r="I35" s="166">
        <v>0.20999999999999999</v>
      </c>
      <c r="J35" s="165">
        <f>ROUND(((SUM(BE125:BE292))*I35),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ROUND((SUM(BF125:BF292)),  2)</f>
        <v>0</v>
      </c>
      <c r="G36" s="39"/>
      <c r="H36" s="39"/>
      <c r="I36" s="166">
        <v>0.12</v>
      </c>
      <c r="J36" s="165">
        <f>ROUND(((SUM(BF125:BF292))*I36),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199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200</v>
      </c>
      <c r="E101" s="198"/>
      <c r="F101" s="198"/>
      <c r="G101" s="198"/>
      <c r="H101" s="198"/>
      <c r="I101" s="198"/>
      <c r="J101" s="199">
        <f>J199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203</v>
      </c>
      <c r="E102" s="198"/>
      <c r="F102" s="198"/>
      <c r="G102" s="198"/>
      <c r="H102" s="198"/>
      <c r="I102" s="198"/>
      <c r="J102" s="199">
        <f>J283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205</v>
      </c>
      <c r="E103" s="198"/>
      <c r="F103" s="198"/>
      <c r="G103" s="198"/>
      <c r="H103" s="198"/>
      <c r="I103" s="198"/>
      <c r="J103" s="199">
        <f>J291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217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4164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D.1.2.1 - Stavebně-konstrukční řešení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19. 3. 2025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30</v>
      </c>
      <c r="J121" s="37" t="str">
        <f>E23</f>
        <v>AGP nova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QSB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218</v>
      </c>
      <c r="D124" s="204" t="s">
        <v>61</v>
      </c>
      <c r="E124" s="204" t="s">
        <v>57</v>
      </c>
      <c r="F124" s="204" t="s">
        <v>58</v>
      </c>
      <c r="G124" s="204" t="s">
        <v>219</v>
      </c>
      <c r="H124" s="204" t="s">
        <v>220</v>
      </c>
      <c r="I124" s="204" t="s">
        <v>221</v>
      </c>
      <c r="J124" s="205" t="s">
        <v>193</v>
      </c>
      <c r="K124" s="206" t="s">
        <v>222</v>
      </c>
      <c r="L124" s="207"/>
      <c r="M124" s="101" t="s">
        <v>1</v>
      </c>
      <c r="N124" s="102" t="s">
        <v>40</v>
      </c>
      <c r="O124" s="102" t="s">
        <v>223</v>
      </c>
      <c r="P124" s="102" t="s">
        <v>224</v>
      </c>
      <c r="Q124" s="102" t="s">
        <v>225</v>
      </c>
      <c r="R124" s="102" t="s">
        <v>226</v>
      </c>
      <c r="S124" s="102" t="s">
        <v>227</v>
      </c>
      <c r="T124" s="103" t="s">
        <v>228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229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735.57553251999991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230</v>
      </c>
      <c r="F126" s="216" t="s">
        <v>231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P127+P199+P283+P291</f>
        <v>0</v>
      </c>
      <c r="Q126" s="221"/>
      <c r="R126" s="222">
        <f>R127+R199+R283+R291</f>
        <v>735.57553251999991</v>
      </c>
      <c r="S126" s="221"/>
      <c r="T126" s="223">
        <f>T127+T199+T283+T291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232</v>
      </c>
      <c r="BK126" s="226">
        <f>BK127+BK199+BK283+BK291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244</v>
      </c>
      <c r="F127" s="227" t="s">
        <v>349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SUM(P128:P198)</f>
        <v>0</v>
      </c>
      <c r="Q127" s="221"/>
      <c r="R127" s="222">
        <f>SUM(R128:R198)</f>
        <v>69.26401872000001</v>
      </c>
      <c r="S127" s="221"/>
      <c r="T127" s="223">
        <f>SUM(T128:T198)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232</v>
      </c>
      <c r="BK127" s="226">
        <f>SUM(BK128:BK198)</f>
        <v>0</v>
      </c>
    </row>
    <row r="128" s="2" customFormat="1" ht="33" customHeight="1">
      <c r="A128" s="39"/>
      <c r="B128" s="40"/>
      <c r="C128" s="229" t="s">
        <v>83</v>
      </c>
      <c r="D128" s="229" t="s">
        <v>234</v>
      </c>
      <c r="E128" s="230" t="s">
        <v>4586</v>
      </c>
      <c r="F128" s="231" t="s">
        <v>4587</v>
      </c>
      <c r="G128" s="232" t="s">
        <v>189</v>
      </c>
      <c r="H128" s="233">
        <v>4.3739999999999997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2.5018699999999998</v>
      </c>
      <c r="R128" s="239">
        <f>Q128*H128</f>
        <v>10.943179379999998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237</v>
      </c>
      <c r="AT128" s="241" t="s">
        <v>234</v>
      </c>
      <c r="AU128" s="241" t="s">
        <v>85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237</v>
      </c>
      <c r="BM128" s="241" t="s">
        <v>4588</v>
      </c>
    </row>
    <row r="129" s="15" customFormat="1">
      <c r="A129" s="15"/>
      <c r="B129" s="266"/>
      <c r="C129" s="267"/>
      <c r="D129" s="245" t="s">
        <v>239</v>
      </c>
      <c r="E129" s="268" t="s">
        <v>1</v>
      </c>
      <c r="F129" s="269" t="s">
        <v>413</v>
      </c>
      <c r="G129" s="267"/>
      <c r="H129" s="268" t="s">
        <v>1</v>
      </c>
      <c r="I129" s="270"/>
      <c r="J129" s="267"/>
      <c r="K129" s="267"/>
      <c r="L129" s="271"/>
      <c r="M129" s="272"/>
      <c r="N129" s="273"/>
      <c r="O129" s="273"/>
      <c r="P129" s="273"/>
      <c r="Q129" s="273"/>
      <c r="R129" s="273"/>
      <c r="S129" s="273"/>
      <c r="T129" s="27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5" t="s">
        <v>239</v>
      </c>
      <c r="AU129" s="275" t="s">
        <v>85</v>
      </c>
      <c r="AV129" s="15" t="s">
        <v>83</v>
      </c>
      <c r="AW129" s="15" t="s">
        <v>32</v>
      </c>
      <c r="AX129" s="15" t="s">
        <v>76</v>
      </c>
      <c r="AY129" s="275" t="s">
        <v>232</v>
      </c>
    </row>
    <row r="130" s="15" customFormat="1">
      <c r="A130" s="15"/>
      <c r="B130" s="266"/>
      <c r="C130" s="267"/>
      <c r="D130" s="245" t="s">
        <v>239</v>
      </c>
      <c r="E130" s="268" t="s">
        <v>1</v>
      </c>
      <c r="F130" s="269" t="s">
        <v>4589</v>
      </c>
      <c r="G130" s="267"/>
      <c r="H130" s="268" t="s">
        <v>1</v>
      </c>
      <c r="I130" s="270"/>
      <c r="J130" s="267"/>
      <c r="K130" s="267"/>
      <c r="L130" s="271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5" t="s">
        <v>239</v>
      </c>
      <c r="AU130" s="275" t="s">
        <v>85</v>
      </c>
      <c r="AV130" s="15" t="s">
        <v>83</v>
      </c>
      <c r="AW130" s="15" t="s">
        <v>32</v>
      </c>
      <c r="AX130" s="15" t="s">
        <v>76</v>
      </c>
      <c r="AY130" s="275" t="s">
        <v>232</v>
      </c>
    </row>
    <row r="131" s="15" customFormat="1">
      <c r="A131" s="15"/>
      <c r="B131" s="266"/>
      <c r="C131" s="267"/>
      <c r="D131" s="245" t="s">
        <v>239</v>
      </c>
      <c r="E131" s="268" t="s">
        <v>1</v>
      </c>
      <c r="F131" s="269" t="s">
        <v>4590</v>
      </c>
      <c r="G131" s="267"/>
      <c r="H131" s="268" t="s">
        <v>1</v>
      </c>
      <c r="I131" s="270"/>
      <c r="J131" s="267"/>
      <c r="K131" s="267"/>
      <c r="L131" s="271"/>
      <c r="M131" s="272"/>
      <c r="N131" s="273"/>
      <c r="O131" s="273"/>
      <c r="P131" s="273"/>
      <c r="Q131" s="273"/>
      <c r="R131" s="273"/>
      <c r="S131" s="273"/>
      <c r="T131" s="27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5" t="s">
        <v>239</v>
      </c>
      <c r="AU131" s="275" t="s">
        <v>85</v>
      </c>
      <c r="AV131" s="15" t="s">
        <v>83</v>
      </c>
      <c r="AW131" s="15" t="s">
        <v>32</v>
      </c>
      <c r="AX131" s="15" t="s">
        <v>76</v>
      </c>
      <c r="AY131" s="275" t="s">
        <v>232</v>
      </c>
    </row>
    <row r="132" s="13" customFormat="1">
      <c r="A132" s="13"/>
      <c r="B132" s="243"/>
      <c r="C132" s="244"/>
      <c r="D132" s="245" t="s">
        <v>239</v>
      </c>
      <c r="E132" s="246" t="s">
        <v>1</v>
      </c>
      <c r="F132" s="247" t="s">
        <v>4591</v>
      </c>
      <c r="G132" s="244"/>
      <c r="H132" s="248">
        <v>2.6549999999999998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239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232</v>
      </c>
    </row>
    <row r="133" s="15" customFormat="1">
      <c r="A133" s="15"/>
      <c r="B133" s="266"/>
      <c r="C133" s="267"/>
      <c r="D133" s="245" t="s">
        <v>239</v>
      </c>
      <c r="E133" s="268" t="s">
        <v>1</v>
      </c>
      <c r="F133" s="269" t="s">
        <v>4592</v>
      </c>
      <c r="G133" s="267"/>
      <c r="H133" s="268" t="s">
        <v>1</v>
      </c>
      <c r="I133" s="270"/>
      <c r="J133" s="267"/>
      <c r="K133" s="267"/>
      <c r="L133" s="271"/>
      <c r="M133" s="272"/>
      <c r="N133" s="273"/>
      <c r="O133" s="273"/>
      <c r="P133" s="273"/>
      <c r="Q133" s="273"/>
      <c r="R133" s="273"/>
      <c r="S133" s="273"/>
      <c r="T133" s="27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5" t="s">
        <v>239</v>
      </c>
      <c r="AU133" s="275" t="s">
        <v>85</v>
      </c>
      <c r="AV133" s="15" t="s">
        <v>83</v>
      </c>
      <c r="AW133" s="15" t="s">
        <v>32</v>
      </c>
      <c r="AX133" s="15" t="s">
        <v>76</v>
      </c>
      <c r="AY133" s="275" t="s">
        <v>232</v>
      </c>
    </row>
    <row r="134" s="13" customFormat="1">
      <c r="A134" s="13"/>
      <c r="B134" s="243"/>
      <c r="C134" s="244"/>
      <c r="D134" s="245" t="s">
        <v>239</v>
      </c>
      <c r="E134" s="246" t="s">
        <v>1</v>
      </c>
      <c r="F134" s="247" t="s">
        <v>4593</v>
      </c>
      <c r="G134" s="244"/>
      <c r="H134" s="248">
        <v>1.456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239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232</v>
      </c>
    </row>
    <row r="135" s="15" customFormat="1">
      <c r="A135" s="15"/>
      <c r="B135" s="266"/>
      <c r="C135" s="267"/>
      <c r="D135" s="245" t="s">
        <v>239</v>
      </c>
      <c r="E135" s="268" t="s">
        <v>1</v>
      </c>
      <c r="F135" s="269" t="s">
        <v>1474</v>
      </c>
      <c r="G135" s="267"/>
      <c r="H135" s="268" t="s">
        <v>1</v>
      </c>
      <c r="I135" s="270"/>
      <c r="J135" s="267"/>
      <c r="K135" s="267"/>
      <c r="L135" s="271"/>
      <c r="M135" s="272"/>
      <c r="N135" s="273"/>
      <c r="O135" s="273"/>
      <c r="P135" s="273"/>
      <c r="Q135" s="273"/>
      <c r="R135" s="273"/>
      <c r="S135" s="273"/>
      <c r="T135" s="27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5" t="s">
        <v>239</v>
      </c>
      <c r="AU135" s="275" t="s">
        <v>85</v>
      </c>
      <c r="AV135" s="15" t="s">
        <v>83</v>
      </c>
      <c r="AW135" s="15" t="s">
        <v>32</v>
      </c>
      <c r="AX135" s="15" t="s">
        <v>76</v>
      </c>
      <c r="AY135" s="275" t="s">
        <v>232</v>
      </c>
    </row>
    <row r="136" s="13" customFormat="1">
      <c r="A136" s="13"/>
      <c r="B136" s="243"/>
      <c r="C136" s="244"/>
      <c r="D136" s="245" t="s">
        <v>239</v>
      </c>
      <c r="E136" s="246" t="s">
        <v>1</v>
      </c>
      <c r="F136" s="247" t="s">
        <v>4594</v>
      </c>
      <c r="G136" s="244"/>
      <c r="H136" s="248">
        <v>0.26300000000000001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239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232</v>
      </c>
    </row>
    <row r="137" s="14" customFormat="1">
      <c r="A137" s="14"/>
      <c r="B137" s="255"/>
      <c r="C137" s="256"/>
      <c r="D137" s="245" t="s">
        <v>239</v>
      </c>
      <c r="E137" s="257" t="s">
        <v>1</v>
      </c>
      <c r="F137" s="258" t="s">
        <v>258</v>
      </c>
      <c r="G137" s="256"/>
      <c r="H137" s="259">
        <v>4.3739999999999997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239</v>
      </c>
      <c r="AU137" s="265" t="s">
        <v>85</v>
      </c>
      <c r="AV137" s="14" t="s">
        <v>237</v>
      </c>
      <c r="AW137" s="14" t="s">
        <v>32</v>
      </c>
      <c r="AX137" s="14" t="s">
        <v>83</v>
      </c>
      <c r="AY137" s="265" t="s">
        <v>232</v>
      </c>
    </row>
    <row r="138" s="2" customFormat="1" ht="24.15" customHeight="1">
      <c r="A138" s="39"/>
      <c r="B138" s="40"/>
      <c r="C138" s="229" t="s">
        <v>85</v>
      </c>
      <c r="D138" s="229" t="s">
        <v>234</v>
      </c>
      <c r="E138" s="230" t="s">
        <v>1488</v>
      </c>
      <c r="F138" s="231" t="s">
        <v>1489</v>
      </c>
      <c r="G138" s="232" t="s">
        <v>293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0.032800000000000003</v>
      </c>
      <c r="R138" s="239">
        <f>Q138*H138</f>
        <v>0.065600000000000006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4595</v>
      </c>
    </row>
    <row r="139" s="2" customFormat="1">
      <c r="A139" s="39"/>
      <c r="B139" s="40"/>
      <c r="C139" s="41"/>
      <c r="D139" s="245" t="s">
        <v>578</v>
      </c>
      <c r="E139" s="41"/>
      <c r="F139" s="298" t="s">
        <v>1491</v>
      </c>
      <c r="G139" s="41"/>
      <c r="H139" s="41"/>
      <c r="I139" s="299"/>
      <c r="J139" s="41"/>
      <c r="K139" s="41"/>
      <c r="L139" s="45"/>
      <c r="M139" s="300"/>
      <c r="N139" s="301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578</v>
      </c>
      <c r="AU139" s="18" t="s">
        <v>85</v>
      </c>
    </row>
    <row r="140" s="15" customFormat="1">
      <c r="A140" s="15"/>
      <c r="B140" s="266"/>
      <c r="C140" s="267"/>
      <c r="D140" s="245" t="s">
        <v>239</v>
      </c>
      <c r="E140" s="268" t="s">
        <v>1</v>
      </c>
      <c r="F140" s="269" t="s">
        <v>1679</v>
      </c>
      <c r="G140" s="267"/>
      <c r="H140" s="268" t="s">
        <v>1</v>
      </c>
      <c r="I140" s="270"/>
      <c r="J140" s="267"/>
      <c r="K140" s="267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239</v>
      </c>
      <c r="AU140" s="275" t="s">
        <v>85</v>
      </c>
      <c r="AV140" s="15" t="s">
        <v>83</v>
      </c>
      <c r="AW140" s="15" t="s">
        <v>32</v>
      </c>
      <c r="AX140" s="15" t="s">
        <v>76</v>
      </c>
      <c r="AY140" s="275" t="s">
        <v>232</v>
      </c>
    </row>
    <row r="141" s="15" customFormat="1">
      <c r="A141" s="15"/>
      <c r="B141" s="266"/>
      <c r="C141" s="267"/>
      <c r="D141" s="245" t="s">
        <v>239</v>
      </c>
      <c r="E141" s="268" t="s">
        <v>1</v>
      </c>
      <c r="F141" s="269" t="s">
        <v>1474</v>
      </c>
      <c r="G141" s="267"/>
      <c r="H141" s="268" t="s">
        <v>1</v>
      </c>
      <c r="I141" s="270"/>
      <c r="J141" s="267"/>
      <c r="K141" s="267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239</v>
      </c>
      <c r="AU141" s="275" t="s">
        <v>85</v>
      </c>
      <c r="AV141" s="15" t="s">
        <v>83</v>
      </c>
      <c r="AW141" s="15" t="s">
        <v>32</v>
      </c>
      <c r="AX141" s="15" t="s">
        <v>76</v>
      </c>
      <c r="AY141" s="275" t="s">
        <v>232</v>
      </c>
    </row>
    <row r="142" s="13" customFormat="1">
      <c r="A142" s="13"/>
      <c r="B142" s="243"/>
      <c r="C142" s="244"/>
      <c r="D142" s="245" t="s">
        <v>239</v>
      </c>
      <c r="E142" s="246" t="s">
        <v>1</v>
      </c>
      <c r="F142" s="247" t="s">
        <v>4596</v>
      </c>
      <c r="G142" s="244"/>
      <c r="H142" s="248">
        <v>2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239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232</v>
      </c>
    </row>
    <row r="143" s="14" customFormat="1">
      <c r="A143" s="14"/>
      <c r="B143" s="255"/>
      <c r="C143" s="256"/>
      <c r="D143" s="245" t="s">
        <v>239</v>
      </c>
      <c r="E143" s="257" t="s">
        <v>1</v>
      </c>
      <c r="F143" s="258" t="s">
        <v>258</v>
      </c>
      <c r="G143" s="256"/>
      <c r="H143" s="259">
        <v>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239</v>
      </c>
      <c r="AU143" s="265" t="s">
        <v>85</v>
      </c>
      <c r="AV143" s="14" t="s">
        <v>237</v>
      </c>
      <c r="AW143" s="14" t="s">
        <v>32</v>
      </c>
      <c r="AX143" s="14" t="s">
        <v>83</v>
      </c>
      <c r="AY143" s="265" t="s">
        <v>232</v>
      </c>
    </row>
    <row r="144" s="2" customFormat="1" ht="24.15" customHeight="1">
      <c r="A144" s="39"/>
      <c r="B144" s="40"/>
      <c r="C144" s="276" t="s">
        <v>244</v>
      </c>
      <c r="D144" s="276" t="s">
        <v>485</v>
      </c>
      <c r="E144" s="277" t="s">
        <v>1502</v>
      </c>
      <c r="F144" s="278" t="s">
        <v>1503</v>
      </c>
      <c r="G144" s="279" t="s">
        <v>189</v>
      </c>
      <c r="H144" s="280">
        <v>0.95799999999999996</v>
      </c>
      <c r="I144" s="281"/>
      <c r="J144" s="282">
        <f>ROUND(I144*H144,2)</f>
        <v>0</v>
      </c>
      <c r="K144" s="283"/>
      <c r="L144" s="284"/>
      <c r="M144" s="285" t="s">
        <v>1</v>
      </c>
      <c r="N144" s="286" t="s">
        <v>41</v>
      </c>
      <c r="O144" s="92"/>
      <c r="P144" s="239">
        <f>O144*H144</f>
        <v>0</v>
      </c>
      <c r="Q144" s="239">
        <v>2.6499999999999999</v>
      </c>
      <c r="R144" s="239">
        <f>Q144*H144</f>
        <v>2.5387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273</v>
      </c>
      <c r="AT144" s="241" t="s">
        <v>485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4597</v>
      </c>
    </row>
    <row r="145" s="2" customFormat="1">
      <c r="A145" s="39"/>
      <c r="B145" s="40"/>
      <c r="C145" s="41"/>
      <c r="D145" s="245" t="s">
        <v>578</v>
      </c>
      <c r="E145" s="41"/>
      <c r="F145" s="298" t="s">
        <v>1482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578</v>
      </c>
      <c r="AU145" s="18" t="s">
        <v>85</v>
      </c>
    </row>
    <row r="146" s="15" customFormat="1">
      <c r="A146" s="15"/>
      <c r="B146" s="266"/>
      <c r="C146" s="267"/>
      <c r="D146" s="245" t="s">
        <v>239</v>
      </c>
      <c r="E146" s="268" t="s">
        <v>1</v>
      </c>
      <c r="F146" s="269" t="s">
        <v>1679</v>
      </c>
      <c r="G146" s="267"/>
      <c r="H146" s="268" t="s">
        <v>1</v>
      </c>
      <c r="I146" s="270"/>
      <c r="J146" s="267"/>
      <c r="K146" s="267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239</v>
      </c>
      <c r="AU146" s="275" t="s">
        <v>85</v>
      </c>
      <c r="AV146" s="15" t="s">
        <v>83</v>
      </c>
      <c r="AW146" s="15" t="s">
        <v>32</v>
      </c>
      <c r="AX146" s="15" t="s">
        <v>76</v>
      </c>
      <c r="AY146" s="275" t="s">
        <v>232</v>
      </c>
    </row>
    <row r="147" s="15" customFormat="1">
      <c r="A147" s="15"/>
      <c r="B147" s="266"/>
      <c r="C147" s="267"/>
      <c r="D147" s="245" t="s">
        <v>239</v>
      </c>
      <c r="E147" s="268" t="s">
        <v>1</v>
      </c>
      <c r="F147" s="269" t="s">
        <v>1474</v>
      </c>
      <c r="G147" s="267"/>
      <c r="H147" s="268" t="s">
        <v>1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239</v>
      </c>
      <c r="AU147" s="275" t="s">
        <v>85</v>
      </c>
      <c r="AV147" s="15" t="s">
        <v>83</v>
      </c>
      <c r="AW147" s="15" t="s">
        <v>32</v>
      </c>
      <c r="AX147" s="15" t="s">
        <v>76</v>
      </c>
      <c r="AY147" s="275" t="s">
        <v>232</v>
      </c>
    </row>
    <row r="148" s="13" customFormat="1">
      <c r="A148" s="13"/>
      <c r="B148" s="243"/>
      <c r="C148" s="244"/>
      <c r="D148" s="245" t="s">
        <v>239</v>
      </c>
      <c r="E148" s="246" t="s">
        <v>1</v>
      </c>
      <c r="F148" s="247" t="s">
        <v>4598</v>
      </c>
      <c r="G148" s="244"/>
      <c r="H148" s="248">
        <v>0.95799999999999996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239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232</v>
      </c>
    </row>
    <row r="149" s="14" customFormat="1">
      <c r="A149" s="14"/>
      <c r="B149" s="255"/>
      <c r="C149" s="256"/>
      <c r="D149" s="245" t="s">
        <v>239</v>
      </c>
      <c r="E149" s="257" t="s">
        <v>1</v>
      </c>
      <c r="F149" s="258" t="s">
        <v>258</v>
      </c>
      <c r="G149" s="256"/>
      <c r="H149" s="259">
        <v>0.95799999999999996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239</v>
      </c>
      <c r="AU149" s="265" t="s">
        <v>85</v>
      </c>
      <c r="AV149" s="14" t="s">
        <v>237</v>
      </c>
      <c r="AW149" s="14" t="s">
        <v>32</v>
      </c>
      <c r="AX149" s="14" t="s">
        <v>83</v>
      </c>
      <c r="AY149" s="265" t="s">
        <v>232</v>
      </c>
    </row>
    <row r="150" s="2" customFormat="1" ht="24.15" customHeight="1">
      <c r="A150" s="39"/>
      <c r="B150" s="40"/>
      <c r="C150" s="229" t="s">
        <v>237</v>
      </c>
      <c r="D150" s="229" t="s">
        <v>234</v>
      </c>
      <c r="E150" s="230" t="s">
        <v>4599</v>
      </c>
      <c r="F150" s="231" t="s">
        <v>4600</v>
      </c>
      <c r="G150" s="232" t="s">
        <v>167</v>
      </c>
      <c r="H150" s="233">
        <v>2.7999999999999998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0.0024399999999999999</v>
      </c>
      <c r="R150" s="239">
        <f>Q150*H150</f>
        <v>0.0068319999999999995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4601</v>
      </c>
    </row>
    <row r="151" s="15" customFormat="1">
      <c r="A151" s="15"/>
      <c r="B151" s="266"/>
      <c r="C151" s="267"/>
      <c r="D151" s="245" t="s">
        <v>239</v>
      </c>
      <c r="E151" s="268" t="s">
        <v>1</v>
      </c>
      <c r="F151" s="269" t="s">
        <v>1474</v>
      </c>
      <c r="G151" s="267"/>
      <c r="H151" s="268" t="s">
        <v>1</v>
      </c>
      <c r="I151" s="270"/>
      <c r="J151" s="267"/>
      <c r="K151" s="267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239</v>
      </c>
      <c r="AU151" s="275" t="s">
        <v>85</v>
      </c>
      <c r="AV151" s="15" t="s">
        <v>83</v>
      </c>
      <c r="AW151" s="15" t="s">
        <v>32</v>
      </c>
      <c r="AX151" s="15" t="s">
        <v>76</v>
      </c>
      <c r="AY151" s="275" t="s">
        <v>232</v>
      </c>
    </row>
    <row r="152" s="13" customFormat="1">
      <c r="A152" s="13"/>
      <c r="B152" s="243"/>
      <c r="C152" s="244"/>
      <c r="D152" s="245" t="s">
        <v>239</v>
      </c>
      <c r="E152" s="246" t="s">
        <v>1</v>
      </c>
      <c r="F152" s="247" t="s">
        <v>4602</v>
      </c>
      <c r="G152" s="244"/>
      <c r="H152" s="248">
        <v>2.7999999999999998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239</v>
      </c>
      <c r="AU152" s="254" t="s">
        <v>85</v>
      </c>
      <c r="AV152" s="13" t="s">
        <v>85</v>
      </c>
      <c r="AW152" s="13" t="s">
        <v>32</v>
      </c>
      <c r="AX152" s="13" t="s">
        <v>83</v>
      </c>
      <c r="AY152" s="254" t="s">
        <v>232</v>
      </c>
    </row>
    <row r="153" s="2" customFormat="1" ht="24.15" customHeight="1">
      <c r="A153" s="39"/>
      <c r="B153" s="40"/>
      <c r="C153" s="229" t="s">
        <v>252</v>
      </c>
      <c r="D153" s="229" t="s">
        <v>234</v>
      </c>
      <c r="E153" s="230" t="s">
        <v>4603</v>
      </c>
      <c r="F153" s="231" t="s">
        <v>4604</v>
      </c>
      <c r="G153" s="232" t="s">
        <v>167</v>
      </c>
      <c r="H153" s="233">
        <v>2.7999999999999998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237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237</v>
      </c>
      <c r="BM153" s="241" t="s">
        <v>4605</v>
      </c>
    </row>
    <row r="154" s="15" customFormat="1">
      <c r="A154" s="15"/>
      <c r="B154" s="266"/>
      <c r="C154" s="267"/>
      <c r="D154" s="245" t="s">
        <v>239</v>
      </c>
      <c r="E154" s="268" t="s">
        <v>1</v>
      </c>
      <c r="F154" s="269" t="s">
        <v>1474</v>
      </c>
      <c r="G154" s="267"/>
      <c r="H154" s="268" t="s">
        <v>1</v>
      </c>
      <c r="I154" s="270"/>
      <c r="J154" s="267"/>
      <c r="K154" s="267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239</v>
      </c>
      <c r="AU154" s="275" t="s">
        <v>85</v>
      </c>
      <c r="AV154" s="15" t="s">
        <v>83</v>
      </c>
      <c r="AW154" s="15" t="s">
        <v>32</v>
      </c>
      <c r="AX154" s="15" t="s">
        <v>76</v>
      </c>
      <c r="AY154" s="275" t="s">
        <v>232</v>
      </c>
    </row>
    <row r="155" s="13" customFormat="1">
      <c r="A155" s="13"/>
      <c r="B155" s="243"/>
      <c r="C155" s="244"/>
      <c r="D155" s="245" t="s">
        <v>239</v>
      </c>
      <c r="E155" s="246" t="s">
        <v>1</v>
      </c>
      <c r="F155" s="247" t="s">
        <v>4602</v>
      </c>
      <c r="G155" s="244"/>
      <c r="H155" s="248">
        <v>2.7999999999999998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239</v>
      </c>
      <c r="AU155" s="254" t="s">
        <v>85</v>
      </c>
      <c r="AV155" s="13" t="s">
        <v>85</v>
      </c>
      <c r="AW155" s="13" t="s">
        <v>32</v>
      </c>
      <c r="AX155" s="13" t="s">
        <v>83</v>
      </c>
      <c r="AY155" s="254" t="s">
        <v>232</v>
      </c>
    </row>
    <row r="156" s="2" customFormat="1" ht="21.75" customHeight="1">
      <c r="A156" s="39"/>
      <c r="B156" s="40"/>
      <c r="C156" s="229" t="s">
        <v>259</v>
      </c>
      <c r="D156" s="229" t="s">
        <v>234</v>
      </c>
      <c r="E156" s="230" t="s">
        <v>4606</v>
      </c>
      <c r="F156" s="231" t="s">
        <v>4607</v>
      </c>
      <c r="G156" s="232" t="s">
        <v>329</v>
      </c>
      <c r="H156" s="233">
        <v>0.036999999999999998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1.05237</v>
      </c>
      <c r="R156" s="239">
        <f>Q156*H156</f>
        <v>0.038937689999999997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4608</v>
      </c>
    </row>
    <row r="157" s="15" customFormat="1">
      <c r="A157" s="15"/>
      <c r="B157" s="266"/>
      <c r="C157" s="267"/>
      <c r="D157" s="245" t="s">
        <v>239</v>
      </c>
      <c r="E157" s="268" t="s">
        <v>1</v>
      </c>
      <c r="F157" s="269" t="s">
        <v>1474</v>
      </c>
      <c r="G157" s="267"/>
      <c r="H157" s="268" t="s">
        <v>1</v>
      </c>
      <c r="I157" s="270"/>
      <c r="J157" s="267"/>
      <c r="K157" s="267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239</v>
      </c>
      <c r="AU157" s="275" t="s">
        <v>85</v>
      </c>
      <c r="AV157" s="15" t="s">
        <v>83</v>
      </c>
      <c r="AW157" s="15" t="s">
        <v>32</v>
      </c>
      <c r="AX157" s="15" t="s">
        <v>76</v>
      </c>
      <c r="AY157" s="275" t="s">
        <v>232</v>
      </c>
    </row>
    <row r="158" s="13" customFormat="1">
      <c r="A158" s="13"/>
      <c r="B158" s="243"/>
      <c r="C158" s="244"/>
      <c r="D158" s="245" t="s">
        <v>239</v>
      </c>
      <c r="E158" s="246" t="s">
        <v>1</v>
      </c>
      <c r="F158" s="247" t="s">
        <v>4609</v>
      </c>
      <c r="G158" s="244"/>
      <c r="H158" s="248">
        <v>0.036999999999999998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239</v>
      </c>
      <c r="AU158" s="254" t="s">
        <v>85</v>
      </c>
      <c r="AV158" s="13" t="s">
        <v>85</v>
      </c>
      <c r="AW158" s="13" t="s">
        <v>32</v>
      </c>
      <c r="AX158" s="13" t="s">
        <v>83</v>
      </c>
      <c r="AY158" s="254" t="s">
        <v>232</v>
      </c>
    </row>
    <row r="159" s="2" customFormat="1" ht="24.15" customHeight="1">
      <c r="A159" s="39"/>
      <c r="B159" s="40"/>
      <c r="C159" s="229" t="s">
        <v>267</v>
      </c>
      <c r="D159" s="229" t="s">
        <v>234</v>
      </c>
      <c r="E159" s="230" t="s">
        <v>4610</v>
      </c>
      <c r="F159" s="231" t="s">
        <v>4611</v>
      </c>
      <c r="G159" s="232" t="s">
        <v>167</v>
      </c>
      <c r="H159" s="233">
        <v>24.172000000000001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0.0025899999999999999</v>
      </c>
      <c r="R159" s="239">
        <f>Q159*H159</f>
        <v>0.062605479999999991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237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4612</v>
      </c>
    </row>
    <row r="160" s="15" customFormat="1">
      <c r="A160" s="15"/>
      <c r="B160" s="266"/>
      <c r="C160" s="267"/>
      <c r="D160" s="245" t="s">
        <v>239</v>
      </c>
      <c r="E160" s="268" t="s">
        <v>1</v>
      </c>
      <c r="F160" s="269" t="s">
        <v>4590</v>
      </c>
      <c r="G160" s="267"/>
      <c r="H160" s="268" t="s">
        <v>1</v>
      </c>
      <c r="I160" s="270"/>
      <c r="J160" s="267"/>
      <c r="K160" s="267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239</v>
      </c>
      <c r="AU160" s="275" t="s">
        <v>85</v>
      </c>
      <c r="AV160" s="15" t="s">
        <v>83</v>
      </c>
      <c r="AW160" s="15" t="s">
        <v>32</v>
      </c>
      <c r="AX160" s="15" t="s">
        <v>76</v>
      </c>
      <c r="AY160" s="275" t="s">
        <v>232</v>
      </c>
    </row>
    <row r="161" s="13" customFormat="1">
      <c r="A161" s="13"/>
      <c r="B161" s="243"/>
      <c r="C161" s="244"/>
      <c r="D161" s="245" t="s">
        <v>239</v>
      </c>
      <c r="E161" s="246" t="s">
        <v>1</v>
      </c>
      <c r="F161" s="247" t="s">
        <v>4613</v>
      </c>
      <c r="G161" s="244"/>
      <c r="H161" s="248">
        <v>17.699999999999999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239</v>
      </c>
      <c r="AU161" s="254" t="s">
        <v>85</v>
      </c>
      <c r="AV161" s="13" t="s">
        <v>85</v>
      </c>
      <c r="AW161" s="13" t="s">
        <v>32</v>
      </c>
      <c r="AX161" s="13" t="s">
        <v>76</v>
      </c>
      <c r="AY161" s="254" t="s">
        <v>232</v>
      </c>
    </row>
    <row r="162" s="15" customFormat="1">
      <c r="A162" s="15"/>
      <c r="B162" s="266"/>
      <c r="C162" s="267"/>
      <c r="D162" s="245" t="s">
        <v>239</v>
      </c>
      <c r="E162" s="268" t="s">
        <v>1</v>
      </c>
      <c r="F162" s="269" t="s">
        <v>4592</v>
      </c>
      <c r="G162" s="267"/>
      <c r="H162" s="268" t="s">
        <v>1</v>
      </c>
      <c r="I162" s="270"/>
      <c r="J162" s="267"/>
      <c r="K162" s="267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239</v>
      </c>
      <c r="AU162" s="275" t="s">
        <v>85</v>
      </c>
      <c r="AV162" s="15" t="s">
        <v>83</v>
      </c>
      <c r="AW162" s="15" t="s">
        <v>32</v>
      </c>
      <c r="AX162" s="15" t="s">
        <v>76</v>
      </c>
      <c r="AY162" s="275" t="s">
        <v>232</v>
      </c>
    </row>
    <row r="163" s="13" customFormat="1">
      <c r="A163" s="13"/>
      <c r="B163" s="243"/>
      <c r="C163" s="244"/>
      <c r="D163" s="245" t="s">
        <v>239</v>
      </c>
      <c r="E163" s="246" t="s">
        <v>1</v>
      </c>
      <c r="F163" s="247" t="s">
        <v>4614</v>
      </c>
      <c r="G163" s="244"/>
      <c r="H163" s="248">
        <v>6.4720000000000004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239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232</v>
      </c>
    </row>
    <row r="164" s="14" customFormat="1">
      <c r="A164" s="14"/>
      <c r="B164" s="255"/>
      <c r="C164" s="256"/>
      <c r="D164" s="245" t="s">
        <v>239</v>
      </c>
      <c r="E164" s="257" t="s">
        <v>1</v>
      </c>
      <c r="F164" s="258" t="s">
        <v>258</v>
      </c>
      <c r="G164" s="256"/>
      <c r="H164" s="259">
        <v>24.172000000000001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239</v>
      </c>
      <c r="AU164" s="265" t="s">
        <v>85</v>
      </c>
      <c r="AV164" s="14" t="s">
        <v>237</v>
      </c>
      <c r="AW164" s="14" t="s">
        <v>32</v>
      </c>
      <c r="AX164" s="14" t="s">
        <v>83</v>
      </c>
      <c r="AY164" s="265" t="s">
        <v>232</v>
      </c>
    </row>
    <row r="165" s="2" customFormat="1" ht="24.15" customHeight="1">
      <c r="A165" s="39"/>
      <c r="B165" s="40"/>
      <c r="C165" s="229" t="s">
        <v>273</v>
      </c>
      <c r="D165" s="229" t="s">
        <v>234</v>
      </c>
      <c r="E165" s="230" t="s">
        <v>4615</v>
      </c>
      <c r="F165" s="231" t="s">
        <v>4616</v>
      </c>
      <c r="G165" s="232" t="s">
        <v>167</v>
      </c>
      <c r="H165" s="233">
        <v>24.172000000000001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4617</v>
      </c>
    </row>
    <row r="166" s="2" customFormat="1" ht="16.5" customHeight="1">
      <c r="A166" s="39"/>
      <c r="B166" s="40"/>
      <c r="C166" s="229" t="s">
        <v>281</v>
      </c>
      <c r="D166" s="229" t="s">
        <v>234</v>
      </c>
      <c r="E166" s="230" t="s">
        <v>4618</v>
      </c>
      <c r="F166" s="231" t="s">
        <v>4619</v>
      </c>
      <c r="G166" s="232" t="s">
        <v>329</v>
      </c>
      <c r="H166" s="233">
        <v>0.54100000000000004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1.05237</v>
      </c>
      <c r="R166" s="239">
        <f>Q166*H166</f>
        <v>0.56933217000000003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237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237</v>
      </c>
      <c r="BM166" s="241" t="s">
        <v>4620</v>
      </c>
    </row>
    <row r="167" s="15" customFormat="1">
      <c r="A167" s="15"/>
      <c r="B167" s="266"/>
      <c r="C167" s="267"/>
      <c r="D167" s="245" t="s">
        <v>239</v>
      </c>
      <c r="E167" s="268" t="s">
        <v>1</v>
      </c>
      <c r="F167" s="269" t="s">
        <v>413</v>
      </c>
      <c r="G167" s="267"/>
      <c r="H167" s="268" t="s">
        <v>1</v>
      </c>
      <c r="I167" s="270"/>
      <c r="J167" s="267"/>
      <c r="K167" s="267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239</v>
      </c>
      <c r="AU167" s="275" t="s">
        <v>85</v>
      </c>
      <c r="AV167" s="15" t="s">
        <v>83</v>
      </c>
      <c r="AW167" s="15" t="s">
        <v>32</v>
      </c>
      <c r="AX167" s="15" t="s">
        <v>76</v>
      </c>
      <c r="AY167" s="275" t="s">
        <v>232</v>
      </c>
    </row>
    <row r="168" s="15" customFormat="1">
      <c r="A168" s="15"/>
      <c r="B168" s="266"/>
      <c r="C168" s="267"/>
      <c r="D168" s="245" t="s">
        <v>239</v>
      </c>
      <c r="E168" s="268" t="s">
        <v>1</v>
      </c>
      <c r="F168" s="269" t="s">
        <v>4589</v>
      </c>
      <c r="G168" s="267"/>
      <c r="H168" s="268" t="s">
        <v>1</v>
      </c>
      <c r="I168" s="270"/>
      <c r="J168" s="267"/>
      <c r="K168" s="267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239</v>
      </c>
      <c r="AU168" s="275" t="s">
        <v>85</v>
      </c>
      <c r="AV168" s="15" t="s">
        <v>83</v>
      </c>
      <c r="AW168" s="15" t="s">
        <v>32</v>
      </c>
      <c r="AX168" s="15" t="s">
        <v>76</v>
      </c>
      <c r="AY168" s="275" t="s">
        <v>232</v>
      </c>
    </row>
    <row r="169" s="13" customFormat="1">
      <c r="A169" s="13"/>
      <c r="B169" s="243"/>
      <c r="C169" s="244"/>
      <c r="D169" s="245" t="s">
        <v>239</v>
      </c>
      <c r="E169" s="246" t="s">
        <v>1</v>
      </c>
      <c r="F169" s="247" t="s">
        <v>4621</v>
      </c>
      <c r="G169" s="244"/>
      <c r="H169" s="248">
        <v>0.42499999999999999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239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232</v>
      </c>
    </row>
    <row r="170" s="13" customFormat="1">
      <c r="A170" s="13"/>
      <c r="B170" s="243"/>
      <c r="C170" s="244"/>
      <c r="D170" s="245" t="s">
        <v>239</v>
      </c>
      <c r="E170" s="246" t="s">
        <v>1</v>
      </c>
      <c r="F170" s="247" t="s">
        <v>4622</v>
      </c>
      <c r="G170" s="244"/>
      <c r="H170" s="248">
        <v>0.11600000000000001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239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232</v>
      </c>
    </row>
    <row r="171" s="14" customFormat="1">
      <c r="A171" s="14"/>
      <c r="B171" s="255"/>
      <c r="C171" s="256"/>
      <c r="D171" s="245" t="s">
        <v>239</v>
      </c>
      <c r="E171" s="257" t="s">
        <v>1</v>
      </c>
      <c r="F171" s="258" t="s">
        <v>258</v>
      </c>
      <c r="G171" s="256"/>
      <c r="H171" s="259">
        <v>0.54100000000000004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239</v>
      </c>
      <c r="AU171" s="265" t="s">
        <v>85</v>
      </c>
      <c r="AV171" s="14" t="s">
        <v>237</v>
      </c>
      <c r="AW171" s="14" t="s">
        <v>32</v>
      </c>
      <c r="AX171" s="14" t="s">
        <v>83</v>
      </c>
      <c r="AY171" s="265" t="s">
        <v>232</v>
      </c>
    </row>
    <row r="172" s="2" customFormat="1" ht="33" customHeight="1">
      <c r="A172" s="39"/>
      <c r="B172" s="40"/>
      <c r="C172" s="229" t="s">
        <v>285</v>
      </c>
      <c r="D172" s="229" t="s">
        <v>234</v>
      </c>
      <c r="E172" s="230" t="s">
        <v>1514</v>
      </c>
      <c r="F172" s="231" t="s">
        <v>1515</v>
      </c>
      <c r="G172" s="232" t="s">
        <v>293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0.15525</v>
      </c>
      <c r="R172" s="239">
        <f>Q172*H172</f>
        <v>0.621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237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237</v>
      </c>
      <c r="BM172" s="241" t="s">
        <v>4623</v>
      </c>
    </row>
    <row r="173" s="15" customFormat="1">
      <c r="A173" s="15"/>
      <c r="B173" s="266"/>
      <c r="C173" s="267"/>
      <c r="D173" s="245" t="s">
        <v>239</v>
      </c>
      <c r="E173" s="268" t="s">
        <v>1</v>
      </c>
      <c r="F173" s="269" t="s">
        <v>1383</v>
      </c>
      <c r="G173" s="267"/>
      <c r="H173" s="268" t="s">
        <v>1</v>
      </c>
      <c r="I173" s="270"/>
      <c r="J173" s="267"/>
      <c r="K173" s="267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239</v>
      </c>
      <c r="AU173" s="275" t="s">
        <v>85</v>
      </c>
      <c r="AV173" s="15" t="s">
        <v>83</v>
      </c>
      <c r="AW173" s="15" t="s">
        <v>32</v>
      </c>
      <c r="AX173" s="15" t="s">
        <v>76</v>
      </c>
      <c r="AY173" s="275" t="s">
        <v>232</v>
      </c>
    </row>
    <row r="174" s="15" customFormat="1">
      <c r="A174" s="15"/>
      <c r="B174" s="266"/>
      <c r="C174" s="267"/>
      <c r="D174" s="245" t="s">
        <v>239</v>
      </c>
      <c r="E174" s="268" t="s">
        <v>1</v>
      </c>
      <c r="F174" s="269" t="s">
        <v>1679</v>
      </c>
      <c r="G174" s="267"/>
      <c r="H174" s="268" t="s">
        <v>1</v>
      </c>
      <c r="I174" s="270"/>
      <c r="J174" s="267"/>
      <c r="K174" s="267"/>
      <c r="L174" s="271"/>
      <c r="M174" s="272"/>
      <c r="N174" s="273"/>
      <c r="O174" s="273"/>
      <c r="P174" s="273"/>
      <c r="Q174" s="273"/>
      <c r="R174" s="273"/>
      <c r="S174" s="273"/>
      <c r="T174" s="27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5" t="s">
        <v>239</v>
      </c>
      <c r="AU174" s="275" t="s">
        <v>85</v>
      </c>
      <c r="AV174" s="15" t="s">
        <v>83</v>
      </c>
      <c r="AW174" s="15" t="s">
        <v>32</v>
      </c>
      <c r="AX174" s="15" t="s">
        <v>76</v>
      </c>
      <c r="AY174" s="275" t="s">
        <v>232</v>
      </c>
    </row>
    <row r="175" s="13" customFormat="1">
      <c r="A175" s="13"/>
      <c r="B175" s="243"/>
      <c r="C175" s="244"/>
      <c r="D175" s="245" t="s">
        <v>239</v>
      </c>
      <c r="E175" s="246" t="s">
        <v>1</v>
      </c>
      <c r="F175" s="247" t="s">
        <v>1524</v>
      </c>
      <c r="G175" s="244"/>
      <c r="H175" s="248">
        <v>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239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232</v>
      </c>
    </row>
    <row r="176" s="16" customFormat="1">
      <c r="A176" s="16"/>
      <c r="B176" s="287"/>
      <c r="C176" s="288"/>
      <c r="D176" s="245" t="s">
        <v>239</v>
      </c>
      <c r="E176" s="289" t="s">
        <v>1</v>
      </c>
      <c r="F176" s="290" t="s">
        <v>499</v>
      </c>
      <c r="G176" s="288"/>
      <c r="H176" s="291">
        <v>4</v>
      </c>
      <c r="I176" s="292"/>
      <c r="J176" s="288"/>
      <c r="K176" s="288"/>
      <c r="L176" s="293"/>
      <c r="M176" s="294"/>
      <c r="N176" s="295"/>
      <c r="O176" s="295"/>
      <c r="P176" s="295"/>
      <c r="Q176" s="295"/>
      <c r="R176" s="295"/>
      <c r="S176" s="295"/>
      <c r="T176" s="29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97" t="s">
        <v>239</v>
      </c>
      <c r="AU176" s="297" t="s">
        <v>85</v>
      </c>
      <c r="AV176" s="16" t="s">
        <v>244</v>
      </c>
      <c r="AW176" s="16" t="s">
        <v>32</v>
      </c>
      <c r="AX176" s="16" t="s">
        <v>76</v>
      </c>
      <c r="AY176" s="297" t="s">
        <v>232</v>
      </c>
    </row>
    <row r="177" s="14" customFormat="1">
      <c r="A177" s="14"/>
      <c r="B177" s="255"/>
      <c r="C177" s="256"/>
      <c r="D177" s="245" t="s">
        <v>239</v>
      </c>
      <c r="E177" s="257" t="s">
        <v>1</v>
      </c>
      <c r="F177" s="258" t="s">
        <v>258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239</v>
      </c>
      <c r="AU177" s="265" t="s">
        <v>85</v>
      </c>
      <c r="AV177" s="14" t="s">
        <v>237</v>
      </c>
      <c r="AW177" s="14" t="s">
        <v>32</v>
      </c>
      <c r="AX177" s="14" t="s">
        <v>83</v>
      </c>
      <c r="AY177" s="265" t="s">
        <v>232</v>
      </c>
    </row>
    <row r="178" s="2" customFormat="1" ht="24.15" customHeight="1">
      <c r="A178" s="39"/>
      <c r="B178" s="40"/>
      <c r="C178" s="276" t="s">
        <v>290</v>
      </c>
      <c r="D178" s="276" t="s">
        <v>485</v>
      </c>
      <c r="E178" s="277" t="s">
        <v>1530</v>
      </c>
      <c r="F178" s="278" t="s">
        <v>1531</v>
      </c>
      <c r="G178" s="279" t="s">
        <v>189</v>
      </c>
      <c r="H178" s="280">
        <v>5.2999999999999998</v>
      </c>
      <c r="I178" s="281"/>
      <c r="J178" s="282">
        <f>ROUND(I178*H178,2)</f>
        <v>0</v>
      </c>
      <c r="K178" s="283"/>
      <c r="L178" s="284"/>
      <c r="M178" s="285" t="s">
        <v>1</v>
      </c>
      <c r="N178" s="286" t="s">
        <v>41</v>
      </c>
      <c r="O178" s="92"/>
      <c r="P178" s="239">
        <f>O178*H178</f>
        <v>0</v>
      </c>
      <c r="Q178" s="239">
        <v>2.6200000000000001</v>
      </c>
      <c r="R178" s="239">
        <f>Q178*H178</f>
        <v>13.885999999999999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273</v>
      </c>
      <c r="AT178" s="241" t="s">
        <v>485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237</v>
      </c>
      <c r="BM178" s="241" t="s">
        <v>4624</v>
      </c>
    </row>
    <row r="179" s="2" customFormat="1">
      <c r="A179" s="39"/>
      <c r="B179" s="40"/>
      <c r="C179" s="41"/>
      <c r="D179" s="245" t="s">
        <v>578</v>
      </c>
      <c r="E179" s="41"/>
      <c r="F179" s="298" t="s">
        <v>1533</v>
      </c>
      <c r="G179" s="41"/>
      <c r="H179" s="41"/>
      <c r="I179" s="299"/>
      <c r="J179" s="41"/>
      <c r="K179" s="41"/>
      <c r="L179" s="45"/>
      <c r="M179" s="300"/>
      <c r="N179" s="301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578</v>
      </c>
      <c r="AU179" s="18" t="s">
        <v>85</v>
      </c>
    </row>
    <row r="180" s="15" customFormat="1">
      <c r="A180" s="15"/>
      <c r="B180" s="266"/>
      <c r="C180" s="267"/>
      <c r="D180" s="245" t="s">
        <v>239</v>
      </c>
      <c r="E180" s="268" t="s">
        <v>1</v>
      </c>
      <c r="F180" s="269" t="s">
        <v>1679</v>
      </c>
      <c r="G180" s="267"/>
      <c r="H180" s="268" t="s">
        <v>1</v>
      </c>
      <c r="I180" s="270"/>
      <c r="J180" s="267"/>
      <c r="K180" s="267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239</v>
      </c>
      <c r="AU180" s="275" t="s">
        <v>85</v>
      </c>
      <c r="AV180" s="15" t="s">
        <v>83</v>
      </c>
      <c r="AW180" s="15" t="s">
        <v>32</v>
      </c>
      <c r="AX180" s="15" t="s">
        <v>76</v>
      </c>
      <c r="AY180" s="275" t="s">
        <v>232</v>
      </c>
    </row>
    <row r="181" s="13" customFormat="1">
      <c r="A181" s="13"/>
      <c r="B181" s="243"/>
      <c r="C181" s="244"/>
      <c r="D181" s="245" t="s">
        <v>239</v>
      </c>
      <c r="E181" s="246" t="s">
        <v>1</v>
      </c>
      <c r="F181" s="247" t="s">
        <v>1541</v>
      </c>
      <c r="G181" s="244"/>
      <c r="H181" s="248">
        <v>5.2999999999999998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239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232</v>
      </c>
    </row>
    <row r="182" s="16" customFormat="1">
      <c r="A182" s="16"/>
      <c r="B182" s="287"/>
      <c r="C182" s="288"/>
      <c r="D182" s="245" t="s">
        <v>239</v>
      </c>
      <c r="E182" s="289" t="s">
        <v>1</v>
      </c>
      <c r="F182" s="290" t="s">
        <v>499</v>
      </c>
      <c r="G182" s="288"/>
      <c r="H182" s="291">
        <v>5.2999999999999998</v>
      </c>
      <c r="I182" s="292"/>
      <c r="J182" s="288"/>
      <c r="K182" s="288"/>
      <c r="L182" s="293"/>
      <c r="M182" s="294"/>
      <c r="N182" s="295"/>
      <c r="O182" s="295"/>
      <c r="P182" s="295"/>
      <c r="Q182" s="295"/>
      <c r="R182" s="295"/>
      <c r="S182" s="295"/>
      <c r="T182" s="29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97" t="s">
        <v>239</v>
      </c>
      <c r="AU182" s="297" t="s">
        <v>85</v>
      </c>
      <c r="AV182" s="16" t="s">
        <v>244</v>
      </c>
      <c r="AW182" s="16" t="s">
        <v>32</v>
      </c>
      <c r="AX182" s="16" t="s">
        <v>83</v>
      </c>
      <c r="AY182" s="297" t="s">
        <v>232</v>
      </c>
    </row>
    <row r="183" s="2" customFormat="1" ht="24.15" customHeight="1">
      <c r="A183" s="39"/>
      <c r="B183" s="40"/>
      <c r="C183" s="229" t="s">
        <v>8</v>
      </c>
      <c r="D183" s="229" t="s">
        <v>234</v>
      </c>
      <c r="E183" s="230" t="s">
        <v>1557</v>
      </c>
      <c r="F183" s="231" t="s">
        <v>1558</v>
      </c>
      <c r="G183" s="232" t="s">
        <v>329</v>
      </c>
      <c r="H183" s="233">
        <v>0.029999999999999999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1.0384</v>
      </c>
      <c r="R183" s="239">
        <f>Q183*H183</f>
        <v>0.031151999999999999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237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237</v>
      </c>
      <c r="BM183" s="241" t="s">
        <v>4625</v>
      </c>
    </row>
    <row r="184" s="15" customFormat="1">
      <c r="A184" s="15"/>
      <c r="B184" s="266"/>
      <c r="C184" s="267"/>
      <c r="D184" s="245" t="s">
        <v>239</v>
      </c>
      <c r="E184" s="268" t="s">
        <v>1</v>
      </c>
      <c r="F184" s="269" t="s">
        <v>1553</v>
      </c>
      <c r="G184" s="267"/>
      <c r="H184" s="268" t="s">
        <v>1</v>
      </c>
      <c r="I184" s="270"/>
      <c r="J184" s="267"/>
      <c r="K184" s="267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239</v>
      </c>
      <c r="AU184" s="275" t="s">
        <v>85</v>
      </c>
      <c r="AV184" s="15" t="s">
        <v>83</v>
      </c>
      <c r="AW184" s="15" t="s">
        <v>32</v>
      </c>
      <c r="AX184" s="15" t="s">
        <v>76</v>
      </c>
      <c r="AY184" s="275" t="s">
        <v>232</v>
      </c>
    </row>
    <row r="185" s="15" customFormat="1">
      <c r="A185" s="15"/>
      <c r="B185" s="266"/>
      <c r="C185" s="267"/>
      <c r="D185" s="245" t="s">
        <v>239</v>
      </c>
      <c r="E185" s="268" t="s">
        <v>1</v>
      </c>
      <c r="F185" s="269" t="s">
        <v>1679</v>
      </c>
      <c r="G185" s="267"/>
      <c r="H185" s="268" t="s">
        <v>1</v>
      </c>
      <c r="I185" s="270"/>
      <c r="J185" s="267"/>
      <c r="K185" s="267"/>
      <c r="L185" s="271"/>
      <c r="M185" s="272"/>
      <c r="N185" s="273"/>
      <c r="O185" s="273"/>
      <c r="P185" s="273"/>
      <c r="Q185" s="273"/>
      <c r="R185" s="273"/>
      <c r="S185" s="273"/>
      <c r="T185" s="27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5" t="s">
        <v>239</v>
      </c>
      <c r="AU185" s="275" t="s">
        <v>85</v>
      </c>
      <c r="AV185" s="15" t="s">
        <v>83</v>
      </c>
      <c r="AW185" s="15" t="s">
        <v>32</v>
      </c>
      <c r="AX185" s="15" t="s">
        <v>76</v>
      </c>
      <c r="AY185" s="275" t="s">
        <v>232</v>
      </c>
    </row>
    <row r="186" s="13" customFormat="1">
      <c r="A186" s="13"/>
      <c r="B186" s="243"/>
      <c r="C186" s="244"/>
      <c r="D186" s="245" t="s">
        <v>239</v>
      </c>
      <c r="E186" s="246" t="s">
        <v>1</v>
      </c>
      <c r="F186" s="247" t="s">
        <v>4626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239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232</v>
      </c>
    </row>
    <row r="187" s="14" customFormat="1">
      <c r="A187" s="14"/>
      <c r="B187" s="255"/>
      <c r="C187" s="256"/>
      <c r="D187" s="245" t="s">
        <v>239</v>
      </c>
      <c r="E187" s="257" t="s">
        <v>1</v>
      </c>
      <c r="F187" s="258" t="s">
        <v>258</v>
      </c>
      <c r="G187" s="256"/>
      <c r="H187" s="259">
        <v>0.029999999999999999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239</v>
      </c>
      <c r="AU187" s="265" t="s">
        <v>85</v>
      </c>
      <c r="AV187" s="14" t="s">
        <v>237</v>
      </c>
      <c r="AW187" s="14" t="s">
        <v>32</v>
      </c>
      <c r="AX187" s="14" t="s">
        <v>83</v>
      </c>
      <c r="AY187" s="265" t="s">
        <v>232</v>
      </c>
    </row>
    <row r="188" s="2" customFormat="1" ht="16.5" customHeight="1">
      <c r="A188" s="39"/>
      <c r="B188" s="40"/>
      <c r="C188" s="229" t="s">
        <v>302</v>
      </c>
      <c r="D188" s="229" t="s">
        <v>234</v>
      </c>
      <c r="E188" s="230" t="s">
        <v>1550</v>
      </c>
      <c r="F188" s="231" t="s">
        <v>1551</v>
      </c>
      <c r="G188" s="232" t="s">
        <v>189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2.6446800000000001</v>
      </c>
      <c r="R188" s="239">
        <f>Q188*H188</f>
        <v>2.6446800000000001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237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237</v>
      </c>
      <c r="BM188" s="241" t="s">
        <v>4627</v>
      </c>
    </row>
    <row r="189" s="15" customFormat="1">
      <c r="A189" s="15"/>
      <c r="B189" s="266"/>
      <c r="C189" s="267"/>
      <c r="D189" s="245" t="s">
        <v>239</v>
      </c>
      <c r="E189" s="268" t="s">
        <v>1</v>
      </c>
      <c r="F189" s="269" t="s">
        <v>1679</v>
      </c>
      <c r="G189" s="267"/>
      <c r="H189" s="268" t="s">
        <v>1</v>
      </c>
      <c r="I189" s="270"/>
      <c r="J189" s="267"/>
      <c r="K189" s="267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239</v>
      </c>
      <c r="AU189" s="275" t="s">
        <v>85</v>
      </c>
      <c r="AV189" s="15" t="s">
        <v>83</v>
      </c>
      <c r="AW189" s="15" t="s">
        <v>32</v>
      </c>
      <c r="AX189" s="15" t="s">
        <v>76</v>
      </c>
      <c r="AY189" s="275" t="s">
        <v>232</v>
      </c>
    </row>
    <row r="190" s="13" customFormat="1">
      <c r="A190" s="13"/>
      <c r="B190" s="243"/>
      <c r="C190" s="244"/>
      <c r="D190" s="245" t="s">
        <v>239</v>
      </c>
      <c r="E190" s="246" t="s">
        <v>1</v>
      </c>
      <c r="F190" s="247" t="s">
        <v>4628</v>
      </c>
      <c r="G190" s="244"/>
      <c r="H190" s="248">
        <v>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239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232</v>
      </c>
    </row>
    <row r="191" s="14" customFormat="1">
      <c r="A191" s="14"/>
      <c r="B191" s="255"/>
      <c r="C191" s="256"/>
      <c r="D191" s="245" t="s">
        <v>239</v>
      </c>
      <c r="E191" s="257" t="s">
        <v>1</v>
      </c>
      <c r="F191" s="258" t="s">
        <v>258</v>
      </c>
      <c r="G191" s="256"/>
      <c r="H191" s="259">
        <v>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239</v>
      </c>
      <c r="AU191" s="265" t="s">
        <v>85</v>
      </c>
      <c r="AV191" s="14" t="s">
        <v>237</v>
      </c>
      <c r="AW191" s="14" t="s">
        <v>32</v>
      </c>
      <c r="AX191" s="14" t="s">
        <v>83</v>
      </c>
      <c r="AY191" s="265" t="s">
        <v>232</v>
      </c>
    </row>
    <row r="192" s="2" customFormat="1" ht="49.05" customHeight="1">
      <c r="A192" s="39"/>
      <c r="B192" s="40"/>
      <c r="C192" s="229" t="s">
        <v>455</v>
      </c>
      <c r="D192" s="229" t="s">
        <v>234</v>
      </c>
      <c r="E192" s="230" t="s">
        <v>4629</v>
      </c>
      <c r="F192" s="231" t="s">
        <v>4630</v>
      </c>
      <c r="G192" s="232" t="s">
        <v>329</v>
      </c>
      <c r="H192" s="233">
        <v>37.856000000000002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1</v>
      </c>
      <c r="R192" s="239">
        <f>Q192*H192</f>
        <v>37.856000000000002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237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237</v>
      </c>
      <c r="BM192" s="241" t="s">
        <v>4631</v>
      </c>
    </row>
    <row r="193" s="13" customFormat="1">
      <c r="A193" s="13"/>
      <c r="B193" s="243"/>
      <c r="C193" s="244"/>
      <c r="D193" s="245" t="s">
        <v>239</v>
      </c>
      <c r="E193" s="246" t="s">
        <v>1</v>
      </c>
      <c r="F193" s="247" t="s">
        <v>4632</v>
      </c>
      <c r="G193" s="244"/>
      <c r="H193" s="248">
        <v>11.07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239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232</v>
      </c>
    </row>
    <row r="194" s="13" customFormat="1">
      <c r="A194" s="13"/>
      <c r="B194" s="243"/>
      <c r="C194" s="244"/>
      <c r="D194" s="245" t="s">
        <v>239</v>
      </c>
      <c r="E194" s="246" t="s">
        <v>1</v>
      </c>
      <c r="F194" s="247" t="s">
        <v>4633</v>
      </c>
      <c r="G194" s="244"/>
      <c r="H194" s="248">
        <v>1.0940000000000001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239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232</v>
      </c>
    </row>
    <row r="195" s="13" customFormat="1">
      <c r="A195" s="13"/>
      <c r="B195" s="243"/>
      <c r="C195" s="244"/>
      <c r="D195" s="245" t="s">
        <v>239</v>
      </c>
      <c r="E195" s="246" t="s">
        <v>1</v>
      </c>
      <c r="F195" s="247" t="s">
        <v>4634</v>
      </c>
      <c r="G195" s="244"/>
      <c r="H195" s="248">
        <v>0.159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239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232</v>
      </c>
    </row>
    <row r="196" s="13" customFormat="1">
      <c r="A196" s="13"/>
      <c r="B196" s="243"/>
      <c r="C196" s="244"/>
      <c r="D196" s="245" t="s">
        <v>239</v>
      </c>
      <c r="E196" s="246" t="s">
        <v>1</v>
      </c>
      <c r="F196" s="247" t="s">
        <v>4635</v>
      </c>
      <c r="G196" s="244"/>
      <c r="H196" s="248">
        <v>21.385999999999999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239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232</v>
      </c>
    </row>
    <row r="197" s="13" customFormat="1">
      <c r="A197" s="13"/>
      <c r="B197" s="243"/>
      <c r="C197" s="244"/>
      <c r="D197" s="245" t="s">
        <v>239</v>
      </c>
      <c r="E197" s="246" t="s">
        <v>1</v>
      </c>
      <c r="F197" s="247" t="s">
        <v>4636</v>
      </c>
      <c r="G197" s="244"/>
      <c r="H197" s="248">
        <v>4.1470000000000002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239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232</v>
      </c>
    </row>
    <row r="198" s="14" customFormat="1">
      <c r="A198" s="14"/>
      <c r="B198" s="255"/>
      <c r="C198" s="256"/>
      <c r="D198" s="245" t="s">
        <v>239</v>
      </c>
      <c r="E198" s="257" t="s">
        <v>1</v>
      </c>
      <c r="F198" s="258" t="s">
        <v>258</v>
      </c>
      <c r="G198" s="256"/>
      <c r="H198" s="259">
        <v>37.856000000000002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239</v>
      </c>
      <c r="AU198" s="265" t="s">
        <v>85</v>
      </c>
      <c r="AV198" s="14" t="s">
        <v>237</v>
      </c>
      <c r="AW198" s="14" t="s">
        <v>32</v>
      </c>
      <c r="AX198" s="14" t="s">
        <v>83</v>
      </c>
      <c r="AY198" s="265" t="s">
        <v>232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237</v>
      </c>
      <c r="F199" s="227" t="s">
        <v>465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SUM(P200:P282)</f>
        <v>0</v>
      </c>
      <c r="Q199" s="221"/>
      <c r="R199" s="222">
        <f>SUM(R200:R282)</f>
        <v>666.07341379999991</v>
      </c>
      <c r="S199" s="221"/>
      <c r="T199" s="223">
        <f>SUM(T200:T282)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83</v>
      </c>
      <c r="AT199" s="225" t="s">
        <v>75</v>
      </c>
      <c r="AU199" s="225" t="s">
        <v>83</v>
      </c>
      <c r="AY199" s="224" t="s">
        <v>232</v>
      </c>
      <c r="BK199" s="226">
        <f>SUM(BK200:BK282)</f>
        <v>0</v>
      </c>
    </row>
    <row r="200" s="2" customFormat="1" ht="33" customHeight="1">
      <c r="A200" s="39"/>
      <c r="B200" s="40"/>
      <c r="C200" s="229" t="s">
        <v>311</v>
      </c>
      <c r="D200" s="229" t="s">
        <v>234</v>
      </c>
      <c r="E200" s="230" t="s">
        <v>1563</v>
      </c>
      <c r="F200" s="231" t="s">
        <v>1564</v>
      </c>
      <c r="G200" s="232" t="s">
        <v>293</v>
      </c>
      <c r="H200" s="233">
        <v>7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0.12901000000000001</v>
      </c>
      <c r="R200" s="239">
        <f>Q200*H200</f>
        <v>0.90307000000000004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237</v>
      </c>
      <c r="AT200" s="241" t="s">
        <v>234</v>
      </c>
      <c r="AU200" s="241" t="s">
        <v>85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237</v>
      </c>
      <c r="BM200" s="241" t="s">
        <v>4637</v>
      </c>
    </row>
    <row r="201" s="15" customFormat="1">
      <c r="A201" s="15"/>
      <c r="B201" s="266"/>
      <c r="C201" s="267"/>
      <c r="D201" s="245" t="s">
        <v>239</v>
      </c>
      <c r="E201" s="268" t="s">
        <v>1</v>
      </c>
      <c r="F201" s="269" t="s">
        <v>1679</v>
      </c>
      <c r="G201" s="267"/>
      <c r="H201" s="268" t="s">
        <v>1</v>
      </c>
      <c r="I201" s="270"/>
      <c r="J201" s="267"/>
      <c r="K201" s="267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239</v>
      </c>
      <c r="AU201" s="275" t="s">
        <v>85</v>
      </c>
      <c r="AV201" s="15" t="s">
        <v>83</v>
      </c>
      <c r="AW201" s="15" t="s">
        <v>32</v>
      </c>
      <c r="AX201" s="15" t="s">
        <v>76</v>
      </c>
      <c r="AY201" s="275" t="s">
        <v>232</v>
      </c>
    </row>
    <row r="202" s="15" customFormat="1">
      <c r="A202" s="15"/>
      <c r="B202" s="266"/>
      <c r="C202" s="267"/>
      <c r="D202" s="245" t="s">
        <v>239</v>
      </c>
      <c r="E202" s="268" t="s">
        <v>1</v>
      </c>
      <c r="F202" s="269" t="s">
        <v>1567</v>
      </c>
      <c r="G202" s="267"/>
      <c r="H202" s="268" t="s">
        <v>1</v>
      </c>
      <c r="I202" s="270"/>
      <c r="J202" s="267"/>
      <c r="K202" s="267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239</v>
      </c>
      <c r="AU202" s="275" t="s">
        <v>85</v>
      </c>
      <c r="AV202" s="15" t="s">
        <v>83</v>
      </c>
      <c r="AW202" s="15" t="s">
        <v>32</v>
      </c>
      <c r="AX202" s="15" t="s">
        <v>76</v>
      </c>
      <c r="AY202" s="275" t="s">
        <v>232</v>
      </c>
    </row>
    <row r="203" s="13" customFormat="1">
      <c r="A203" s="13"/>
      <c r="B203" s="243"/>
      <c r="C203" s="244"/>
      <c r="D203" s="245" t="s">
        <v>239</v>
      </c>
      <c r="E203" s="246" t="s">
        <v>1</v>
      </c>
      <c r="F203" s="247" t="s">
        <v>259</v>
      </c>
      <c r="G203" s="244"/>
      <c r="H203" s="248">
        <v>6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239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232</v>
      </c>
    </row>
    <row r="204" s="13" customFormat="1">
      <c r="A204" s="13"/>
      <c r="B204" s="243"/>
      <c r="C204" s="244"/>
      <c r="D204" s="245" t="s">
        <v>239</v>
      </c>
      <c r="E204" s="246" t="s">
        <v>1</v>
      </c>
      <c r="F204" s="247" t="s">
        <v>83</v>
      </c>
      <c r="G204" s="244"/>
      <c r="H204" s="248">
        <v>1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239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232</v>
      </c>
    </row>
    <row r="205" s="16" customFormat="1">
      <c r="A205" s="16"/>
      <c r="B205" s="287"/>
      <c r="C205" s="288"/>
      <c r="D205" s="245" t="s">
        <v>239</v>
      </c>
      <c r="E205" s="289" t="s">
        <v>1</v>
      </c>
      <c r="F205" s="290" t="s">
        <v>499</v>
      </c>
      <c r="G205" s="288"/>
      <c r="H205" s="291">
        <v>7</v>
      </c>
      <c r="I205" s="292"/>
      <c r="J205" s="288"/>
      <c r="K205" s="288"/>
      <c r="L205" s="293"/>
      <c r="M205" s="294"/>
      <c r="N205" s="295"/>
      <c r="O205" s="295"/>
      <c r="P205" s="295"/>
      <c r="Q205" s="295"/>
      <c r="R205" s="295"/>
      <c r="S205" s="295"/>
      <c r="T205" s="29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7" t="s">
        <v>239</v>
      </c>
      <c r="AU205" s="297" t="s">
        <v>85</v>
      </c>
      <c r="AV205" s="16" t="s">
        <v>244</v>
      </c>
      <c r="AW205" s="16" t="s">
        <v>32</v>
      </c>
      <c r="AX205" s="16" t="s">
        <v>76</v>
      </c>
      <c r="AY205" s="297" t="s">
        <v>232</v>
      </c>
    </row>
    <row r="206" s="14" customFormat="1">
      <c r="A206" s="14"/>
      <c r="B206" s="255"/>
      <c r="C206" s="256"/>
      <c r="D206" s="245" t="s">
        <v>239</v>
      </c>
      <c r="E206" s="257" t="s">
        <v>1</v>
      </c>
      <c r="F206" s="258" t="s">
        <v>258</v>
      </c>
      <c r="G206" s="256"/>
      <c r="H206" s="259">
        <v>7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239</v>
      </c>
      <c r="AU206" s="265" t="s">
        <v>85</v>
      </c>
      <c r="AV206" s="14" t="s">
        <v>237</v>
      </c>
      <c r="AW206" s="14" t="s">
        <v>32</v>
      </c>
      <c r="AX206" s="14" t="s">
        <v>83</v>
      </c>
      <c r="AY206" s="265" t="s">
        <v>232</v>
      </c>
    </row>
    <row r="207" s="2" customFormat="1" ht="24.15" customHeight="1">
      <c r="A207" s="39"/>
      <c r="B207" s="40"/>
      <c r="C207" s="276" t="s">
        <v>316</v>
      </c>
      <c r="D207" s="276" t="s">
        <v>485</v>
      </c>
      <c r="E207" s="277" t="s">
        <v>1574</v>
      </c>
      <c r="F207" s="278" t="s">
        <v>1575</v>
      </c>
      <c r="G207" s="279" t="s">
        <v>164</v>
      </c>
      <c r="H207" s="280">
        <v>32.700000000000003</v>
      </c>
      <c r="I207" s="281"/>
      <c r="J207" s="282">
        <f>ROUND(I207*H207,2)</f>
        <v>0</v>
      </c>
      <c r="K207" s="283"/>
      <c r="L207" s="284"/>
      <c r="M207" s="285" t="s">
        <v>1</v>
      </c>
      <c r="N207" s="286" t="s">
        <v>41</v>
      </c>
      <c r="O207" s="92"/>
      <c r="P207" s="239">
        <f>O207*H207</f>
        <v>0</v>
      </c>
      <c r="Q207" s="239">
        <v>0.41299999999999998</v>
      </c>
      <c r="R207" s="239">
        <f>Q207*H207</f>
        <v>13.505100000000001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273</v>
      </c>
      <c r="AT207" s="241" t="s">
        <v>485</v>
      </c>
      <c r="AU207" s="241" t="s">
        <v>85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237</v>
      </c>
      <c r="BM207" s="241" t="s">
        <v>4638</v>
      </c>
    </row>
    <row r="208" s="15" customFormat="1">
      <c r="A208" s="15"/>
      <c r="B208" s="266"/>
      <c r="C208" s="267"/>
      <c r="D208" s="245" t="s">
        <v>239</v>
      </c>
      <c r="E208" s="268" t="s">
        <v>1</v>
      </c>
      <c r="F208" s="269" t="s">
        <v>1679</v>
      </c>
      <c r="G208" s="267"/>
      <c r="H208" s="268" t="s">
        <v>1</v>
      </c>
      <c r="I208" s="270"/>
      <c r="J208" s="267"/>
      <c r="K208" s="267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239</v>
      </c>
      <c r="AU208" s="275" t="s">
        <v>85</v>
      </c>
      <c r="AV208" s="15" t="s">
        <v>83</v>
      </c>
      <c r="AW208" s="15" t="s">
        <v>32</v>
      </c>
      <c r="AX208" s="15" t="s">
        <v>76</v>
      </c>
      <c r="AY208" s="275" t="s">
        <v>232</v>
      </c>
    </row>
    <row r="209" s="13" customFormat="1">
      <c r="A209" s="13"/>
      <c r="B209" s="243"/>
      <c r="C209" s="244"/>
      <c r="D209" s="245" t="s">
        <v>239</v>
      </c>
      <c r="E209" s="246" t="s">
        <v>1</v>
      </c>
      <c r="F209" s="247" t="s">
        <v>4639</v>
      </c>
      <c r="G209" s="244"/>
      <c r="H209" s="248">
        <v>30.199999999999999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239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232</v>
      </c>
    </row>
    <row r="210" s="13" customFormat="1">
      <c r="A210" s="13"/>
      <c r="B210" s="243"/>
      <c r="C210" s="244"/>
      <c r="D210" s="245" t="s">
        <v>239</v>
      </c>
      <c r="E210" s="246" t="s">
        <v>1</v>
      </c>
      <c r="F210" s="247" t="s">
        <v>776</v>
      </c>
      <c r="G210" s="244"/>
      <c r="H210" s="248">
        <v>2.5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239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232</v>
      </c>
    </row>
    <row r="211" s="16" customFormat="1">
      <c r="A211" s="16"/>
      <c r="B211" s="287"/>
      <c r="C211" s="288"/>
      <c r="D211" s="245" t="s">
        <v>239</v>
      </c>
      <c r="E211" s="289" t="s">
        <v>1</v>
      </c>
      <c r="F211" s="290" t="s">
        <v>499</v>
      </c>
      <c r="G211" s="288"/>
      <c r="H211" s="291">
        <v>32.700000000000003</v>
      </c>
      <c r="I211" s="292"/>
      <c r="J211" s="288"/>
      <c r="K211" s="288"/>
      <c r="L211" s="293"/>
      <c r="M211" s="294"/>
      <c r="N211" s="295"/>
      <c r="O211" s="295"/>
      <c r="P211" s="295"/>
      <c r="Q211" s="295"/>
      <c r="R211" s="295"/>
      <c r="S211" s="295"/>
      <c r="T211" s="29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7" t="s">
        <v>239</v>
      </c>
      <c r="AU211" s="297" t="s">
        <v>85</v>
      </c>
      <c r="AV211" s="16" t="s">
        <v>244</v>
      </c>
      <c r="AW211" s="16" t="s">
        <v>32</v>
      </c>
      <c r="AX211" s="16" t="s">
        <v>76</v>
      </c>
      <c r="AY211" s="297" t="s">
        <v>232</v>
      </c>
    </row>
    <row r="212" s="14" customFormat="1">
      <c r="A212" s="14"/>
      <c r="B212" s="255"/>
      <c r="C212" s="256"/>
      <c r="D212" s="245" t="s">
        <v>239</v>
      </c>
      <c r="E212" s="257" t="s">
        <v>1</v>
      </c>
      <c r="F212" s="258" t="s">
        <v>258</v>
      </c>
      <c r="G212" s="256"/>
      <c r="H212" s="259">
        <v>32.700000000000003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239</v>
      </c>
      <c r="AU212" s="265" t="s">
        <v>85</v>
      </c>
      <c r="AV212" s="14" t="s">
        <v>237</v>
      </c>
      <c r="AW212" s="14" t="s">
        <v>32</v>
      </c>
      <c r="AX212" s="14" t="s">
        <v>83</v>
      </c>
      <c r="AY212" s="265" t="s">
        <v>232</v>
      </c>
    </row>
    <row r="213" s="2" customFormat="1" ht="21.75" customHeight="1">
      <c r="A213" s="39"/>
      <c r="B213" s="40"/>
      <c r="C213" s="229" t="s">
        <v>321</v>
      </c>
      <c r="D213" s="229" t="s">
        <v>234</v>
      </c>
      <c r="E213" s="230" t="s">
        <v>1672</v>
      </c>
      <c r="F213" s="231" t="s">
        <v>1673</v>
      </c>
      <c r="G213" s="232" t="s">
        <v>293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0.29304999999999998</v>
      </c>
      <c r="R213" s="239">
        <f>Q213*H213</f>
        <v>0.29304999999999998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237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237</v>
      </c>
      <c r="BM213" s="241" t="s">
        <v>4640</v>
      </c>
    </row>
    <row r="214" s="15" customFormat="1">
      <c r="A214" s="15"/>
      <c r="B214" s="266"/>
      <c r="C214" s="267"/>
      <c r="D214" s="245" t="s">
        <v>239</v>
      </c>
      <c r="E214" s="268" t="s">
        <v>1</v>
      </c>
      <c r="F214" s="269" t="s">
        <v>1553</v>
      </c>
      <c r="G214" s="267"/>
      <c r="H214" s="268" t="s">
        <v>1</v>
      </c>
      <c r="I214" s="270"/>
      <c r="J214" s="267"/>
      <c r="K214" s="267"/>
      <c r="L214" s="271"/>
      <c r="M214" s="272"/>
      <c r="N214" s="273"/>
      <c r="O214" s="273"/>
      <c r="P214" s="273"/>
      <c r="Q214" s="273"/>
      <c r="R214" s="273"/>
      <c r="S214" s="273"/>
      <c r="T214" s="27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5" t="s">
        <v>239</v>
      </c>
      <c r="AU214" s="275" t="s">
        <v>85</v>
      </c>
      <c r="AV214" s="15" t="s">
        <v>83</v>
      </c>
      <c r="AW214" s="15" t="s">
        <v>32</v>
      </c>
      <c r="AX214" s="15" t="s">
        <v>76</v>
      </c>
      <c r="AY214" s="275" t="s">
        <v>232</v>
      </c>
    </row>
    <row r="215" s="15" customFormat="1">
      <c r="A215" s="15"/>
      <c r="B215" s="266"/>
      <c r="C215" s="267"/>
      <c r="D215" s="245" t="s">
        <v>239</v>
      </c>
      <c r="E215" s="268" t="s">
        <v>1</v>
      </c>
      <c r="F215" s="269" t="s">
        <v>1679</v>
      </c>
      <c r="G215" s="267"/>
      <c r="H215" s="268" t="s">
        <v>1</v>
      </c>
      <c r="I215" s="270"/>
      <c r="J215" s="267"/>
      <c r="K215" s="267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239</v>
      </c>
      <c r="AU215" s="275" t="s">
        <v>85</v>
      </c>
      <c r="AV215" s="15" t="s">
        <v>83</v>
      </c>
      <c r="AW215" s="15" t="s">
        <v>32</v>
      </c>
      <c r="AX215" s="15" t="s">
        <v>76</v>
      </c>
      <c r="AY215" s="275" t="s">
        <v>232</v>
      </c>
    </row>
    <row r="216" s="13" customFormat="1">
      <c r="A216" s="13"/>
      <c r="B216" s="243"/>
      <c r="C216" s="244"/>
      <c r="D216" s="245" t="s">
        <v>239</v>
      </c>
      <c r="E216" s="246" t="s">
        <v>1</v>
      </c>
      <c r="F216" s="247" t="s">
        <v>4641</v>
      </c>
      <c r="G216" s="244"/>
      <c r="H216" s="248">
        <v>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239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232</v>
      </c>
    </row>
    <row r="217" s="14" customFormat="1">
      <c r="A217" s="14"/>
      <c r="B217" s="255"/>
      <c r="C217" s="256"/>
      <c r="D217" s="245" t="s">
        <v>239</v>
      </c>
      <c r="E217" s="257" t="s">
        <v>1</v>
      </c>
      <c r="F217" s="258" t="s">
        <v>258</v>
      </c>
      <c r="G217" s="256"/>
      <c r="H217" s="259">
        <v>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239</v>
      </c>
      <c r="AU217" s="265" t="s">
        <v>85</v>
      </c>
      <c r="AV217" s="14" t="s">
        <v>237</v>
      </c>
      <c r="AW217" s="14" t="s">
        <v>32</v>
      </c>
      <c r="AX217" s="14" t="s">
        <v>83</v>
      </c>
      <c r="AY217" s="265" t="s">
        <v>232</v>
      </c>
    </row>
    <row r="218" s="2" customFormat="1" ht="24.15" customHeight="1">
      <c r="A218" s="39"/>
      <c r="B218" s="40"/>
      <c r="C218" s="276" t="s">
        <v>326</v>
      </c>
      <c r="D218" s="276" t="s">
        <v>485</v>
      </c>
      <c r="E218" s="277" t="s">
        <v>1676</v>
      </c>
      <c r="F218" s="278" t="s">
        <v>1677</v>
      </c>
      <c r="G218" s="279" t="s">
        <v>189</v>
      </c>
      <c r="H218" s="280">
        <v>1</v>
      </c>
      <c r="I218" s="281"/>
      <c r="J218" s="282">
        <f>ROUND(I218*H218,2)</f>
        <v>0</v>
      </c>
      <c r="K218" s="283"/>
      <c r="L218" s="284"/>
      <c r="M218" s="285" t="s">
        <v>1</v>
      </c>
      <c r="N218" s="286" t="s">
        <v>41</v>
      </c>
      <c r="O218" s="92"/>
      <c r="P218" s="239">
        <f>O218*H218</f>
        <v>0</v>
      </c>
      <c r="Q218" s="239">
        <v>2.6000000000000001</v>
      </c>
      <c r="R218" s="239">
        <f>Q218*H218</f>
        <v>2.6000000000000001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273</v>
      </c>
      <c r="AT218" s="241" t="s">
        <v>485</v>
      </c>
      <c r="AU218" s="241" t="s">
        <v>85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237</v>
      </c>
      <c r="BM218" s="241" t="s">
        <v>4642</v>
      </c>
    </row>
    <row r="219" s="15" customFormat="1">
      <c r="A219" s="15"/>
      <c r="B219" s="266"/>
      <c r="C219" s="267"/>
      <c r="D219" s="245" t="s">
        <v>239</v>
      </c>
      <c r="E219" s="268" t="s">
        <v>1</v>
      </c>
      <c r="F219" s="269" t="s">
        <v>1553</v>
      </c>
      <c r="G219" s="267"/>
      <c r="H219" s="268" t="s">
        <v>1</v>
      </c>
      <c r="I219" s="270"/>
      <c r="J219" s="267"/>
      <c r="K219" s="267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239</v>
      </c>
      <c r="AU219" s="275" t="s">
        <v>85</v>
      </c>
      <c r="AV219" s="15" t="s">
        <v>83</v>
      </c>
      <c r="AW219" s="15" t="s">
        <v>32</v>
      </c>
      <c r="AX219" s="15" t="s">
        <v>76</v>
      </c>
      <c r="AY219" s="275" t="s">
        <v>232</v>
      </c>
    </row>
    <row r="220" s="15" customFormat="1">
      <c r="A220" s="15"/>
      <c r="B220" s="266"/>
      <c r="C220" s="267"/>
      <c r="D220" s="245" t="s">
        <v>239</v>
      </c>
      <c r="E220" s="268" t="s">
        <v>1</v>
      </c>
      <c r="F220" s="269" t="s">
        <v>1679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239</v>
      </c>
      <c r="AU220" s="275" t="s">
        <v>85</v>
      </c>
      <c r="AV220" s="15" t="s">
        <v>83</v>
      </c>
      <c r="AW220" s="15" t="s">
        <v>32</v>
      </c>
      <c r="AX220" s="15" t="s">
        <v>76</v>
      </c>
      <c r="AY220" s="275" t="s">
        <v>232</v>
      </c>
    </row>
    <row r="221" s="13" customFormat="1">
      <c r="A221" s="13"/>
      <c r="B221" s="243"/>
      <c r="C221" s="244"/>
      <c r="D221" s="245" t="s">
        <v>239</v>
      </c>
      <c r="E221" s="246" t="s">
        <v>1</v>
      </c>
      <c r="F221" s="247" t="s">
        <v>1680</v>
      </c>
      <c r="G221" s="244"/>
      <c r="H221" s="248">
        <v>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239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232</v>
      </c>
    </row>
    <row r="222" s="14" customFormat="1">
      <c r="A222" s="14"/>
      <c r="B222" s="255"/>
      <c r="C222" s="256"/>
      <c r="D222" s="245" t="s">
        <v>239</v>
      </c>
      <c r="E222" s="257" t="s">
        <v>1</v>
      </c>
      <c r="F222" s="258" t="s">
        <v>258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239</v>
      </c>
      <c r="AU222" s="265" t="s">
        <v>85</v>
      </c>
      <c r="AV222" s="14" t="s">
        <v>237</v>
      </c>
      <c r="AW222" s="14" t="s">
        <v>32</v>
      </c>
      <c r="AX222" s="14" t="s">
        <v>83</v>
      </c>
      <c r="AY222" s="265" t="s">
        <v>232</v>
      </c>
    </row>
    <row r="223" s="2" customFormat="1" ht="16.5" customHeight="1">
      <c r="A223" s="39"/>
      <c r="B223" s="40"/>
      <c r="C223" s="229" t="s">
        <v>332</v>
      </c>
      <c r="D223" s="229" t="s">
        <v>234</v>
      </c>
      <c r="E223" s="230" t="s">
        <v>4643</v>
      </c>
      <c r="F223" s="231" t="s">
        <v>4644</v>
      </c>
      <c r="G223" s="232" t="s">
        <v>189</v>
      </c>
      <c r="H223" s="233">
        <v>186.50200000000001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2.5020099999999998</v>
      </c>
      <c r="R223" s="239">
        <f>Q223*H223</f>
        <v>466.62986902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237</v>
      </c>
      <c r="AT223" s="241" t="s">
        <v>234</v>
      </c>
      <c r="AU223" s="241" t="s">
        <v>85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237</v>
      </c>
      <c r="BM223" s="241" t="s">
        <v>4645</v>
      </c>
    </row>
    <row r="224" s="15" customFormat="1">
      <c r="A224" s="15"/>
      <c r="B224" s="266"/>
      <c r="C224" s="267"/>
      <c r="D224" s="245" t="s">
        <v>239</v>
      </c>
      <c r="E224" s="268" t="s">
        <v>1</v>
      </c>
      <c r="F224" s="269" t="s">
        <v>4646</v>
      </c>
      <c r="G224" s="267"/>
      <c r="H224" s="268" t="s">
        <v>1</v>
      </c>
      <c r="I224" s="270"/>
      <c r="J224" s="267"/>
      <c r="K224" s="267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239</v>
      </c>
      <c r="AU224" s="275" t="s">
        <v>85</v>
      </c>
      <c r="AV224" s="15" t="s">
        <v>83</v>
      </c>
      <c r="AW224" s="15" t="s">
        <v>32</v>
      </c>
      <c r="AX224" s="15" t="s">
        <v>76</v>
      </c>
      <c r="AY224" s="275" t="s">
        <v>232</v>
      </c>
    </row>
    <row r="225" s="13" customFormat="1">
      <c r="A225" s="13"/>
      <c r="B225" s="243"/>
      <c r="C225" s="244"/>
      <c r="D225" s="245" t="s">
        <v>239</v>
      </c>
      <c r="E225" s="246" t="s">
        <v>1</v>
      </c>
      <c r="F225" s="247" t="s">
        <v>4647</v>
      </c>
      <c r="G225" s="244"/>
      <c r="H225" s="248">
        <v>115.776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239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232</v>
      </c>
    </row>
    <row r="226" s="13" customFormat="1">
      <c r="A226" s="13"/>
      <c r="B226" s="243"/>
      <c r="C226" s="244"/>
      <c r="D226" s="245" t="s">
        <v>239</v>
      </c>
      <c r="E226" s="246" t="s">
        <v>1</v>
      </c>
      <c r="F226" s="247" t="s">
        <v>4648</v>
      </c>
      <c r="G226" s="244"/>
      <c r="H226" s="248">
        <v>7.6079999999999997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239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232</v>
      </c>
    </row>
    <row r="227" s="15" customFormat="1">
      <c r="A227" s="15"/>
      <c r="B227" s="266"/>
      <c r="C227" s="267"/>
      <c r="D227" s="245" t="s">
        <v>239</v>
      </c>
      <c r="E227" s="268" t="s">
        <v>1</v>
      </c>
      <c r="F227" s="269" t="s">
        <v>4649</v>
      </c>
      <c r="G227" s="267"/>
      <c r="H227" s="268" t="s">
        <v>1</v>
      </c>
      <c r="I227" s="270"/>
      <c r="J227" s="267"/>
      <c r="K227" s="267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239</v>
      </c>
      <c r="AU227" s="275" t="s">
        <v>85</v>
      </c>
      <c r="AV227" s="15" t="s">
        <v>83</v>
      </c>
      <c r="AW227" s="15" t="s">
        <v>32</v>
      </c>
      <c r="AX227" s="15" t="s">
        <v>76</v>
      </c>
      <c r="AY227" s="275" t="s">
        <v>232</v>
      </c>
    </row>
    <row r="228" s="13" customFormat="1">
      <c r="A228" s="13"/>
      <c r="B228" s="243"/>
      <c r="C228" s="244"/>
      <c r="D228" s="245" t="s">
        <v>239</v>
      </c>
      <c r="E228" s="246" t="s">
        <v>1</v>
      </c>
      <c r="F228" s="247" t="s">
        <v>4650</v>
      </c>
      <c r="G228" s="244"/>
      <c r="H228" s="248">
        <v>63.118000000000002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239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232</v>
      </c>
    </row>
    <row r="229" s="14" customFormat="1">
      <c r="A229" s="14"/>
      <c r="B229" s="255"/>
      <c r="C229" s="256"/>
      <c r="D229" s="245" t="s">
        <v>239</v>
      </c>
      <c r="E229" s="257" t="s">
        <v>1</v>
      </c>
      <c r="F229" s="258" t="s">
        <v>258</v>
      </c>
      <c r="G229" s="256"/>
      <c r="H229" s="259">
        <v>186.50200000000001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239</v>
      </c>
      <c r="AU229" s="265" t="s">
        <v>85</v>
      </c>
      <c r="AV229" s="14" t="s">
        <v>237</v>
      </c>
      <c r="AW229" s="14" t="s">
        <v>32</v>
      </c>
      <c r="AX229" s="14" t="s">
        <v>83</v>
      </c>
      <c r="AY229" s="265" t="s">
        <v>232</v>
      </c>
    </row>
    <row r="230" s="2" customFormat="1" ht="24.15" customHeight="1">
      <c r="A230" s="39"/>
      <c r="B230" s="40"/>
      <c r="C230" s="229" t="s">
        <v>340</v>
      </c>
      <c r="D230" s="229" t="s">
        <v>234</v>
      </c>
      <c r="E230" s="230" t="s">
        <v>4651</v>
      </c>
      <c r="F230" s="231" t="s">
        <v>4652</v>
      </c>
      <c r="G230" s="232" t="s">
        <v>167</v>
      </c>
      <c r="H230" s="233">
        <v>317.32999999999998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0.0053299999999999997</v>
      </c>
      <c r="R230" s="239">
        <f>Q230*H230</f>
        <v>1.6913688999999998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237</v>
      </c>
      <c r="AT230" s="241" t="s">
        <v>234</v>
      </c>
      <c r="AU230" s="241" t="s">
        <v>85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237</v>
      </c>
      <c r="BM230" s="241" t="s">
        <v>4653</v>
      </c>
    </row>
    <row r="231" s="13" customFormat="1">
      <c r="A231" s="13"/>
      <c r="B231" s="243"/>
      <c r="C231" s="244"/>
      <c r="D231" s="245" t="s">
        <v>239</v>
      </c>
      <c r="E231" s="246" t="s">
        <v>1</v>
      </c>
      <c r="F231" s="247" t="s">
        <v>4654</v>
      </c>
      <c r="G231" s="244"/>
      <c r="H231" s="248">
        <v>317.32999999999998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239</v>
      </c>
      <c r="AU231" s="254" t="s">
        <v>85</v>
      </c>
      <c r="AV231" s="13" t="s">
        <v>85</v>
      </c>
      <c r="AW231" s="13" t="s">
        <v>32</v>
      </c>
      <c r="AX231" s="13" t="s">
        <v>83</v>
      </c>
      <c r="AY231" s="254" t="s">
        <v>232</v>
      </c>
    </row>
    <row r="232" s="2" customFormat="1" ht="24.15" customHeight="1">
      <c r="A232" s="39"/>
      <c r="B232" s="40"/>
      <c r="C232" s="229" t="s">
        <v>345</v>
      </c>
      <c r="D232" s="229" t="s">
        <v>234</v>
      </c>
      <c r="E232" s="230" t="s">
        <v>4655</v>
      </c>
      <c r="F232" s="231" t="s">
        <v>4656</v>
      </c>
      <c r="G232" s="232" t="s">
        <v>167</v>
      </c>
      <c r="H232" s="233">
        <v>317.32999999999998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237</v>
      </c>
      <c r="AT232" s="241" t="s">
        <v>234</v>
      </c>
      <c r="AU232" s="241" t="s">
        <v>85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237</v>
      </c>
      <c r="BM232" s="241" t="s">
        <v>4657</v>
      </c>
    </row>
    <row r="233" s="2" customFormat="1" ht="24.15" customHeight="1">
      <c r="A233" s="39"/>
      <c r="B233" s="40"/>
      <c r="C233" s="229" t="s">
        <v>7</v>
      </c>
      <c r="D233" s="229" t="s">
        <v>234</v>
      </c>
      <c r="E233" s="230" t="s">
        <v>4658</v>
      </c>
      <c r="F233" s="231" t="s">
        <v>4659</v>
      </c>
      <c r="G233" s="232" t="s">
        <v>167</v>
      </c>
      <c r="H233" s="233">
        <v>330.78800000000001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0.0055199999999999997</v>
      </c>
      <c r="R233" s="239">
        <f>Q233*H233</f>
        <v>1.8259497599999999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237</v>
      </c>
      <c r="AT233" s="241" t="s">
        <v>234</v>
      </c>
      <c r="AU233" s="241" t="s">
        <v>85</v>
      </c>
      <c r="AY233" s="18" t="s">
        <v>232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237</v>
      </c>
      <c r="BM233" s="241" t="s">
        <v>4660</v>
      </c>
    </row>
    <row r="234" s="13" customFormat="1">
      <c r="A234" s="13"/>
      <c r="B234" s="243"/>
      <c r="C234" s="244"/>
      <c r="D234" s="245" t="s">
        <v>239</v>
      </c>
      <c r="E234" s="246" t="s">
        <v>1</v>
      </c>
      <c r="F234" s="247" t="s">
        <v>4661</v>
      </c>
      <c r="G234" s="244"/>
      <c r="H234" s="248">
        <v>330.78800000000001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239</v>
      </c>
      <c r="AU234" s="254" t="s">
        <v>85</v>
      </c>
      <c r="AV234" s="13" t="s">
        <v>85</v>
      </c>
      <c r="AW234" s="13" t="s">
        <v>32</v>
      </c>
      <c r="AX234" s="13" t="s">
        <v>83</v>
      </c>
      <c r="AY234" s="254" t="s">
        <v>232</v>
      </c>
    </row>
    <row r="235" s="2" customFormat="1" ht="24.15" customHeight="1">
      <c r="A235" s="39"/>
      <c r="B235" s="40"/>
      <c r="C235" s="229" t="s">
        <v>359</v>
      </c>
      <c r="D235" s="229" t="s">
        <v>234</v>
      </c>
      <c r="E235" s="230" t="s">
        <v>4662</v>
      </c>
      <c r="F235" s="231" t="s">
        <v>4663</v>
      </c>
      <c r="G235" s="232" t="s">
        <v>167</v>
      </c>
      <c r="H235" s="233">
        <v>330.78800000000001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237</v>
      </c>
      <c r="AT235" s="241" t="s">
        <v>234</v>
      </c>
      <c r="AU235" s="241" t="s">
        <v>85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237</v>
      </c>
      <c r="BM235" s="241" t="s">
        <v>4664</v>
      </c>
    </row>
    <row r="236" s="2" customFormat="1" ht="24.15" customHeight="1">
      <c r="A236" s="39"/>
      <c r="B236" s="40"/>
      <c r="C236" s="229" t="s">
        <v>365</v>
      </c>
      <c r="D236" s="229" t="s">
        <v>234</v>
      </c>
      <c r="E236" s="230" t="s">
        <v>4665</v>
      </c>
      <c r="F236" s="231" t="s">
        <v>4666</v>
      </c>
      <c r="G236" s="232" t="s">
        <v>167</v>
      </c>
      <c r="H236" s="233">
        <v>317.32999999999998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0.00088000000000000003</v>
      </c>
      <c r="R236" s="239">
        <f>Q236*H236</f>
        <v>0.27925040000000001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237</v>
      </c>
      <c r="AT236" s="241" t="s">
        <v>234</v>
      </c>
      <c r="AU236" s="241" t="s">
        <v>85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237</v>
      </c>
      <c r="BM236" s="241" t="s">
        <v>4667</v>
      </c>
    </row>
    <row r="237" s="2" customFormat="1" ht="24.15" customHeight="1">
      <c r="A237" s="39"/>
      <c r="B237" s="40"/>
      <c r="C237" s="229" t="s">
        <v>374</v>
      </c>
      <c r="D237" s="229" t="s">
        <v>234</v>
      </c>
      <c r="E237" s="230" t="s">
        <v>4668</v>
      </c>
      <c r="F237" s="231" t="s">
        <v>4669</v>
      </c>
      <c r="G237" s="232" t="s">
        <v>167</v>
      </c>
      <c r="H237" s="233">
        <v>317.32999999999998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237</v>
      </c>
      <c r="AT237" s="241" t="s">
        <v>234</v>
      </c>
      <c r="AU237" s="241" t="s">
        <v>85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237</v>
      </c>
      <c r="BM237" s="241" t="s">
        <v>4670</v>
      </c>
    </row>
    <row r="238" s="2" customFormat="1" ht="24.15" customHeight="1">
      <c r="A238" s="39"/>
      <c r="B238" s="40"/>
      <c r="C238" s="229" t="s">
        <v>379</v>
      </c>
      <c r="D238" s="229" t="s">
        <v>234</v>
      </c>
      <c r="E238" s="230" t="s">
        <v>4671</v>
      </c>
      <c r="F238" s="231" t="s">
        <v>4672</v>
      </c>
      <c r="G238" s="232" t="s">
        <v>167</v>
      </c>
      <c r="H238" s="233">
        <v>330.78800000000001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0.001</v>
      </c>
      <c r="R238" s="239">
        <f>Q238*H238</f>
        <v>0.33078800000000003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237</v>
      </c>
      <c r="AT238" s="241" t="s">
        <v>234</v>
      </c>
      <c r="AU238" s="241" t="s">
        <v>85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237</v>
      </c>
      <c r="BM238" s="241" t="s">
        <v>4673</v>
      </c>
    </row>
    <row r="239" s="2" customFormat="1" ht="24.15" customHeight="1">
      <c r="A239" s="39"/>
      <c r="B239" s="40"/>
      <c r="C239" s="229" t="s">
        <v>384</v>
      </c>
      <c r="D239" s="229" t="s">
        <v>234</v>
      </c>
      <c r="E239" s="230" t="s">
        <v>4674</v>
      </c>
      <c r="F239" s="231" t="s">
        <v>4675</v>
      </c>
      <c r="G239" s="232" t="s">
        <v>167</v>
      </c>
      <c r="H239" s="233">
        <v>330.78800000000001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237</v>
      </c>
      <c r="AT239" s="241" t="s">
        <v>234</v>
      </c>
      <c r="AU239" s="241" t="s">
        <v>85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237</v>
      </c>
      <c r="BM239" s="241" t="s">
        <v>4676</v>
      </c>
    </row>
    <row r="240" s="2" customFormat="1" ht="33" customHeight="1">
      <c r="A240" s="39"/>
      <c r="B240" s="40"/>
      <c r="C240" s="229" t="s">
        <v>389</v>
      </c>
      <c r="D240" s="229" t="s">
        <v>234</v>
      </c>
      <c r="E240" s="230" t="s">
        <v>1695</v>
      </c>
      <c r="F240" s="231" t="s">
        <v>1696</v>
      </c>
      <c r="G240" s="232" t="s">
        <v>293</v>
      </c>
      <c r="H240" s="233">
        <v>5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0.030269999999999998</v>
      </c>
      <c r="R240" s="239">
        <f>Q240*H240</f>
        <v>0.15134999999999999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237</v>
      </c>
      <c r="AT240" s="241" t="s">
        <v>234</v>
      </c>
      <c r="AU240" s="241" t="s">
        <v>85</v>
      </c>
      <c r="AY240" s="18" t="s">
        <v>232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237</v>
      </c>
      <c r="BM240" s="241" t="s">
        <v>4677</v>
      </c>
    </row>
    <row r="241" s="15" customFormat="1">
      <c r="A241" s="15"/>
      <c r="B241" s="266"/>
      <c r="C241" s="267"/>
      <c r="D241" s="245" t="s">
        <v>239</v>
      </c>
      <c r="E241" s="268" t="s">
        <v>1</v>
      </c>
      <c r="F241" s="269" t="s">
        <v>1383</v>
      </c>
      <c r="G241" s="267"/>
      <c r="H241" s="268" t="s">
        <v>1</v>
      </c>
      <c r="I241" s="270"/>
      <c r="J241" s="267"/>
      <c r="K241" s="267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239</v>
      </c>
      <c r="AU241" s="275" t="s">
        <v>85</v>
      </c>
      <c r="AV241" s="15" t="s">
        <v>83</v>
      </c>
      <c r="AW241" s="15" t="s">
        <v>32</v>
      </c>
      <c r="AX241" s="15" t="s">
        <v>76</v>
      </c>
      <c r="AY241" s="275" t="s">
        <v>232</v>
      </c>
    </row>
    <row r="242" s="15" customFormat="1">
      <c r="A242" s="15"/>
      <c r="B242" s="266"/>
      <c r="C242" s="267"/>
      <c r="D242" s="245" t="s">
        <v>239</v>
      </c>
      <c r="E242" s="268" t="s">
        <v>1</v>
      </c>
      <c r="F242" s="269" t="s">
        <v>1679</v>
      </c>
      <c r="G242" s="267"/>
      <c r="H242" s="268" t="s">
        <v>1</v>
      </c>
      <c r="I242" s="270"/>
      <c r="J242" s="267"/>
      <c r="K242" s="267"/>
      <c r="L242" s="271"/>
      <c r="M242" s="272"/>
      <c r="N242" s="273"/>
      <c r="O242" s="273"/>
      <c r="P242" s="273"/>
      <c r="Q242" s="273"/>
      <c r="R242" s="273"/>
      <c r="S242" s="273"/>
      <c r="T242" s="27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5" t="s">
        <v>239</v>
      </c>
      <c r="AU242" s="275" t="s">
        <v>85</v>
      </c>
      <c r="AV242" s="15" t="s">
        <v>83</v>
      </c>
      <c r="AW242" s="15" t="s">
        <v>32</v>
      </c>
      <c r="AX242" s="15" t="s">
        <v>76</v>
      </c>
      <c r="AY242" s="275" t="s">
        <v>232</v>
      </c>
    </row>
    <row r="243" s="13" customFormat="1">
      <c r="A243" s="13"/>
      <c r="B243" s="243"/>
      <c r="C243" s="244"/>
      <c r="D243" s="245" t="s">
        <v>239</v>
      </c>
      <c r="E243" s="246" t="s">
        <v>1</v>
      </c>
      <c r="F243" s="247" t="s">
        <v>4678</v>
      </c>
      <c r="G243" s="244"/>
      <c r="H243" s="248">
        <v>5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239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232</v>
      </c>
    </row>
    <row r="244" s="16" customFormat="1">
      <c r="A244" s="16"/>
      <c r="B244" s="287"/>
      <c r="C244" s="288"/>
      <c r="D244" s="245" t="s">
        <v>239</v>
      </c>
      <c r="E244" s="289" t="s">
        <v>1</v>
      </c>
      <c r="F244" s="290" t="s">
        <v>499</v>
      </c>
      <c r="G244" s="288"/>
      <c r="H244" s="291">
        <v>5</v>
      </c>
      <c r="I244" s="292"/>
      <c r="J244" s="288"/>
      <c r="K244" s="288"/>
      <c r="L244" s="293"/>
      <c r="M244" s="294"/>
      <c r="N244" s="295"/>
      <c r="O244" s="295"/>
      <c r="P244" s="295"/>
      <c r="Q244" s="295"/>
      <c r="R244" s="295"/>
      <c r="S244" s="295"/>
      <c r="T244" s="29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7" t="s">
        <v>239</v>
      </c>
      <c r="AU244" s="297" t="s">
        <v>85</v>
      </c>
      <c r="AV244" s="16" t="s">
        <v>244</v>
      </c>
      <c r="AW244" s="16" t="s">
        <v>32</v>
      </c>
      <c r="AX244" s="16" t="s">
        <v>76</v>
      </c>
      <c r="AY244" s="297" t="s">
        <v>232</v>
      </c>
    </row>
    <row r="245" s="14" customFormat="1">
      <c r="A245" s="14"/>
      <c r="B245" s="255"/>
      <c r="C245" s="256"/>
      <c r="D245" s="245" t="s">
        <v>239</v>
      </c>
      <c r="E245" s="257" t="s">
        <v>1</v>
      </c>
      <c r="F245" s="258" t="s">
        <v>258</v>
      </c>
      <c r="G245" s="256"/>
      <c r="H245" s="259">
        <v>5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239</v>
      </c>
      <c r="AU245" s="265" t="s">
        <v>85</v>
      </c>
      <c r="AV245" s="14" t="s">
        <v>237</v>
      </c>
      <c r="AW245" s="14" t="s">
        <v>32</v>
      </c>
      <c r="AX245" s="14" t="s">
        <v>83</v>
      </c>
      <c r="AY245" s="265" t="s">
        <v>232</v>
      </c>
    </row>
    <row r="246" s="2" customFormat="1" ht="24.15" customHeight="1">
      <c r="A246" s="39"/>
      <c r="B246" s="40"/>
      <c r="C246" s="276" t="s">
        <v>395</v>
      </c>
      <c r="D246" s="276" t="s">
        <v>485</v>
      </c>
      <c r="E246" s="277" t="s">
        <v>1692</v>
      </c>
      <c r="F246" s="278" t="s">
        <v>1693</v>
      </c>
      <c r="G246" s="279" t="s">
        <v>189</v>
      </c>
      <c r="H246" s="280">
        <v>3.7000000000000002</v>
      </c>
      <c r="I246" s="281"/>
      <c r="J246" s="282">
        <f>ROUND(I246*H246,2)</f>
        <v>0</v>
      </c>
      <c r="K246" s="283"/>
      <c r="L246" s="284"/>
      <c r="M246" s="285" t="s">
        <v>1</v>
      </c>
      <c r="N246" s="286" t="s">
        <v>41</v>
      </c>
      <c r="O246" s="92"/>
      <c r="P246" s="239">
        <f>O246*H246</f>
        <v>0</v>
      </c>
      <c r="Q246" s="239">
        <v>2.6499999999999999</v>
      </c>
      <c r="R246" s="239">
        <f>Q246*H246</f>
        <v>9.8049999999999997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273</v>
      </c>
      <c r="AT246" s="241" t="s">
        <v>485</v>
      </c>
      <c r="AU246" s="241" t="s">
        <v>85</v>
      </c>
      <c r="AY246" s="18" t="s">
        <v>232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237</v>
      </c>
      <c r="BM246" s="241" t="s">
        <v>4679</v>
      </c>
    </row>
    <row r="247" s="2" customFormat="1">
      <c r="A247" s="39"/>
      <c r="B247" s="40"/>
      <c r="C247" s="41"/>
      <c r="D247" s="245" t="s">
        <v>578</v>
      </c>
      <c r="E247" s="41"/>
      <c r="F247" s="298" t="s">
        <v>1482</v>
      </c>
      <c r="G247" s="41"/>
      <c r="H247" s="41"/>
      <c r="I247" s="299"/>
      <c r="J247" s="41"/>
      <c r="K247" s="41"/>
      <c r="L247" s="45"/>
      <c r="M247" s="300"/>
      <c r="N247" s="301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578</v>
      </c>
      <c r="AU247" s="18" t="s">
        <v>85</v>
      </c>
    </row>
    <row r="248" s="15" customFormat="1">
      <c r="A248" s="15"/>
      <c r="B248" s="266"/>
      <c r="C248" s="267"/>
      <c r="D248" s="245" t="s">
        <v>239</v>
      </c>
      <c r="E248" s="268" t="s">
        <v>1</v>
      </c>
      <c r="F248" s="269" t="s">
        <v>1383</v>
      </c>
      <c r="G248" s="267"/>
      <c r="H248" s="268" t="s">
        <v>1</v>
      </c>
      <c r="I248" s="270"/>
      <c r="J248" s="267"/>
      <c r="K248" s="267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239</v>
      </c>
      <c r="AU248" s="275" t="s">
        <v>85</v>
      </c>
      <c r="AV248" s="15" t="s">
        <v>83</v>
      </c>
      <c r="AW248" s="15" t="s">
        <v>32</v>
      </c>
      <c r="AX248" s="15" t="s">
        <v>76</v>
      </c>
      <c r="AY248" s="275" t="s">
        <v>232</v>
      </c>
    </row>
    <row r="249" s="15" customFormat="1">
      <c r="A249" s="15"/>
      <c r="B249" s="266"/>
      <c r="C249" s="267"/>
      <c r="D249" s="245" t="s">
        <v>239</v>
      </c>
      <c r="E249" s="268" t="s">
        <v>1</v>
      </c>
      <c r="F249" s="269" t="s">
        <v>1679</v>
      </c>
      <c r="G249" s="267"/>
      <c r="H249" s="268" t="s">
        <v>1</v>
      </c>
      <c r="I249" s="270"/>
      <c r="J249" s="267"/>
      <c r="K249" s="267"/>
      <c r="L249" s="271"/>
      <c r="M249" s="272"/>
      <c r="N249" s="273"/>
      <c r="O249" s="273"/>
      <c r="P249" s="273"/>
      <c r="Q249" s="273"/>
      <c r="R249" s="273"/>
      <c r="S249" s="273"/>
      <c r="T249" s="27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5" t="s">
        <v>239</v>
      </c>
      <c r="AU249" s="275" t="s">
        <v>85</v>
      </c>
      <c r="AV249" s="15" t="s">
        <v>83</v>
      </c>
      <c r="AW249" s="15" t="s">
        <v>32</v>
      </c>
      <c r="AX249" s="15" t="s">
        <v>76</v>
      </c>
      <c r="AY249" s="275" t="s">
        <v>232</v>
      </c>
    </row>
    <row r="250" s="13" customFormat="1">
      <c r="A250" s="13"/>
      <c r="B250" s="243"/>
      <c r="C250" s="244"/>
      <c r="D250" s="245" t="s">
        <v>239</v>
      </c>
      <c r="E250" s="246" t="s">
        <v>1</v>
      </c>
      <c r="F250" s="247" t="s">
        <v>4680</v>
      </c>
      <c r="G250" s="244"/>
      <c r="H250" s="248">
        <v>3.7000000000000002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239</v>
      </c>
      <c r="AU250" s="254" t="s">
        <v>85</v>
      </c>
      <c r="AV250" s="13" t="s">
        <v>85</v>
      </c>
      <c r="AW250" s="13" t="s">
        <v>32</v>
      </c>
      <c r="AX250" s="13" t="s">
        <v>76</v>
      </c>
      <c r="AY250" s="254" t="s">
        <v>232</v>
      </c>
    </row>
    <row r="251" s="14" customFormat="1">
      <c r="A251" s="14"/>
      <c r="B251" s="255"/>
      <c r="C251" s="256"/>
      <c r="D251" s="245" t="s">
        <v>239</v>
      </c>
      <c r="E251" s="257" t="s">
        <v>1</v>
      </c>
      <c r="F251" s="258" t="s">
        <v>258</v>
      </c>
      <c r="G251" s="256"/>
      <c r="H251" s="259">
        <v>3.7000000000000002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239</v>
      </c>
      <c r="AU251" s="265" t="s">
        <v>85</v>
      </c>
      <c r="AV251" s="14" t="s">
        <v>237</v>
      </c>
      <c r="AW251" s="14" t="s">
        <v>32</v>
      </c>
      <c r="AX251" s="14" t="s">
        <v>83</v>
      </c>
      <c r="AY251" s="265" t="s">
        <v>232</v>
      </c>
    </row>
    <row r="252" s="2" customFormat="1" ht="16.5" customHeight="1">
      <c r="A252" s="39"/>
      <c r="B252" s="40"/>
      <c r="C252" s="229" t="s">
        <v>401</v>
      </c>
      <c r="D252" s="229" t="s">
        <v>234</v>
      </c>
      <c r="E252" s="230" t="s">
        <v>4681</v>
      </c>
      <c r="F252" s="231" t="s">
        <v>4682</v>
      </c>
      <c r="G252" s="232" t="s">
        <v>189</v>
      </c>
      <c r="H252" s="233">
        <v>53.747999999999998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2.5019399999999998</v>
      </c>
      <c r="R252" s="239">
        <f>Q252*H252</f>
        <v>134.47427112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237</v>
      </c>
      <c r="AT252" s="241" t="s">
        <v>234</v>
      </c>
      <c r="AU252" s="241" t="s">
        <v>85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237</v>
      </c>
      <c r="BM252" s="241" t="s">
        <v>4683</v>
      </c>
    </row>
    <row r="253" s="15" customFormat="1">
      <c r="A253" s="15"/>
      <c r="B253" s="266"/>
      <c r="C253" s="267"/>
      <c r="D253" s="245" t="s">
        <v>239</v>
      </c>
      <c r="E253" s="268" t="s">
        <v>1</v>
      </c>
      <c r="F253" s="269" t="s">
        <v>4684</v>
      </c>
      <c r="G253" s="267"/>
      <c r="H253" s="268" t="s">
        <v>1</v>
      </c>
      <c r="I253" s="270"/>
      <c r="J253" s="267"/>
      <c r="K253" s="267"/>
      <c r="L253" s="271"/>
      <c r="M253" s="272"/>
      <c r="N253" s="273"/>
      <c r="O253" s="273"/>
      <c r="P253" s="273"/>
      <c r="Q253" s="273"/>
      <c r="R253" s="273"/>
      <c r="S253" s="273"/>
      <c r="T253" s="27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5" t="s">
        <v>239</v>
      </c>
      <c r="AU253" s="275" t="s">
        <v>85</v>
      </c>
      <c r="AV253" s="15" t="s">
        <v>83</v>
      </c>
      <c r="AW253" s="15" t="s">
        <v>32</v>
      </c>
      <c r="AX253" s="15" t="s">
        <v>76</v>
      </c>
      <c r="AY253" s="275" t="s">
        <v>232</v>
      </c>
    </row>
    <row r="254" s="13" customFormat="1">
      <c r="A254" s="13"/>
      <c r="B254" s="243"/>
      <c r="C254" s="244"/>
      <c r="D254" s="245" t="s">
        <v>239</v>
      </c>
      <c r="E254" s="246" t="s">
        <v>1</v>
      </c>
      <c r="F254" s="247" t="s">
        <v>4685</v>
      </c>
      <c r="G254" s="244"/>
      <c r="H254" s="248">
        <v>32.508000000000003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239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232</v>
      </c>
    </row>
    <row r="255" s="13" customFormat="1">
      <c r="A255" s="13"/>
      <c r="B255" s="243"/>
      <c r="C255" s="244"/>
      <c r="D255" s="245" t="s">
        <v>239</v>
      </c>
      <c r="E255" s="246" t="s">
        <v>1</v>
      </c>
      <c r="F255" s="247" t="s">
        <v>4686</v>
      </c>
      <c r="G255" s="244"/>
      <c r="H255" s="248">
        <v>3.024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239</v>
      </c>
      <c r="AU255" s="254" t="s">
        <v>85</v>
      </c>
      <c r="AV255" s="13" t="s">
        <v>85</v>
      </c>
      <c r="AW255" s="13" t="s">
        <v>32</v>
      </c>
      <c r="AX255" s="13" t="s">
        <v>76</v>
      </c>
      <c r="AY255" s="254" t="s">
        <v>232</v>
      </c>
    </row>
    <row r="256" s="15" customFormat="1">
      <c r="A256" s="15"/>
      <c r="B256" s="266"/>
      <c r="C256" s="267"/>
      <c r="D256" s="245" t="s">
        <v>239</v>
      </c>
      <c r="E256" s="268" t="s">
        <v>1</v>
      </c>
      <c r="F256" s="269" t="s">
        <v>4687</v>
      </c>
      <c r="G256" s="267"/>
      <c r="H256" s="268" t="s">
        <v>1</v>
      </c>
      <c r="I256" s="270"/>
      <c r="J256" s="267"/>
      <c r="K256" s="267"/>
      <c r="L256" s="271"/>
      <c r="M256" s="272"/>
      <c r="N256" s="273"/>
      <c r="O256" s="273"/>
      <c r="P256" s="273"/>
      <c r="Q256" s="273"/>
      <c r="R256" s="273"/>
      <c r="S256" s="273"/>
      <c r="T256" s="27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5" t="s">
        <v>239</v>
      </c>
      <c r="AU256" s="275" t="s">
        <v>85</v>
      </c>
      <c r="AV256" s="15" t="s">
        <v>83</v>
      </c>
      <c r="AW256" s="15" t="s">
        <v>32</v>
      </c>
      <c r="AX256" s="15" t="s">
        <v>76</v>
      </c>
      <c r="AY256" s="275" t="s">
        <v>232</v>
      </c>
    </row>
    <row r="257" s="13" customFormat="1">
      <c r="A257" s="13"/>
      <c r="B257" s="243"/>
      <c r="C257" s="244"/>
      <c r="D257" s="245" t="s">
        <v>239</v>
      </c>
      <c r="E257" s="246" t="s">
        <v>1</v>
      </c>
      <c r="F257" s="247" t="s">
        <v>4688</v>
      </c>
      <c r="G257" s="244"/>
      <c r="H257" s="248">
        <v>18.216000000000001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239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232</v>
      </c>
    </row>
    <row r="258" s="14" customFormat="1">
      <c r="A258" s="14"/>
      <c r="B258" s="255"/>
      <c r="C258" s="256"/>
      <c r="D258" s="245" t="s">
        <v>239</v>
      </c>
      <c r="E258" s="257" t="s">
        <v>1</v>
      </c>
      <c r="F258" s="258" t="s">
        <v>258</v>
      </c>
      <c r="G258" s="256"/>
      <c r="H258" s="259">
        <v>53.747999999999998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239</v>
      </c>
      <c r="AU258" s="265" t="s">
        <v>85</v>
      </c>
      <c r="AV258" s="14" t="s">
        <v>237</v>
      </c>
      <c r="AW258" s="14" t="s">
        <v>32</v>
      </c>
      <c r="AX258" s="14" t="s">
        <v>83</v>
      </c>
      <c r="AY258" s="265" t="s">
        <v>232</v>
      </c>
    </row>
    <row r="259" s="2" customFormat="1" ht="24.15" customHeight="1">
      <c r="A259" s="39"/>
      <c r="B259" s="40"/>
      <c r="C259" s="229" t="s">
        <v>405</v>
      </c>
      <c r="D259" s="229" t="s">
        <v>234</v>
      </c>
      <c r="E259" s="230" t="s">
        <v>4689</v>
      </c>
      <c r="F259" s="231" t="s">
        <v>4690</v>
      </c>
      <c r="G259" s="232" t="s">
        <v>167</v>
      </c>
      <c r="H259" s="233">
        <v>143.03999999999999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0.0046499999999999996</v>
      </c>
      <c r="R259" s="239">
        <f>Q259*H259</f>
        <v>0.66513599999999995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237</v>
      </c>
      <c r="AT259" s="241" t="s">
        <v>234</v>
      </c>
      <c r="AU259" s="241" t="s">
        <v>85</v>
      </c>
      <c r="AY259" s="18" t="s">
        <v>232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237</v>
      </c>
      <c r="BM259" s="241" t="s">
        <v>4691</v>
      </c>
    </row>
    <row r="260" s="15" customFormat="1">
      <c r="A260" s="15"/>
      <c r="B260" s="266"/>
      <c r="C260" s="267"/>
      <c r="D260" s="245" t="s">
        <v>239</v>
      </c>
      <c r="E260" s="268" t="s">
        <v>1</v>
      </c>
      <c r="F260" s="269" t="s">
        <v>4684</v>
      </c>
      <c r="G260" s="267"/>
      <c r="H260" s="268" t="s">
        <v>1</v>
      </c>
      <c r="I260" s="270"/>
      <c r="J260" s="267"/>
      <c r="K260" s="267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239</v>
      </c>
      <c r="AU260" s="275" t="s">
        <v>85</v>
      </c>
      <c r="AV260" s="15" t="s">
        <v>83</v>
      </c>
      <c r="AW260" s="15" t="s">
        <v>32</v>
      </c>
      <c r="AX260" s="15" t="s">
        <v>76</v>
      </c>
      <c r="AY260" s="275" t="s">
        <v>232</v>
      </c>
    </row>
    <row r="261" s="13" customFormat="1">
      <c r="A261" s="13"/>
      <c r="B261" s="243"/>
      <c r="C261" s="244"/>
      <c r="D261" s="245" t="s">
        <v>239</v>
      </c>
      <c r="E261" s="246" t="s">
        <v>1</v>
      </c>
      <c r="F261" s="247" t="s">
        <v>4692</v>
      </c>
      <c r="G261" s="244"/>
      <c r="H261" s="248">
        <v>72.239999999999995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239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232</v>
      </c>
    </row>
    <row r="262" s="13" customFormat="1">
      <c r="A262" s="13"/>
      <c r="B262" s="243"/>
      <c r="C262" s="244"/>
      <c r="D262" s="245" t="s">
        <v>239</v>
      </c>
      <c r="E262" s="246" t="s">
        <v>1</v>
      </c>
      <c r="F262" s="247" t="s">
        <v>4693</v>
      </c>
      <c r="G262" s="244"/>
      <c r="H262" s="248">
        <v>10.08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239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232</v>
      </c>
    </row>
    <row r="263" s="15" customFormat="1">
      <c r="A263" s="15"/>
      <c r="B263" s="266"/>
      <c r="C263" s="267"/>
      <c r="D263" s="245" t="s">
        <v>239</v>
      </c>
      <c r="E263" s="268" t="s">
        <v>1</v>
      </c>
      <c r="F263" s="269" t="s">
        <v>4687</v>
      </c>
      <c r="G263" s="267"/>
      <c r="H263" s="268" t="s">
        <v>1</v>
      </c>
      <c r="I263" s="270"/>
      <c r="J263" s="267"/>
      <c r="K263" s="267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239</v>
      </c>
      <c r="AU263" s="275" t="s">
        <v>85</v>
      </c>
      <c r="AV263" s="15" t="s">
        <v>83</v>
      </c>
      <c r="AW263" s="15" t="s">
        <v>32</v>
      </c>
      <c r="AX263" s="15" t="s">
        <v>76</v>
      </c>
      <c r="AY263" s="275" t="s">
        <v>232</v>
      </c>
    </row>
    <row r="264" s="13" customFormat="1">
      <c r="A264" s="13"/>
      <c r="B264" s="243"/>
      <c r="C264" s="244"/>
      <c r="D264" s="245" t="s">
        <v>239</v>
      </c>
      <c r="E264" s="246" t="s">
        <v>1</v>
      </c>
      <c r="F264" s="247" t="s">
        <v>4694</v>
      </c>
      <c r="G264" s="244"/>
      <c r="H264" s="248">
        <v>60.719999999999999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239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232</v>
      </c>
    </row>
    <row r="265" s="14" customFormat="1">
      <c r="A265" s="14"/>
      <c r="B265" s="255"/>
      <c r="C265" s="256"/>
      <c r="D265" s="245" t="s">
        <v>239</v>
      </c>
      <c r="E265" s="257" t="s">
        <v>1</v>
      </c>
      <c r="F265" s="258" t="s">
        <v>258</v>
      </c>
      <c r="G265" s="256"/>
      <c r="H265" s="259">
        <v>143.03999999999999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239</v>
      </c>
      <c r="AU265" s="265" t="s">
        <v>85</v>
      </c>
      <c r="AV265" s="14" t="s">
        <v>237</v>
      </c>
      <c r="AW265" s="14" t="s">
        <v>32</v>
      </c>
      <c r="AX265" s="14" t="s">
        <v>83</v>
      </c>
      <c r="AY265" s="265" t="s">
        <v>232</v>
      </c>
    </row>
    <row r="266" s="2" customFormat="1" ht="24.15" customHeight="1">
      <c r="A266" s="39"/>
      <c r="B266" s="40"/>
      <c r="C266" s="229" t="s">
        <v>409</v>
      </c>
      <c r="D266" s="229" t="s">
        <v>234</v>
      </c>
      <c r="E266" s="230" t="s">
        <v>4695</v>
      </c>
      <c r="F266" s="231" t="s">
        <v>4696</v>
      </c>
      <c r="G266" s="232" t="s">
        <v>167</v>
      </c>
      <c r="H266" s="233">
        <v>143.03999999999999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237</v>
      </c>
      <c r="AT266" s="241" t="s">
        <v>234</v>
      </c>
      <c r="AU266" s="241" t="s">
        <v>85</v>
      </c>
      <c r="AY266" s="18" t="s">
        <v>232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237</v>
      </c>
      <c r="BM266" s="241" t="s">
        <v>4697</v>
      </c>
    </row>
    <row r="267" s="2" customFormat="1" ht="33" customHeight="1">
      <c r="A267" s="39"/>
      <c r="B267" s="40"/>
      <c r="C267" s="229" t="s">
        <v>417</v>
      </c>
      <c r="D267" s="229" t="s">
        <v>234</v>
      </c>
      <c r="E267" s="230" t="s">
        <v>4698</v>
      </c>
      <c r="F267" s="231" t="s">
        <v>4699</v>
      </c>
      <c r="G267" s="232" t="s">
        <v>167</v>
      </c>
      <c r="H267" s="233">
        <v>122.45999999999999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0.0016100000000000001</v>
      </c>
      <c r="R267" s="239">
        <f>Q267*H267</f>
        <v>0.19716059999999999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237</v>
      </c>
      <c r="AT267" s="241" t="s">
        <v>234</v>
      </c>
      <c r="AU267" s="241" t="s">
        <v>85</v>
      </c>
      <c r="AY267" s="18" t="s">
        <v>232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237</v>
      </c>
      <c r="BM267" s="241" t="s">
        <v>4700</v>
      </c>
    </row>
    <row r="268" s="15" customFormat="1">
      <c r="A268" s="15"/>
      <c r="B268" s="266"/>
      <c r="C268" s="267"/>
      <c r="D268" s="245" t="s">
        <v>239</v>
      </c>
      <c r="E268" s="268" t="s">
        <v>1</v>
      </c>
      <c r="F268" s="269" t="s">
        <v>4684</v>
      </c>
      <c r="G268" s="267"/>
      <c r="H268" s="268" t="s">
        <v>1</v>
      </c>
      <c r="I268" s="270"/>
      <c r="J268" s="267"/>
      <c r="K268" s="267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239</v>
      </c>
      <c r="AU268" s="275" t="s">
        <v>85</v>
      </c>
      <c r="AV268" s="15" t="s">
        <v>83</v>
      </c>
      <c r="AW268" s="15" t="s">
        <v>32</v>
      </c>
      <c r="AX268" s="15" t="s">
        <v>76</v>
      </c>
      <c r="AY268" s="275" t="s">
        <v>232</v>
      </c>
    </row>
    <row r="269" s="13" customFormat="1">
      <c r="A269" s="13"/>
      <c r="B269" s="243"/>
      <c r="C269" s="244"/>
      <c r="D269" s="245" t="s">
        <v>239</v>
      </c>
      <c r="E269" s="246" t="s">
        <v>1</v>
      </c>
      <c r="F269" s="247" t="s">
        <v>4701</v>
      </c>
      <c r="G269" s="244"/>
      <c r="H269" s="248">
        <v>54.18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239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232</v>
      </c>
    </row>
    <row r="270" s="13" customFormat="1">
      <c r="A270" s="13"/>
      <c r="B270" s="243"/>
      <c r="C270" s="244"/>
      <c r="D270" s="245" t="s">
        <v>239</v>
      </c>
      <c r="E270" s="246" t="s">
        <v>1</v>
      </c>
      <c r="F270" s="247" t="s">
        <v>4702</v>
      </c>
      <c r="G270" s="244"/>
      <c r="H270" s="248">
        <v>7.5599999999999996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239</v>
      </c>
      <c r="AU270" s="254" t="s">
        <v>85</v>
      </c>
      <c r="AV270" s="13" t="s">
        <v>85</v>
      </c>
      <c r="AW270" s="13" t="s">
        <v>32</v>
      </c>
      <c r="AX270" s="13" t="s">
        <v>76</v>
      </c>
      <c r="AY270" s="254" t="s">
        <v>232</v>
      </c>
    </row>
    <row r="271" s="15" customFormat="1">
      <c r="A271" s="15"/>
      <c r="B271" s="266"/>
      <c r="C271" s="267"/>
      <c r="D271" s="245" t="s">
        <v>239</v>
      </c>
      <c r="E271" s="268" t="s">
        <v>1</v>
      </c>
      <c r="F271" s="269" t="s">
        <v>4687</v>
      </c>
      <c r="G271" s="267"/>
      <c r="H271" s="268" t="s">
        <v>1</v>
      </c>
      <c r="I271" s="270"/>
      <c r="J271" s="267"/>
      <c r="K271" s="267"/>
      <c r="L271" s="271"/>
      <c r="M271" s="272"/>
      <c r="N271" s="273"/>
      <c r="O271" s="273"/>
      <c r="P271" s="273"/>
      <c r="Q271" s="273"/>
      <c r="R271" s="273"/>
      <c r="S271" s="273"/>
      <c r="T271" s="27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5" t="s">
        <v>239</v>
      </c>
      <c r="AU271" s="275" t="s">
        <v>85</v>
      </c>
      <c r="AV271" s="15" t="s">
        <v>83</v>
      </c>
      <c r="AW271" s="15" t="s">
        <v>32</v>
      </c>
      <c r="AX271" s="15" t="s">
        <v>76</v>
      </c>
      <c r="AY271" s="275" t="s">
        <v>232</v>
      </c>
    </row>
    <row r="272" s="13" customFormat="1">
      <c r="A272" s="13"/>
      <c r="B272" s="243"/>
      <c r="C272" s="244"/>
      <c r="D272" s="245" t="s">
        <v>239</v>
      </c>
      <c r="E272" s="246" t="s">
        <v>1</v>
      </c>
      <c r="F272" s="247" t="s">
        <v>4703</v>
      </c>
      <c r="G272" s="244"/>
      <c r="H272" s="248">
        <v>60.719999999999999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239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232</v>
      </c>
    </row>
    <row r="273" s="14" customFormat="1">
      <c r="A273" s="14"/>
      <c r="B273" s="255"/>
      <c r="C273" s="256"/>
      <c r="D273" s="245" t="s">
        <v>239</v>
      </c>
      <c r="E273" s="257" t="s">
        <v>1</v>
      </c>
      <c r="F273" s="258" t="s">
        <v>258</v>
      </c>
      <c r="G273" s="256"/>
      <c r="H273" s="259">
        <v>122.45999999999999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239</v>
      </c>
      <c r="AU273" s="265" t="s">
        <v>85</v>
      </c>
      <c r="AV273" s="14" t="s">
        <v>237</v>
      </c>
      <c r="AW273" s="14" t="s">
        <v>32</v>
      </c>
      <c r="AX273" s="14" t="s">
        <v>83</v>
      </c>
      <c r="AY273" s="265" t="s">
        <v>232</v>
      </c>
    </row>
    <row r="274" s="2" customFormat="1" ht="33" customHeight="1">
      <c r="A274" s="39"/>
      <c r="B274" s="40"/>
      <c r="C274" s="229" t="s">
        <v>422</v>
      </c>
      <c r="D274" s="229" t="s">
        <v>234</v>
      </c>
      <c r="E274" s="230" t="s">
        <v>4704</v>
      </c>
      <c r="F274" s="231" t="s">
        <v>4705</v>
      </c>
      <c r="G274" s="232" t="s">
        <v>167</v>
      </c>
      <c r="H274" s="233">
        <v>122.45999999999999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237</v>
      </c>
      <c r="AT274" s="241" t="s">
        <v>234</v>
      </c>
      <c r="AU274" s="241" t="s">
        <v>85</v>
      </c>
      <c r="AY274" s="18" t="s">
        <v>232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237</v>
      </c>
      <c r="BM274" s="241" t="s">
        <v>4706</v>
      </c>
    </row>
    <row r="275" s="2" customFormat="1" ht="16.5" customHeight="1">
      <c r="A275" s="39"/>
      <c r="B275" s="40"/>
      <c r="C275" s="229" t="s">
        <v>429</v>
      </c>
      <c r="D275" s="229" t="s">
        <v>234</v>
      </c>
      <c r="E275" s="230" t="s">
        <v>4707</v>
      </c>
      <c r="F275" s="231" t="s">
        <v>4708</v>
      </c>
      <c r="G275" s="232" t="s">
        <v>329</v>
      </c>
      <c r="H275" s="233">
        <v>31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1.05555</v>
      </c>
      <c r="R275" s="239">
        <f>Q275*H275</f>
        <v>32.722050000000003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237</v>
      </c>
      <c r="AT275" s="241" t="s">
        <v>234</v>
      </c>
      <c r="AU275" s="241" t="s">
        <v>85</v>
      </c>
      <c r="AY275" s="18" t="s">
        <v>232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237</v>
      </c>
      <c r="BM275" s="241" t="s">
        <v>4709</v>
      </c>
    </row>
    <row r="276" s="15" customFormat="1">
      <c r="A276" s="15"/>
      <c r="B276" s="266"/>
      <c r="C276" s="267"/>
      <c r="D276" s="245" t="s">
        <v>239</v>
      </c>
      <c r="E276" s="268" t="s">
        <v>1</v>
      </c>
      <c r="F276" s="269" t="s">
        <v>4710</v>
      </c>
      <c r="G276" s="267"/>
      <c r="H276" s="268" t="s">
        <v>1</v>
      </c>
      <c r="I276" s="270"/>
      <c r="J276" s="267"/>
      <c r="K276" s="267"/>
      <c r="L276" s="271"/>
      <c r="M276" s="272"/>
      <c r="N276" s="273"/>
      <c r="O276" s="273"/>
      <c r="P276" s="273"/>
      <c r="Q276" s="273"/>
      <c r="R276" s="273"/>
      <c r="S276" s="273"/>
      <c r="T276" s="27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5" t="s">
        <v>239</v>
      </c>
      <c r="AU276" s="275" t="s">
        <v>85</v>
      </c>
      <c r="AV276" s="15" t="s">
        <v>83</v>
      </c>
      <c r="AW276" s="15" t="s">
        <v>32</v>
      </c>
      <c r="AX276" s="15" t="s">
        <v>76</v>
      </c>
      <c r="AY276" s="275" t="s">
        <v>232</v>
      </c>
    </row>
    <row r="277" s="15" customFormat="1">
      <c r="A277" s="15"/>
      <c r="B277" s="266"/>
      <c r="C277" s="267"/>
      <c r="D277" s="245" t="s">
        <v>239</v>
      </c>
      <c r="E277" s="268" t="s">
        <v>1</v>
      </c>
      <c r="F277" s="269" t="s">
        <v>4711</v>
      </c>
      <c r="G277" s="267"/>
      <c r="H277" s="268" t="s">
        <v>1</v>
      </c>
      <c r="I277" s="270"/>
      <c r="J277" s="267"/>
      <c r="K277" s="267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239</v>
      </c>
      <c r="AU277" s="275" t="s">
        <v>85</v>
      </c>
      <c r="AV277" s="15" t="s">
        <v>83</v>
      </c>
      <c r="AW277" s="15" t="s">
        <v>32</v>
      </c>
      <c r="AX277" s="15" t="s">
        <v>76</v>
      </c>
      <c r="AY277" s="275" t="s">
        <v>232</v>
      </c>
    </row>
    <row r="278" s="15" customFormat="1">
      <c r="A278" s="15"/>
      <c r="B278" s="266"/>
      <c r="C278" s="267"/>
      <c r="D278" s="245" t="s">
        <v>239</v>
      </c>
      <c r="E278" s="268" t="s">
        <v>1</v>
      </c>
      <c r="F278" s="269" t="s">
        <v>4646</v>
      </c>
      <c r="G278" s="267"/>
      <c r="H278" s="268" t="s">
        <v>1</v>
      </c>
      <c r="I278" s="270"/>
      <c r="J278" s="267"/>
      <c r="K278" s="267"/>
      <c r="L278" s="271"/>
      <c r="M278" s="272"/>
      <c r="N278" s="273"/>
      <c r="O278" s="273"/>
      <c r="P278" s="273"/>
      <c r="Q278" s="273"/>
      <c r="R278" s="273"/>
      <c r="S278" s="273"/>
      <c r="T278" s="27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5" t="s">
        <v>239</v>
      </c>
      <c r="AU278" s="275" t="s">
        <v>85</v>
      </c>
      <c r="AV278" s="15" t="s">
        <v>83</v>
      </c>
      <c r="AW278" s="15" t="s">
        <v>32</v>
      </c>
      <c r="AX278" s="15" t="s">
        <v>76</v>
      </c>
      <c r="AY278" s="275" t="s">
        <v>232</v>
      </c>
    </row>
    <row r="279" s="13" customFormat="1">
      <c r="A279" s="13"/>
      <c r="B279" s="243"/>
      <c r="C279" s="244"/>
      <c r="D279" s="245" t="s">
        <v>239</v>
      </c>
      <c r="E279" s="246" t="s">
        <v>1</v>
      </c>
      <c r="F279" s="247" t="s">
        <v>311</v>
      </c>
      <c r="G279" s="244"/>
      <c r="H279" s="248">
        <v>14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239</v>
      </c>
      <c r="AU279" s="254" t="s">
        <v>85</v>
      </c>
      <c r="AV279" s="13" t="s">
        <v>85</v>
      </c>
      <c r="AW279" s="13" t="s">
        <v>32</v>
      </c>
      <c r="AX279" s="13" t="s">
        <v>76</v>
      </c>
      <c r="AY279" s="254" t="s">
        <v>232</v>
      </c>
    </row>
    <row r="280" s="15" customFormat="1">
      <c r="A280" s="15"/>
      <c r="B280" s="266"/>
      <c r="C280" s="267"/>
      <c r="D280" s="245" t="s">
        <v>239</v>
      </c>
      <c r="E280" s="268" t="s">
        <v>1</v>
      </c>
      <c r="F280" s="269" t="s">
        <v>4649</v>
      </c>
      <c r="G280" s="267"/>
      <c r="H280" s="268" t="s">
        <v>1</v>
      </c>
      <c r="I280" s="270"/>
      <c r="J280" s="267"/>
      <c r="K280" s="267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239</v>
      </c>
      <c r="AU280" s="275" t="s">
        <v>85</v>
      </c>
      <c r="AV280" s="15" t="s">
        <v>83</v>
      </c>
      <c r="AW280" s="15" t="s">
        <v>32</v>
      </c>
      <c r="AX280" s="15" t="s">
        <v>76</v>
      </c>
      <c r="AY280" s="275" t="s">
        <v>232</v>
      </c>
    </row>
    <row r="281" s="13" customFormat="1">
      <c r="A281" s="13"/>
      <c r="B281" s="243"/>
      <c r="C281" s="244"/>
      <c r="D281" s="245" t="s">
        <v>239</v>
      </c>
      <c r="E281" s="246" t="s">
        <v>1</v>
      </c>
      <c r="F281" s="247" t="s">
        <v>326</v>
      </c>
      <c r="G281" s="244"/>
      <c r="H281" s="248">
        <v>17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239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232</v>
      </c>
    </row>
    <row r="282" s="14" customFormat="1">
      <c r="A282" s="14"/>
      <c r="B282" s="255"/>
      <c r="C282" s="256"/>
      <c r="D282" s="245" t="s">
        <v>239</v>
      </c>
      <c r="E282" s="257" t="s">
        <v>1</v>
      </c>
      <c r="F282" s="258" t="s">
        <v>258</v>
      </c>
      <c r="G282" s="256"/>
      <c r="H282" s="259">
        <v>31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239</v>
      </c>
      <c r="AU282" s="265" t="s">
        <v>85</v>
      </c>
      <c r="AV282" s="14" t="s">
        <v>237</v>
      </c>
      <c r="AW282" s="14" t="s">
        <v>32</v>
      </c>
      <c r="AX282" s="14" t="s">
        <v>83</v>
      </c>
      <c r="AY282" s="265" t="s">
        <v>232</v>
      </c>
    </row>
    <row r="283" s="12" customFormat="1" ht="22.8" customHeight="1">
      <c r="A283" s="12"/>
      <c r="B283" s="213"/>
      <c r="C283" s="214"/>
      <c r="D283" s="215" t="s">
        <v>75</v>
      </c>
      <c r="E283" s="227" t="s">
        <v>281</v>
      </c>
      <c r="F283" s="227" t="s">
        <v>623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SUM(P284:P290)</f>
        <v>0</v>
      </c>
      <c r="Q283" s="221"/>
      <c r="R283" s="222">
        <f>SUM(R284:R290)</f>
        <v>0.23810000000000003</v>
      </c>
      <c r="S283" s="221"/>
      <c r="T283" s="223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83</v>
      </c>
      <c r="AT283" s="225" t="s">
        <v>75</v>
      </c>
      <c r="AU283" s="225" t="s">
        <v>83</v>
      </c>
      <c r="AY283" s="224" t="s">
        <v>232</v>
      </c>
      <c r="BK283" s="226">
        <f>SUM(BK284:BK290)</f>
        <v>0</v>
      </c>
    </row>
    <row r="284" s="2" customFormat="1" ht="33" customHeight="1">
      <c r="A284" s="39"/>
      <c r="B284" s="40"/>
      <c r="C284" s="229" t="s">
        <v>436</v>
      </c>
      <c r="D284" s="229" t="s">
        <v>234</v>
      </c>
      <c r="E284" s="230" t="s">
        <v>4712</v>
      </c>
      <c r="F284" s="231" t="s">
        <v>4713</v>
      </c>
      <c r="G284" s="232" t="s">
        <v>293</v>
      </c>
      <c r="H284" s="233">
        <v>8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237</v>
      </c>
      <c r="AT284" s="241" t="s">
        <v>234</v>
      </c>
      <c r="AU284" s="241" t="s">
        <v>85</v>
      </c>
      <c r="AY284" s="18" t="s">
        <v>232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237</v>
      </c>
      <c r="BM284" s="241" t="s">
        <v>4714</v>
      </c>
    </row>
    <row r="285" s="13" customFormat="1">
      <c r="A285" s="13"/>
      <c r="B285" s="243"/>
      <c r="C285" s="244"/>
      <c r="D285" s="245" t="s">
        <v>239</v>
      </c>
      <c r="E285" s="246" t="s">
        <v>1</v>
      </c>
      <c r="F285" s="247" t="s">
        <v>4715</v>
      </c>
      <c r="G285" s="244"/>
      <c r="H285" s="248">
        <v>8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239</v>
      </c>
      <c r="AU285" s="254" t="s">
        <v>85</v>
      </c>
      <c r="AV285" s="13" t="s">
        <v>85</v>
      </c>
      <c r="AW285" s="13" t="s">
        <v>32</v>
      </c>
      <c r="AX285" s="13" t="s">
        <v>83</v>
      </c>
      <c r="AY285" s="254" t="s">
        <v>232</v>
      </c>
    </row>
    <row r="286" s="2" customFormat="1" ht="24.15" customHeight="1">
      <c r="A286" s="39"/>
      <c r="B286" s="40"/>
      <c r="C286" s="276" t="s">
        <v>444</v>
      </c>
      <c r="D286" s="276" t="s">
        <v>485</v>
      </c>
      <c r="E286" s="277" t="s">
        <v>4716</v>
      </c>
      <c r="F286" s="278" t="s">
        <v>4717</v>
      </c>
      <c r="G286" s="279" t="s">
        <v>293</v>
      </c>
      <c r="H286" s="280">
        <v>8</v>
      </c>
      <c r="I286" s="281"/>
      <c r="J286" s="282">
        <f>ROUND(I286*H286,2)</f>
        <v>0</v>
      </c>
      <c r="K286" s="283"/>
      <c r="L286" s="284"/>
      <c r="M286" s="285" t="s">
        <v>1</v>
      </c>
      <c r="N286" s="286" t="s">
        <v>41</v>
      </c>
      <c r="O286" s="92"/>
      <c r="P286" s="239">
        <f>O286*H286</f>
        <v>0</v>
      </c>
      <c r="Q286" s="239">
        <v>0.022630000000000001</v>
      </c>
      <c r="R286" s="239">
        <f>Q286*H286</f>
        <v>0.18104000000000001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273</v>
      </c>
      <c r="AT286" s="241" t="s">
        <v>485</v>
      </c>
      <c r="AU286" s="241" t="s">
        <v>85</v>
      </c>
      <c r="AY286" s="18" t="s">
        <v>232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237</v>
      </c>
      <c r="BM286" s="241" t="s">
        <v>4718</v>
      </c>
    </row>
    <row r="287" s="2" customFormat="1" ht="24.15" customHeight="1">
      <c r="A287" s="39"/>
      <c r="B287" s="40"/>
      <c r="C287" s="229" t="s">
        <v>460</v>
      </c>
      <c r="D287" s="229" t="s">
        <v>234</v>
      </c>
      <c r="E287" s="230" t="s">
        <v>4188</v>
      </c>
      <c r="F287" s="231" t="s">
        <v>4189</v>
      </c>
      <c r="G287" s="232" t="s">
        <v>293</v>
      </c>
      <c r="H287" s="233">
        <v>317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1.0000000000000001E-05</v>
      </c>
      <c r="R287" s="239">
        <f>Q287*H287</f>
        <v>0.0031700000000000001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237</v>
      </c>
      <c r="AT287" s="241" t="s">
        <v>234</v>
      </c>
      <c r="AU287" s="241" t="s">
        <v>85</v>
      </c>
      <c r="AY287" s="18" t="s">
        <v>232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237</v>
      </c>
      <c r="BM287" s="241" t="s">
        <v>4719</v>
      </c>
    </row>
    <row r="288" s="13" customFormat="1">
      <c r="A288" s="13"/>
      <c r="B288" s="243"/>
      <c r="C288" s="244"/>
      <c r="D288" s="245" t="s">
        <v>239</v>
      </c>
      <c r="E288" s="246" t="s">
        <v>1</v>
      </c>
      <c r="F288" s="247" t="s">
        <v>4720</v>
      </c>
      <c r="G288" s="244"/>
      <c r="H288" s="248">
        <v>317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239</v>
      </c>
      <c r="AU288" s="254" t="s">
        <v>85</v>
      </c>
      <c r="AV288" s="13" t="s">
        <v>85</v>
      </c>
      <c r="AW288" s="13" t="s">
        <v>32</v>
      </c>
      <c r="AX288" s="13" t="s">
        <v>83</v>
      </c>
      <c r="AY288" s="254" t="s">
        <v>232</v>
      </c>
    </row>
    <row r="289" s="2" customFormat="1" ht="21.75" customHeight="1">
      <c r="A289" s="39"/>
      <c r="B289" s="40"/>
      <c r="C289" s="229" t="s">
        <v>466</v>
      </c>
      <c r="D289" s="229" t="s">
        <v>234</v>
      </c>
      <c r="E289" s="230" t="s">
        <v>4721</v>
      </c>
      <c r="F289" s="231" t="s">
        <v>4722</v>
      </c>
      <c r="G289" s="232" t="s">
        <v>293</v>
      </c>
      <c r="H289" s="233">
        <v>317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0.00017000000000000001</v>
      </c>
      <c r="R289" s="239">
        <f>Q289*H289</f>
        <v>0.053890000000000007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237</v>
      </c>
      <c r="AT289" s="241" t="s">
        <v>234</v>
      </c>
      <c r="AU289" s="241" t="s">
        <v>85</v>
      </c>
      <c r="AY289" s="18" t="s">
        <v>232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237</v>
      </c>
      <c r="BM289" s="241" t="s">
        <v>4723</v>
      </c>
    </row>
    <row r="290" s="13" customFormat="1">
      <c r="A290" s="13"/>
      <c r="B290" s="243"/>
      <c r="C290" s="244"/>
      <c r="D290" s="245" t="s">
        <v>239</v>
      </c>
      <c r="E290" s="246" t="s">
        <v>1</v>
      </c>
      <c r="F290" s="247" t="s">
        <v>4720</v>
      </c>
      <c r="G290" s="244"/>
      <c r="H290" s="248">
        <v>317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239</v>
      </c>
      <c r="AU290" s="254" t="s">
        <v>85</v>
      </c>
      <c r="AV290" s="13" t="s">
        <v>85</v>
      </c>
      <c r="AW290" s="13" t="s">
        <v>32</v>
      </c>
      <c r="AX290" s="13" t="s">
        <v>83</v>
      </c>
      <c r="AY290" s="254" t="s">
        <v>232</v>
      </c>
    </row>
    <row r="291" s="12" customFormat="1" ht="22.8" customHeight="1">
      <c r="A291" s="12"/>
      <c r="B291" s="213"/>
      <c r="C291" s="214"/>
      <c r="D291" s="215" t="s">
        <v>75</v>
      </c>
      <c r="E291" s="227" t="s">
        <v>676</v>
      </c>
      <c r="F291" s="227" t="s">
        <v>677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P292</f>
        <v>0</v>
      </c>
      <c r="Q291" s="221"/>
      <c r="R291" s="222">
        <f>R292</f>
        <v>0</v>
      </c>
      <c r="S291" s="221"/>
      <c r="T291" s="223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83</v>
      </c>
      <c r="AT291" s="225" t="s">
        <v>75</v>
      </c>
      <c r="AU291" s="225" t="s">
        <v>83</v>
      </c>
      <c r="AY291" s="224" t="s">
        <v>232</v>
      </c>
      <c r="BK291" s="226">
        <f>BK292</f>
        <v>0</v>
      </c>
    </row>
    <row r="292" s="2" customFormat="1" ht="24.15" customHeight="1">
      <c r="A292" s="39"/>
      <c r="B292" s="40"/>
      <c r="C292" s="229" t="s">
        <v>450</v>
      </c>
      <c r="D292" s="229" t="s">
        <v>234</v>
      </c>
      <c r="E292" s="230" t="s">
        <v>4724</v>
      </c>
      <c r="F292" s="231" t="s">
        <v>4725</v>
      </c>
      <c r="G292" s="232" t="s">
        <v>329</v>
      </c>
      <c r="H292" s="233">
        <v>735.57600000000002</v>
      </c>
      <c r="I292" s="234"/>
      <c r="J292" s="235">
        <f>ROUND(I292*H292,2)</f>
        <v>0</v>
      </c>
      <c r="K292" s="236"/>
      <c r="L292" s="45"/>
      <c r="M292" s="302" t="s">
        <v>1</v>
      </c>
      <c r="N292" s="303" t="s">
        <v>41</v>
      </c>
      <c r="O292" s="304"/>
      <c r="P292" s="305">
        <f>O292*H292</f>
        <v>0</v>
      </c>
      <c r="Q292" s="305">
        <v>0</v>
      </c>
      <c r="R292" s="305">
        <f>Q292*H292</f>
        <v>0</v>
      </c>
      <c r="S292" s="305">
        <v>0</v>
      </c>
      <c r="T292" s="30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237</v>
      </c>
      <c r="AT292" s="241" t="s">
        <v>234</v>
      </c>
      <c r="AU292" s="241" t="s">
        <v>85</v>
      </c>
      <c r="AY292" s="18" t="s">
        <v>232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237</v>
      </c>
      <c r="BM292" s="241" t="s">
        <v>4726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RNc/AxUZkn/BiHPsWKBM3z1TL6rAhh+MniH1J3cVHlEvyaDYa991iAK3nKf9e3LgWM7XWxU2EeoOCg5Mpzf/dw==" hashValue="cuXogOws5KfZSmeH/kGaj8nYrWhrOl8TcKYO70BIqWk0H9t00Iaq6GGtugMlTN2PaHCHTmDYqUdj9mi8yc01AQ==" algorithmName="SHA-512" password="CC35"/>
  <autoFilter ref="C124:K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ROUND((SUM(BE129:BE253)),  2)</f>
        <v>0</v>
      </c>
      <c r="G35" s="39"/>
      <c r="H35" s="39"/>
      <c r="I35" s="166">
        <v>0.20999999999999999</v>
      </c>
      <c r="J35" s="165">
        <f>ROUND(((SUM(BE129:BE253))*I35),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ROUND((SUM(BF129:BF253)),  2)</f>
        <v>0</v>
      </c>
      <c r="G36" s="39"/>
      <c r="H36" s="39"/>
      <c r="I36" s="166">
        <v>0.12</v>
      </c>
      <c r="J36" s="165">
        <f>ROUND(((SUM(BF129:BF253))*I36),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ROUND((SUM(BG129:BG253)),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ROUND((SUM(BH129:BH253)),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ROUND((SUM(BI129:BI253)),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1880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1882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1884</v>
      </c>
      <c r="E101" s="198"/>
      <c r="F101" s="198"/>
      <c r="G101" s="198"/>
      <c r="H101" s="198"/>
      <c r="I101" s="198"/>
      <c r="J101" s="199">
        <f>J147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1885</v>
      </c>
      <c r="E102" s="198"/>
      <c r="F102" s="198"/>
      <c r="G102" s="198"/>
      <c r="H102" s="198"/>
      <c r="I102" s="198"/>
      <c r="J102" s="199">
        <f>J168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209</v>
      </c>
      <c r="E103" s="198"/>
      <c r="F103" s="198"/>
      <c r="G103" s="198"/>
      <c r="H103" s="198"/>
      <c r="I103" s="198"/>
      <c r="J103" s="199">
        <f>J224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1886</v>
      </c>
      <c r="E104" s="198"/>
      <c r="F104" s="198"/>
      <c r="G104" s="198"/>
      <c r="H104" s="198"/>
      <c r="I104" s="198"/>
      <c r="J104" s="199">
        <f>J238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1887</v>
      </c>
      <c r="E105" s="198"/>
      <c r="F105" s="198"/>
      <c r="G105" s="198"/>
      <c r="H105" s="198"/>
      <c r="I105" s="198"/>
      <c r="J105" s="199">
        <f>J244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1888</v>
      </c>
      <c r="E106" s="198"/>
      <c r="F106" s="198"/>
      <c r="G106" s="198"/>
      <c r="H106" s="198"/>
      <c r="I106" s="198"/>
      <c r="J106" s="199">
        <f>J246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1889</v>
      </c>
      <c r="E107" s="198"/>
      <c r="F107" s="198"/>
      <c r="G107" s="198"/>
      <c r="H107" s="198"/>
      <c r="I107" s="198"/>
      <c r="J107" s="199">
        <f>J251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217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4164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D.1.4.1 - Zdravotně-technické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19. 3. 2025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30</v>
      </c>
      <c r="J125" s="37" t="str">
        <f>E23</f>
        <v>AGP nova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QSB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218</v>
      </c>
      <c r="D128" s="204" t="s">
        <v>61</v>
      </c>
      <c r="E128" s="204" t="s">
        <v>57</v>
      </c>
      <c r="F128" s="204" t="s">
        <v>58</v>
      </c>
      <c r="G128" s="204" t="s">
        <v>219</v>
      </c>
      <c r="H128" s="204" t="s">
        <v>220</v>
      </c>
      <c r="I128" s="204" t="s">
        <v>221</v>
      </c>
      <c r="J128" s="205" t="s">
        <v>193</v>
      </c>
      <c r="K128" s="206" t="s">
        <v>222</v>
      </c>
      <c r="L128" s="207"/>
      <c r="M128" s="101" t="s">
        <v>1</v>
      </c>
      <c r="N128" s="102" t="s">
        <v>40</v>
      </c>
      <c r="O128" s="102" t="s">
        <v>223</v>
      </c>
      <c r="P128" s="102" t="s">
        <v>224</v>
      </c>
      <c r="Q128" s="102" t="s">
        <v>225</v>
      </c>
      <c r="R128" s="102" t="s">
        <v>226</v>
      </c>
      <c r="S128" s="102" t="s">
        <v>227</v>
      </c>
      <c r="T128" s="103" t="s">
        <v>228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229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195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1890</v>
      </c>
      <c r="F130" s="216" t="s">
        <v>1890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P131+P147+P168+P224+P238+P244+P246+P251</f>
        <v>0</v>
      </c>
      <c r="Q130" s="221"/>
      <c r="R130" s="222">
        <f>R131+R147+R168+R224+R238+R244+R246+R251</f>
        <v>0</v>
      </c>
      <c r="S130" s="221"/>
      <c r="T130" s="223">
        <f>T131+T147+T168+T224+T238+T244+T246+T251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232</v>
      </c>
      <c r="BK130" s="226">
        <f>BK131+BK147+BK168+BK224+BK238+BK244+BK246+BK251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1940</v>
      </c>
      <c r="F131" s="227" t="s">
        <v>1941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SUM(P132:P146)</f>
        <v>0</v>
      </c>
      <c r="Q131" s="221"/>
      <c r="R131" s="222">
        <f>SUM(R132:R146)</f>
        <v>0</v>
      </c>
      <c r="S131" s="221"/>
      <c r="T131" s="223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83</v>
      </c>
      <c r="AY131" s="224" t="s">
        <v>232</v>
      </c>
      <c r="BK131" s="226">
        <f>SUM(BK132:BK146)</f>
        <v>0</v>
      </c>
    </row>
    <row r="132" s="2" customFormat="1" ht="24.15" customHeight="1">
      <c r="A132" s="39"/>
      <c r="B132" s="40"/>
      <c r="C132" s="229" t="s">
        <v>83</v>
      </c>
      <c r="D132" s="229" t="s">
        <v>234</v>
      </c>
      <c r="E132" s="230" t="s">
        <v>1946</v>
      </c>
      <c r="F132" s="231" t="s">
        <v>1947</v>
      </c>
      <c r="G132" s="232" t="s">
        <v>164</v>
      </c>
      <c r="H132" s="233">
        <v>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237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237</v>
      </c>
      <c r="BM132" s="241" t="s">
        <v>85</v>
      </c>
    </row>
    <row r="133" s="2" customFormat="1" ht="16.5" customHeight="1">
      <c r="A133" s="39"/>
      <c r="B133" s="40"/>
      <c r="C133" s="229" t="s">
        <v>85</v>
      </c>
      <c r="D133" s="229" t="s">
        <v>234</v>
      </c>
      <c r="E133" s="230" t="s">
        <v>1948</v>
      </c>
      <c r="F133" s="231" t="s">
        <v>1949</v>
      </c>
      <c r="G133" s="232" t="s">
        <v>164</v>
      </c>
      <c r="H133" s="233">
        <v>10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237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237</v>
      </c>
      <c r="BM133" s="241" t="s">
        <v>237</v>
      </c>
    </row>
    <row r="134" s="2" customFormat="1" ht="16.5" customHeight="1">
      <c r="A134" s="39"/>
      <c r="B134" s="40"/>
      <c r="C134" s="229" t="s">
        <v>244</v>
      </c>
      <c r="D134" s="229" t="s">
        <v>234</v>
      </c>
      <c r="E134" s="230" t="s">
        <v>1950</v>
      </c>
      <c r="F134" s="231" t="s">
        <v>1951</v>
      </c>
      <c r="G134" s="232" t="s">
        <v>164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259</v>
      </c>
    </row>
    <row r="135" s="2" customFormat="1" ht="16.5" customHeight="1">
      <c r="A135" s="39"/>
      <c r="B135" s="40"/>
      <c r="C135" s="229" t="s">
        <v>237</v>
      </c>
      <c r="D135" s="229" t="s">
        <v>234</v>
      </c>
      <c r="E135" s="230" t="s">
        <v>1899</v>
      </c>
      <c r="F135" s="231" t="s">
        <v>1953</v>
      </c>
      <c r="G135" s="232" t="s">
        <v>164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237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237</v>
      </c>
      <c r="BM135" s="241" t="s">
        <v>273</v>
      </c>
    </row>
    <row r="136" s="2" customFormat="1" ht="16.5" customHeight="1">
      <c r="A136" s="39"/>
      <c r="B136" s="40"/>
      <c r="C136" s="229" t="s">
        <v>252</v>
      </c>
      <c r="D136" s="229" t="s">
        <v>234</v>
      </c>
      <c r="E136" s="230" t="s">
        <v>1954</v>
      </c>
      <c r="F136" s="231" t="s">
        <v>1955</v>
      </c>
      <c r="G136" s="232" t="s">
        <v>164</v>
      </c>
      <c r="H136" s="233">
        <v>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237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237</v>
      </c>
      <c r="BM136" s="241" t="s">
        <v>285</v>
      </c>
    </row>
    <row r="137" s="2" customFormat="1" ht="16.5" customHeight="1">
      <c r="A137" s="39"/>
      <c r="B137" s="40"/>
      <c r="C137" s="229" t="s">
        <v>259</v>
      </c>
      <c r="D137" s="229" t="s">
        <v>234</v>
      </c>
      <c r="E137" s="230" t="s">
        <v>1952</v>
      </c>
      <c r="F137" s="231" t="s">
        <v>1957</v>
      </c>
      <c r="G137" s="232" t="s">
        <v>164</v>
      </c>
      <c r="H137" s="233">
        <v>12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237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237</v>
      </c>
      <c r="BM137" s="241" t="s">
        <v>8</v>
      </c>
    </row>
    <row r="138" s="2" customFormat="1" ht="21.75" customHeight="1">
      <c r="A138" s="39"/>
      <c r="B138" s="40"/>
      <c r="C138" s="229" t="s">
        <v>267</v>
      </c>
      <c r="D138" s="229" t="s">
        <v>234</v>
      </c>
      <c r="E138" s="230" t="s">
        <v>1958</v>
      </c>
      <c r="F138" s="231" t="s">
        <v>1959</v>
      </c>
      <c r="G138" s="232" t="s">
        <v>164</v>
      </c>
      <c r="H138" s="233">
        <v>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311</v>
      </c>
    </row>
    <row r="139" s="2" customFormat="1" ht="21.75" customHeight="1">
      <c r="A139" s="39"/>
      <c r="B139" s="40"/>
      <c r="C139" s="229" t="s">
        <v>273</v>
      </c>
      <c r="D139" s="229" t="s">
        <v>234</v>
      </c>
      <c r="E139" s="230" t="s">
        <v>1960</v>
      </c>
      <c r="F139" s="231" t="s">
        <v>1961</v>
      </c>
      <c r="G139" s="232" t="s">
        <v>164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321</v>
      </c>
    </row>
    <row r="140" s="2" customFormat="1" ht="21.75" customHeight="1">
      <c r="A140" s="39"/>
      <c r="B140" s="40"/>
      <c r="C140" s="229" t="s">
        <v>281</v>
      </c>
      <c r="D140" s="229" t="s">
        <v>234</v>
      </c>
      <c r="E140" s="230" t="s">
        <v>1956</v>
      </c>
      <c r="F140" s="231" t="s">
        <v>1963</v>
      </c>
      <c r="G140" s="232" t="s">
        <v>164</v>
      </c>
      <c r="H140" s="233">
        <v>4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332</v>
      </c>
    </row>
    <row r="141" s="2" customFormat="1" ht="16.5" customHeight="1">
      <c r="A141" s="39"/>
      <c r="B141" s="40"/>
      <c r="C141" s="229" t="s">
        <v>285</v>
      </c>
      <c r="D141" s="229" t="s">
        <v>234</v>
      </c>
      <c r="E141" s="230" t="s">
        <v>1966</v>
      </c>
      <c r="F141" s="231" t="s">
        <v>1967</v>
      </c>
      <c r="G141" s="232" t="s">
        <v>293</v>
      </c>
      <c r="H141" s="233">
        <v>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345</v>
      </c>
    </row>
    <row r="142" s="2" customFormat="1" ht="16.5" customHeight="1">
      <c r="A142" s="39"/>
      <c r="B142" s="40"/>
      <c r="C142" s="229" t="s">
        <v>290</v>
      </c>
      <c r="D142" s="229" t="s">
        <v>234</v>
      </c>
      <c r="E142" s="230" t="s">
        <v>1968</v>
      </c>
      <c r="F142" s="231" t="s">
        <v>1969</v>
      </c>
      <c r="G142" s="232" t="s">
        <v>293</v>
      </c>
      <c r="H142" s="233">
        <v>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359</v>
      </c>
    </row>
    <row r="143" s="2" customFormat="1" ht="21.75" customHeight="1">
      <c r="A143" s="39"/>
      <c r="B143" s="40"/>
      <c r="C143" s="229" t="s">
        <v>8</v>
      </c>
      <c r="D143" s="229" t="s">
        <v>234</v>
      </c>
      <c r="E143" s="230" t="s">
        <v>1970</v>
      </c>
      <c r="F143" s="231" t="s">
        <v>1971</v>
      </c>
      <c r="G143" s="232" t="s">
        <v>293</v>
      </c>
      <c r="H143" s="233">
        <v>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237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237</v>
      </c>
      <c r="BM143" s="241" t="s">
        <v>374</v>
      </c>
    </row>
    <row r="144" s="2" customFormat="1" ht="24.15" customHeight="1">
      <c r="A144" s="39"/>
      <c r="B144" s="40"/>
      <c r="C144" s="229" t="s">
        <v>302</v>
      </c>
      <c r="D144" s="229" t="s">
        <v>234</v>
      </c>
      <c r="E144" s="230" t="s">
        <v>1978</v>
      </c>
      <c r="F144" s="231" t="s">
        <v>1979</v>
      </c>
      <c r="G144" s="232" t="s">
        <v>164</v>
      </c>
      <c r="H144" s="233">
        <v>180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384</v>
      </c>
    </row>
    <row r="145" s="2" customFormat="1" ht="24.15" customHeight="1">
      <c r="A145" s="39"/>
      <c r="B145" s="40"/>
      <c r="C145" s="229" t="s">
        <v>311</v>
      </c>
      <c r="D145" s="229" t="s">
        <v>234</v>
      </c>
      <c r="E145" s="230" t="s">
        <v>1980</v>
      </c>
      <c r="F145" s="231" t="s">
        <v>1981</v>
      </c>
      <c r="G145" s="232" t="s">
        <v>1982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237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237</v>
      </c>
      <c r="BM145" s="241" t="s">
        <v>405</v>
      </c>
    </row>
    <row r="146" s="2" customFormat="1" ht="24.15" customHeight="1">
      <c r="A146" s="39"/>
      <c r="B146" s="40"/>
      <c r="C146" s="229" t="s">
        <v>316</v>
      </c>
      <c r="D146" s="229" t="s">
        <v>234</v>
      </c>
      <c r="E146" s="230" t="s">
        <v>1983</v>
      </c>
      <c r="F146" s="231" t="s">
        <v>1938</v>
      </c>
      <c r="G146" s="232" t="s">
        <v>1939</v>
      </c>
      <c r="H146" s="307"/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417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1990</v>
      </c>
      <c r="F147" s="227" t="s">
        <v>1991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SUM(P148:P167)</f>
        <v>0</v>
      </c>
      <c r="Q147" s="221"/>
      <c r="R147" s="222">
        <f>SUM(R148:R167)</f>
        <v>0</v>
      </c>
      <c r="S147" s="221"/>
      <c r="T147" s="223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83</v>
      </c>
      <c r="AY147" s="224" t="s">
        <v>232</v>
      </c>
      <c r="BK147" s="226">
        <f>SUM(BK148:BK167)</f>
        <v>0</v>
      </c>
    </row>
    <row r="148" s="2" customFormat="1" ht="24.15" customHeight="1">
      <c r="A148" s="39"/>
      <c r="B148" s="40"/>
      <c r="C148" s="229" t="s">
        <v>321</v>
      </c>
      <c r="D148" s="229" t="s">
        <v>234</v>
      </c>
      <c r="E148" s="230" t="s">
        <v>1992</v>
      </c>
      <c r="F148" s="231" t="s">
        <v>1993</v>
      </c>
      <c r="G148" s="232" t="s">
        <v>164</v>
      </c>
      <c r="H148" s="233">
        <v>25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237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237</v>
      </c>
      <c r="BM148" s="241" t="s">
        <v>429</v>
      </c>
    </row>
    <row r="149" s="2" customFormat="1" ht="24.15" customHeight="1">
      <c r="A149" s="39"/>
      <c r="B149" s="40"/>
      <c r="C149" s="229" t="s">
        <v>326</v>
      </c>
      <c r="D149" s="229" t="s">
        <v>234</v>
      </c>
      <c r="E149" s="230" t="s">
        <v>1994</v>
      </c>
      <c r="F149" s="231" t="s">
        <v>1995</v>
      </c>
      <c r="G149" s="232" t="s">
        <v>164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237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237</v>
      </c>
      <c r="BM149" s="241" t="s">
        <v>444</v>
      </c>
    </row>
    <row r="150" s="2" customFormat="1" ht="21.75" customHeight="1">
      <c r="A150" s="39"/>
      <c r="B150" s="40"/>
      <c r="C150" s="229" t="s">
        <v>332</v>
      </c>
      <c r="D150" s="229" t="s">
        <v>234</v>
      </c>
      <c r="E150" s="230" t="s">
        <v>1996</v>
      </c>
      <c r="F150" s="231" t="s">
        <v>1997</v>
      </c>
      <c r="G150" s="232" t="s">
        <v>164</v>
      </c>
      <c r="H150" s="233">
        <v>20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455</v>
      </c>
    </row>
    <row r="151" s="2" customFormat="1" ht="21.75" customHeight="1">
      <c r="A151" s="39"/>
      <c r="B151" s="40"/>
      <c r="C151" s="229" t="s">
        <v>340</v>
      </c>
      <c r="D151" s="229" t="s">
        <v>234</v>
      </c>
      <c r="E151" s="230" t="s">
        <v>1998</v>
      </c>
      <c r="F151" s="231" t="s">
        <v>1999</v>
      </c>
      <c r="G151" s="232" t="s">
        <v>164</v>
      </c>
      <c r="H151" s="233">
        <v>10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237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237</v>
      </c>
      <c r="BM151" s="241" t="s">
        <v>466</v>
      </c>
    </row>
    <row r="152" s="2" customFormat="1" ht="21.75" customHeight="1">
      <c r="A152" s="39"/>
      <c r="B152" s="40"/>
      <c r="C152" s="229" t="s">
        <v>345</v>
      </c>
      <c r="D152" s="229" t="s">
        <v>234</v>
      </c>
      <c r="E152" s="230" t="s">
        <v>2000</v>
      </c>
      <c r="F152" s="231" t="s">
        <v>2001</v>
      </c>
      <c r="G152" s="232" t="s">
        <v>164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480</v>
      </c>
    </row>
    <row r="153" s="2" customFormat="1" ht="21.75" customHeight="1">
      <c r="A153" s="39"/>
      <c r="B153" s="40"/>
      <c r="C153" s="229" t="s">
        <v>7</v>
      </c>
      <c r="D153" s="229" t="s">
        <v>234</v>
      </c>
      <c r="E153" s="230" t="s">
        <v>2002</v>
      </c>
      <c r="F153" s="231" t="s">
        <v>2003</v>
      </c>
      <c r="G153" s="232" t="s">
        <v>164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237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237</v>
      </c>
      <c r="BM153" s="241" t="s">
        <v>491</v>
      </c>
    </row>
    <row r="154" s="2" customFormat="1" ht="24.15" customHeight="1">
      <c r="A154" s="39"/>
      <c r="B154" s="40"/>
      <c r="C154" s="229" t="s">
        <v>359</v>
      </c>
      <c r="D154" s="229" t="s">
        <v>234</v>
      </c>
      <c r="E154" s="230" t="s">
        <v>2004</v>
      </c>
      <c r="F154" s="231" t="s">
        <v>4727</v>
      </c>
      <c r="G154" s="232" t="s">
        <v>164</v>
      </c>
      <c r="H154" s="233">
        <v>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237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500</v>
      </c>
    </row>
    <row r="155" s="2" customFormat="1" ht="24.15" customHeight="1">
      <c r="A155" s="39"/>
      <c r="B155" s="40"/>
      <c r="C155" s="229" t="s">
        <v>365</v>
      </c>
      <c r="D155" s="229" t="s">
        <v>234</v>
      </c>
      <c r="E155" s="230" t="s">
        <v>2006</v>
      </c>
      <c r="F155" s="231" t="s">
        <v>2007</v>
      </c>
      <c r="G155" s="232" t="s">
        <v>164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237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237</v>
      </c>
      <c r="BM155" s="241" t="s">
        <v>509</v>
      </c>
    </row>
    <row r="156" s="2" customFormat="1" ht="21.75" customHeight="1">
      <c r="A156" s="39"/>
      <c r="B156" s="40"/>
      <c r="C156" s="229" t="s">
        <v>374</v>
      </c>
      <c r="D156" s="229" t="s">
        <v>234</v>
      </c>
      <c r="E156" s="230" t="s">
        <v>2008</v>
      </c>
      <c r="F156" s="231" t="s">
        <v>2009</v>
      </c>
      <c r="G156" s="232" t="s">
        <v>164</v>
      </c>
      <c r="H156" s="233">
        <v>132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518</v>
      </c>
    </row>
    <row r="157" s="2" customFormat="1" ht="16.5" customHeight="1">
      <c r="A157" s="39"/>
      <c r="B157" s="40"/>
      <c r="C157" s="229" t="s">
        <v>379</v>
      </c>
      <c r="D157" s="229" t="s">
        <v>234</v>
      </c>
      <c r="E157" s="230" t="s">
        <v>2010</v>
      </c>
      <c r="F157" s="231" t="s">
        <v>2011</v>
      </c>
      <c r="G157" s="232" t="s">
        <v>164</v>
      </c>
      <c r="H157" s="233">
        <v>132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237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237</v>
      </c>
      <c r="BM157" s="241" t="s">
        <v>529</v>
      </c>
    </row>
    <row r="158" s="2" customFormat="1" ht="16.5" customHeight="1">
      <c r="A158" s="39"/>
      <c r="B158" s="40"/>
      <c r="C158" s="229" t="s">
        <v>384</v>
      </c>
      <c r="D158" s="229" t="s">
        <v>234</v>
      </c>
      <c r="E158" s="230" t="s">
        <v>2012</v>
      </c>
      <c r="F158" s="231" t="s">
        <v>2013</v>
      </c>
      <c r="G158" s="232" t="s">
        <v>293</v>
      </c>
      <c r="H158" s="233">
        <v>11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237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237</v>
      </c>
      <c r="BM158" s="241" t="s">
        <v>541</v>
      </c>
    </row>
    <row r="159" s="2" customFormat="1" ht="16.5" customHeight="1">
      <c r="A159" s="39"/>
      <c r="B159" s="40"/>
      <c r="C159" s="229" t="s">
        <v>389</v>
      </c>
      <c r="D159" s="229" t="s">
        <v>234</v>
      </c>
      <c r="E159" s="230" t="s">
        <v>2014</v>
      </c>
      <c r="F159" s="231" t="s">
        <v>2015</v>
      </c>
      <c r="G159" s="232" t="s">
        <v>164</v>
      </c>
      <c r="H159" s="233">
        <v>45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237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553</v>
      </c>
    </row>
    <row r="160" s="2" customFormat="1" ht="16.5" customHeight="1">
      <c r="A160" s="39"/>
      <c r="B160" s="40"/>
      <c r="C160" s="229" t="s">
        <v>395</v>
      </c>
      <c r="D160" s="229" t="s">
        <v>234</v>
      </c>
      <c r="E160" s="230" t="s">
        <v>2016</v>
      </c>
      <c r="F160" s="231" t="s">
        <v>2017</v>
      </c>
      <c r="G160" s="232" t="s">
        <v>164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237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237</v>
      </c>
      <c r="BM160" s="241" t="s">
        <v>580</v>
      </c>
    </row>
    <row r="161" s="2" customFormat="1" ht="16.5" customHeight="1">
      <c r="A161" s="39"/>
      <c r="B161" s="40"/>
      <c r="C161" s="229" t="s">
        <v>401</v>
      </c>
      <c r="D161" s="229" t="s">
        <v>234</v>
      </c>
      <c r="E161" s="230" t="s">
        <v>2018</v>
      </c>
      <c r="F161" s="231" t="s">
        <v>2019</v>
      </c>
      <c r="G161" s="232" t="s">
        <v>164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237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237</v>
      </c>
      <c r="BM161" s="241" t="s">
        <v>588</v>
      </c>
    </row>
    <row r="162" s="2" customFormat="1" ht="16.5" customHeight="1">
      <c r="A162" s="39"/>
      <c r="B162" s="40"/>
      <c r="C162" s="229" t="s">
        <v>405</v>
      </c>
      <c r="D162" s="229" t="s">
        <v>234</v>
      </c>
      <c r="E162" s="230" t="s">
        <v>2020</v>
      </c>
      <c r="F162" s="231" t="s">
        <v>2021</v>
      </c>
      <c r="G162" s="232" t="s">
        <v>164</v>
      </c>
      <c r="H162" s="233">
        <v>15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237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237</v>
      </c>
      <c r="BM162" s="241" t="s">
        <v>596</v>
      </c>
    </row>
    <row r="163" s="2" customFormat="1" ht="16.5" customHeight="1">
      <c r="A163" s="39"/>
      <c r="B163" s="40"/>
      <c r="C163" s="229" t="s">
        <v>409</v>
      </c>
      <c r="D163" s="229" t="s">
        <v>234</v>
      </c>
      <c r="E163" s="230" t="s">
        <v>2022</v>
      </c>
      <c r="F163" s="231" t="s">
        <v>2023</v>
      </c>
      <c r="G163" s="232" t="s">
        <v>164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237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237</v>
      </c>
      <c r="BM163" s="241" t="s">
        <v>614</v>
      </c>
    </row>
    <row r="164" s="2" customFormat="1" ht="16.5" customHeight="1">
      <c r="A164" s="39"/>
      <c r="B164" s="40"/>
      <c r="C164" s="229" t="s">
        <v>417</v>
      </c>
      <c r="D164" s="229" t="s">
        <v>234</v>
      </c>
      <c r="E164" s="230" t="s">
        <v>4728</v>
      </c>
      <c r="F164" s="231" t="s">
        <v>4729</v>
      </c>
      <c r="G164" s="232" t="s">
        <v>293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237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237</v>
      </c>
      <c r="BM164" s="241" t="s">
        <v>624</v>
      </c>
    </row>
    <row r="165" s="2" customFormat="1" ht="16.5" customHeight="1">
      <c r="A165" s="39"/>
      <c r="B165" s="40"/>
      <c r="C165" s="229" t="s">
        <v>422</v>
      </c>
      <c r="D165" s="229" t="s">
        <v>234</v>
      </c>
      <c r="E165" s="230" t="s">
        <v>2034</v>
      </c>
      <c r="F165" s="231" t="s">
        <v>2035</v>
      </c>
      <c r="G165" s="232" t="s">
        <v>293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633</v>
      </c>
    </row>
    <row r="166" s="2" customFormat="1" ht="16.5" customHeight="1">
      <c r="A166" s="39"/>
      <c r="B166" s="40"/>
      <c r="C166" s="229" t="s">
        <v>429</v>
      </c>
      <c r="D166" s="229" t="s">
        <v>234</v>
      </c>
      <c r="E166" s="230" t="s">
        <v>2036</v>
      </c>
      <c r="F166" s="231" t="s">
        <v>2037</v>
      </c>
      <c r="G166" s="232" t="s">
        <v>293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237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237</v>
      </c>
      <c r="BM166" s="241" t="s">
        <v>642</v>
      </c>
    </row>
    <row r="167" s="2" customFormat="1" ht="24.15" customHeight="1">
      <c r="A167" s="39"/>
      <c r="B167" s="40"/>
      <c r="C167" s="229" t="s">
        <v>436</v>
      </c>
      <c r="D167" s="229" t="s">
        <v>234</v>
      </c>
      <c r="E167" s="230" t="s">
        <v>2040</v>
      </c>
      <c r="F167" s="231" t="s">
        <v>1938</v>
      </c>
      <c r="G167" s="232" t="s">
        <v>1939</v>
      </c>
      <c r="H167" s="307"/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237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237</v>
      </c>
      <c r="BM167" s="241" t="s">
        <v>654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2041</v>
      </c>
      <c r="F168" s="227" t="s">
        <v>2042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SUM(P169:P223)</f>
        <v>0</v>
      </c>
      <c r="Q168" s="221"/>
      <c r="R168" s="222">
        <f>SUM(R169:R223)</f>
        <v>0</v>
      </c>
      <c r="S168" s="221"/>
      <c r="T168" s="223">
        <f>SUM(T169:T223)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75</v>
      </c>
      <c r="AU168" s="225" t="s">
        <v>83</v>
      </c>
      <c r="AY168" s="224" t="s">
        <v>232</v>
      </c>
      <c r="BK168" s="226">
        <f>SUM(BK169:BK223)</f>
        <v>0</v>
      </c>
    </row>
    <row r="169" s="2" customFormat="1" ht="16.5" customHeight="1">
      <c r="A169" s="39"/>
      <c r="B169" s="40"/>
      <c r="C169" s="229" t="s">
        <v>444</v>
      </c>
      <c r="D169" s="229" t="s">
        <v>234</v>
      </c>
      <c r="E169" s="230" t="s">
        <v>4730</v>
      </c>
      <c r="F169" s="231" t="s">
        <v>4731</v>
      </c>
      <c r="G169" s="232" t="s">
        <v>293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662</v>
      </c>
    </row>
    <row r="170" s="2" customFormat="1" ht="16.5" customHeight="1">
      <c r="A170" s="39"/>
      <c r="B170" s="40"/>
      <c r="C170" s="229" t="s">
        <v>450</v>
      </c>
      <c r="D170" s="229" t="s">
        <v>234</v>
      </c>
      <c r="E170" s="230" t="s">
        <v>2084</v>
      </c>
      <c r="F170" s="231" t="s">
        <v>4732</v>
      </c>
      <c r="G170" s="232" t="s">
        <v>293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671</v>
      </c>
    </row>
    <row r="171" s="2" customFormat="1" ht="16.5" customHeight="1">
      <c r="A171" s="39"/>
      <c r="B171" s="40"/>
      <c r="C171" s="229" t="s">
        <v>455</v>
      </c>
      <c r="D171" s="229" t="s">
        <v>234</v>
      </c>
      <c r="E171" s="230" t="s">
        <v>2087</v>
      </c>
      <c r="F171" s="231" t="s">
        <v>4733</v>
      </c>
      <c r="G171" s="232" t="s">
        <v>293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686</v>
      </c>
    </row>
    <row r="172" s="2" customFormat="1" ht="16.5" customHeight="1">
      <c r="A172" s="39"/>
      <c r="B172" s="40"/>
      <c r="C172" s="229" t="s">
        <v>460</v>
      </c>
      <c r="D172" s="229" t="s">
        <v>234</v>
      </c>
      <c r="E172" s="230" t="s">
        <v>2047</v>
      </c>
      <c r="F172" s="231" t="s">
        <v>2048</v>
      </c>
      <c r="G172" s="232" t="s">
        <v>293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697</v>
      </c>
    </row>
    <row r="173" s="2" customFormat="1" ht="16.5" customHeight="1">
      <c r="A173" s="39"/>
      <c r="B173" s="40"/>
      <c r="C173" s="229" t="s">
        <v>466</v>
      </c>
      <c r="D173" s="229" t="s">
        <v>234</v>
      </c>
      <c r="E173" s="230" t="s">
        <v>2049</v>
      </c>
      <c r="F173" s="231" t="s">
        <v>2050</v>
      </c>
      <c r="G173" s="232" t="s">
        <v>293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706</v>
      </c>
    </row>
    <row r="174" s="2" customFormat="1" ht="16.5" customHeight="1">
      <c r="A174" s="39"/>
      <c r="B174" s="40"/>
      <c r="C174" s="229" t="s">
        <v>475</v>
      </c>
      <c r="D174" s="229" t="s">
        <v>234</v>
      </c>
      <c r="E174" s="230" t="s">
        <v>4734</v>
      </c>
      <c r="F174" s="231" t="s">
        <v>4735</v>
      </c>
      <c r="G174" s="232" t="s">
        <v>293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716</v>
      </c>
    </row>
    <row r="175" s="2" customFormat="1" ht="16.5" customHeight="1">
      <c r="A175" s="39"/>
      <c r="B175" s="40"/>
      <c r="C175" s="229" t="s">
        <v>480</v>
      </c>
      <c r="D175" s="229" t="s">
        <v>234</v>
      </c>
      <c r="E175" s="230" t="s">
        <v>4736</v>
      </c>
      <c r="F175" s="231" t="s">
        <v>4737</v>
      </c>
      <c r="G175" s="232" t="s">
        <v>293</v>
      </c>
      <c r="H175" s="233">
        <v>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321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724</v>
      </c>
    </row>
    <row r="176" s="2" customFormat="1" ht="16.5" customHeight="1">
      <c r="A176" s="39"/>
      <c r="B176" s="40"/>
      <c r="C176" s="229" t="s">
        <v>484</v>
      </c>
      <c r="D176" s="229" t="s">
        <v>234</v>
      </c>
      <c r="E176" s="230" t="s">
        <v>2047</v>
      </c>
      <c r="F176" s="231" t="s">
        <v>2048</v>
      </c>
      <c r="G176" s="232" t="s">
        <v>293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734</v>
      </c>
    </row>
    <row r="177" s="2" customFormat="1" ht="16.5" customHeight="1">
      <c r="A177" s="39"/>
      <c r="B177" s="40"/>
      <c r="C177" s="229" t="s">
        <v>491</v>
      </c>
      <c r="D177" s="229" t="s">
        <v>234</v>
      </c>
      <c r="E177" s="230" t="s">
        <v>2049</v>
      </c>
      <c r="F177" s="231" t="s">
        <v>2050</v>
      </c>
      <c r="G177" s="232" t="s">
        <v>293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745</v>
      </c>
    </row>
    <row r="178" s="2" customFormat="1" ht="16.5" customHeight="1">
      <c r="A178" s="39"/>
      <c r="B178" s="40"/>
      <c r="C178" s="229" t="s">
        <v>495</v>
      </c>
      <c r="D178" s="229" t="s">
        <v>234</v>
      </c>
      <c r="E178" s="230" t="s">
        <v>2043</v>
      </c>
      <c r="F178" s="231" t="s">
        <v>2044</v>
      </c>
      <c r="G178" s="232" t="s">
        <v>293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754</v>
      </c>
    </row>
    <row r="179" s="2" customFormat="1" ht="16.5" customHeight="1">
      <c r="A179" s="39"/>
      <c r="B179" s="40"/>
      <c r="C179" s="229" t="s">
        <v>500</v>
      </c>
      <c r="D179" s="229" t="s">
        <v>234</v>
      </c>
      <c r="E179" s="230" t="s">
        <v>2045</v>
      </c>
      <c r="F179" s="231" t="s">
        <v>4738</v>
      </c>
      <c r="G179" s="232" t="s">
        <v>293</v>
      </c>
      <c r="H179" s="233">
        <v>3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321</v>
      </c>
      <c r="AT179" s="241" t="s">
        <v>234</v>
      </c>
      <c r="AU179" s="241" t="s">
        <v>85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321</v>
      </c>
      <c r="BM179" s="241" t="s">
        <v>761</v>
      </c>
    </row>
    <row r="180" s="2" customFormat="1" ht="16.5" customHeight="1">
      <c r="A180" s="39"/>
      <c r="B180" s="40"/>
      <c r="C180" s="229" t="s">
        <v>505</v>
      </c>
      <c r="D180" s="229" t="s">
        <v>234</v>
      </c>
      <c r="E180" s="230" t="s">
        <v>2047</v>
      </c>
      <c r="F180" s="231" t="s">
        <v>2048</v>
      </c>
      <c r="G180" s="232" t="s">
        <v>293</v>
      </c>
      <c r="H180" s="233">
        <v>3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778</v>
      </c>
    </row>
    <row r="181" s="2" customFormat="1" ht="16.5" customHeight="1">
      <c r="A181" s="39"/>
      <c r="B181" s="40"/>
      <c r="C181" s="229" t="s">
        <v>509</v>
      </c>
      <c r="D181" s="229" t="s">
        <v>234</v>
      </c>
      <c r="E181" s="230" t="s">
        <v>2049</v>
      </c>
      <c r="F181" s="231" t="s">
        <v>2050</v>
      </c>
      <c r="G181" s="232" t="s">
        <v>293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321</v>
      </c>
      <c r="AT181" s="241" t="s">
        <v>234</v>
      </c>
      <c r="AU181" s="241" t="s">
        <v>85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321</v>
      </c>
      <c r="BM181" s="241" t="s">
        <v>787</v>
      </c>
    </row>
    <row r="182" s="2" customFormat="1" ht="16.5" customHeight="1">
      <c r="A182" s="39"/>
      <c r="B182" s="40"/>
      <c r="C182" s="229" t="s">
        <v>514</v>
      </c>
      <c r="D182" s="229" t="s">
        <v>234</v>
      </c>
      <c r="E182" s="230" t="s">
        <v>2051</v>
      </c>
      <c r="F182" s="231" t="s">
        <v>2052</v>
      </c>
      <c r="G182" s="232" t="s">
        <v>293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797</v>
      </c>
    </row>
    <row r="183" s="2" customFormat="1" ht="16.5" customHeight="1">
      <c r="A183" s="39"/>
      <c r="B183" s="40"/>
      <c r="C183" s="229" t="s">
        <v>518</v>
      </c>
      <c r="D183" s="229" t="s">
        <v>234</v>
      </c>
      <c r="E183" s="230" t="s">
        <v>2053</v>
      </c>
      <c r="F183" s="231" t="s">
        <v>2054</v>
      </c>
      <c r="G183" s="232" t="s">
        <v>293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807</v>
      </c>
    </row>
    <row r="184" s="2" customFormat="1" ht="16.5" customHeight="1">
      <c r="A184" s="39"/>
      <c r="B184" s="40"/>
      <c r="C184" s="229" t="s">
        <v>525</v>
      </c>
      <c r="D184" s="229" t="s">
        <v>234</v>
      </c>
      <c r="E184" s="230" t="s">
        <v>2055</v>
      </c>
      <c r="F184" s="231" t="s">
        <v>2056</v>
      </c>
      <c r="G184" s="232" t="s">
        <v>293</v>
      </c>
      <c r="H184" s="233">
        <v>3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321</v>
      </c>
      <c r="AT184" s="241" t="s">
        <v>234</v>
      </c>
      <c r="AU184" s="241" t="s">
        <v>85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321</v>
      </c>
      <c r="BM184" s="241" t="s">
        <v>816</v>
      </c>
    </row>
    <row r="185" s="2" customFormat="1" ht="16.5" customHeight="1">
      <c r="A185" s="39"/>
      <c r="B185" s="40"/>
      <c r="C185" s="229" t="s">
        <v>529</v>
      </c>
      <c r="D185" s="229" t="s">
        <v>234</v>
      </c>
      <c r="E185" s="230" t="s">
        <v>2057</v>
      </c>
      <c r="F185" s="231" t="s">
        <v>2058</v>
      </c>
      <c r="G185" s="232" t="s">
        <v>293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85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824</v>
      </c>
    </row>
    <row r="186" s="2" customFormat="1" ht="16.5" customHeight="1">
      <c r="A186" s="39"/>
      <c r="B186" s="40"/>
      <c r="C186" s="229" t="s">
        <v>536</v>
      </c>
      <c r="D186" s="229" t="s">
        <v>234</v>
      </c>
      <c r="E186" s="230" t="s">
        <v>2059</v>
      </c>
      <c r="F186" s="231" t="s">
        <v>2060</v>
      </c>
      <c r="G186" s="232" t="s">
        <v>293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321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321</v>
      </c>
      <c r="BM186" s="241" t="s">
        <v>833</v>
      </c>
    </row>
    <row r="187" s="2" customFormat="1" ht="16.5" customHeight="1">
      <c r="A187" s="39"/>
      <c r="B187" s="40"/>
      <c r="C187" s="229" t="s">
        <v>541</v>
      </c>
      <c r="D187" s="229" t="s">
        <v>234</v>
      </c>
      <c r="E187" s="230" t="s">
        <v>2061</v>
      </c>
      <c r="F187" s="231" t="s">
        <v>2062</v>
      </c>
      <c r="G187" s="232" t="s">
        <v>293</v>
      </c>
      <c r="H187" s="233">
        <v>3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321</v>
      </c>
      <c r="AT187" s="241" t="s">
        <v>234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844</v>
      </c>
    </row>
    <row r="188" s="2" customFormat="1" ht="16.5" customHeight="1">
      <c r="A188" s="39"/>
      <c r="B188" s="40"/>
      <c r="C188" s="229" t="s">
        <v>547</v>
      </c>
      <c r="D188" s="229" t="s">
        <v>234</v>
      </c>
      <c r="E188" s="230" t="s">
        <v>2063</v>
      </c>
      <c r="F188" s="231" t="s">
        <v>2064</v>
      </c>
      <c r="G188" s="232" t="s">
        <v>293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321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852</v>
      </c>
    </row>
    <row r="189" s="2" customFormat="1" ht="16.5" customHeight="1">
      <c r="A189" s="39"/>
      <c r="B189" s="40"/>
      <c r="C189" s="229" t="s">
        <v>553</v>
      </c>
      <c r="D189" s="229" t="s">
        <v>234</v>
      </c>
      <c r="E189" s="230" t="s">
        <v>2078</v>
      </c>
      <c r="F189" s="231" t="s">
        <v>2079</v>
      </c>
      <c r="G189" s="232" t="s">
        <v>293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85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860</v>
      </c>
    </row>
    <row r="190" s="2" customFormat="1" ht="21.75" customHeight="1">
      <c r="A190" s="39"/>
      <c r="B190" s="40"/>
      <c r="C190" s="229" t="s">
        <v>574</v>
      </c>
      <c r="D190" s="229" t="s">
        <v>234</v>
      </c>
      <c r="E190" s="230" t="s">
        <v>2081</v>
      </c>
      <c r="F190" s="231" t="s">
        <v>2082</v>
      </c>
      <c r="G190" s="232" t="s">
        <v>293</v>
      </c>
      <c r="H190" s="233">
        <v>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321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321</v>
      </c>
      <c r="BM190" s="241" t="s">
        <v>868</v>
      </c>
    </row>
    <row r="191" s="2" customFormat="1" ht="16.5" customHeight="1">
      <c r="A191" s="39"/>
      <c r="B191" s="40"/>
      <c r="C191" s="229" t="s">
        <v>580</v>
      </c>
      <c r="D191" s="229" t="s">
        <v>234</v>
      </c>
      <c r="E191" s="230" t="s">
        <v>4739</v>
      </c>
      <c r="F191" s="231" t="s">
        <v>2085</v>
      </c>
      <c r="G191" s="232" t="s">
        <v>293</v>
      </c>
      <c r="H191" s="233">
        <v>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321</v>
      </c>
      <c r="AT191" s="241" t="s">
        <v>234</v>
      </c>
      <c r="AU191" s="241" t="s">
        <v>85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321</v>
      </c>
      <c r="BM191" s="241" t="s">
        <v>876</v>
      </c>
    </row>
    <row r="192" s="2" customFormat="1" ht="16.5" customHeight="1">
      <c r="A192" s="39"/>
      <c r="B192" s="40"/>
      <c r="C192" s="229" t="s">
        <v>584</v>
      </c>
      <c r="D192" s="229" t="s">
        <v>234</v>
      </c>
      <c r="E192" s="230" t="s">
        <v>2100</v>
      </c>
      <c r="F192" s="231" t="s">
        <v>2088</v>
      </c>
      <c r="G192" s="232" t="s">
        <v>293</v>
      </c>
      <c r="H192" s="233">
        <v>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885</v>
      </c>
    </row>
    <row r="193" s="2" customFormat="1" ht="16.5" customHeight="1">
      <c r="A193" s="39"/>
      <c r="B193" s="40"/>
      <c r="C193" s="229" t="s">
        <v>588</v>
      </c>
      <c r="D193" s="229" t="s">
        <v>234</v>
      </c>
      <c r="E193" s="230" t="s">
        <v>2090</v>
      </c>
      <c r="F193" s="231" t="s">
        <v>2091</v>
      </c>
      <c r="G193" s="232" t="s">
        <v>293</v>
      </c>
      <c r="H193" s="233">
        <v>4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321</v>
      </c>
      <c r="AT193" s="241" t="s">
        <v>234</v>
      </c>
      <c r="AU193" s="241" t="s">
        <v>85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321</v>
      </c>
      <c r="BM193" s="241" t="s">
        <v>893</v>
      </c>
    </row>
    <row r="194" s="2" customFormat="1" ht="16.5" customHeight="1">
      <c r="A194" s="39"/>
      <c r="B194" s="40"/>
      <c r="C194" s="229" t="s">
        <v>592</v>
      </c>
      <c r="D194" s="229" t="s">
        <v>234</v>
      </c>
      <c r="E194" s="230" t="s">
        <v>2078</v>
      </c>
      <c r="F194" s="231" t="s">
        <v>2079</v>
      </c>
      <c r="G194" s="232" t="s">
        <v>293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901</v>
      </c>
    </row>
    <row r="195" s="2" customFormat="1" ht="21.75" customHeight="1">
      <c r="A195" s="39"/>
      <c r="B195" s="40"/>
      <c r="C195" s="229" t="s">
        <v>596</v>
      </c>
      <c r="D195" s="229" t="s">
        <v>234</v>
      </c>
      <c r="E195" s="230" t="s">
        <v>2096</v>
      </c>
      <c r="F195" s="231" t="s">
        <v>4740</v>
      </c>
      <c r="G195" s="232" t="s">
        <v>293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321</v>
      </c>
      <c r="AT195" s="241" t="s">
        <v>234</v>
      </c>
      <c r="AU195" s="241" t="s">
        <v>85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321</v>
      </c>
      <c r="BM195" s="241" t="s">
        <v>909</v>
      </c>
    </row>
    <row r="196" s="2" customFormat="1" ht="16.5" customHeight="1">
      <c r="A196" s="39"/>
      <c r="B196" s="40"/>
      <c r="C196" s="229" t="s">
        <v>600</v>
      </c>
      <c r="D196" s="229" t="s">
        <v>234</v>
      </c>
      <c r="E196" s="230" t="s">
        <v>4739</v>
      </c>
      <c r="F196" s="231" t="s">
        <v>2085</v>
      </c>
      <c r="G196" s="232" t="s">
        <v>293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917</v>
      </c>
    </row>
    <row r="197" s="2" customFormat="1" ht="16.5" customHeight="1">
      <c r="A197" s="39"/>
      <c r="B197" s="40"/>
      <c r="C197" s="229" t="s">
        <v>614</v>
      </c>
      <c r="D197" s="229" t="s">
        <v>234</v>
      </c>
      <c r="E197" s="230" t="s">
        <v>2100</v>
      </c>
      <c r="F197" s="231" t="s">
        <v>2088</v>
      </c>
      <c r="G197" s="232" t="s">
        <v>293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321</v>
      </c>
      <c r="AT197" s="241" t="s">
        <v>234</v>
      </c>
      <c r="AU197" s="241" t="s">
        <v>85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321</v>
      </c>
      <c r="BM197" s="241" t="s">
        <v>925</v>
      </c>
    </row>
    <row r="198" s="2" customFormat="1" ht="16.5" customHeight="1">
      <c r="A198" s="39"/>
      <c r="B198" s="40"/>
      <c r="C198" s="229" t="s">
        <v>619</v>
      </c>
      <c r="D198" s="229" t="s">
        <v>234</v>
      </c>
      <c r="E198" s="230" t="s">
        <v>2090</v>
      </c>
      <c r="F198" s="231" t="s">
        <v>2091</v>
      </c>
      <c r="G198" s="232" t="s">
        <v>293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321</v>
      </c>
      <c r="AT198" s="241" t="s">
        <v>234</v>
      </c>
      <c r="AU198" s="241" t="s">
        <v>85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321</v>
      </c>
      <c r="BM198" s="241" t="s">
        <v>933</v>
      </c>
    </row>
    <row r="199" s="2" customFormat="1" ht="16.5" customHeight="1">
      <c r="A199" s="39"/>
      <c r="B199" s="40"/>
      <c r="C199" s="229" t="s">
        <v>624</v>
      </c>
      <c r="D199" s="229" t="s">
        <v>234</v>
      </c>
      <c r="E199" s="230" t="s">
        <v>4741</v>
      </c>
      <c r="F199" s="231" t="s">
        <v>4742</v>
      </c>
      <c r="G199" s="232" t="s">
        <v>293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321</v>
      </c>
      <c r="AT199" s="241" t="s">
        <v>234</v>
      </c>
      <c r="AU199" s="241" t="s">
        <v>85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321</v>
      </c>
      <c r="BM199" s="241" t="s">
        <v>941</v>
      </c>
    </row>
    <row r="200" s="2" customFormat="1" ht="37.8" customHeight="1">
      <c r="A200" s="39"/>
      <c r="B200" s="40"/>
      <c r="C200" s="229" t="s">
        <v>628</v>
      </c>
      <c r="D200" s="229" t="s">
        <v>234</v>
      </c>
      <c r="E200" s="230" t="s">
        <v>4743</v>
      </c>
      <c r="F200" s="231" t="s">
        <v>4744</v>
      </c>
      <c r="G200" s="232" t="s">
        <v>293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321</v>
      </c>
      <c r="AT200" s="241" t="s">
        <v>234</v>
      </c>
      <c r="AU200" s="241" t="s">
        <v>85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321</v>
      </c>
      <c r="BM200" s="241" t="s">
        <v>950</v>
      </c>
    </row>
    <row r="201" s="2" customFormat="1" ht="16.5" customHeight="1">
      <c r="A201" s="39"/>
      <c r="B201" s="40"/>
      <c r="C201" s="229" t="s">
        <v>633</v>
      </c>
      <c r="D201" s="229" t="s">
        <v>234</v>
      </c>
      <c r="E201" s="230" t="s">
        <v>4745</v>
      </c>
      <c r="F201" s="231" t="s">
        <v>4746</v>
      </c>
      <c r="G201" s="232" t="s">
        <v>293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321</v>
      </c>
      <c r="AT201" s="241" t="s">
        <v>234</v>
      </c>
      <c r="AU201" s="241" t="s">
        <v>85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321</v>
      </c>
      <c r="BM201" s="241" t="s">
        <v>961</v>
      </c>
    </row>
    <row r="202" s="2" customFormat="1" ht="16.5" customHeight="1">
      <c r="A202" s="39"/>
      <c r="B202" s="40"/>
      <c r="C202" s="229" t="s">
        <v>637</v>
      </c>
      <c r="D202" s="229" t="s">
        <v>234</v>
      </c>
      <c r="E202" s="230" t="s">
        <v>4747</v>
      </c>
      <c r="F202" s="231" t="s">
        <v>4748</v>
      </c>
      <c r="G202" s="232" t="s">
        <v>293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321</v>
      </c>
      <c r="AT202" s="241" t="s">
        <v>234</v>
      </c>
      <c r="AU202" s="241" t="s">
        <v>85</v>
      </c>
      <c r="AY202" s="18" t="s">
        <v>232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321</v>
      </c>
      <c r="BM202" s="241" t="s">
        <v>970</v>
      </c>
    </row>
    <row r="203" s="2" customFormat="1" ht="16.5" customHeight="1">
      <c r="A203" s="39"/>
      <c r="B203" s="40"/>
      <c r="C203" s="229" t="s">
        <v>642</v>
      </c>
      <c r="D203" s="229" t="s">
        <v>234</v>
      </c>
      <c r="E203" s="230" t="s">
        <v>4749</v>
      </c>
      <c r="F203" s="231" t="s">
        <v>4750</v>
      </c>
      <c r="G203" s="232" t="s">
        <v>293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980</v>
      </c>
    </row>
    <row r="204" s="2" customFormat="1" ht="16.5" customHeight="1">
      <c r="A204" s="39"/>
      <c r="B204" s="40"/>
      <c r="C204" s="229" t="s">
        <v>649</v>
      </c>
      <c r="D204" s="229" t="s">
        <v>234</v>
      </c>
      <c r="E204" s="230" t="s">
        <v>4751</v>
      </c>
      <c r="F204" s="231" t="s">
        <v>4752</v>
      </c>
      <c r="G204" s="232" t="s">
        <v>293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321</v>
      </c>
      <c r="AT204" s="241" t="s">
        <v>234</v>
      </c>
      <c r="AU204" s="241" t="s">
        <v>85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321</v>
      </c>
      <c r="BM204" s="241" t="s">
        <v>990</v>
      </c>
    </row>
    <row r="205" s="2" customFormat="1" ht="33" customHeight="1">
      <c r="A205" s="39"/>
      <c r="B205" s="40"/>
      <c r="C205" s="229" t="s">
        <v>654</v>
      </c>
      <c r="D205" s="229" t="s">
        <v>234</v>
      </c>
      <c r="E205" s="230" t="s">
        <v>4753</v>
      </c>
      <c r="F205" s="231" t="s">
        <v>4754</v>
      </c>
      <c r="G205" s="232" t="s">
        <v>293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321</v>
      </c>
      <c r="AT205" s="241" t="s">
        <v>234</v>
      </c>
      <c r="AU205" s="241" t="s">
        <v>85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321</v>
      </c>
      <c r="BM205" s="241" t="s">
        <v>999</v>
      </c>
    </row>
    <row r="206" s="2" customFormat="1" ht="16.5" customHeight="1">
      <c r="A206" s="39"/>
      <c r="B206" s="40"/>
      <c r="C206" s="229" t="s">
        <v>658</v>
      </c>
      <c r="D206" s="229" t="s">
        <v>234</v>
      </c>
      <c r="E206" s="230" t="s">
        <v>2110</v>
      </c>
      <c r="F206" s="231" t="s">
        <v>2111</v>
      </c>
      <c r="G206" s="232" t="s">
        <v>293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321</v>
      </c>
      <c r="AT206" s="241" t="s">
        <v>234</v>
      </c>
      <c r="AU206" s="241" t="s">
        <v>85</v>
      </c>
      <c r="AY206" s="18" t="s">
        <v>232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321</v>
      </c>
      <c r="BM206" s="241" t="s">
        <v>1008</v>
      </c>
    </row>
    <row r="207" s="2" customFormat="1" ht="24.15" customHeight="1">
      <c r="A207" s="39"/>
      <c r="B207" s="40"/>
      <c r="C207" s="229" t="s">
        <v>662</v>
      </c>
      <c r="D207" s="229" t="s">
        <v>234</v>
      </c>
      <c r="E207" s="230" t="s">
        <v>2113</v>
      </c>
      <c r="F207" s="231" t="s">
        <v>2114</v>
      </c>
      <c r="G207" s="232" t="s">
        <v>293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321</v>
      </c>
      <c r="AT207" s="241" t="s">
        <v>234</v>
      </c>
      <c r="AU207" s="241" t="s">
        <v>85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321</v>
      </c>
      <c r="BM207" s="241" t="s">
        <v>1018</v>
      </c>
    </row>
    <row r="208" s="2" customFormat="1" ht="16.5" customHeight="1">
      <c r="A208" s="39"/>
      <c r="B208" s="40"/>
      <c r="C208" s="229" t="s">
        <v>667</v>
      </c>
      <c r="D208" s="229" t="s">
        <v>234</v>
      </c>
      <c r="E208" s="230" t="s">
        <v>2116</v>
      </c>
      <c r="F208" s="231" t="s">
        <v>2117</v>
      </c>
      <c r="G208" s="232" t="s">
        <v>293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321</v>
      </c>
      <c r="AT208" s="241" t="s">
        <v>234</v>
      </c>
      <c r="AU208" s="241" t="s">
        <v>85</v>
      </c>
      <c r="AY208" s="18" t="s">
        <v>232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321</v>
      </c>
      <c r="BM208" s="241" t="s">
        <v>1028</v>
      </c>
    </row>
    <row r="209" s="2" customFormat="1" ht="16.5" customHeight="1">
      <c r="A209" s="39"/>
      <c r="B209" s="40"/>
      <c r="C209" s="229" t="s">
        <v>671</v>
      </c>
      <c r="D209" s="229" t="s">
        <v>234</v>
      </c>
      <c r="E209" s="230" t="s">
        <v>2119</v>
      </c>
      <c r="F209" s="231" t="s">
        <v>2120</v>
      </c>
      <c r="G209" s="232" t="s">
        <v>293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1038</v>
      </c>
    </row>
    <row r="210" s="2" customFormat="1" ht="16.5" customHeight="1">
      <c r="A210" s="39"/>
      <c r="B210" s="40"/>
      <c r="C210" s="229" t="s">
        <v>678</v>
      </c>
      <c r="D210" s="229" t="s">
        <v>234</v>
      </c>
      <c r="E210" s="230" t="s">
        <v>2047</v>
      </c>
      <c r="F210" s="231" t="s">
        <v>2048</v>
      </c>
      <c r="G210" s="232" t="s">
        <v>293</v>
      </c>
      <c r="H210" s="233">
        <v>12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321</v>
      </c>
      <c r="AT210" s="241" t="s">
        <v>234</v>
      </c>
      <c r="AU210" s="241" t="s">
        <v>85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321</v>
      </c>
      <c r="BM210" s="241" t="s">
        <v>1052</v>
      </c>
    </row>
    <row r="211" s="2" customFormat="1" ht="16.5" customHeight="1">
      <c r="A211" s="39"/>
      <c r="B211" s="40"/>
      <c r="C211" s="229" t="s">
        <v>686</v>
      </c>
      <c r="D211" s="229" t="s">
        <v>234</v>
      </c>
      <c r="E211" s="230" t="s">
        <v>4755</v>
      </c>
      <c r="F211" s="231" t="s">
        <v>4756</v>
      </c>
      <c r="G211" s="232" t="s">
        <v>293</v>
      </c>
      <c r="H211" s="233">
        <v>12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321</v>
      </c>
      <c r="AT211" s="241" t="s">
        <v>234</v>
      </c>
      <c r="AU211" s="241" t="s">
        <v>85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321</v>
      </c>
      <c r="BM211" s="241" t="s">
        <v>1062</v>
      </c>
    </row>
    <row r="212" s="2" customFormat="1" ht="24.15" customHeight="1">
      <c r="A212" s="39"/>
      <c r="B212" s="40"/>
      <c r="C212" s="229" t="s">
        <v>691</v>
      </c>
      <c r="D212" s="229" t="s">
        <v>234</v>
      </c>
      <c r="E212" s="230" t="s">
        <v>2133</v>
      </c>
      <c r="F212" s="231" t="s">
        <v>2134</v>
      </c>
      <c r="G212" s="232" t="s">
        <v>293</v>
      </c>
      <c r="H212" s="233">
        <v>10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321</v>
      </c>
      <c r="AT212" s="241" t="s">
        <v>234</v>
      </c>
      <c r="AU212" s="241" t="s">
        <v>85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321</v>
      </c>
      <c r="BM212" s="241" t="s">
        <v>1070</v>
      </c>
    </row>
    <row r="213" s="2" customFormat="1" ht="16.5" customHeight="1">
      <c r="A213" s="39"/>
      <c r="B213" s="40"/>
      <c r="C213" s="229" t="s">
        <v>697</v>
      </c>
      <c r="D213" s="229" t="s">
        <v>234</v>
      </c>
      <c r="E213" s="230" t="s">
        <v>2136</v>
      </c>
      <c r="F213" s="231" t="s">
        <v>2149</v>
      </c>
      <c r="G213" s="232" t="s">
        <v>293</v>
      </c>
      <c r="H213" s="233">
        <v>2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1083</v>
      </c>
    </row>
    <row r="214" s="2" customFormat="1" ht="24.15" customHeight="1">
      <c r="A214" s="39"/>
      <c r="B214" s="40"/>
      <c r="C214" s="229" t="s">
        <v>703</v>
      </c>
      <c r="D214" s="229" t="s">
        <v>234</v>
      </c>
      <c r="E214" s="230" t="s">
        <v>4757</v>
      </c>
      <c r="F214" s="231" t="s">
        <v>4758</v>
      </c>
      <c r="G214" s="232" t="s">
        <v>293</v>
      </c>
      <c r="H214" s="233">
        <v>2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321</v>
      </c>
      <c r="AT214" s="241" t="s">
        <v>234</v>
      </c>
      <c r="AU214" s="241" t="s">
        <v>85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321</v>
      </c>
      <c r="BM214" s="241" t="s">
        <v>1093</v>
      </c>
    </row>
    <row r="215" s="2" customFormat="1" ht="16.5" customHeight="1">
      <c r="A215" s="39"/>
      <c r="B215" s="40"/>
      <c r="C215" s="229" t="s">
        <v>706</v>
      </c>
      <c r="D215" s="229" t="s">
        <v>234</v>
      </c>
      <c r="E215" s="230" t="s">
        <v>2142</v>
      </c>
      <c r="F215" s="231" t="s">
        <v>4759</v>
      </c>
      <c r="G215" s="232" t="s">
        <v>293</v>
      </c>
      <c r="H215" s="233">
        <v>4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1102</v>
      </c>
    </row>
    <row r="216" s="2" customFormat="1" ht="24.15" customHeight="1">
      <c r="A216" s="39"/>
      <c r="B216" s="40"/>
      <c r="C216" s="229" t="s">
        <v>711</v>
      </c>
      <c r="D216" s="229" t="s">
        <v>234</v>
      </c>
      <c r="E216" s="230" t="s">
        <v>2139</v>
      </c>
      <c r="F216" s="231" t="s">
        <v>4760</v>
      </c>
      <c r="G216" s="232" t="s">
        <v>293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321</v>
      </c>
      <c r="AT216" s="241" t="s">
        <v>234</v>
      </c>
      <c r="AU216" s="241" t="s">
        <v>85</v>
      </c>
      <c r="AY216" s="18" t="s">
        <v>232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321</v>
      </c>
      <c r="BM216" s="241" t="s">
        <v>1149</v>
      </c>
    </row>
    <row r="217" s="2" customFormat="1" ht="16.5" customHeight="1">
      <c r="A217" s="39"/>
      <c r="B217" s="40"/>
      <c r="C217" s="229" t="s">
        <v>716</v>
      </c>
      <c r="D217" s="229" t="s">
        <v>234</v>
      </c>
      <c r="E217" s="230" t="s">
        <v>4761</v>
      </c>
      <c r="F217" s="231" t="s">
        <v>4762</v>
      </c>
      <c r="G217" s="232" t="s">
        <v>293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321</v>
      </c>
      <c r="AT217" s="241" t="s">
        <v>234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1159</v>
      </c>
    </row>
    <row r="218" s="2" customFormat="1" ht="37.8" customHeight="1">
      <c r="A218" s="39"/>
      <c r="B218" s="40"/>
      <c r="C218" s="229" t="s">
        <v>721</v>
      </c>
      <c r="D218" s="229" t="s">
        <v>234</v>
      </c>
      <c r="E218" s="230" t="s">
        <v>4763</v>
      </c>
      <c r="F218" s="231" t="s">
        <v>4764</v>
      </c>
      <c r="G218" s="232" t="s">
        <v>293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321</v>
      </c>
      <c r="AT218" s="241" t="s">
        <v>234</v>
      </c>
      <c r="AU218" s="241" t="s">
        <v>85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321</v>
      </c>
      <c r="BM218" s="241" t="s">
        <v>1179</v>
      </c>
    </row>
    <row r="219" s="2" customFormat="1" ht="16.5" customHeight="1">
      <c r="A219" s="39"/>
      <c r="B219" s="40"/>
      <c r="C219" s="229" t="s">
        <v>724</v>
      </c>
      <c r="D219" s="229" t="s">
        <v>234</v>
      </c>
      <c r="E219" s="230" t="s">
        <v>4765</v>
      </c>
      <c r="F219" s="231" t="s">
        <v>4766</v>
      </c>
      <c r="G219" s="232" t="s">
        <v>293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1200</v>
      </c>
    </row>
    <row r="220" s="2" customFormat="1" ht="24.15" customHeight="1">
      <c r="A220" s="39"/>
      <c r="B220" s="40"/>
      <c r="C220" s="229" t="s">
        <v>730</v>
      </c>
      <c r="D220" s="229" t="s">
        <v>234</v>
      </c>
      <c r="E220" s="230" t="s">
        <v>2151</v>
      </c>
      <c r="F220" s="231" t="s">
        <v>4767</v>
      </c>
      <c r="G220" s="232" t="s">
        <v>293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321</v>
      </c>
      <c r="AT220" s="241" t="s">
        <v>234</v>
      </c>
      <c r="AU220" s="241" t="s">
        <v>85</v>
      </c>
      <c r="AY220" s="18" t="s">
        <v>232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321</v>
      </c>
      <c r="BM220" s="241" t="s">
        <v>1226</v>
      </c>
    </row>
    <row r="221" s="2" customFormat="1" ht="16.5" customHeight="1">
      <c r="A221" s="39"/>
      <c r="B221" s="40"/>
      <c r="C221" s="229" t="s">
        <v>734</v>
      </c>
      <c r="D221" s="229" t="s">
        <v>234</v>
      </c>
      <c r="E221" s="230" t="s">
        <v>4768</v>
      </c>
      <c r="F221" s="231" t="s">
        <v>4769</v>
      </c>
      <c r="G221" s="232" t="s">
        <v>293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85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1234</v>
      </c>
    </row>
    <row r="222" s="2" customFormat="1" ht="24.15" customHeight="1">
      <c r="A222" s="39"/>
      <c r="B222" s="40"/>
      <c r="C222" s="229" t="s">
        <v>739</v>
      </c>
      <c r="D222" s="229" t="s">
        <v>234</v>
      </c>
      <c r="E222" s="230" t="s">
        <v>4770</v>
      </c>
      <c r="F222" s="231" t="s">
        <v>4771</v>
      </c>
      <c r="G222" s="232" t="s">
        <v>293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321</v>
      </c>
      <c r="AT222" s="241" t="s">
        <v>234</v>
      </c>
      <c r="AU222" s="241" t="s">
        <v>85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321</v>
      </c>
      <c r="BM222" s="241" t="s">
        <v>1244</v>
      </c>
    </row>
    <row r="223" s="2" customFormat="1" ht="24.15" customHeight="1">
      <c r="A223" s="39"/>
      <c r="B223" s="40"/>
      <c r="C223" s="229" t="s">
        <v>745</v>
      </c>
      <c r="D223" s="229" t="s">
        <v>234</v>
      </c>
      <c r="E223" s="230" t="s">
        <v>2154</v>
      </c>
      <c r="F223" s="231" t="s">
        <v>2155</v>
      </c>
      <c r="G223" s="232" t="s">
        <v>1939</v>
      </c>
      <c r="H223" s="307"/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321</v>
      </c>
      <c r="AT223" s="241" t="s">
        <v>234</v>
      </c>
      <c r="AU223" s="241" t="s">
        <v>85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321</v>
      </c>
      <c r="BM223" s="241" t="s">
        <v>1253</v>
      </c>
    </row>
    <row r="224" s="12" customFormat="1" ht="22.8" customHeight="1">
      <c r="A224" s="12"/>
      <c r="B224" s="213"/>
      <c r="C224" s="214"/>
      <c r="D224" s="215" t="s">
        <v>75</v>
      </c>
      <c r="E224" s="227" t="s">
        <v>743</v>
      </c>
      <c r="F224" s="227" t="s">
        <v>744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SUM(P225:P237)</f>
        <v>0</v>
      </c>
      <c r="Q224" s="221"/>
      <c r="R224" s="222">
        <f>SUM(R225:R237)</f>
        <v>0</v>
      </c>
      <c r="S224" s="221"/>
      <c r="T224" s="223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85</v>
      </c>
      <c r="AT224" s="225" t="s">
        <v>75</v>
      </c>
      <c r="AU224" s="225" t="s">
        <v>83</v>
      </c>
      <c r="AY224" s="224" t="s">
        <v>232</v>
      </c>
      <c r="BK224" s="226">
        <f>SUM(BK225:BK237)</f>
        <v>0</v>
      </c>
    </row>
    <row r="225" s="2" customFormat="1" ht="16.5" customHeight="1">
      <c r="A225" s="39"/>
      <c r="B225" s="40"/>
      <c r="C225" s="229" t="s">
        <v>749</v>
      </c>
      <c r="D225" s="229" t="s">
        <v>234</v>
      </c>
      <c r="E225" s="230" t="s">
        <v>2157</v>
      </c>
      <c r="F225" s="231" t="s">
        <v>4772</v>
      </c>
      <c r="G225" s="232" t="s">
        <v>164</v>
      </c>
      <c r="H225" s="233">
        <v>25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321</v>
      </c>
      <c r="AT225" s="241" t="s">
        <v>234</v>
      </c>
      <c r="AU225" s="241" t="s">
        <v>85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321</v>
      </c>
      <c r="BM225" s="241" t="s">
        <v>1261</v>
      </c>
    </row>
    <row r="226" s="2" customFormat="1" ht="16.5" customHeight="1">
      <c r="A226" s="39"/>
      <c r="B226" s="40"/>
      <c r="C226" s="229" t="s">
        <v>754</v>
      </c>
      <c r="D226" s="229" t="s">
        <v>234</v>
      </c>
      <c r="E226" s="230" t="s">
        <v>2160</v>
      </c>
      <c r="F226" s="231" t="s">
        <v>4773</v>
      </c>
      <c r="G226" s="232" t="s">
        <v>164</v>
      </c>
      <c r="H226" s="233">
        <v>15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321</v>
      </c>
      <c r="AT226" s="241" t="s">
        <v>234</v>
      </c>
      <c r="AU226" s="241" t="s">
        <v>85</v>
      </c>
      <c r="AY226" s="18" t="s">
        <v>232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321</v>
      </c>
      <c r="BM226" s="241" t="s">
        <v>1270</v>
      </c>
    </row>
    <row r="227" s="2" customFormat="1" ht="16.5" customHeight="1">
      <c r="A227" s="39"/>
      <c r="B227" s="40"/>
      <c r="C227" s="229" t="s">
        <v>756</v>
      </c>
      <c r="D227" s="229" t="s">
        <v>234</v>
      </c>
      <c r="E227" s="230" t="s">
        <v>2163</v>
      </c>
      <c r="F227" s="231" t="s">
        <v>2164</v>
      </c>
      <c r="G227" s="232" t="s">
        <v>164</v>
      </c>
      <c r="H227" s="233">
        <v>40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321</v>
      </c>
      <c r="AT227" s="241" t="s">
        <v>234</v>
      </c>
      <c r="AU227" s="241" t="s">
        <v>85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321</v>
      </c>
      <c r="BM227" s="241" t="s">
        <v>1279</v>
      </c>
    </row>
    <row r="228" s="2" customFormat="1" ht="16.5" customHeight="1">
      <c r="A228" s="39"/>
      <c r="B228" s="40"/>
      <c r="C228" s="229" t="s">
        <v>761</v>
      </c>
      <c r="D228" s="229" t="s">
        <v>234</v>
      </c>
      <c r="E228" s="230" t="s">
        <v>2166</v>
      </c>
      <c r="F228" s="231" t="s">
        <v>2167</v>
      </c>
      <c r="G228" s="232" t="s">
        <v>164</v>
      </c>
      <c r="H228" s="233">
        <v>20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321</v>
      </c>
      <c r="AT228" s="241" t="s">
        <v>234</v>
      </c>
      <c r="AU228" s="241" t="s">
        <v>85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321</v>
      </c>
      <c r="BM228" s="241" t="s">
        <v>1288</v>
      </c>
    </row>
    <row r="229" s="2" customFormat="1" ht="16.5" customHeight="1">
      <c r="A229" s="39"/>
      <c r="B229" s="40"/>
      <c r="C229" s="229" t="s">
        <v>767</v>
      </c>
      <c r="D229" s="229" t="s">
        <v>234</v>
      </c>
      <c r="E229" s="230" t="s">
        <v>2169</v>
      </c>
      <c r="F229" s="231" t="s">
        <v>2170</v>
      </c>
      <c r="G229" s="232" t="s">
        <v>164</v>
      </c>
      <c r="H229" s="233">
        <v>5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321</v>
      </c>
      <c r="AT229" s="241" t="s">
        <v>234</v>
      </c>
      <c r="AU229" s="241" t="s">
        <v>85</v>
      </c>
      <c r="AY229" s="18" t="s">
        <v>232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321</v>
      </c>
      <c r="BM229" s="241" t="s">
        <v>1295</v>
      </c>
    </row>
    <row r="230" s="2" customFormat="1" ht="16.5" customHeight="1">
      <c r="A230" s="39"/>
      <c r="B230" s="40"/>
      <c r="C230" s="229" t="s">
        <v>778</v>
      </c>
      <c r="D230" s="229" t="s">
        <v>234</v>
      </c>
      <c r="E230" s="230" t="s">
        <v>2172</v>
      </c>
      <c r="F230" s="231" t="s">
        <v>2173</v>
      </c>
      <c r="G230" s="232" t="s">
        <v>164</v>
      </c>
      <c r="H230" s="233">
        <v>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321</v>
      </c>
      <c r="AT230" s="241" t="s">
        <v>234</v>
      </c>
      <c r="AU230" s="241" t="s">
        <v>85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321</v>
      </c>
      <c r="BM230" s="241" t="s">
        <v>1302</v>
      </c>
    </row>
    <row r="231" s="2" customFormat="1" ht="16.5" customHeight="1">
      <c r="A231" s="39"/>
      <c r="B231" s="40"/>
      <c r="C231" s="229" t="s">
        <v>783</v>
      </c>
      <c r="D231" s="229" t="s">
        <v>234</v>
      </c>
      <c r="E231" s="230" t="s">
        <v>2175</v>
      </c>
      <c r="F231" s="231" t="s">
        <v>2176</v>
      </c>
      <c r="G231" s="232" t="s">
        <v>164</v>
      </c>
      <c r="H231" s="233">
        <v>10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321</v>
      </c>
      <c r="AT231" s="241" t="s">
        <v>234</v>
      </c>
      <c r="AU231" s="241" t="s">
        <v>85</v>
      </c>
      <c r="AY231" s="18" t="s">
        <v>232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321</v>
      </c>
      <c r="BM231" s="241" t="s">
        <v>1311</v>
      </c>
    </row>
    <row r="232" s="2" customFormat="1" ht="16.5" customHeight="1">
      <c r="A232" s="39"/>
      <c r="B232" s="40"/>
      <c r="C232" s="229" t="s">
        <v>787</v>
      </c>
      <c r="D232" s="229" t="s">
        <v>234</v>
      </c>
      <c r="E232" s="230" t="s">
        <v>2178</v>
      </c>
      <c r="F232" s="231" t="s">
        <v>2179</v>
      </c>
      <c r="G232" s="232" t="s">
        <v>164</v>
      </c>
      <c r="H232" s="233">
        <v>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321</v>
      </c>
      <c r="AT232" s="241" t="s">
        <v>234</v>
      </c>
      <c r="AU232" s="241" t="s">
        <v>85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321</v>
      </c>
      <c r="BM232" s="241" t="s">
        <v>1320</v>
      </c>
    </row>
    <row r="233" s="2" customFormat="1" ht="16.5" customHeight="1">
      <c r="A233" s="39"/>
      <c r="B233" s="40"/>
      <c r="C233" s="229" t="s">
        <v>791</v>
      </c>
      <c r="D233" s="229" t="s">
        <v>234</v>
      </c>
      <c r="E233" s="230" t="s">
        <v>2181</v>
      </c>
      <c r="F233" s="231" t="s">
        <v>2182</v>
      </c>
      <c r="G233" s="232" t="s">
        <v>164</v>
      </c>
      <c r="H233" s="233">
        <v>30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321</v>
      </c>
      <c r="AT233" s="241" t="s">
        <v>234</v>
      </c>
      <c r="AU233" s="241" t="s">
        <v>85</v>
      </c>
      <c r="AY233" s="18" t="s">
        <v>232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321</v>
      </c>
      <c r="BM233" s="241" t="s">
        <v>1332</v>
      </c>
    </row>
    <row r="234" s="2" customFormat="1" ht="16.5" customHeight="1">
      <c r="A234" s="39"/>
      <c r="B234" s="40"/>
      <c r="C234" s="229" t="s">
        <v>797</v>
      </c>
      <c r="D234" s="229" t="s">
        <v>234</v>
      </c>
      <c r="E234" s="230" t="s">
        <v>2184</v>
      </c>
      <c r="F234" s="231" t="s">
        <v>2185</v>
      </c>
      <c r="G234" s="232" t="s">
        <v>164</v>
      </c>
      <c r="H234" s="233">
        <v>20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321</v>
      </c>
      <c r="AT234" s="241" t="s">
        <v>234</v>
      </c>
      <c r="AU234" s="241" t="s">
        <v>85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321</v>
      </c>
      <c r="BM234" s="241" t="s">
        <v>1343</v>
      </c>
    </row>
    <row r="235" s="2" customFormat="1" ht="16.5" customHeight="1">
      <c r="A235" s="39"/>
      <c r="B235" s="40"/>
      <c r="C235" s="229" t="s">
        <v>803</v>
      </c>
      <c r="D235" s="229" t="s">
        <v>234</v>
      </c>
      <c r="E235" s="230" t="s">
        <v>2187</v>
      </c>
      <c r="F235" s="231" t="s">
        <v>2188</v>
      </c>
      <c r="G235" s="232" t="s">
        <v>164</v>
      </c>
      <c r="H235" s="233">
        <v>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321</v>
      </c>
      <c r="AT235" s="241" t="s">
        <v>234</v>
      </c>
      <c r="AU235" s="241" t="s">
        <v>85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321</v>
      </c>
      <c r="BM235" s="241" t="s">
        <v>2077</v>
      </c>
    </row>
    <row r="236" s="2" customFormat="1" ht="16.5" customHeight="1">
      <c r="A236" s="39"/>
      <c r="B236" s="40"/>
      <c r="C236" s="229" t="s">
        <v>807</v>
      </c>
      <c r="D236" s="229" t="s">
        <v>234</v>
      </c>
      <c r="E236" s="230" t="s">
        <v>2190</v>
      </c>
      <c r="F236" s="231" t="s">
        <v>2191</v>
      </c>
      <c r="G236" s="232" t="s">
        <v>164</v>
      </c>
      <c r="H236" s="233">
        <v>115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321</v>
      </c>
      <c r="AT236" s="241" t="s">
        <v>234</v>
      </c>
      <c r="AU236" s="241" t="s">
        <v>85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321</v>
      </c>
      <c r="BM236" s="241" t="s">
        <v>2080</v>
      </c>
    </row>
    <row r="237" s="2" customFormat="1" ht="24.15" customHeight="1">
      <c r="A237" s="39"/>
      <c r="B237" s="40"/>
      <c r="C237" s="229" t="s">
        <v>812</v>
      </c>
      <c r="D237" s="229" t="s">
        <v>234</v>
      </c>
      <c r="E237" s="230" t="s">
        <v>2193</v>
      </c>
      <c r="F237" s="231" t="s">
        <v>2194</v>
      </c>
      <c r="G237" s="232" t="s">
        <v>1939</v>
      </c>
      <c r="H237" s="307"/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321</v>
      </c>
      <c r="AT237" s="241" t="s">
        <v>234</v>
      </c>
      <c r="AU237" s="241" t="s">
        <v>85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321</v>
      </c>
      <c r="BM237" s="241" t="s">
        <v>2083</v>
      </c>
    </row>
    <row r="238" s="12" customFormat="1" ht="22.8" customHeight="1">
      <c r="A238" s="12"/>
      <c r="B238" s="213"/>
      <c r="C238" s="214"/>
      <c r="D238" s="215" t="s">
        <v>75</v>
      </c>
      <c r="E238" s="227" t="s">
        <v>2196</v>
      </c>
      <c r="F238" s="227" t="s">
        <v>2197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83</v>
      </c>
      <c r="AT238" s="225" t="s">
        <v>75</v>
      </c>
      <c r="AU238" s="225" t="s">
        <v>83</v>
      </c>
      <c r="AY238" s="224" t="s">
        <v>232</v>
      </c>
      <c r="BK238" s="226">
        <f>SUM(BK239:BK243)</f>
        <v>0</v>
      </c>
    </row>
    <row r="239" s="2" customFormat="1" ht="24.15" customHeight="1">
      <c r="A239" s="39"/>
      <c r="B239" s="40"/>
      <c r="C239" s="229" t="s">
        <v>816</v>
      </c>
      <c r="D239" s="229" t="s">
        <v>234</v>
      </c>
      <c r="E239" s="230" t="s">
        <v>2198</v>
      </c>
      <c r="F239" s="231" t="s">
        <v>2199</v>
      </c>
      <c r="G239" s="232" t="s">
        <v>164</v>
      </c>
      <c r="H239" s="233">
        <v>90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237</v>
      </c>
      <c r="AT239" s="241" t="s">
        <v>234</v>
      </c>
      <c r="AU239" s="241" t="s">
        <v>85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237</v>
      </c>
      <c r="BM239" s="241" t="s">
        <v>2086</v>
      </c>
    </row>
    <row r="240" s="2" customFormat="1" ht="16.5" customHeight="1">
      <c r="A240" s="39"/>
      <c r="B240" s="40"/>
      <c r="C240" s="229" t="s">
        <v>820</v>
      </c>
      <c r="D240" s="229" t="s">
        <v>234</v>
      </c>
      <c r="E240" s="230" t="s">
        <v>2201</v>
      </c>
      <c r="F240" s="231" t="s">
        <v>2202</v>
      </c>
      <c r="G240" s="232" t="s">
        <v>164</v>
      </c>
      <c r="H240" s="233">
        <v>90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237</v>
      </c>
      <c r="AT240" s="241" t="s">
        <v>234</v>
      </c>
      <c r="AU240" s="241" t="s">
        <v>85</v>
      </c>
      <c r="AY240" s="18" t="s">
        <v>232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237</v>
      </c>
      <c r="BM240" s="241" t="s">
        <v>2089</v>
      </c>
    </row>
    <row r="241" s="2" customFormat="1" ht="24.15" customHeight="1">
      <c r="A241" s="39"/>
      <c r="B241" s="40"/>
      <c r="C241" s="229" t="s">
        <v>824</v>
      </c>
      <c r="D241" s="229" t="s">
        <v>234</v>
      </c>
      <c r="E241" s="230" t="s">
        <v>2204</v>
      </c>
      <c r="F241" s="231" t="s">
        <v>2205</v>
      </c>
      <c r="G241" s="232" t="s">
        <v>164</v>
      </c>
      <c r="H241" s="233">
        <v>90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237</v>
      </c>
      <c r="AT241" s="241" t="s">
        <v>234</v>
      </c>
      <c r="AU241" s="241" t="s">
        <v>85</v>
      </c>
      <c r="AY241" s="18" t="s">
        <v>232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237</v>
      </c>
      <c r="BM241" s="241" t="s">
        <v>2092</v>
      </c>
    </row>
    <row r="242" s="2" customFormat="1" ht="16.5" customHeight="1">
      <c r="A242" s="39"/>
      <c r="B242" s="40"/>
      <c r="C242" s="229" t="s">
        <v>828</v>
      </c>
      <c r="D242" s="229" t="s">
        <v>234</v>
      </c>
      <c r="E242" s="230" t="s">
        <v>4774</v>
      </c>
      <c r="F242" s="231" t="s">
        <v>4775</v>
      </c>
      <c r="G242" s="232" t="s">
        <v>1049</v>
      </c>
      <c r="H242" s="233">
        <v>90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237</v>
      </c>
      <c r="AT242" s="241" t="s">
        <v>234</v>
      </c>
      <c r="AU242" s="241" t="s">
        <v>85</v>
      </c>
      <c r="AY242" s="18" t="s">
        <v>232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237</v>
      </c>
      <c r="BM242" s="241" t="s">
        <v>2095</v>
      </c>
    </row>
    <row r="243" s="2" customFormat="1" ht="24.15" customHeight="1">
      <c r="A243" s="39"/>
      <c r="B243" s="40"/>
      <c r="C243" s="229" t="s">
        <v>833</v>
      </c>
      <c r="D243" s="229" t="s">
        <v>234</v>
      </c>
      <c r="E243" s="230" t="s">
        <v>2216</v>
      </c>
      <c r="F243" s="231" t="s">
        <v>2217</v>
      </c>
      <c r="G243" s="232" t="s">
        <v>1939</v>
      </c>
      <c r="H243" s="307"/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237</v>
      </c>
      <c r="AT243" s="241" t="s">
        <v>234</v>
      </c>
      <c r="AU243" s="241" t="s">
        <v>85</v>
      </c>
      <c r="AY243" s="18" t="s">
        <v>232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237</v>
      </c>
      <c r="BM243" s="241" t="s">
        <v>2098</v>
      </c>
    </row>
    <row r="244" s="12" customFormat="1" ht="22.8" customHeight="1">
      <c r="A244" s="12"/>
      <c r="B244" s="213"/>
      <c r="C244" s="214"/>
      <c r="D244" s="215" t="s">
        <v>75</v>
      </c>
      <c r="E244" s="227" t="s">
        <v>2219</v>
      </c>
      <c r="F244" s="227" t="s">
        <v>2220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P245</f>
        <v>0</v>
      </c>
      <c r="Q244" s="221"/>
      <c r="R244" s="222">
        <f>R245</f>
        <v>0</v>
      </c>
      <c r="S244" s="221"/>
      <c r="T244" s="223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85</v>
      </c>
      <c r="AT244" s="225" t="s">
        <v>75</v>
      </c>
      <c r="AU244" s="225" t="s">
        <v>83</v>
      </c>
      <c r="AY244" s="224" t="s">
        <v>232</v>
      </c>
      <c r="BK244" s="226">
        <f>BK245</f>
        <v>0</v>
      </c>
    </row>
    <row r="245" s="2" customFormat="1" ht="24.15" customHeight="1">
      <c r="A245" s="39"/>
      <c r="B245" s="40"/>
      <c r="C245" s="229" t="s">
        <v>839</v>
      </c>
      <c r="D245" s="229" t="s">
        <v>234</v>
      </c>
      <c r="E245" s="230" t="s">
        <v>2221</v>
      </c>
      <c r="F245" s="231" t="s">
        <v>4776</v>
      </c>
      <c r="G245" s="232" t="s">
        <v>293</v>
      </c>
      <c r="H245" s="233">
        <v>4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321</v>
      </c>
      <c r="AT245" s="241" t="s">
        <v>234</v>
      </c>
      <c r="AU245" s="241" t="s">
        <v>85</v>
      </c>
      <c r="AY245" s="18" t="s">
        <v>232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321</v>
      </c>
      <c r="BM245" s="241" t="s">
        <v>2099</v>
      </c>
    </row>
    <row r="246" s="12" customFormat="1" ht="22.8" customHeight="1">
      <c r="A246" s="12"/>
      <c r="B246" s="213"/>
      <c r="C246" s="214"/>
      <c r="D246" s="215" t="s">
        <v>75</v>
      </c>
      <c r="E246" s="227" t="s">
        <v>2224</v>
      </c>
      <c r="F246" s="227" t="s">
        <v>2225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SUM(P247:P250)</f>
        <v>0</v>
      </c>
      <c r="Q246" s="221"/>
      <c r="R246" s="222">
        <f>SUM(R247:R250)</f>
        <v>0</v>
      </c>
      <c r="S246" s="221"/>
      <c r="T246" s="223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83</v>
      </c>
      <c r="AT246" s="225" t="s">
        <v>75</v>
      </c>
      <c r="AU246" s="225" t="s">
        <v>83</v>
      </c>
      <c r="AY246" s="224" t="s">
        <v>232</v>
      </c>
      <c r="BK246" s="226">
        <f>SUM(BK247:BK250)</f>
        <v>0</v>
      </c>
    </row>
    <row r="247" s="2" customFormat="1" ht="16.5" customHeight="1">
      <c r="A247" s="39"/>
      <c r="B247" s="40"/>
      <c r="C247" s="229" t="s">
        <v>844</v>
      </c>
      <c r="D247" s="229" t="s">
        <v>234</v>
      </c>
      <c r="E247" s="230" t="s">
        <v>2226</v>
      </c>
      <c r="F247" s="231" t="s">
        <v>2227</v>
      </c>
      <c r="G247" s="232" t="s">
        <v>2228</v>
      </c>
      <c r="H247" s="233">
        <v>20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237</v>
      </c>
      <c r="AT247" s="241" t="s">
        <v>234</v>
      </c>
      <c r="AU247" s="241" t="s">
        <v>85</v>
      </c>
      <c r="AY247" s="18" t="s">
        <v>232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237</v>
      </c>
      <c r="BM247" s="241" t="s">
        <v>2102</v>
      </c>
    </row>
    <row r="248" s="2" customFormat="1" ht="16.5" customHeight="1">
      <c r="A248" s="39"/>
      <c r="B248" s="40"/>
      <c r="C248" s="229" t="s">
        <v>848</v>
      </c>
      <c r="D248" s="229" t="s">
        <v>234</v>
      </c>
      <c r="E248" s="230" t="s">
        <v>2230</v>
      </c>
      <c r="F248" s="231" t="s">
        <v>2231</v>
      </c>
      <c r="G248" s="232" t="s">
        <v>1982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237</v>
      </c>
      <c r="AT248" s="241" t="s">
        <v>234</v>
      </c>
      <c r="AU248" s="241" t="s">
        <v>85</v>
      </c>
      <c r="AY248" s="18" t="s">
        <v>232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237</v>
      </c>
      <c r="BM248" s="241" t="s">
        <v>2103</v>
      </c>
    </row>
    <row r="249" s="2" customFormat="1" ht="16.5" customHeight="1">
      <c r="A249" s="39"/>
      <c r="B249" s="40"/>
      <c r="C249" s="229" t="s">
        <v>852</v>
      </c>
      <c r="D249" s="229" t="s">
        <v>234</v>
      </c>
      <c r="E249" s="230" t="s">
        <v>4777</v>
      </c>
      <c r="F249" s="231" t="s">
        <v>4778</v>
      </c>
      <c r="G249" s="232" t="s">
        <v>1982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237</v>
      </c>
      <c r="AT249" s="241" t="s">
        <v>234</v>
      </c>
      <c r="AU249" s="241" t="s">
        <v>85</v>
      </c>
      <c r="AY249" s="18" t="s">
        <v>232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237</v>
      </c>
      <c r="BM249" s="241" t="s">
        <v>2106</v>
      </c>
    </row>
    <row r="250" s="2" customFormat="1" ht="16.5" customHeight="1">
      <c r="A250" s="39"/>
      <c r="B250" s="40"/>
      <c r="C250" s="229" t="s">
        <v>856</v>
      </c>
      <c r="D250" s="229" t="s">
        <v>234</v>
      </c>
      <c r="E250" s="230" t="s">
        <v>2233</v>
      </c>
      <c r="F250" s="231" t="s">
        <v>2234</v>
      </c>
      <c r="G250" s="232" t="s">
        <v>2228</v>
      </c>
      <c r="H250" s="233">
        <v>10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237</v>
      </c>
      <c r="AT250" s="241" t="s">
        <v>234</v>
      </c>
      <c r="AU250" s="241" t="s">
        <v>85</v>
      </c>
      <c r="AY250" s="18" t="s">
        <v>232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237</v>
      </c>
      <c r="BM250" s="241" t="s">
        <v>2109</v>
      </c>
    </row>
    <row r="251" s="12" customFormat="1" ht="22.8" customHeight="1">
      <c r="A251" s="12"/>
      <c r="B251" s="213"/>
      <c r="C251" s="214"/>
      <c r="D251" s="215" t="s">
        <v>75</v>
      </c>
      <c r="E251" s="227" t="s">
        <v>2236</v>
      </c>
      <c r="F251" s="227" t="s">
        <v>2237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SUM(P252:P253)</f>
        <v>0</v>
      </c>
      <c r="Q251" s="221"/>
      <c r="R251" s="222">
        <f>SUM(R252:R253)</f>
        <v>0</v>
      </c>
      <c r="S251" s="221"/>
      <c r="T251" s="223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83</v>
      </c>
      <c r="AT251" s="225" t="s">
        <v>75</v>
      </c>
      <c r="AU251" s="225" t="s">
        <v>83</v>
      </c>
      <c r="AY251" s="224" t="s">
        <v>232</v>
      </c>
      <c r="BK251" s="226">
        <f>SUM(BK252:BK253)</f>
        <v>0</v>
      </c>
    </row>
    <row r="252" s="2" customFormat="1" ht="24.15" customHeight="1">
      <c r="A252" s="39"/>
      <c r="B252" s="40"/>
      <c r="C252" s="229" t="s">
        <v>860</v>
      </c>
      <c r="D252" s="229" t="s">
        <v>234</v>
      </c>
      <c r="E252" s="230" t="s">
        <v>2238</v>
      </c>
      <c r="F252" s="231" t="s">
        <v>2239</v>
      </c>
      <c r="G252" s="232" t="s">
        <v>164</v>
      </c>
      <c r="H252" s="233">
        <v>50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237</v>
      </c>
      <c r="AT252" s="241" t="s">
        <v>234</v>
      </c>
      <c r="AU252" s="241" t="s">
        <v>85</v>
      </c>
      <c r="AY252" s="18" t="s">
        <v>232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237</v>
      </c>
      <c r="BM252" s="241" t="s">
        <v>2121</v>
      </c>
    </row>
    <row r="253" s="2" customFormat="1" ht="24.15" customHeight="1">
      <c r="A253" s="39"/>
      <c r="B253" s="40"/>
      <c r="C253" s="229" t="s">
        <v>864</v>
      </c>
      <c r="D253" s="229" t="s">
        <v>234</v>
      </c>
      <c r="E253" s="230" t="s">
        <v>2241</v>
      </c>
      <c r="F253" s="231" t="s">
        <v>2242</v>
      </c>
      <c r="G253" s="232" t="s">
        <v>2243</v>
      </c>
      <c r="H253" s="233">
        <v>1</v>
      </c>
      <c r="I253" s="234"/>
      <c r="J253" s="235">
        <f>ROUND(I253*H253,2)</f>
        <v>0</v>
      </c>
      <c r="K253" s="236"/>
      <c r="L253" s="45"/>
      <c r="M253" s="302" t="s">
        <v>1</v>
      </c>
      <c r="N253" s="303" t="s">
        <v>41</v>
      </c>
      <c r="O253" s="304"/>
      <c r="P253" s="305">
        <f>O253*H253</f>
        <v>0</v>
      </c>
      <c r="Q253" s="305">
        <v>0</v>
      </c>
      <c r="R253" s="305">
        <f>Q253*H253</f>
        <v>0</v>
      </c>
      <c r="S253" s="305">
        <v>0</v>
      </c>
      <c r="T253" s="30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237</v>
      </c>
      <c r="AT253" s="241" t="s">
        <v>234</v>
      </c>
      <c r="AU253" s="241" t="s">
        <v>85</v>
      </c>
      <c r="AY253" s="18" t="s">
        <v>232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237</v>
      </c>
      <c r="BM253" s="241" t="s">
        <v>2122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5YykR+b0TRj4MMWQbUbl4tVkUzhVYM1C9mWoeAz2EAh6y8NnQVlo6FTYjWXUs2QSgcfEr5mxXs0xcYLPrU04pA==" hashValue="rbogMAjox2TCX3z/vpw3oHShykno8vZGVY5nN5rrEQf3tqY2y9nxjCiCU6ofvXFF0RbrQfLUg9Hng1LZYH3g1Q==" algorithmName="SHA-512" password="CC35"/>
  <autoFilter ref="C128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ROUND((SUM(BE135:BE192)),  2)</f>
        <v>0</v>
      </c>
      <c r="G35" s="39"/>
      <c r="H35" s="39"/>
      <c r="I35" s="166">
        <v>0.20999999999999999</v>
      </c>
      <c r="J35" s="165">
        <f>ROUND(((SUM(BE135:BE192))*I35),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ROUND((SUM(BF135:BF192)),  2)</f>
        <v>0</v>
      </c>
      <c r="G36" s="39"/>
      <c r="H36" s="39"/>
      <c r="I36" s="166">
        <v>0.12</v>
      </c>
      <c r="J36" s="165">
        <f>ROUND(((SUM(BF135:BF192))*I36),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ROUND((SUM(BG135:BG192)),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ROUND((SUM(BH135:BH192)),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ROUND((SUM(BI135:BI192)),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4779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4780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4781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4782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4783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2370</v>
      </c>
      <c r="E104" s="198"/>
      <c r="F104" s="198"/>
      <c r="G104" s="198"/>
      <c r="H104" s="198"/>
      <c r="I104" s="198"/>
      <c r="J104" s="199">
        <f>J147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2371</v>
      </c>
      <c r="E105" s="198"/>
      <c r="F105" s="198"/>
      <c r="G105" s="198"/>
      <c r="H105" s="198"/>
      <c r="I105" s="198"/>
      <c r="J105" s="199">
        <f>J148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2372</v>
      </c>
      <c r="E106" s="198"/>
      <c r="F106" s="198"/>
      <c r="G106" s="198"/>
      <c r="H106" s="198"/>
      <c r="I106" s="198"/>
      <c r="J106" s="199">
        <f>J155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4784</v>
      </c>
      <c r="E107" s="198"/>
      <c r="F107" s="198"/>
      <c r="G107" s="198"/>
      <c r="H107" s="198"/>
      <c r="I107" s="198"/>
      <c r="J107" s="199">
        <f>J162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4785</v>
      </c>
      <c r="E108" s="198"/>
      <c r="F108" s="198"/>
      <c r="G108" s="198"/>
      <c r="H108" s="198"/>
      <c r="I108" s="198"/>
      <c r="J108" s="199">
        <f>J163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2375</v>
      </c>
      <c r="E109" s="198"/>
      <c r="F109" s="198"/>
      <c r="G109" s="198"/>
      <c r="H109" s="198"/>
      <c r="I109" s="198"/>
      <c r="J109" s="199">
        <f>J168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2376</v>
      </c>
      <c r="E110" s="198"/>
      <c r="F110" s="198"/>
      <c r="G110" s="198"/>
      <c r="H110" s="198"/>
      <c r="I110" s="198"/>
      <c r="J110" s="199">
        <f>J172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2377</v>
      </c>
      <c r="E111" s="198"/>
      <c r="F111" s="198"/>
      <c r="G111" s="198"/>
      <c r="H111" s="198"/>
      <c r="I111" s="198"/>
      <c r="J111" s="199">
        <f>J178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2378</v>
      </c>
      <c r="E112" s="198"/>
      <c r="F112" s="198"/>
      <c r="G112" s="198"/>
      <c r="H112" s="198"/>
      <c r="I112" s="198"/>
      <c r="J112" s="199">
        <f>J185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4786</v>
      </c>
      <c r="E113" s="198"/>
      <c r="F113" s="198"/>
      <c r="G113" s="198"/>
      <c r="H113" s="198"/>
      <c r="I113" s="198"/>
      <c r="J113" s="199">
        <f>J189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Parkoviště pro zaměstnance a heliport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178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4164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184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D.1.4.2 - Vytápění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 xml:space="preserve"> </v>
      </c>
      <c r="G129" s="41"/>
      <c r="H129" s="41"/>
      <c r="I129" s="33" t="s">
        <v>22</v>
      </c>
      <c r="J129" s="80" t="str">
        <f>IF(J14="","",J14)</f>
        <v>19. 3. 2025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Nemocnice České Budějovice</v>
      </c>
      <c r="G131" s="41"/>
      <c r="H131" s="41"/>
      <c r="I131" s="33" t="s">
        <v>30</v>
      </c>
      <c r="J131" s="37" t="str">
        <f>E23</f>
        <v>AGP nova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QSB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218</v>
      </c>
      <c r="D134" s="204" t="s">
        <v>61</v>
      </c>
      <c r="E134" s="204" t="s">
        <v>57</v>
      </c>
      <c r="F134" s="204" t="s">
        <v>58</v>
      </c>
      <c r="G134" s="204" t="s">
        <v>219</v>
      </c>
      <c r="H134" s="204" t="s">
        <v>220</v>
      </c>
      <c r="I134" s="204" t="s">
        <v>221</v>
      </c>
      <c r="J134" s="205" t="s">
        <v>193</v>
      </c>
      <c r="K134" s="206" t="s">
        <v>222</v>
      </c>
      <c r="L134" s="207"/>
      <c r="M134" s="101" t="s">
        <v>1</v>
      </c>
      <c r="N134" s="102" t="s">
        <v>40</v>
      </c>
      <c r="O134" s="102" t="s">
        <v>223</v>
      </c>
      <c r="P134" s="102" t="s">
        <v>224</v>
      </c>
      <c r="Q134" s="102" t="s">
        <v>225</v>
      </c>
      <c r="R134" s="102" t="s">
        <v>226</v>
      </c>
      <c r="S134" s="102" t="s">
        <v>227</v>
      </c>
      <c r="T134" s="103" t="s">
        <v>228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229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</f>
        <v>0</v>
      </c>
      <c r="Q135" s="105"/>
      <c r="R135" s="210">
        <f>R136</f>
        <v>0</v>
      </c>
      <c r="S135" s="105"/>
      <c r="T135" s="211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195</v>
      </c>
      <c r="BK135" s="212">
        <f>BK136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1869</v>
      </c>
      <c r="F136" s="216" t="s">
        <v>4787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P137+P147+P162+P168+P172+P178+P185+P189</f>
        <v>0</v>
      </c>
      <c r="Q136" s="221"/>
      <c r="R136" s="222">
        <f>R137+R147+R162+R168+R172+R178+R185+R189</f>
        <v>0</v>
      </c>
      <c r="S136" s="221"/>
      <c r="T136" s="223">
        <f>T137+T147+T162+T168+T172+T178+T185+T189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232</v>
      </c>
      <c r="BK136" s="226">
        <f>BK137+BK147+BK162+BK168+BK172+BK178+BK185+BK189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2385</v>
      </c>
      <c r="F137" s="227" t="s">
        <v>4788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P138+P143+P145</f>
        <v>0</v>
      </c>
      <c r="Q137" s="221"/>
      <c r="R137" s="222">
        <f>R138+R143+R145</f>
        <v>0</v>
      </c>
      <c r="S137" s="221"/>
      <c r="T137" s="223">
        <f>T138+T143+T145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232</v>
      </c>
      <c r="BK137" s="226">
        <f>BK138+BK143+BK145</f>
        <v>0</v>
      </c>
    </row>
    <row r="138" s="12" customFormat="1" ht="20.88" customHeight="1">
      <c r="A138" s="12"/>
      <c r="B138" s="213"/>
      <c r="C138" s="214"/>
      <c r="D138" s="215" t="s">
        <v>75</v>
      </c>
      <c r="E138" s="227" t="s">
        <v>2593</v>
      </c>
      <c r="F138" s="227" t="s">
        <v>4789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85</v>
      </c>
      <c r="AY138" s="224" t="s">
        <v>232</v>
      </c>
      <c r="BK138" s="226">
        <f>SUM(BK139:BK142)</f>
        <v>0</v>
      </c>
    </row>
    <row r="139" s="2" customFormat="1" ht="16.5" customHeight="1">
      <c r="A139" s="39"/>
      <c r="B139" s="40"/>
      <c r="C139" s="229" t="s">
        <v>83</v>
      </c>
      <c r="D139" s="229" t="s">
        <v>234</v>
      </c>
      <c r="E139" s="230" t="s">
        <v>2607</v>
      </c>
      <c r="F139" s="231" t="s">
        <v>2408</v>
      </c>
      <c r="G139" s="232" t="s">
        <v>1049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244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417</v>
      </c>
    </row>
    <row r="140" s="2" customFormat="1" ht="16.5" customHeight="1">
      <c r="A140" s="39"/>
      <c r="B140" s="40"/>
      <c r="C140" s="229" t="s">
        <v>85</v>
      </c>
      <c r="D140" s="229" t="s">
        <v>234</v>
      </c>
      <c r="E140" s="230" t="s">
        <v>2609</v>
      </c>
      <c r="F140" s="231" t="s">
        <v>4790</v>
      </c>
      <c r="G140" s="232" t="s">
        <v>1049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244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429</v>
      </c>
    </row>
    <row r="141" s="2" customFormat="1" ht="16.5" customHeight="1">
      <c r="A141" s="39"/>
      <c r="B141" s="40"/>
      <c r="C141" s="229" t="s">
        <v>244</v>
      </c>
      <c r="D141" s="229" t="s">
        <v>234</v>
      </c>
      <c r="E141" s="230" t="s">
        <v>2611</v>
      </c>
      <c r="F141" s="231" t="s">
        <v>4791</v>
      </c>
      <c r="G141" s="232" t="s">
        <v>1049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244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444</v>
      </c>
    </row>
    <row r="142" s="2" customFormat="1" ht="16.5" customHeight="1">
      <c r="A142" s="39"/>
      <c r="B142" s="40"/>
      <c r="C142" s="229" t="s">
        <v>237</v>
      </c>
      <c r="D142" s="229" t="s">
        <v>234</v>
      </c>
      <c r="E142" s="230" t="s">
        <v>2615</v>
      </c>
      <c r="F142" s="231" t="s">
        <v>4792</v>
      </c>
      <c r="G142" s="232" t="s">
        <v>1049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244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455</v>
      </c>
    </row>
    <row r="143" s="12" customFormat="1" ht="20.88" customHeight="1">
      <c r="A143" s="12"/>
      <c r="B143" s="213"/>
      <c r="C143" s="214"/>
      <c r="D143" s="215" t="s">
        <v>75</v>
      </c>
      <c r="E143" s="227" t="s">
        <v>2613</v>
      </c>
      <c r="F143" s="227" t="s">
        <v>4793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85</v>
      </c>
      <c r="AY143" s="224" t="s">
        <v>232</v>
      </c>
      <c r="BK143" s="226">
        <f>BK144</f>
        <v>0</v>
      </c>
    </row>
    <row r="144" s="2" customFormat="1" ht="16.5" customHeight="1">
      <c r="A144" s="39"/>
      <c r="B144" s="40"/>
      <c r="C144" s="229" t="s">
        <v>252</v>
      </c>
      <c r="D144" s="229" t="s">
        <v>234</v>
      </c>
      <c r="E144" s="230" t="s">
        <v>2617</v>
      </c>
      <c r="F144" s="231" t="s">
        <v>4794</v>
      </c>
      <c r="G144" s="232" t="s">
        <v>1049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244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466</v>
      </c>
    </row>
    <row r="145" s="12" customFormat="1" ht="20.88" customHeight="1">
      <c r="A145" s="12"/>
      <c r="B145" s="213"/>
      <c r="C145" s="214"/>
      <c r="D145" s="215" t="s">
        <v>75</v>
      </c>
      <c r="E145" s="227" t="s">
        <v>2403</v>
      </c>
      <c r="F145" s="227" t="s">
        <v>4795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85</v>
      </c>
      <c r="AY145" s="224" t="s">
        <v>232</v>
      </c>
      <c r="BK145" s="226">
        <f>BK146</f>
        <v>0</v>
      </c>
    </row>
    <row r="146" s="2" customFormat="1" ht="16.5" customHeight="1">
      <c r="A146" s="39"/>
      <c r="B146" s="40"/>
      <c r="C146" s="229" t="s">
        <v>259</v>
      </c>
      <c r="D146" s="229" t="s">
        <v>234</v>
      </c>
      <c r="E146" s="230" t="s">
        <v>2619</v>
      </c>
      <c r="F146" s="231" t="s">
        <v>4796</v>
      </c>
      <c r="G146" s="232" t="s">
        <v>1049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244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480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2423</v>
      </c>
      <c r="F147" s="227" t="s">
        <v>2424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P148+P155</f>
        <v>0</v>
      </c>
      <c r="Q147" s="221"/>
      <c r="R147" s="222">
        <f>R148+R155</f>
        <v>0</v>
      </c>
      <c r="S147" s="221"/>
      <c r="T147" s="223">
        <f>T148+T155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83</v>
      </c>
      <c r="AY147" s="224" t="s">
        <v>232</v>
      </c>
      <c r="BK147" s="226">
        <f>BK148+BK155</f>
        <v>0</v>
      </c>
    </row>
    <row r="148" s="12" customFormat="1" ht="20.88" customHeight="1">
      <c r="A148" s="12"/>
      <c r="B148" s="213"/>
      <c r="C148" s="214"/>
      <c r="D148" s="215" t="s">
        <v>75</v>
      </c>
      <c r="E148" s="227" t="s">
        <v>2425</v>
      </c>
      <c r="F148" s="227" t="s">
        <v>2426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SUM(P149:P154)</f>
        <v>0</v>
      </c>
      <c r="Q148" s="221"/>
      <c r="R148" s="222">
        <f>SUM(R149:R154)</f>
        <v>0</v>
      </c>
      <c r="S148" s="221"/>
      <c r="T148" s="22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85</v>
      </c>
      <c r="AY148" s="224" t="s">
        <v>232</v>
      </c>
      <c r="BK148" s="226">
        <f>SUM(BK149:BK154)</f>
        <v>0</v>
      </c>
    </row>
    <row r="149" s="2" customFormat="1" ht="16.5" customHeight="1">
      <c r="A149" s="39"/>
      <c r="B149" s="40"/>
      <c r="C149" s="229" t="s">
        <v>267</v>
      </c>
      <c r="D149" s="229" t="s">
        <v>234</v>
      </c>
      <c r="E149" s="230" t="s">
        <v>2621</v>
      </c>
      <c r="F149" s="231" t="s">
        <v>2428</v>
      </c>
      <c r="G149" s="232" t="s">
        <v>1049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237</v>
      </c>
      <c r="AT149" s="241" t="s">
        <v>234</v>
      </c>
      <c r="AU149" s="241" t="s">
        <v>244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237</v>
      </c>
      <c r="BM149" s="241" t="s">
        <v>491</v>
      </c>
    </row>
    <row r="150" s="2" customFormat="1" ht="16.5" customHeight="1">
      <c r="A150" s="39"/>
      <c r="B150" s="40"/>
      <c r="C150" s="229" t="s">
        <v>273</v>
      </c>
      <c r="D150" s="229" t="s">
        <v>234</v>
      </c>
      <c r="E150" s="230" t="s">
        <v>2624</v>
      </c>
      <c r="F150" s="231" t="s">
        <v>2430</v>
      </c>
      <c r="G150" s="232" t="s">
        <v>1049</v>
      </c>
      <c r="H150" s="233">
        <v>7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244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500</v>
      </c>
    </row>
    <row r="151" s="2" customFormat="1" ht="16.5" customHeight="1">
      <c r="A151" s="39"/>
      <c r="B151" s="40"/>
      <c r="C151" s="229" t="s">
        <v>281</v>
      </c>
      <c r="D151" s="229" t="s">
        <v>234</v>
      </c>
      <c r="E151" s="230" t="s">
        <v>4797</v>
      </c>
      <c r="F151" s="231" t="s">
        <v>4798</v>
      </c>
      <c r="G151" s="232" t="s">
        <v>1049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237</v>
      </c>
      <c r="AT151" s="241" t="s">
        <v>234</v>
      </c>
      <c r="AU151" s="241" t="s">
        <v>244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237</v>
      </c>
      <c r="BM151" s="241" t="s">
        <v>509</v>
      </c>
    </row>
    <row r="152" s="2" customFormat="1" ht="21.75" customHeight="1">
      <c r="A152" s="39"/>
      <c r="B152" s="40"/>
      <c r="C152" s="229" t="s">
        <v>285</v>
      </c>
      <c r="D152" s="229" t="s">
        <v>234</v>
      </c>
      <c r="E152" s="230" t="s">
        <v>2626</v>
      </c>
      <c r="F152" s="231" t="s">
        <v>2432</v>
      </c>
      <c r="G152" s="232" t="s">
        <v>1049</v>
      </c>
      <c r="H152" s="233">
        <v>16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244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518</v>
      </c>
    </row>
    <row r="153" s="2" customFormat="1" ht="24.15" customHeight="1">
      <c r="A153" s="39"/>
      <c r="B153" s="40"/>
      <c r="C153" s="229" t="s">
        <v>290</v>
      </c>
      <c r="D153" s="229" t="s">
        <v>234</v>
      </c>
      <c r="E153" s="230" t="s">
        <v>2629</v>
      </c>
      <c r="F153" s="231" t="s">
        <v>2434</v>
      </c>
      <c r="G153" s="232" t="s">
        <v>1049</v>
      </c>
      <c r="H153" s="233">
        <v>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237</v>
      </c>
      <c r="AT153" s="241" t="s">
        <v>234</v>
      </c>
      <c r="AU153" s="241" t="s">
        <v>244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237</v>
      </c>
      <c r="BM153" s="241" t="s">
        <v>529</v>
      </c>
    </row>
    <row r="154" s="2" customFormat="1" ht="16.5" customHeight="1">
      <c r="A154" s="39"/>
      <c r="B154" s="40"/>
      <c r="C154" s="229" t="s">
        <v>8</v>
      </c>
      <c r="D154" s="229" t="s">
        <v>234</v>
      </c>
      <c r="E154" s="230" t="s">
        <v>2631</v>
      </c>
      <c r="F154" s="231" t="s">
        <v>2436</v>
      </c>
      <c r="G154" s="232" t="s">
        <v>1049</v>
      </c>
      <c r="H154" s="233">
        <v>8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237</v>
      </c>
      <c r="AT154" s="241" t="s">
        <v>234</v>
      </c>
      <c r="AU154" s="241" t="s">
        <v>244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541</v>
      </c>
    </row>
    <row r="155" s="12" customFormat="1" ht="20.88" customHeight="1">
      <c r="A155" s="12"/>
      <c r="B155" s="213"/>
      <c r="C155" s="214"/>
      <c r="D155" s="215" t="s">
        <v>75</v>
      </c>
      <c r="E155" s="227" t="s">
        <v>2437</v>
      </c>
      <c r="F155" s="227" t="s">
        <v>2438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SUM(P156:P161)</f>
        <v>0</v>
      </c>
      <c r="Q155" s="221"/>
      <c r="R155" s="222">
        <f>SUM(R156:R161)</f>
        <v>0</v>
      </c>
      <c r="S155" s="221"/>
      <c r="T155" s="223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85</v>
      </c>
      <c r="AY155" s="224" t="s">
        <v>232</v>
      </c>
      <c r="BK155" s="226">
        <f>SUM(BK156:BK161)</f>
        <v>0</v>
      </c>
    </row>
    <row r="156" s="2" customFormat="1" ht="16.5" customHeight="1">
      <c r="A156" s="39"/>
      <c r="B156" s="40"/>
      <c r="C156" s="229" t="s">
        <v>302</v>
      </c>
      <c r="D156" s="229" t="s">
        <v>234</v>
      </c>
      <c r="E156" s="230" t="s">
        <v>2633</v>
      </c>
      <c r="F156" s="231" t="s">
        <v>4799</v>
      </c>
      <c r="G156" s="232" t="s">
        <v>1049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244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553</v>
      </c>
    </row>
    <row r="157" s="2" customFormat="1" ht="16.5" customHeight="1">
      <c r="A157" s="39"/>
      <c r="B157" s="40"/>
      <c r="C157" s="229" t="s">
        <v>311</v>
      </c>
      <c r="D157" s="229" t="s">
        <v>234</v>
      </c>
      <c r="E157" s="230" t="s">
        <v>2635</v>
      </c>
      <c r="F157" s="231" t="s">
        <v>4800</v>
      </c>
      <c r="G157" s="232" t="s">
        <v>1049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237</v>
      </c>
      <c r="AT157" s="241" t="s">
        <v>234</v>
      </c>
      <c r="AU157" s="241" t="s">
        <v>244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237</v>
      </c>
      <c r="BM157" s="241" t="s">
        <v>580</v>
      </c>
    </row>
    <row r="158" s="2" customFormat="1" ht="21.75" customHeight="1">
      <c r="A158" s="39"/>
      <c r="B158" s="40"/>
      <c r="C158" s="229" t="s">
        <v>316</v>
      </c>
      <c r="D158" s="229" t="s">
        <v>234</v>
      </c>
      <c r="E158" s="230" t="s">
        <v>2637</v>
      </c>
      <c r="F158" s="231" t="s">
        <v>2456</v>
      </c>
      <c r="G158" s="232" t="s">
        <v>1049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237</v>
      </c>
      <c r="AT158" s="241" t="s">
        <v>234</v>
      </c>
      <c r="AU158" s="241" t="s">
        <v>244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237</v>
      </c>
      <c r="BM158" s="241" t="s">
        <v>588</v>
      </c>
    </row>
    <row r="159" s="2" customFormat="1" ht="16.5" customHeight="1">
      <c r="A159" s="39"/>
      <c r="B159" s="40"/>
      <c r="C159" s="229" t="s">
        <v>321</v>
      </c>
      <c r="D159" s="229" t="s">
        <v>234</v>
      </c>
      <c r="E159" s="230" t="s">
        <v>2639</v>
      </c>
      <c r="F159" s="231" t="s">
        <v>2446</v>
      </c>
      <c r="G159" s="232" t="s">
        <v>1049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237</v>
      </c>
      <c r="AT159" s="241" t="s">
        <v>234</v>
      </c>
      <c r="AU159" s="241" t="s">
        <v>244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596</v>
      </c>
    </row>
    <row r="160" s="2" customFormat="1" ht="16.5" customHeight="1">
      <c r="A160" s="39"/>
      <c r="B160" s="40"/>
      <c r="C160" s="229" t="s">
        <v>326</v>
      </c>
      <c r="D160" s="229" t="s">
        <v>234</v>
      </c>
      <c r="E160" s="230" t="s">
        <v>2641</v>
      </c>
      <c r="F160" s="231" t="s">
        <v>4801</v>
      </c>
      <c r="G160" s="232" t="s">
        <v>1049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237</v>
      </c>
      <c r="AT160" s="241" t="s">
        <v>234</v>
      </c>
      <c r="AU160" s="241" t="s">
        <v>244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237</v>
      </c>
      <c r="BM160" s="241" t="s">
        <v>614</v>
      </c>
    </row>
    <row r="161" s="2" customFormat="1" ht="16.5" customHeight="1">
      <c r="A161" s="39"/>
      <c r="B161" s="40"/>
      <c r="C161" s="229" t="s">
        <v>332</v>
      </c>
      <c r="D161" s="229" t="s">
        <v>234</v>
      </c>
      <c r="E161" s="230" t="s">
        <v>2643</v>
      </c>
      <c r="F161" s="231" t="s">
        <v>2450</v>
      </c>
      <c r="G161" s="232" t="s">
        <v>1049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237</v>
      </c>
      <c r="AT161" s="241" t="s">
        <v>234</v>
      </c>
      <c r="AU161" s="241" t="s">
        <v>244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237</v>
      </c>
      <c r="BM161" s="241" t="s">
        <v>624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2451</v>
      </c>
      <c r="F162" s="227" t="s">
        <v>2472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P163</f>
        <v>0</v>
      </c>
      <c r="Q162" s="221"/>
      <c r="R162" s="222">
        <f>R163</f>
        <v>0</v>
      </c>
      <c r="S162" s="221"/>
      <c r="T162" s="22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83</v>
      </c>
      <c r="AT162" s="225" t="s">
        <v>75</v>
      </c>
      <c r="AU162" s="225" t="s">
        <v>83</v>
      </c>
      <c r="AY162" s="224" t="s">
        <v>232</v>
      </c>
      <c r="BK162" s="226">
        <f>BK163</f>
        <v>0</v>
      </c>
    </row>
    <row r="163" s="12" customFormat="1" ht="20.88" customHeight="1">
      <c r="A163" s="12"/>
      <c r="B163" s="213"/>
      <c r="C163" s="214"/>
      <c r="D163" s="215" t="s">
        <v>75</v>
      </c>
      <c r="E163" s="227" t="s">
        <v>2471</v>
      </c>
      <c r="F163" s="227" t="s">
        <v>4802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SUM(P164:P167)</f>
        <v>0</v>
      </c>
      <c r="Q163" s="221"/>
      <c r="R163" s="222">
        <f>SUM(R164:R167)</f>
        <v>0</v>
      </c>
      <c r="S163" s="221"/>
      <c r="T163" s="22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85</v>
      </c>
      <c r="AY163" s="224" t="s">
        <v>232</v>
      </c>
      <c r="BK163" s="226">
        <f>SUM(BK164:BK167)</f>
        <v>0</v>
      </c>
    </row>
    <row r="164" s="2" customFormat="1" ht="16.5" customHeight="1">
      <c r="A164" s="39"/>
      <c r="B164" s="40"/>
      <c r="C164" s="229" t="s">
        <v>340</v>
      </c>
      <c r="D164" s="229" t="s">
        <v>234</v>
      </c>
      <c r="E164" s="230" t="s">
        <v>2645</v>
      </c>
      <c r="F164" s="231" t="s">
        <v>4803</v>
      </c>
      <c r="G164" s="232" t="s">
        <v>164</v>
      </c>
      <c r="H164" s="233">
        <v>68.819999999999993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237</v>
      </c>
      <c r="AT164" s="241" t="s">
        <v>234</v>
      </c>
      <c r="AU164" s="241" t="s">
        <v>244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237</v>
      </c>
      <c r="BM164" s="241" t="s">
        <v>633</v>
      </c>
    </row>
    <row r="165" s="2" customFormat="1" ht="16.5" customHeight="1">
      <c r="A165" s="39"/>
      <c r="B165" s="40"/>
      <c r="C165" s="229" t="s">
        <v>345</v>
      </c>
      <c r="D165" s="229" t="s">
        <v>234</v>
      </c>
      <c r="E165" s="230" t="s">
        <v>4804</v>
      </c>
      <c r="F165" s="231" t="s">
        <v>4805</v>
      </c>
      <c r="G165" s="232" t="s">
        <v>164</v>
      </c>
      <c r="H165" s="233">
        <v>53.039999999999999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244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642</v>
      </c>
    </row>
    <row r="166" s="2" customFormat="1" ht="16.5" customHeight="1">
      <c r="A166" s="39"/>
      <c r="B166" s="40"/>
      <c r="C166" s="229" t="s">
        <v>7</v>
      </c>
      <c r="D166" s="229" t="s">
        <v>234</v>
      </c>
      <c r="E166" s="230" t="s">
        <v>2648</v>
      </c>
      <c r="F166" s="231" t="s">
        <v>4806</v>
      </c>
      <c r="G166" s="232" t="s">
        <v>164</v>
      </c>
      <c r="H166" s="233">
        <v>26.440000000000001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237</v>
      </c>
      <c r="AT166" s="241" t="s">
        <v>234</v>
      </c>
      <c r="AU166" s="241" t="s">
        <v>244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237</v>
      </c>
      <c r="BM166" s="241" t="s">
        <v>654</v>
      </c>
    </row>
    <row r="167" s="2" customFormat="1" ht="21.75" customHeight="1">
      <c r="A167" s="39"/>
      <c r="B167" s="40"/>
      <c r="C167" s="229" t="s">
        <v>359</v>
      </c>
      <c r="D167" s="229" t="s">
        <v>234</v>
      </c>
      <c r="E167" s="230" t="s">
        <v>4807</v>
      </c>
      <c r="F167" s="231" t="s">
        <v>2486</v>
      </c>
      <c r="G167" s="232" t="s">
        <v>164</v>
      </c>
      <c r="H167" s="233">
        <v>148.30000000000001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237</v>
      </c>
      <c r="AT167" s="241" t="s">
        <v>234</v>
      </c>
      <c r="AU167" s="241" t="s">
        <v>244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237</v>
      </c>
      <c r="BM167" s="241" t="s">
        <v>662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2489</v>
      </c>
      <c r="F168" s="227" t="s">
        <v>2490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232</v>
      </c>
      <c r="BK168" s="226">
        <f>SUM(BK169:BK171)</f>
        <v>0</v>
      </c>
    </row>
    <row r="169" s="2" customFormat="1" ht="24.15" customHeight="1">
      <c r="A169" s="39"/>
      <c r="B169" s="40"/>
      <c r="C169" s="229" t="s">
        <v>365</v>
      </c>
      <c r="D169" s="229" t="s">
        <v>234</v>
      </c>
      <c r="E169" s="230" t="s">
        <v>4808</v>
      </c>
      <c r="F169" s="231" t="s">
        <v>4809</v>
      </c>
      <c r="G169" s="232" t="s">
        <v>164</v>
      </c>
      <c r="H169" s="233">
        <v>68.819999999999993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237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237</v>
      </c>
      <c r="BM169" s="241" t="s">
        <v>671</v>
      </c>
    </row>
    <row r="170" s="2" customFormat="1" ht="24.15" customHeight="1">
      <c r="A170" s="39"/>
      <c r="B170" s="40"/>
      <c r="C170" s="229" t="s">
        <v>374</v>
      </c>
      <c r="D170" s="229" t="s">
        <v>234</v>
      </c>
      <c r="E170" s="230" t="s">
        <v>2650</v>
      </c>
      <c r="F170" s="231" t="s">
        <v>4810</v>
      </c>
      <c r="G170" s="232" t="s">
        <v>164</v>
      </c>
      <c r="H170" s="233">
        <v>53.039999999999999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237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237</v>
      </c>
      <c r="BM170" s="241" t="s">
        <v>686</v>
      </c>
    </row>
    <row r="171" s="2" customFormat="1" ht="24.15" customHeight="1">
      <c r="A171" s="39"/>
      <c r="B171" s="40"/>
      <c r="C171" s="229" t="s">
        <v>379</v>
      </c>
      <c r="D171" s="229" t="s">
        <v>234</v>
      </c>
      <c r="E171" s="230" t="s">
        <v>2652</v>
      </c>
      <c r="F171" s="231" t="s">
        <v>4811</v>
      </c>
      <c r="G171" s="232" t="s">
        <v>164</v>
      </c>
      <c r="H171" s="233">
        <v>26.440000000000001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237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237</v>
      </c>
      <c r="BM171" s="241" t="s">
        <v>697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2503</v>
      </c>
      <c r="F172" s="227" t="s">
        <v>2504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SUM(P173:P177)</f>
        <v>0</v>
      </c>
      <c r="Q172" s="221"/>
      <c r="R172" s="222">
        <f>SUM(R173:R177)</f>
        <v>0</v>
      </c>
      <c r="S172" s="221"/>
      <c r="T172" s="223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232</v>
      </c>
      <c r="BK172" s="226">
        <f>SUM(BK173:BK177)</f>
        <v>0</v>
      </c>
    </row>
    <row r="173" s="2" customFormat="1" ht="16.5" customHeight="1">
      <c r="A173" s="39"/>
      <c r="B173" s="40"/>
      <c r="C173" s="229" t="s">
        <v>384</v>
      </c>
      <c r="D173" s="229" t="s">
        <v>234</v>
      </c>
      <c r="E173" s="230" t="s">
        <v>4812</v>
      </c>
      <c r="F173" s="231" t="s">
        <v>2506</v>
      </c>
      <c r="G173" s="232" t="s">
        <v>1049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237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237</v>
      </c>
      <c r="BM173" s="241" t="s">
        <v>706</v>
      </c>
    </row>
    <row r="174" s="2" customFormat="1" ht="21.75" customHeight="1">
      <c r="A174" s="39"/>
      <c r="B174" s="40"/>
      <c r="C174" s="229" t="s">
        <v>389</v>
      </c>
      <c r="D174" s="229" t="s">
        <v>234</v>
      </c>
      <c r="E174" s="230" t="s">
        <v>4813</v>
      </c>
      <c r="F174" s="231" t="s">
        <v>2508</v>
      </c>
      <c r="G174" s="232" t="s">
        <v>1049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237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237</v>
      </c>
      <c r="BM174" s="241" t="s">
        <v>716</v>
      </c>
    </row>
    <row r="175" s="2" customFormat="1" ht="33" customHeight="1">
      <c r="A175" s="39"/>
      <c r="B175" s="40"/>
      <c r="C175" s="229" t="s">
        <v>395</v>
      </c>
      <c r="D175" s="229" t="s">
        <v>234</v>
      </c>
      <c r="E175" s="230" t="s">
        <v>4814</v>
      </c>
      <c r="F175" s="231" t="s">
        <v>4815</v>
      </c>
      <c r="G175" s="232" t="s">
        <v>164</v>
      </c>
      <c r="H175" s="233">
        <v>68.819999999999993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237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237</v>
      </c>
      <c r="BM175" s="241" t="s">
        <v>724</v>
      </c>
    </row>
    <row r="176" s="2" customFormat="1" ht="33" customHeight="1">
      <c r="A176" s="39"/>
      <c r="B176" s="40"/>
      <c r="C176" s="229" t="s">
        <v>401</v>
      </c>
      <c r="D176" s="229" t="s">
        <v>234</v>
      </c>
      <c r="E176" s="230" t="s">
        <v>4816</v>
      </c>
      <c r="F176" s="231" t="s">
        <v>4817</v>
      </c>
      <c r="G176" s="232" t="s">
        <v>164</v>
      </c>
      <c r="H176" s="233">
        <v>53.039999999999999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237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237</v>
      </c>
      <c r="BM176" s="241" t="s">
        <v>734</v>
      </c>
    </row>
    <row r="177" s="2" customFormat="1" ht="33" customHeight="1">
      <c r="A177" s="39"/>
      <c r="B177" s="40"/>
      <c r="C177" s="229" t="s">
        <v>405</v>
      </c>
      <c r="D177" s="229" t="s">
        <v>234</v>
      </c>
      <c r="E177" s="230" t="s">
        <v>4818</v>
      </c>
      <c r="F177" s="231" t="s">
        <v>4819</v>
      </c>
      <c r="G177" s="232" t="s">
        <v>164</v>
      </c>
      <c r="H177" s="233">
        <v>26.440000000000001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745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2521</v>
      </c>
      <c r="F178" s="227" t="s">
        <v>2522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232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409</v>
      </c>
      <c r="D179" s="229" t="s">
        <v>234</v>
      </c>
      <c r="E179" s="230" t="s">
        <v>4820</v>
      </c>
      <c r="F179" s="231" t="s">
        <v>2524</v>
      </c>
      <c r="G179" s="232" t="s">
        <v>1049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237</v>
      </c>
      <c r="AT179" s="241" t="s">
        <v>234</v>
      </c>
      <c r="AU179" s="241" t="s">
        <v>85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237</v>
      </c>
      <c r="BM179" s="241" t="s">
        <v>754</v>
      </c>
    </row>
    <row r="180" s="2" customFormat="1" ht="16.5" customHeight="1">
      <c r="A180" s="39"/>
      <c r="B180" s="40"/>
      <c r="C180" s="229" t="s">
        <v>417</v>
      </c>
      <c r="D180" s="229" t="s">
        <v>234</v>
      </c>
      <c r="E180" s="230" t="s">
        <v>4821</v>
      </c>
      <c r="F180" s="231" t="s">
        <v>2526</v>
      </c>
      <c r="G180" s="232" t="s">
        <v>1049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237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237</v>
      </c>
      <c r="BM180" s="241" t="s">
        <v>761</v>
      </c>
    </row>
    <row r="181" s="2" customFormat="1" ht="21.75" customHeight="1">
      <c r="A181" s="39"/>
      <c r="B181" s="40"/>
      <c r="C181" s="229" t="s">
        <v>422</v>
      </c>
      <c r="D181" s="229" t="s">
        <v>234</v>
      </c>
      <c r="E181" s="230" t="s">
        <v>4822</v>
      </c>
      <c r="F181" s="231" t="s">
        <v>2528</v>
      </c>
      <c r="G181" s="232" t="s">
        <v>1049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237</v>
      </c>
      <c r="AT181" s="241" t="s">
        <v>234</v>
      </c>
      <c r="AU181" s="241" t="s">
        <v>85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237</v>
      </c>
      <c r="BM181" s="241" t="s">
        <v>778</v>
      </c>
    </row>
    <row r="182" s="2" customFormat="1" ht="16.5" customHeight="1">
      <c r="A182" s="39"/>
      <c r="B182" s="40"/>
      <c r="C182" s="229" t="s">
        <v>429</v>
      </c>
      <c r="D182" s="229" t="s">
        <v>234</v>
      </c>
      <c r="E182" s="230" t="s">
        <v>4823</v>
      </c>
      <c r="F182" s="231" t="s">
        <v>2530</v>
      </c>
      <c r="G182" s="232" t="s">
        <v>2531</v>
      </c>
      <c r="H182" s="233">
        <v>48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237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237</v>
      </c>
      <c r="BM182" s="241" t="s">
        <v>787</v>
      </c>
    </row>
    <row r="183" s="2" customFormat="1" ht="16.5" customHeight="1">
      <c r="A183" s="39"/>
      <c r="B183" s="40"/>
      <c r="C183" s="229" t="s">
        <v>436</v>
      </c>
      <c r="D183" s="229" t="s">
        <v>234</v>
      </c>
      <c r="E183" s="230" t="s">
        <v>2381</v>
      </c>
      <c r="F183" s="231" t="s">
        <v>2533</v>
      </c>
      <c r="G183" s="232" t="s">
        <v>1049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237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237</v>
      </c>
      <c r="BM183" s="241" t="s">
        <v>797</v>
      </c>
    </row>
    <row r="184" s="2" customFormat="1" ht="16.5" customHeight="1">
      <c r="A184" s="39"/>
      <c r="B184" s="40"/>
      <c r="C184" s="229" t="s">
        <v>444</v>
      </c>
      <c r="D184" s="229" t="s">
        <v>234</v>
      </c>
      <c r="E184" s="230" t="s">
        <v>4824</v>
      </c>
      <c r="F184" s="231" t="s">
        <v>2535</v>
      </c>
      <c r="G184" s="232" t="s">
        <v>1049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237</v>
      </c>
      <c r="AT184" s="241" t="s">
        <v>234</v>
      </c>
      <c r="AU184" s="241" t="s">
        <v>85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237</v>
      </c>
      <c r="BM184" s="241" t="s">
        <v>816</v>
      </c>
    </row>
    <row r="185" s="12" customFormat="1" ht="22.8" customHeight="1">
      <c r="A185" s="12"/>
      <c r="B185" s="213"/>
      <c r="C185" s="214"/>
      <c r="D185" s="215" t="s">
        <v>75</v>
      </c>
      <c r="E185" s="227" t="s">
        <v>2536</v>
      </c>
      <c r="F185" s="227" t="s">
        <v>2537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SUM(P186:P188)</f>
        <v>0</v>
      </c>
      <c r="Q185" s="221"/>
      <c r="R185" s="222">
        <f>SUM(R186:R188)</f>
        <v>0</v>
      </c>
      <c r="S185" s="221"/>
      <c r="T185" s="22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83</v>
      </c>
      <c r="AT185" s="225" t="s">
        <v>75</v>
      </c>
      <c r="AU185" s="225" t="s">
        <v>83</v>
      </c>
      <c r="AY185" s="224" t="s">
        <v>232</v>
      </c>
      <c r="BK185" s="226">
        <f>SUM(BK186:BK188)</f>
        <v>0</v>
      </c>
    </row>
    <row r="186" s="2" customFormat="1" ht="24.15" customHeight="1">
      <c r="A186" s="39"/>
      <c r="B186" s="40"/>
      <c r="C186" s="229" t="s">
        <v>450</v>
      </c>
      <c r="D186" s="229" t="s">
        <v>234</v>
      </c>
      <c r="E186" s="230" t="s">
        <v>4825</v>
      </c>
      <c r="F186" s="231" t="s">
        <v>2539</v>
      </c>
      <c r="G186" s="232" t="s">
        <v>1049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237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237</v>
      </c>
      <c r="BM186" s="241" t="s">
        <v>833</v>
      </c>
    </row>
    <row r="187" s="2" customFormat="1" ht="16.5" customHeight="1">
      <c r="A187" s="39"/>
      <c r="B187" s="40"/>
      <c r="C187" s="229" t="s">
        <v>455</v>
      </c>
      <c r="D187" s="229" t="s">
        <v>234</v>
      </c>
      <c r="E187" s="230" t="s">
        <v>2387</v>
      </c>
      <c r="F187" s="231" t="s">
        <v>2541</v>
      </c>
      <c r="G187" s="232" t="s">
        <v>1049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237</v>
      </c>
      <c r="AT187" s="241" t="s">
        <v>234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237</v>
      </c>
      <c r="BM187" s="241" t="s">
        <v>844</v>
      </c>
    </row>
    <row r="188" s="2" customFormat="1" ht="16.5" customHeight="1">
      <c r="A188" s="39"/>
      <c r="B188" s="40"/>
      <c r="C188" s="229" t="s">
        <v>460</v>
      </c>
      <c r="D188" s="229" t="s">
        <v>234</v>
      </c>
      <c r="E188" s="230" t="s">
        <v>2389</v>
      </c>
      <c r="F188" s="231" t="s">
        <v>2543</v>
      </c>
      <c r="G188" s="232" t="s">
        <v>1049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237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237</v>
      </c>
      <c r="BM188" s="241" t="s">
        <v>852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2810</v>
      </c>
      <c r="F189" s="227" t="s">
        <v>2380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0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83</v>
      </c>
      <c r="AT189" s="225" t="s">
        <v>75</v>
      </c>
      <c r="AU189" s="225" t="s">
        <v>83</v>
      </c>
      <c r="AY189" s="224" t="s">
        <v>232</v>
      </c>
      <c r="BK189" s="226">
        <f>SUM(BK190:BK192)</f>
        <v>0</v>
      </c>
    </row>
    <row r="190" s="2" customFormat="1" ht="16.5" customHeight="1">
      <c r="A190" s="39"/>
      <c r="B190" s="40"/>
      <c r="C190" s="229" t="s">
        <v>466</v>
      </c>
      <c r="D190" s="229" t="s">
        <v>234</v>
      </c>
      <c r="E190" s="230" t="s">
        <v>2597</v>
      </c>
      <c r="F190" s="231" t="s">
        <v>2382</v>
      </c>
      <c r="G190" s="232" t="s">
        <v>1049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237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237</v>
      </c>
      <c r="BM190" s="241" t="s">
        <v>345</v>
      </c>
    </row>
    <row r="191" s="2" customFormat="1" ht="16.5" customHeight="1">
      <c r="A191" s="39"/>
      <c r="B191" s="40"/>
      <c r="C191" s="229" t="s">
        <v>475</v>
      </c>
      <c r="D191" s="229" t="s">
        <v>234</v>
      </c>
      <c r="E191" s="230" t="s">
        <v>2605</v>
      </c>
      <c r="F191" s="231" t="s">
        <v>2384</v>
      </c>
      <c r="G191" s="232" t="s">
        <v>1049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237</v>
      </c>
      <c r="AT191" s="241" t="s">
        <v>234</v>
      </c>
      <c r="AU191" s="241" t="s">
        <v>85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237</v>
      </c>
      <c r="BM191" s="241" t="s">
        <v>395</v>
      </c>
    </row>
    <row r="192" s="2" customFormat="1" ht="16.5" customHeight="1">
      <c r="A192" s="39"/>
      <c r="B192" s="40"/>
      <c r="C192" s="229" t="s">
        <v>480</v>
      </c>
      <c r="D192" s="229" t="s">
        <v>234</v>
      </c>
      <c r="E192" s="230" t="s">
        <v>4826</v>
      </c>
      <c r="F192" s="231" t="s">
        <v>4827</v>
      </c>
      <c r="G192" s="232" t="s">
        <v>1049</v>
      </c>
      <c r="H192" s="233">
        <v>1</v>
      </c>
      <c r="I192" s="234"/>
      <c r="J192" s="235">
        <f>ROUND(I192*H192,2)</f>
        <v>0</v>
      </c>
      <c r="K192" s="236"/>
      <c r="L192" s="45"/>
      <c r="M192" s="302" t="s">
        <v>1</v>
      </c>
      <c r="N192" s="303" t="s">
        <v>41</v>
      </c>
      <c r="O192" s="304"/>
      <c r="P192" s="305">
        <f>O192*H192</f>
        <v>0</v>
      </c>
      <c r="Q192" s="305">
        <v>0</v>
      </c>
      <c r="R192" s="305">
        <f>Q192*H192</f>
        <v>0</v>
      </c>
      <c r="S192" s="305">
        <v>0</v>
      </c>
      <c r="T192" s="30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237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237</v>
      </c>
      <c r="BM192" s="241" t="s">
        <v>405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s+dyTneIMrcF3IQOgPtWw17Nq/CD1GqZtQiqmPhQtbvQLsVJaiDm0GubdrIe/rlGEN1LOh88nguHxaT1rEVj5A==" hashValue="bxUbXuEc8idjPvIkcbPRC/cFpMsv96ivOsidQaM2oIuudVxzVppkEXWJ+CWnk5ToBKJAeewbDyyfLG6VXcJclQ==" algorithmName="SHA-512" password="CC35"/>
  <autoFilter ref="C134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2654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ROUND((SUM(BE130:BE164)),  2)</f>
        <v>0</v>
      </c>
      <c r="G35" s="39"/>
      <c r="H35" s="39"/>
      <c r="I35" s="166">
        <v>0.20999999999999999</v>
      </c>
      <c r="J35" s="165">
        <f>ROUND(((SUM(BE130:BE164))*I35),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ROUND((SUM(BF130:BF164)),  2)</f>
        <v>0</v>
      </c>
      <c r="G36" s="39"/>
      <c r="H36" s="39"/>
      <c r="I36" s="166">
        <v>0.12</v>
      </c>
      <c r="J36" s="165">
        <f>ROUND(((SUM(BF130:BF164))*I36),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ROUND((SUM(BG130:BG164)),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ROUND((SUM(BH130:BH164)),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ROUND((SUM(BI130:BI164)),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4828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4829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4830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4831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4832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4833</v>
      </c>
      <c r="E104" s="198"/>
      <c r="F104" s="198"/>
      <c r="G104" s="198"/>
      <c r="H104" s="198"/>
      <c r="I104" s="198"/>
      <c r="J104" s="199">
        <f>J140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4834</v>
      </c>
      <c r="E105" s="198"/>
      <c r="F105" s="198"/>
      <c r="G105" s="198"/>
      <c r="H105" s="198"/>
      <c r="I105" s="198"/>
      <c r="J105" s="199">
        <f>J146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4835</v>
      </c>
      <c r="E106" s="198"/>
      <c r="F106" s="198"/>
      <c r="G106" s="198"/>
      <c r="H106" s="198"/>
      <c r="I106" s="198"/>
      <c r="J106" s="199">
        <f>J148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4836</v>
      </c>
      <c r="E107" s="198"/>
      <c r="F107" s="198"/>
      <c r="G107" s="198"/>
      <c r="H107" s="198"/>
      <c r="I107" s="198"/>
      <c r="J107" s="199">
        <f>J152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4837</v>
      </c>
      <c r="E108" s="198"/>
      <c r="F108" s="198"/>
      <c r="G108" s="198"/>
      <c r="H108" s="198"/>
      <c r="I108" s="198"/>
      <c r="J108" s="199">
        <f>J159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178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4164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184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D.1.4.3 - Vzduchotechnika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19. 3. 2025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218</v>
      </c>
      <c r="D129" s="204" t="s">
        <v>61</v>
      </c>
      <c r="E129" s="204" t="s">
        <v>57</v>
      </c>
      <c r="F129" s="204" t="s">
        <v>58</v>
      </c>
      <c r="G129" s="204" t="s">
        <v>219</v>
      </c>
      <c r="H129" s="204" t="s">
        <v>220</v>
      </c>
      <c r="I129" s="204" t="s">
        <v>221</v>
      </c>
      <c r="J129" s="205" t="s">
        <v>193</v>
      </c>
      <c r="K129" s="206" t="s">
        <v>222</v>
      </c>
      <c r="L129" s="207"/>
      <c r="M129" s="101" t="s">
        <v>1</v>
      </c>
      <c r="N129" s="102" t="s">
        <v>40</v>
      </c>
      <c r="O129" s="102" t="s">
        <v>223</v>
      </c>
      <c r="P129" s="102" t="s">
        <v>224</v>
      </c>
      <c r="Q129" s="102" t="s">
        <v>225</v>
      </c>
      <c r="R129" s="102" t="s">
        <v>226</v>
      </c>
      <c r="S129" s="102" t="s">
        <v>227</v>
      </c>
      <c r="T129" s="103" t="s">
        <v>228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229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0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195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2673</v>
      </c>
      <c r="F131" s="216" t="s">
        <v>2673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P132+P134+P136+P138+P140+P146+P148+P152+P159</f>
        <v>0</v>
      </c>
      <c r="Q131" s="221"/>
      <c r="R131" s="222">
        <f>R132+R134+R136+R138+R140+R146+R148+R152+R159</f>
        <v>0</v>
      </c>
      <c r="S131" s="221"/>
      <c r="T131" s="223">
        <f>T132+T134+T136+T138+T140+T146+T148+T152+T159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232</v>
      </c>
      <c r="BK131" s="226">
        <f>BK132+BK134+BK136+BK138+BK140+BK146+BK148+BK152+BK159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2671</v>
      </c>
      <c r="F132" s="227" t="s">
        <v>2671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232</v>
      </c>
      <c r="BK132" s="226">
        <f>BK133</f>
        <v>0</v>
      </c>
    </row>
    <row r="133" s="2" customFormat="1" ht="55.5" customHeight="1">
      <c r="A133" s="39"/>
      <c r="B133" s="40"/>
      <c r="C133" s="229" t="s">
        <v>83</v>
      </c>
      <c r="D133" s="229" t="s">
        <v>234</v>
      </c>
      <c r="E133" s="230" t="s">
        <v>4838</v>
      </c>
      <c r="F133" s="231" t="s">
        <v>4839</v>
      </c>
      <c r="G133" s="232" t="s">
        <v>1049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237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2676</v>
      </c>
      <c r="F134" s="227" t="s">
        <v>2676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232</v>
      </c>
      <c r="BK134" s="226">
        <f>BK135</f>
        <v>0</v>
      </c>
    </row>
    <row r="135" s="2" customFormat="1" ht="16.5" customHeight="1">
      <c r="A135" s="39"/>
      <c r="B135" s="40"/>
      <c r="C135" s="229" t="s">
        <v>85</v>
      </c>
      <c r="D135" s="229" t="s">
        <v>234</v>
      </c>
      <c r="E135" s="230" t="s">
        <v>4840</v>
      </c>
      <c r="F135" s="231" t="s">
        <v>4841</v>
      </c>
      <c r="G135" s="232" t="s">
        <v>1049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259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2679</v>
      </c>
      <c r="F136" s="227" t="s">
        <v>2679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</f>
        <v>0</v>
      </c>
      <c r="Q136" s="221"/>
      <c r="R136" s="222">
        <f>R137</f>
        <v>0</v>
      </c>
      <c r="S136" s="221"/>
      <c r="T136" s="22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232</v>
      </c>
      <c r="BK136" s="226">
        <f>BK137</f>
        <v>0</v>
      </c>
    </row>
    <row r="137" s="2" customFormat="1" ht="16.5" customHeight="1">
      <c r="A137" s="39"/>
      <c r="B137" s="40"/>
      <c r="C137" s="229" t="s">
        <v>244</v>
      </c>
      <c r="D137" s="229" t="s">
        <v>234</v>
      </c>
      <c r="E137" s="230" t="s">
        <v>4842</v>
      </c>
      <c r="F137" s="231" t="s">
        <v>4843</v>
      </c>
      <c r="G137" s="232" t="s">
        <v>1049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273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2682</v>
      </c>
      <c r="F138" s="227" t="s">
        <v>2682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232</v>
      </c>
      <c r="BK138" s="226">
        <f>BK139</f>
        <v>0</v>
      </c>
    </row>
    <row r="139" s="2" customFormat="1" ht="24.15" customHeight="1">
      <c r="A139" s="39"/>
      <c r="B139" s="40"/>
      <c r="C139" s="229" t="s">
        <v>237</v>
      </c>
      <c r="D139" s="229" t="s">
        <v>234</v>
      </c>
      <c r="E139" s="230" t="s">
        <v>4844</v>
      </c>
      <c r="F139" s="231" t="s">
        <v>4845</v>
      </c>
      <c r="G139" s="232" t="s">
        <v>1049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285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2695</v>
      </c>
      <c r="F140" s="227" t="s">
        <v>2695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232</v>
      </c>
      <c r="BK140" s="226">
        <f>SUM(BK141:BK145)</f>
        <v>0</v>
      </c>
    </row>
    <row r="141" s="2" customFormat="1" ht="24.15" customHeight="1">
      <c r="A141" s="39"/>
      <c r="B141" s="40"/>
      <c r="C141" s="229" t="s">
        <v>252</v>
      </c>
      <c r="D141" s="229" t="s">
        <v>234</v>
      </c>
      <c r="E141" s="230" t="s">
        <v>4846</v>
      </c>
      <c r="F141" s="231" t="s">
        <v>2697</v>
      </c>
      <c r="G141" s="232" t="s">
        <v>1049</v>
      </c>
      <c r="H141" s="233">
        <v>4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8</v>
      </c>
    </row>
    <row r="142" s="2" customFormat="1" ht="24.15" customHeight="1">
      <c r="A142" s="39"/>
      <c r="B142" s="40"/>
      <c r="C142" s="229" t="s">
        <v>259</v>
      </c>
      <c r="D142" s="229" t="s">
        <v>234</v>
      </c>
      <c r="E142" s="230" t="s">
        <v>4847</v>
      </c>
      <c r="F142" s="231" t="s">
        <v>2770</v>
      </c>
      <c r="G142" s="232" t="s">
        <v>1049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311</v>
      </c>
    </row>
    <row r="143" s="2" customFormat="1" ht="24.15" customHeight="1">
      <c r="A143" s="39"/>
      <c r="B143" s="40"/>
      <c r="C143" s="229" t="s">
        <v>267</v>
      </c>
      <c r="D143" s="229" t="s">
        <v>234</v>
      </c>
      <c r="E143" s="230" t="s">
        <v>4848</v>
      </c>
      <c r="F143" s="231" t="s">
        <v>2699</v>
      </c>
      <c r="G143" s="232" t="s">
        <v>1049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321</v>
      </c>
    </row>
    <row r="144" s="2" customFormat="1" ht="24.15" customHeight="1">
      <c r="A144" s="39"/>
      <c r="B144" s="40"/>
      <c r="C144" s="229" t="s">
        <v>273</v>
      </c>
      <c r="D144" s="229" t="s">
        <v>234</v>
      </c>
      <c r="E144" s="230" t="s">
        <v>4849</v>
      </c>
      <c r="F144" s="231" t="s">
        <v>2701</v>
      </c>
      <c r="G144" s="232" t="s">
        <v>1049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332</v>
      </c>
    </row>
    <row r="145" s="2" customFormat="1" ht="24.15" customHeight="1">
      <c r="A145" s="39"/>
      <c r="B145" s="40"/>
      <c r="C145" s="229" t="s">
        <v>281</v>
      </c>
      <c r="D145" s="229" t="s">
        <v>234</v>
      </c>
      <c r="E145" s="230" t="s">
        <v>4850</v>
      </c>
      <c r="F145" s="231" t="s">
        <v>2701</v>
      </c>
      <c r="G145" s="232" t="s">
        <v>1049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345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2702</v>
      </c>
      <c r="F146" s="227" t="s">
        <v>2702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P147</f>
        <v>0</v>
      </c>
      <c r="Q146" s="221"/>
      <c r="R146" s="222">
        <f>R147</f>
        <v>0</v>
      </c>
      <c r="S146" s="221"/>
      <c r="T146" s="22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232</v>
      </c>
      <c r="BK146" s="226">
        <f>BK147</f>
        <v>0</v>
      </c>
    </row>
    <row r="147" s="2" customFormat="1" ht="16.5" customHeight="1">
      <c r="A147" s="39"/>
      <c r="B147" s="40"/>
      <c r="C147" s="229" t="s">
        <v>285</v>
      </c>
      <c r="D147" s="229" t="s">
        <v>234</v>
      </c>
      <c r="E147" s="230" t="s">
        <v>4851</v>
      </c>
      <c r="F147" s="231" t="s">
        <v>4852</v>
      </c>
      <c r="G147" s="232" t="s">
        <v>1049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359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2705</v>
      </c>
      <c r="F148" s="227" t="s">
        <v>2705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SUM(P149:P151)</f>
        <v>0</v>
      </c>
      <c r="Q148" s="221"/>
      <c r="R148" s="222">
        <f>SUM(R149:R151)</f>
        <v>0</v>
      </c>
      <c r="S148" s="221"/>
      <c r="T148" s="22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232</v>
      </c>
      <c r="BK148" s="226">
        <f>SUM(BK149:BK151)</f>
        <v>0</v>
      </c>
    </row>
    <row r="149" s="2" customFormat="1" ht="24.15" customHeight="1">
      <c r="A149" s="39"/>
      <c r="B149" s="40"/>
      <c r="C149" s="229" t="s">
        <v>290</v>
      </c>
      <c r="D149" s="229" t="s">
        <v>234</v>
      </c>
      <c r="E149" s="230" t="s">
        <v>4853</v>
      </c>
      <c r="F149" s="231" t="s">
        <v>2776</v>
      </c>
      <c r="G149" s="232" t="s">
        <v>1856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374</v>
      </c>
    </row>
    <row r="150" s="2" customFormat="1" ht="24.15" customHeight="1">
      <c r="A150" s="39"/>
      <c r="B150" s="40"/>
      <c r="C150" s="229" t="s">
        <v>8</v>
      </c>
      <c r="D150" s="229" t="s">
        <v>234</v>
      </c>
      <c r="E150" s="230" t="s">
        <v>4854</v>
      </c>
      <c r="F150" s="231" t="s">
        <v>4855</v>
      </c>
      <c r="G150" s="232" t="s">
        <v>1856</v>
      </c>
      <c r="H150" s="233">
        <v>11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384</v>
      </c>
    </row>
    <row r="151" s="2" customFormat="1" ht="24.15" customHeight="1">
      <c r="A151" s="39"/>
      <c r="B151" s="40"/>
      <c r="C151" s="229" t="s">
        <v>302</v>
      </c>
      <c r="D151" s="229" t="s">
        <v>234</v>
      </c>
      <c r="E151" s="230" t="s">
        <v>4856</v>
      </c>
      <c r="F151" s="231" t="s">
        <v>4857</v>
      </c>
      <c r="G151" s="232" t="s">
        <v>1856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395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2717</v>
      </c>
      <c r="F152" s="227" t="s">
        <v>2717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SUM(P153:P158)</f>
        <v>0</v>
      </c>
      <c r="Q152" s="221"/>
      <c r="R152" s="222">
        <f>SUM(R153:R158)</f>
        <v>0</v>
      </c>
      <c r="S152" s="221"/>
      <c r="T152" s="223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232</v>
      </c>
      <c r="BK152" s="226">
        <f>SUM(BK153:BK158)</f>
        <v>0</v>
      </c>
    </row>
    <row r="153" s="2" customFormat="1" ht="16.5" customHeight="1">
      <c r="A153" s="39"/>
      <c r="B153" s="40"/>
      <c r="C153" s="229" t="s">
        <v>311</v>
      </c>
      <c r="D153" s="229" t="s">
        <v>234</v>
      </c>
      <c r="E153" s="230" t="s">
        <v>4858</v>
      </c>
      <c r="F153" s="231" t="s">
        <v>2750</v>
      </c>
      <c r="G153" s="232" t="s">
        <v>1856</v>
      </c>
      <c r="H153" s="233">
        <v>4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405</v>
      </c>
    </row>
    <row r="154" s="2" customFormat="1" ht="24.15" customHeight="1">
      <c r="A154" s="39"/>
      <c r="B154" s="40"/>
      <c r="C154" s="229" t="s">
        <v>316</v>
      </c>
      <c r="D154" s="229" t="s">
        <v>234</v>
      </c>
      <c r="E154" s="230" t="s">
        <v>4859</v>
      </c>
      <c r="F154" s="231" t="s">
        <v>2752</v>
      </c>
      <c r="G154" s="232" t="s">
        <v>1856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417</v>
      </c>
    </row>
    <row r="155" s="2" customFormat="1" ht="16.5" customHeight="1">
      <c r="A155" s="39"/>
      <c r="B155" s="40"/>
      <c r="C155" s="229" t="s">
        <v>321</v>
      </c>
      <c r="D155" s="229" t="s">
        <v>234</v>
      </c>
      <c r="E155" s="230" t="s">
        <v>4860</v>
      </c>
      <c r="F155" s="231" t="s">
        <v>2719</v>
      </c>
      <c r="G155" s="232" t="s">
        <v>1856</v>
      </c>
      <c r="H155" s="233">
        <v>20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429</v>
      </c>
    </row>
    <row r="156" s="2" customFormat="1" ht="24.15" customHeight="1">
      <c r="A156" s="39"/>
      <c r="B156" s="40"/>
      <c r="C156" s="229" t="s">
        <v>326</v>
      </c>
      <c r="D156" s="229" t="s">
        <v>234</v>
      </c>
      <c r="E156" s="230" t="s">
        <v>4861</v>
      </c>
      <c r="F156" s="231" t="s">
        <v>2721</v>
      </c>
      <c r="G156" s="232" t="s">
        <v>1856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444</v>
      </c>
    </row>
    <row r="157" s="2" customFormat="1" ht="16.5" customHeight="1">
      <c r="A157" s="39"/>
      <c r="B157" s="40"/>
      <c r="C157" s="229" t="s">
        <v>332</v>
      </c>
      <c r="D157" s="229" t="s">
        <v>234</v>
      </c>
      <c r="E157" s="230" t="s">
        <v>4862</v>
      </c>
      <c r="F157" s="231" t="s">
        <v>2723</v>
      </c>
      <c r="G157" s="232" t="s">
        <v>1856</v>
      </c>
      <c r="H157" s="233">
        <v>11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455</v>
      </c>
    </row>
    <row r="158" s="2" customFormat="1" ht="24.15" customHeight="1">
      <c r="A158" s="39"/>
      <c r="B158" s="40"/>
      <c r="C158" s="229" t="s">
        <v>340</v>
      </c>
      <c r="D158" s="229" t="s">
        <v>234</v>
      </c>
      <c r="E158" s="230" t="s">
        <v>4863</v>
      </c>
      <c r="F158" s="231" t="s">
        <v>2725</v>
      </c>
      <c r="G158" s="232" t="s">
        <v>1856</v>
      </c>
      <c r="H158" s="233">
        <v>4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466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133</v>
      </c>
      <c r="F159" s="227" t="s">
        <v>133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SUM(P160:P164)</f>
        <v>0</v>
      </c>
      <c r="Q159" s="221"/>
      <c r="R159" s="222">
        <f>SUM(R160:R164)</f>
        <v>0</v>
      </c>
      <c r="S159" s="221"/>
      <c r="T159" s="22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252</v>
      </c>
      <c r="AT159" s="225" t="s">
        <v>75</v>
      </c>
      <c r="AU159" s="225" t="s">
        <v>83</v>
      </c>
      <c r="AY159" s="224" t="s">
        <v>232</v>
      </c>
      <c r="BK159" s="226">
        <f>SUM(BK160:BK164)</f>
        <v>0</v>
      </c>
    </row>
    <row r="160" s="2" customFormat="1" ht="16.5" customHeight="1">
      <c r="A160" s="39"/>
      <c r="B160" s="40"/>
      <c r="C160" s="229" t="s">
        <v>7</v>
      </c>
      <c r="D160" s="229" t="s">
        <v>234</v>
      </c>
      <c r="E160" s="230" t="s">
        <v>85</v>
      </c>
      <c r="F160" s="231" t="s">
        <v>2786</v>
      </c>
      <c r="G160" s="232" t="s">
        <v>1982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491</v>
      </c>
    </row>
    <row r="161" s="2" customFormat="1" ht="16.5" customHeight="1">
      <c r="A161" s="39"/>
      <c r="B161" s="40"/>
      <c r="C161" s="229" t="s">
        <v>359</v>
      </c>
      <c r="D161" s="229" t="s">
        <v>234</v>
      </c>
      <c r="E161" s="230" t="s">
        <v>244</v>
      </c>
      <c r="F161" s="231" t="s">
        <v>2788</v>
      </c>
      <c r="G161" s="232" t="s">
        <v>1982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500</v>
      </c>
    </row>
    <row r="162" s="2" customFormat="1" ht="16.5" customHeight="1">
      <c r="A162" s="39"/>
      <c r="B162" s="40"/>
      <c r="C162" s="229" t="s">
        <v>365</v>
      </c>
      <c r="D162" s="229" t="s">
        <v>234</v>
      </c>
      <c r="E162" s="230" t="s">
        <v>237</v>
      </c>
      <c r="F162" s="231" t="s">
        <v>4864</v>
      </c>
      <c r="G162" s="232" t="s">
        <v>1982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509</v>
      </c>
    </row>
    <row r="163" s="2" customFormat="1" ht="16.5" customHeight="1">
      <c r="A163" s="39"/>
      <c r="B163" s="40"/>
      <c r="C163" s="229" t="s">
        <v>374</v>
      </c>
      <c r="D163" s="229" t="s">
        <v>234</v>
      </c>
      <c r="E163" s="230" t="s">
        <v>252</v>
      </c>
      <c r="F163" s="231" t="s">
        <v>2792</v>
      </c>
      <c r="G163" s="232" t="s">
        <v>1982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518</v>
      </c>
    </row>
    <row r="164" s="2" customFormat="1" ht="24.15" customHeight="1">
      <c r="A164" s="39"/>
      <c r="B164" s="40"/>
      <c r="C164" s="229" t="s">
        <v>379</v>
      </c>
      <c r="D164" s="229" t="s">
        <v>234</v>
      </c>
      <c r="E164" s="230" t="s">
        <v>259</v>
      </c>
      <c r="F164" s="231" t="s">
        <v>2794</v>
      </c>
      <c r="G164" s="232" t="s">
        <v>1982</v>
      </c>
      <c r="H164" s="233">
        <v>1</v>
      </c>
      <c r="I164" s="234"/>
      <c r="J164" s="235">
        <f>ROUND(I164*H164,2)</f>
        <v>0</v>
      </c>
      <c r="K164" s="236"/>
      <c r="L164" s="45"/>
      <c r="M164" s="302" t="s">
        <v>1</v>
      </c>
      <c r="N164" s="303" t="s">
        <v>41</v>
      </c>
      <c r="O164" s="304"/>
      <c r="P164" s="305">
        <f>O164*H164</f>
        <v>0</v>
      </c>
      <c r="Q164" s="305">
        <v>0</v>
      </c>
      <c r="R164" s="305">
        <f>Q164*H164</f>
        <v>0</v>
      </c>
      <c r="S164" s="305">
        <v>0</v>
      </c>
      <c r="T164" s="30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529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SgrmO4NGOi1ELN5dnqFBGobuNOsqbDF6HMReIcKUuxh6LK7+ufT53e5K3N3EyFyOeQIOG/pZmrWeQMXfybbDKg==" hashValue="x+7DuYDJWctwXq/O7drTBIC0OGY/5lCr9Sw3lGjZQ7pU4geci21Ybbf1sw56eKVlo/7XZBh3lygvIX3OinahvA==" algorithmName="SHA-512" password="CC35"/>
  <autoFilter ref="C129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ROUND((SUM(BE123:BE141)),  2)</f>
        <v>0</v>
      </c>
      <c r="G35" s="39"/>
      <c r="H35" s="39"/>
      <c r="I35" s="166">
        <v>0.20999999999999999</v>
      </c>
      <c r="J35" s="165">
        <f>ROUND(((SUM(BE123:BE141))*I35),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ROUND((SUM(BF123:BF141)),  2)</f>
        <v>0</v>
      </c>
      <c r="G36" s="39"/>
      <c r="H36" s="39"/>
      <c r="I36" s="166">
        <v>0.12</v>
      </c>
      <c r="J36" s="165">
        <f>ROUND(((SUM(BF123:BF141))*I36),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2797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4865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4866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4164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184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D.1.4.3.1 - VRF chlazení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19. 3. 2025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218</v>
      </c>
      <c r="D122" s="204" t="s">
        <v>61</v>
      </c>
      <c r="E122" s="204" t="s">
        <v>57</v>
      </c>
      <c r="F122" s="204" t="s">
        <v>58</v>
      </c>
      <c r="G122" s="204" t="s">
        <v>219</v>
      </c>
      <c r="H122" s="204" t="s">
        <v>220</v>
      </c>
      <c r="I122" s="204" t="s">
        <v>221</v>
      </c>
      <c r="J122" s="205" t="s">
        <v>193</v>
      </c>
      <c r="K122" s="206" t="s">
        <v>222</v>
      </c>
      <c r="L122" s="207"/>
      <c r="M122" s="101" t="s">
        <v>1</v>
      </c>
      <c r="N122" s="102" t="s">
        <v>40</v>
      </c>
      <c r="O122" s="102" t="s">
        <v>223</v>
      </c>
      <c r="P122" s="102" t="s">
        <v>224</v>
      </c>
      <c r="Q122" s="102" t="s">
        <v>225</v>
      </c>
      <c r="R122" s="102" t="s">
        <v>226</v>
      </c>
      <c r="S122" s="102" t="s">
        <v>227</v>
      </c>
      <c r="T122" s="103" t="s">
        <v>228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229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P124+P130+P136</f>
        <v>0</v>
      </c>
      <c r="Q123" s="105"/>
      <c r="R123" s="210">
        <f>R124+R130+R136</f>
        <v>0</v>
      </c>
      <c r="S123" s="105"/>
      <c r="T123" s="211">
        <f>T124+T130+T136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195</v>
      </c>
      <c r="BK123" s="212">
        <f>BK124+BK130+BK136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2799</v>
      </c>
      <c r="F124" s="216" t="s">
        <v>2800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SUM(P125:P129)</f>
        <v>0</v>
      </c>
      <c r="Q124" s="221"/>
      <c r="R124" s="222">
        <f>SUM(R125:R129)</f>
        <v>0</v>
      </c>
      <c r="S124" s="221"/>
      <c r="T124" s="22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232</v>
      </c>
      <c r="BK124" s="226">
        <f>SUM(BK125:BK129)</f>
        <v>0</v>
      </c>
    </row>
    <row r="125" s="2" customFormat="1" ht="24.15" customHeight="1">
      <c r="A125" s="39"/>
      <c r="B125" s="40"/>
      <c r="C125" s="229" t="s">
        <v>83</v>
      </c>
      <c r="D125" s="229" t="s">
        <v>234</v>
      </c>
      <c r="E125" s="230" t="s">
        <v>2801</v>
      </c>
      <c r="F125" s="231" t="s">
        <v>2802</v>
      </c>
      <c r="G125" s="232" t="s">
        <v>1982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237</v>
      </c>
      <c r="AT125" s="241" t="s">
        <v>234</v>
      </c>
      <c r="AU125" s="241" t="s">
        <v>83</v>
      </c>
      <c r="AY125" s="18" t="s">
        <v>232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237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234</v>
      </c>
      <c r="E126" s="230" t="s">
        <v>2803</v>
      </c>
      <c r="F126" s="231" t="s">
        <v>2784</v>
      </c>
      <c r="G126" s="232" t="s">
        <v>1982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237</v>
      </c>
      <c r="AT126" s="241" t="s">
        <v>234</v>
      </c>
      <c r="AU126" s="241" t="s">
        <v>83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237</v>
      </c>
      <c r="BM126" s="241" t="s">
        <v>237</v>
      </c>
    </row>
    <row r="127" s="2" customFormat="1" ht="16.5" customHeight="1">
      <c r="A127" s="39"/>
      <c r="B127" s="40"/>
      <c r="C127" s="229" t="s">
        <v>244</v>
      </c>
      <c r="D127" s="229" t="s">
        <v>234</v>
      </c>
      <c r="E127" s="230" t="s">
        <v>2804</v>
      </c>
      <c r="F127" s="231" t="s">
        <v>2805</v>
      </c>
      <c r="G127" s="232" t="s">
        <v>1982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237</v>
      </c>
      <c r="AT127" s="241" t="s">
        <v>234</v>
      </c>
      <c r="AU127" s="241" t="s">
        <v>83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237</v>
      </c>
      <c r="BM127" s="241" t="s">
        <v>259</v>
      </c>
    </row>
    <row r="128" s="2" customFormat="1" ht="16.5" customHeight="1">
      <c r="A128" s="39"/>
      <c r="B128" s="40"/>
      <c r="C128" s="229" t="s">
        <v>237</v>
      </c>
      <c r="D128" s="229" t="s">
        <v>234</v>
      </c>
      <c r="E128" s="230" t="s">
        <v>2806</v>
      </c>
      <c r="F128" s="231" t="s">
        <v>2807</v>
      </c>
      <c r="G128" s="232" t="s">
        <v>1982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237</v>
      </c>
      <c r="AT128" s="241" t="s">
        <v>234</v>
      </c>
      <c r="AU128" s="241" t="s">
        <v>83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237</v>
      </c>
      <c r="BM128" s="241" t="s">
        <v>273</v>
      </c>
    </row>
    <row r="129" s="2" customFormat="1" ht="16.5" customHeight="1">
      <c r="A129" s="39"/>
      <c r="B129" s="40"/>
      <c r="C129" s="229" t="s">
        <v>252</v>
      </c>
      <c r="D129" s="229" t="s">
        <v>234</v>
      </c>
      <c r="E129" s="230" t="s">
        <v>2808</v>
      </c>
      <c r="F129" s="231" t="s">
        <v>2809</v>
      </c>
      <c r="G129" s="232" t="s">
        <v>1982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237</v>
      </c>
      <c r="AT129" s="241" t="s">
        <v>234</v>
      </c>
      <c r="AU129" s="241" t="s">
        <v>83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237</v>
      </c>
      <c r="BM129" s="241" t="s">
        <v>285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1846</v>
      </c>
      <c r="F130" s="216" t="s">
        <v>4867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232</v>
      </c>
      <c r="BK130" s="226">
        <f>SUM(BK131:BK135)</f>
        <v>0</v>
      </c>
    </row>
    <row r="131" s="2" customFormat="1" ht="55.5" customHeight="1">
      <c r="A131" s="39"/>
      <c r="B131" s="40"/>
      <c r="C131" s="229" t="s">
        <v>259</v>
      </c>
      <c r="D131" s="229" t="s">
        <v>234</v>
      </c>
      <c r="E131" s="230" t="s">
        <v>4868</v>
      </c>
      <c r="F131" s="231" t="s">
        <v>4869</v>
      </c>
      <c r="G131" s="232" t="s">
        <v>1049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237</v>
      </c>
      <c r="AT131" s="241" t="s">
        <v>234</v>
      </c>
      <c r="AU131" s="241" t="s">
        <v>83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237</v>
      </c>
      <c r="BM131" s="241" t="s">
        <v>8</v>
      </c>
    </row>
    <row r="132" s="2" customFormat="1" ht="37.8" customHeight="1">
      <c r="A132" s="39"/>
      <c r="B132" s="40"/>
      <c r="C132" s="229" t="s">
        <v>267</v>
      </c>
      <c r="D132" s="229" t="s">
        <v>234</v>
      </c>
      <c r="E132" s="230" t="s">
        <v>4870</v>
      </c>
      <c r="F132" s="231" t="s">
        <v>4871</v>
      </c>
      <c r="G132" s="232" t="s">
        <v>1049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237</v>
      </c>
      <c r="AT132" s="241" t="s">
        <v>234</v>
      </c>
      <c r="AU132" s="241" t="s">
        <v>83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237</v>
      </c>
      <c r="BM132" s="241" t="s">
        <v>311</v>
      </c>
    </row>
    <row r="133" s="2" customFormat="1" ht="16.5" customHeight="1">
      <c r="A133" s="39"/>
      <c r="B133" s="40"/>
      <c r="C133" s="229" t="s">
        <v>273</v>
      </c>
      <c r="D133" s="229" t="s">
        <v>234</v>
      </c>
      <c r="E133" s="230" t="s">
        <v>2816</v>
      </c>
      <c r="F133" s="231" t="s">
        <v>2817</v>
      </c>
      <c r="G133" s="232" t="s">
        <v>1856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237</v>
      </c>
      <c r="AT133" s="241" t="s">
        <v>234</v>
      </c>
      <c r="AU133" s="241" t="s">
        <v>83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237</v>
      </c>
      <c r="BM133" s="241" t="s">
        <v>321</v>
      </c>
    </row>
    <row r="134" s="2" customFormat="1" ht="16.5" customHeight="1">
      <c r="A134" s="39"/>
      <c r="B134" s="40"/>
      <c r="C134" s="229" t="s">
        <v>281</v>
      </c>
      <c r="D134" s="229" t="s">
        <v>234</v>
      </c>
      <c r="E134" s="230" t="s">
        <v>2818</v>
      </c>
      <c r="F134" s="231" t="s">
        <v>2819</v>
      </c>
      <c r="G134" s="232" t="s">
        <v>1049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83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332</v>
      </c>
    </row>
    <row r="135" s="2" customFormat="1" ht="16.5" customHeight="1">
      <c r="A135" s="39"/>
      <c r="B135" s="40"/>
      <c r="C135" s="229" t="s">
        <v>285</v>
      </c>
      <c r="D135" s="229" t="s">
        <v>234</v>
      </c>
      <c r="E135" s="230" t="s">
        <v>2820</v>
      </c>
      <c r="F135" s="231" t="s">
        <v>2821</v>
      </c>
      <c r="G135" s="232" t="s">
        <v>987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237</v>
      </c>
      <c r="AT135" s="241" t="s">
        <v>234</v>
      </c>
      <c r="AU135" s="241" t="s">
        <v>83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237</v>
      </c>
      <c r="BM135" s="241" t="s">
        <v>345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2379</v>
      </c>
      <c r="F136" s="216" t="s">
        <v>4872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232</v>
      </c>
      <c r="BK136" s="226">
        <f>SUM(BK137:BK141)</f>
        <v>0</v>
      </c>
    </row>
    <row r="137" s="2" customFormat="1" ht="55.5" customHeight="1">
      <c r="A137" s="39"/>
      <c r="B137" s="40"/>
      <c r="C137" s="229" t="s">
        <v>290</v>
      </c>
      <c r="D137" s="229" t="s">
        <v>234</v>
      </c>
      <c r="E137" s="230" t="s">
        <v>4873</v>
      </c>
      <c r="F137" s="231" t="s">
        <v>4874</v>
      </c>
      <c r="G137" s="232" t="s">
        <v>1049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237</v>
      </c>
      <c r="AT137" s="241" t="s">
        <v>234</v>
      </c>
      <c r="AU137" s="241" t="s">
        <v>83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237</v>
      </c>
      <c r="BM137" s="241" t="s">
        <v>417</v>
      </c>
    </row>
    <row r="138" s="2" customFormat="1" ht="37.8" customHeight="1">
      <c r="A138" s="39"/>
      <c r="B138" s="40"/>
      <c r="C138" s="229" t="s">
        <v>8</v>
      </c>
      <c r="D138" s="229" t="s">
        <v>234</v>
      </c>
      <c r="E138" s="230" t="s">
        <v>4875</v>
      </c>
      <c r="F138" s="231" t="s">
        <v>4876</v>
      </c>
      <c r="G138" s="232" t="s">
        <v>1049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83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429</v>
      </c>
    </row>
    <row r="139" s="2" customFormat="1" ht="16.5" customHeight="1">
      <c r="A139" s="39"/>
      <c r="B139" s="40"/>
      <c r="C139" s="229" t="s">
        <v>302</v>
      </c>
      <c r="D139" s="229" t="s">
        <v>234</v>
      </c>
      <c r="E139" s="230" t="s">
        <v>4877</v>
      </c>
      <c r="F139" s="231" t="s">
        <v>4878</v>
      </c>
      <c r="G139" s="232" t="s">
        <v>1856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83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444</v>
      </c>
    </row>
    <row r="140" s="2" customFormat="1" ht="16.5" customHeight="1">
      <c r="A140" s="39"/>
      <c r="B140" s="40"/>
      <c r="C140" s="229" t="s">
        <v>311</v>
      </c>
      <c r="D140" s="229" t="s">
        <v>234</v>
      </c>
      <c r="E140" s="230" t="s">
        <v>2818</v>
      </c>
      <c r="F140" s="231" t="s">
        <v>2819</v>
      </c>
      <c r="G140" s="232" t="s">
        <v>1049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83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455</v>
      </c>
    </row>
    <row r="141" s="2" customFormat="1" ht="16.5" customHeight="1">
      <c r="A141" s="39"/>
      <c r="B141" s="40"/>
      <c r="C141" s="229" t="s">
        <v>316</v>
      </c>
      <c r="D141" s="229" t="s">
        <v>234</v>
      </c>
      <c r="E141" s="230" t="s">
        <v>2820</v>
      </c>
      <c r="F141" s="231" t="s">
        <v>2821</v>
      </c>
      <c r="G141" s="232" t="s">
        <v>987</v>
      </c>
      <c r="H141" s="233">
        <v>1</v>
      </c>
      <c r="I141" s="234"/>
      <c r="J141" s="235">
        <f>ROUND(I141*H141,2)</f>
        <v>0</v>
      </c>
      <c r="K141" s="236"/>
      <c r="L141" s="45"/>
      <c r="M141" s="302" t="s">
        <v>1</v>
      </c>
      <c r="N141" s="303" t="s">
        <v>41</v>
      </c>
      <c r="O141" s="304"/>
      <c r="P141" s="305">
        <f>O141*H141</f>
        <v>0</v>
      </c>
      <c r="Q141" s="305">
        <v>0</v>
      </c>
      <c r="R141" s="305">
        <f>Q141*H141</f>
        <v>0</v>
      </c>
      <c r="S141" s="305">
        <v>0</v>
      </c>
      <c r="T141" s="30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83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466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OZMkJ1k4FajA5adIrfjoqZyB9Aw6xHpeOjKfs8kaPfY/lzjYIMcTDpE9M798z29wGpnoY4LOMi5ND5tmKdCylA==" hashValue="48s70RqFQ6Iom2W5KeF2fwC56hKGoq8k174BXyXgVCIm8CembQTDlBFAkOW9ANs/ETNigW5YT6QZBGvZ/uBCVw==" algorithmName="SHA-512" password="CC35"/>
  <autoFilter ref="C122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4879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ROUND((SUM(BE132:BE275)),  2)</f>
        <v>0</v>
      </c>
      <c r="G35" s="39"/>
      <c r="H35" s="39"/>
      <c r="I35" s="166">
        <v>0.20999999999999999</v>
      </c>
      <c r="J35" s="165">
        <f>ROUND(((SUM(BE132:BE275))*I35),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ROUND((SUM(BF132:BF275)),  2)</f>
        <v>0</v>
      </c>
      <c r="G36" s="39"/>
      <c r="H36" s="39"/>
      <c r="I36" s="166">
        <v>0.12</v>
      </c>
      <c r="J36" s="165">
        <f>ROUND(((SUM(BF132:BF275))*I36),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ROUND((SUM(BG132:BG275)),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ROUND((SUM(BH132:BH275)),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ROUND((SUM(BI132:BI275)),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2823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2824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2825</v>
      </c>
      <c r="E101" s="193"/>
      <c r="F101" s="193"/>
      <c r="G101" s="193"/>
      <c r="H101" s="193"/>
      <c r="I101" s="193"/>
      <c r="J101" s="194">
        <f>J163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2826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2827</v>
      </c>
      <c r="E103" s="193"/>
      <c r="F103" s="193"/>
      <c r="G103" s="193"/>
      <c r="H103" s="193"/>
      <c r="I103" s="193"/>
      <c r="J103" s="194">
        <f>J189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2828</v>
      </c>
      <c r="E104" s="193"/>
      <c r="F104" s="193"/>
      <c r="G104" s="193"/>
      <c r="H104" s="193"/>
      <c r="I104" s="193"/>
      <c r="J104" s="194">
        <f>J208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2829</v>
      </c>
      <c r="E105" s="193"/>
      <c r="F105" s="193"/>
      <c r="G105" s="193"/>
      <c r="H105" s="193"/>
      <c r="I105" s="193"/>
      <c r="J105" s="194">
        <f>J216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2830</v>
      </c>
      <c r="E106" s="193"/>
      <c r="F106" s="193"/>
      <c r="G106" s="193"/>
      <c r="H106" s="193"/>
      <c r="I106" s="193"/>
      <c r="J106" s="194">
        <f>J229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4880</v>
      </c>
      <c r="E107" s="193"/>
      <c r="F107" s="193"/>
      <c r="G107" s="193"/>
      <c r="H107" s="193"/>
      <c r="I107" s="193"/>
      <c r="J107" s="194">
        <f>J243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4881</v>
      </c>
      <c r="E108" s="193"/>
      <c r="F108" s="193"/>
      <c r="G108" s="193"/>
      <c r="H108" s="193"/>
      <c r="I108" s="193"/>
      <c r="J108" s="194">
        <f>J244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4882</v>
      </c>
      <c r="E109" s="193"/>
      <c r="F109" s="193"/>
      <c r="G109" s="193"/>
      <c r="H109" s="193"/>
      <c r="I109" s="193"/>
      <c r="J109" s="194">
        <f>J252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2832</v>
      </c>
      <c r="E110" s="193"/>
      <c r="F110" s="193"/>
      <c r="G110" s="193"/>
      <c r="H110" s="193"/>
      <c r="I110" s="193"/>
      <c r="J110" s="194">
        <f>J260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178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4164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D.1.4.4 -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19. 3. 2025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30</v>
      </c>
      <c r="J128" s="37" t="str">
        <f>E23</f>
        <v>AGP nova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QSB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218</v>
      </c>
      <c r="D131" s="204" t="s">
        <v>61</v>
      </c>
      <c r="E131" s="204" t="s">
        <v>57</v>
      </c>
      <c r="F131" s="204" t="s">
        <v>58</v>
      </c>
      <c r="G131" s="204" t="s">
        <v>219</v>
      </c>
      <c r="H131" s="204" t="s">
        <v>220</v>
      </c>
      <c r="I131" s="204" t="s">
        <v>221</v>
      </c>
      <c r="J131" s="205" t="s">
        <v>193</v>
      </c>
      <c r="K131" s="206" t="s">
        <v>222</v>
      </c>
      <c r="L131" s="207"/>
      <c r="M131" s="101" t="s">
        <v>1</v>
      </c>
      <c r="N131" s="102" t="s">
        <v>40</v>
      </c>
      <c r="O131" s="102" t="s">
        <v>223</v>
      </c>
      <c r="P131" s="102" t="s">
        <v>224</v>
      </c>
      <c r="Q131" s="102" t="s">
        <v>225</v>
      </c>
      <c r="R131" s="102" t="s">
        <v>226</v>
      </c>
      <c r="S131" s="102" t="s">
        <v>227</v>
      </c>
      <c r="T131" s="103" t="s">
        <v>228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229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P133+P151+P163+P167+P189+P208+P216+P229+P243+P244+P252+P260</f>
        <v>0</v>
      </c>
      <c r="Q132" s="105"/>
      <c r="R132" s="210">
        <f>R133+R151+R163+R167+R189+R208+R216+R229+R243+R244+R252+R260</f>
        <v>0</v>
      </c>
      <c r="S132" s="105"/>
      <c r="T132" s="211">
        <f>T133+T151+T163+T167+T189+T208+T216+T229+T243+T244+T252+T260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195</v>
      </c>
      <c r="BK132" s="212">
        <f>BK133+BK151+BK163+BK167+BK189+BK208+BK216+BK229+BK243+BK244+BK252+BK260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83</v>
      </c>
      <c r="F133" s="216" t="s">
        <v>2833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SUM(P134:P150)</f>
        <v>0</v>
      </c>
      <c r="Q133" s="221"/>
      <c r="R133" s="222">
        <f>SUM(R134:R150)</f>
        <v>0</v>
      </c>
      <c r="S133" s="221"/>
      <c r="T133" s="223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232</v>
      </c>
      <c r="BK133" s="226">
        <f>SUM(BK134:BK150)</f>
        <v>0</v>
      </c>
    </row>
    <row r="134" s="2" customFormat="1" ht="16.5" customHeight="1">
      <c r="A134" s="39"/>
      <c r="B134" s="40"/>
      <c r="C134" s="229" t="s">
        <v>85</v>
      </c>
      <c r="D134" s="229" t="s">
        <v>234</v>
      </c>
      <c r="E134" s="230" t="s">
        <v>2834</v>
      </c>
      <c r="F134" s="231" t="s">
        <v>2837</v>
      </c>
      <c r="G134" s="232" t="s">
        <v>164</v>
      </c>
      <c r="H134" s="233">
        <v>200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237</v>
      </c>
      <c r="AT134" s="241" t="s">
        <v>234</v>
      </c>
      <c r="AU134" s="241" t="s">
        <v>83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237</v>
      </c>
      <c r="BM134" s="241" t="s">
        <v>85</v>
      </c>
    </row>
    <row r="135" s="2" customFormat="1" ht="16.5" customHeight="1">
      <c r="A135" s="39"/>
      <c r="B135" s="40"/>
      <c r="C135" s="229" t="s">
        <v>244</v>
      </c>
      <c r="D135" s="229" t="s">
        <v>234</v>
      </c>
      <c r="E135" s="230" t="s">
        <v>2836</v>
      </c>
      <c r="F135" s="231" t="s">
        <v>2839</v>
      </c>
      <c r="G135" s="232" t="s">
        <v>164</v>
      </c>
      <c r="H135" s="233">
        <v>240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237</v>
      </c>
      <c r="AT135" s="241" t="s">
        <v>234</v>
      </c>
      <c r="AU135" s="241" t="s">
        <v>83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237</v>
      </c>
      <c r="BM135" s="241" t="s">
        <v>237</v>
      </c>
    </row>
    <row r="136" s="2" customFormat="1" ht="16.5" customHeight="1">
      <c r="A136" s="39"/>
      <c r="B136" s="40"/>
      <c r="C136" s="229" t="s">
        <v>237</v>
      </c>
      <c r="D136" s="229" t="s">
        <v>234</v>
      </c>
      <c r="E136" s="230" t="s">
        <v>2838</v>
      </c>
      <c r="F136" s="231" t="s">
        <v>2841</v>
      </c>
      <c r="G136" s="232" t="s">
        <v>164</v>
      </c>
      <c r="H136" s="233">
        <v>860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237</v>
      </c>
      <c r="AT136" s="241" t="s">
        <v>234</v>
      </c>
      <c r="AU136" s="241" t="s">
        <v>83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237</v>
      </c>
      <c r="BM136" s="241" t="s">
        <v>259</v>
      </c>
    </row>
    <row r="137" s="2" customFormat="1" ht="16.5" customHeight="1">
      <c r="A137" s="39"/>
      <c r="B137" s="40"/>
      <c r="C137" s="229" t="s">
        <v>252</v>
      </c>
      <c r="D137" s="229" t="s">
        <v>234</v>
      </c>
      <c r="E137" s="230" t="s">
        <v>2840</v>
      </c>
      <c r="F137" s="231" t="s">
        <v>2843</v>
      </c>
      <c r="G137" s="232" t="s">
        <v>164</v>
      </c>
      <c r="H137" s="233">
        <v>120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237</v>
      </c>
      <c r="AT137" s="241" t="s">
        <v>234</v>
      </c>
      <c r="AU137" s="241" t="s">
        <v>83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237</v>
      </c>
      <c r="BM137" s="241" t="s">
        <v>273</v>
      </c>
    </row>
    <row r="138" s="2" customFormat="1" ht="16.5" customHeight="1">
      <c r="A138" s="39"/>
      <c r="B138" s="40"/>
      <c r="C138" s="229" t="s">
        <v>259</v>
      </c>
      <c r="D138" s="229" t="s">
        <v>234</v>
      </c>
      <c r="E138" s="230" t="s">
        <v>2842</v>
      </c>
      <c r="F138" s="231" t="s">
        <v>2847</v>
      </c>
      <c r="G138" s="232" t="s">
        <v>164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237</v>
      </c>
      <c r="AT138" s="241" t="s">
        <v>234</v>
      </c>
      <c r="AU138" s="241" t="s">
        <v>83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237</v>
      </c>
      <c r="BM138" s="241" t="s">
        <v>285</v>
      </c>
    </row>
    <row r="139" s="2" customFormat="1" ht="16.5" customHeight="1">
      <c r="A139" s="39"/>
      <c r="B139" s="40"/>
      <c r="C139" s="229" t="s">
        <v>267</v>
      </c>
      <c r="D139" s="229" t="s">
        <v>234</v>
      </c>
      <c r="E139" s="230" t="s">
        <v>2844</v>
      </c>
      <c r="F139" s="231" t="s">
        <v>4883</v>
      </c>
      <c r="G139" s="232" t="s">
        <v>164</v>
      </c>
      <c r="H139" s="233">
        <v>160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237</v>
      </c>
      <c r="AT139" s="241" t="s">
        <v>234</v>
      </c>
      <c r="AU139" s="241" t="s">
        <v>83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237</v>
      </c>
      <c r="BM139" s="241" t="s">
        <v>8</v>
      </c>
    </row>
    <row r="140" s="2" customFormat="1" ht="16.5" customHeight="1">
      <c r="A140" s="39"/>
      <c r="B140" s="40"/>
      <c r="C140" s="229" t="s">
        <v>273</v>
      </c>
      <c r="D140" s="229" t="s">
        <v>234</v>
      </c>
      <c r="E140" s="230" t="s">
        <v>2846</v>
      </c>
      <c r="F140" s="231" t="s">
        <v>2845</v>
      </c>
      <c r="G140" s="232" t="s">
        <v>164</v>
      </c>
      <c r="H140" s="233">
        <v>250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237</v>
      </c>
      <c r="AT140" s="241" t="s">
        <v>234</v>
      </c>
      <c r="AU140" s="241" t="s">
        <v>83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237</v>
      </c>
      <c r="BM140" s="241" t="s">
        <v>311</v>
      </c>
    </row>
    <row r="141" s="2" customFormat="1" ht="24.15" customHeight="1">
      <c r="A141" s="39"/>
      <c r="B141" s="40"/>
      <c r="C141" s="229" t="s">
        <v>281</v>
      </c>
      <c r="D141" s="229" t="s">
        <v>234</v>
      </c>
      <c r="E141" s="230" t="s">
        <v>2848</v>
      </c>
      <c r="F141" s="231" t="s">
        <v>2853</v>
      </c>
      <c r="G141" s="232" t="s">
        <v>164</v>
      </c>
      <c r="H141" s="233">
        <v>250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237</v>
      </c>
      <c r="AT141" s="241" t="s">
        <v>234</v>
      </c>
      <c r="AU141" s="241" t="s">
        <v>83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237</v>
      </c>
      <c r="BM141" s="241" t="s">
        <v>321</v>
      </c>
    </row>
    <row r="142" s="2" customFormat="1" ht="24.15" customHeight="1">
      <c r="A142" s="39"/>
      <c r="B142" s="40"/>
      <c r="C142" s="229" t="s">
        <v>285</v>
      </c>
      <c r="D142" s="229" t="s">
        <v>234</v>
      </c>
      <c r="E142" s="230" t="s">
        <v>2850</v>
      </c>
      <c r="F142" s="231" t="s">
        <v>2855</v>
      </c>
      <c r="G142" s="232" t="s">
        <v>164</v>
      </c>
      <c r="H142" s="233">
        <v>120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237</v>
      </c>
      <c r="AT142" s="241" t="s">
        <v>234</v>
      </c>
      <c r="AU142" s="241" t="s">
        <v>83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237</v>
      </c>
      <c r="BM142" s="241" t="s">
        <v>332</v>
      </c>
    </row>
    <row r="143" s="2" customFormat="1" ht="24.15" customHeight="1">
      <c r="A143" s="39"/>
      <c r="B143" s="40"/>
      <c r="C143" s="229" t="s">
        <v>290</v>
      </c>
      <c r="D143" s="229" t="s">
        <v>234</v>
      </c>
      <c r="E143" s="230" t="s">
        <v>2852</v>
      </c>
      <c r="F143" s="231" t="s">
        <v>4884</v>
      </c>
      <c r="G143" s="232" t="s">
        <v>164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237</v>
      </c>
      <c r="AT143" s="241" t="s">
        <v>234</v>
      </c>
      <c r="AU143" s="241" t="s">
        <v>83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237</v>
      </c>
      <c r="BM143" s="241" t="s">
        <v>345</v>
      </c>
    </row>
    <row r="144" s="2" customFormat="1" ht="16.5" customHeight="1">
      <c r="A144" s="39"/>
      <c r="B144" s="40"/>
      <c r="C144" s="229" t="s">
        <v>8</v>
      </c>
      <c r="D144" s="229" t="s">
        <v>234</v>
      </c>
      <c r="E144" s="230" t="s">
        <v>2854</v>
      </c>
      <c r="F144" s="231" t="s">
        <v>2865</v>
      </c>
      <c r="G144" s="232" t="s">
        <v>164</v>
      </c>
      <c r="H144" s="233">
        <v>250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237</v>
      </c>
      <c r="AT144" s="241" t="s">
        <v>234</v>
      </c>
      <c r="AU144" s="241" t="s">
        <v>83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237</v>
      </c>
      <c r="BM144" s="241" t="s">
        <v>359</v>
      </c>
    </row>
    <row r="145" s="2" customFormat="1" ht="16.5" customHeight="1">
      <c r="A145" s="39"/>
      <c r="B145" s="40"/>
      <c r="C145" s="229" t="s">
        <v>302</v>
      </c>
      <c r="D145" s="229" t="s">
        <v>234</v>
      </c>
      <c r="E145" s="230" t="s">
        <v>2856</v>
      </c>
      <c r="F145" s="231" t="s">
        <v>2869</v>
      </c>
      <c r="G145" s="232" t="s">
        <v>164</v>
      </c>
      <c r="H145" s="233">
        <v>120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237</v>
      </c>
      <c r="AT145" s="241" t="s">
        <v>234</v>
      </c>
      <c r="AU145" s="241" t="s">
        <v>83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237</v>
      </c>
      <c r="BM145" s="241" t="s">
        <v>374</v>
      </c>
    </row>
    <row r="146" s="2" customFormat="1" ht="16.5" customHeight="1">
      <c r="A146" s="39"/>
      <c r="B146" s="40"/>
      <c r="C146" s="229" t="s">
        <v>311</v>
      </c>
      <c r="D146" s="229" t="s">
        <v>234</v>
      </c>
      <c r="E146" s="230" t="s">
        <v>2858</v>
      </c>
      <c r="F146" s="231" t="s">
        <v>2871</v>
      </c>
      <c r="G146" s="232" t="s">
        <v>164</v>
      </c>
      <c r="H146" s="233">
        <v>400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237</v>
      </c>
      <c r="AT146" s="241" t="s">
        <v>234</v>
      </c>
      <c r="AU146" s="241" t="s">
        <v>83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237</v>
      </c>
      <c r="BM146" s="241" t="s">
        <v>384</v>
      </c>
    </row>
    <row r="147" s="2" customFormat="1" ht="16.5" customHeight="1">
      <c r="A147" s="39"/>
      <c r="B147" s="40"/>
      <c r="C147" s="229" t="s">
        <v>316</v>
      </c>
      <c r="D147" s="229" t="s">
        <v>234</v>
      </c>
      <c r="E147" s="230" t="s">
        <v>2860</v>
      </c>
      <c r="F147" s="231" t="s">
        <v>2873</v>
      </c>
      <c r="G147" s="232" t="s">
        <v>164</v>
      </c>
      <c r="H147" s="233">
        <v>100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237</v>
      </c>
      <c r="AT147" s="241" t="s">
        <v>234</v>
      </c>
      <c r="AU147" s="241" t="s">
        <v>83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237</v>
      </c>
      <c r="BM147" s="241" t="s">
        <v>395</v>
      </c>
    </row>
    <row r="148" s="2" customFormat="1" ht="16.5" customHeight="1">
      <c r="A148" s="39"/>
      <c r="B148" s="40"/>
      <c r="C148" s="229" t="s">
        <v>321</v>
      </c>
      <c r="D148" s="229" t="s">
        <v>234</v>
      </c>
      <c r="E148" s="230" t="s">
        <v>2862</v>
      </c>
      <c r="F148" s="231" t="s">
        <v>2875</v>
      </c>
      <c r="G148" s="232" t="s">
        <v>164</v>
      </c>
      <c r="H148" s="233">
        <v>100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237</v>
      </c>
      <c r="AT148" s="241" t="s">
        <v>234</v>
      </c>
      <c r="AU148" s="241" t="s">
        <v>83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237</v>
      </c>
      <c r="BM148" s="241" t="s">
        <v>405</v>
      </c>
    </row>
    <row r="149" s="2" customFormat="1" ht="16.5" customHeight="1">
      <c r="A149" s="39"/>
      <c r="B149" s="40"/>
      <c r="C149" s="229" t="s">
        <v>326</v>
      </c>
      <c r="D149" s="229" t="s">
        <v>234</v>
      </c>
      <c r="E149" s="230" t="s">
        <v>2864</v>
      </c>
      <c r="F149" s="231" t="s">
        <v>2877</v>
      </c>
      <c r="G149" s="232" t="s">
        <v>948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237</v>
      </c>
      <c r="AT149" s="241" t="s">
        <v>234</v>
      </c>
      <c r="AU149" s="241" t="s">
        <v>83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237</v>
      </c>
      <c r="BM149" s="241" t="s">
        <v>417</v>
      </c>
    </row>
    <row r="150" s="2" customFormat="1" ht="16.5" customHeight="1">
      <c r="A150" s="39"/>
      <c r="B150" s="40"/>
      <c r="C150" s="229" t="s">
        <v>332</v>
      </c>
      <c r="D150" s="229" t="s">
        <v>234</v>
      </c>
      <c r="E150" s="230" t="s">
        <v>2866</v>
      </c>
      <c r="F150" s="231" t="s">
        <v>2879</v>
      </c>
      <c r="G150" s="232" t="s">
        <v>948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237</v>
      </c>
      <c r="AT150" s="241" t="s">
        <v>234</v>
      </c>
      <c r="AU150" s="241" t="s">
        <v>83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237</v>
      </c>
      <c r="BM150" s="241" t="s">
        <v>429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85</v>
      </c>
      <c r="F151" s="216" t="s">
        <v>2880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SUM(P152:P162)</f>
        <v>0</v>
      </c>
      <c r="Q151" s="221"/>
      <c r="R151" s="222">
        <f>SUM(R152:R162)</f>
        <v>0</v>
      </c>
      <c r="S151" s="221"/>
      <c r="T151" s="223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232</v>
      </c>
      <c r="BK151" s="226">
        <f>SUM(BK152:BK162)</f>
        <v>0</v>
      </c>
    </row>
    <row r="152" s="2" customFormat="1" ht="16.5" customHeight="1">
      <c r="A152" s="39"/>
      <c r="B152" s="40"/>
      <c r="C152" s="229" t="s">
        <v>7</v>
      </c>
      <c r="D152" s="229" t="s">
        <v>234</v>
      </c>
      <c r="E152" s="230" t="s">
        <v>2881</v>
      </c>
      <c r="F152" s="231" t="s">
        <v>2882</v>
      </c>
      <c r="G152" s="232" t="s">
        <v>1049</v>
      </c>
      <c r="H152" s="233">
        <v>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237</v>
      </c>
      <c r="AT152" s="241" t="s">
        <v>234</v>
      </c>
      <c r="AU152" s="241" t="s">
        <v>83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237</v>
      </c>
      <c r="BM152" s="241" t="s">
        <v>444</v>
      </c>
    </row>
    <row r="153" s="2" customFormat="1" ht="16.5" customHeight="1">
      <c r="A153" s="39"/>
      <c r="B153" s="40"/>
      <c r="C153" s="229" t="s">
        <v>359</v>
      </c>
      <c r="D153" s="229" t="s">
        <v>234</v>
      </c>
      <c r="E153" s="230" t="s">
        <v>2883</v>
      </c>
      <c r="F153" s="231" t="s">
        <v>2884</v>
      </c>
      <c r="G153" s="232" t="s">
        <v>1049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237</v>
      </c>
      <c r="AT153" s="241" t="s">
        <v>234</v>
      </c>
      <c r="AU153" s="241" t="s">
        <v>83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237</v>
      </c>
      <c r="BM153" s="241" t="s">
        <v>455</v>
      </c>
    </row>
    <row r="154" s="2" customFormat="1" ht="16.5" customHeight="1">
      <c r="A154" s="39"/>
      <c r="B154" s="40"/>
      <c r="C154" s="229" t="s">
        <v>365</v>
      </c>
      <c r="D154" s="229" t="s">
        <v>234</v>
      </c>
      <c r="E154" s="230" t="s">
        <v>2885</v>
      </c>
      <c r="F154" s="231" t="s">
        <v>2886</v>
      </c>
      <c r="G154" s="232" t="s">
        <v>1049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237</v>
      </c>
      <c r="AT154" s="241" t="s">
        <v>234</v>
      </c>
      <c r="AU154" s="241" t="s">
        <v>83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237</v>
      </c>
      <c r="BM154" s="241" t="s">
        <v>466</v>
      </c>
    </row>
    <row r="155" s="2" customFormat="1" ht="16.5" customHeight="1">
      <c r="A155" s="39"/>
      <c r="B155" s="40"/>
      <c r="C155" s="229" t="s">
        <v>374</v>
      </c>
      <c r="D155" s="229" t="s">
        <v>234</v>
      </c>
      <c r="E155" s="230" t="s">
        <v>2887</v>
      </c>
      <c r="F155" s="231" t="s">
        <v>2888</v>
      </c>
      <c r="G155" s="232" t="s">
        <v>1049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237</v>
      </c>
      <c r="AT155" s="241" t="s">
        <v>234</v>
      </c>
      <c r="AU155" s="241" t="s">
        <v>83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237</v>
      </c>
      <c r="BM155" s="241" t="s">
        <v>480</v>
      </c>
    </row>
    <row r="156" s="2" customFormat="1" ht="16.5" customHeight="1">
      <c r="A156" s="39"/>
      <c r="B156" s="40"/>
      <c r="C156" s="229" t="s">
        <v>379</v>
      </c>
      <c r="D156" s="229" t="s">
        <v>234</v>
      </c>
      <c r="E156" s="230" t="s">
        <v>2889</v>
      </c>
      <c r="F156" s="231" t="s">
        <v>2890</v>
      </c>
      <c r="G156" s="232" t="s">
        <v>1049</v>
      </c>
      <c r="H156" s="233">
        <v>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237</v>
      </c>
      <c r="AT156" s="241" t="s">
        <v>234</v>
      </c>
      <c r="AU156" s="241" t="s">
        <v>83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237</v>
      </c>
      <c r="BM156" s="241" t="s">
        <v>491</v>
      </c>
    </row>
    <row r="157" s="2" customFormat="1" ht="16.5" customHeight="1">
      <c r="A157" s="39"/>
      <c r="B157" s="40"/>
      <c r="C157" s="229" t="s">
        <v>384</v>
      </c>
      <c r="D157" s="229" t="s">
        <v>234</v>
      </c>
      <c r="E157" s="230" t="s">
        <v>2891</v>
      </c>
      <c r="F157" s="231" t="s">
        <v>2892</v>
      </c>
      <c r="G157" s="232" t="s">
        <v>1049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237</v>
      </c>
      <c r="AT157" s="241" t="s">
        <v>234</v>
      </c>
      <c r="AU157" s="241" t="s">
        <v>83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237</v>
      </c>
      <c r="BM157" s="241" t="s">
        <v>500</v>
      </c>
    </row>
    <row r="158" s="2" customFormat="1" ht="16.5" customHeight="1">
      <c r="A158" s="39"/>
      <c r="B158" s="40"/>
      <c r="C158" s="229" t="s">
        <v>389</v>
      </c>
      <c r="D158" s="229" t="s">
        <v>234</v>
      </c>
      <c r="E158" s="230" t="s">
        <v>2893</v>
      </c>
      <c r="F158" s="231" t="s">
        <v>2894</v>
      </c>
      <c r="G158" s="232" t="s">
        <v>1049</v>
      </c>
      <c r="H158" s="233">
        <v>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237</v>
      </c>
      <c r="AT158" s="241" t="s">
        <v>234</v>
      </c>
      <c r="AU158" s="241" t="s">
        <v>83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237</v>
      </c>
      <c r="BM158" s="241" t="s">
        <v>509</v>
      </c>
    </row>
    <row r="159" s="2" customFormat="1" ht="16.5" customHeight="1">
      <c r="A159" s="39"/>
      <c r="B159" s="40"/>
      <c r="C159" s="229" t="s">
        <v>395</v>
      </c>
      <c r="D159" s="229" t="s">
        <v>234</v>
      </c>
      <c r="E159" s="230" t="s">
        <v>2895</v>
      </c>
      <c r="F159" s="231" t="s">
        <v>2896</v>
      </c>
      <c r="G159" s="232" t="s">
        <v>1049</v>
      </c>
      <c r="H159" s="233">
        <v>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237</v>
      </c>
      <c r="AT159" s="241" t="s">
        <v>234</v>
      </c>
      <c r="AU159" s="241" t="s">
        <v>83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237</v>
      </c>
      <c r="BM159" s="241" t="s">
        <v>518</v>
      </c>
    </row>
    <row r="160" s="2" customFormat="1" ht="16.5" customHeight="1">
      <c r="A160" s="39"/>
      <c r="B160" s="40"/>
      <c r="C160" s="229" t="s">
        <v>401</v>
      </c>
      <c r="D160" s="229" t="s">
        <v>234</v>
      </c>
      <c r="E160" s="230" t="s">
        <v>2897</v>
      </c>
      <c r="F160" s="231" t="s">
        <v>2898</v>
      </c>
      <c r="G160" s="232" t="s">
        <v>1049</v>
      </c>
      <c r="H160" s="233">
        <v>6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237</v>
      </c>
      <c r="AT160" s="241" t="s">
        <v>234</v>
      </c>
      <c r="AU160" s="241" t="s">
        <v>83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237</v>
      </c>
      <c r="BM160" s="241" t="s">
        <v>529</v>
      </c>
    </row>
    <row r="161" s="2" customFormat="1" ht="16.5" customHeight="1">
      <c r="A161" s="39"/>
      <c r="B161" s="40"/>
      <c r="C161" s="229" t="s">
        <v>405</v>
      </c>
      <c r="D161" s="229" t="s">
        <v>234</v>
      </c>
      <c r="E161" s="230" t="s">
        <v>2899</v>
      </c>
      <c r="F161" s="231" t="s">
        <v>2877</v>
      </c>
      <c r="G161" s="232" t="s">
        <v>948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237</v>
      </c>
      <c r="AT161" s="241" t="s">
        <v>234</v>
      </c>
      <c r="AU161" s="241" t="s">
        <v>83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237</v>
      </c>
      <c r="BM161" s="241" t="s">
        <v>541</v>
      </c>
    </row>
    <row r="162" s="2" customFormat="1" ht="16.5" customHeight="1">
      <c r="A162" s="39"/>
      <c r="B162" s="40"/>
      <c r="C162" s="229" t="s">
        <v>409</v>
      </c>
      <c r="D162" s="229" t="s">
        <v>234</v>
      </c>
      <c r="E162" s="230" t="s">
        <v>2900</v>
      </c>
      <c r="F162" s="231" t="s">
        <v>2879</v>
      </c>
      <c r="G162" s="232" t="s">
        <v>948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237</v>
      </c>
      <c r="AT162" s="241" t="s">
        <v>234</v>
      </c>
      <c r="AU162" s="241" t="s">
        <v>83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237</v>
      </c>
      <c r="BM162" s="241" t="s">
        <v>553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244</v>
      </c>
      <c r="F163" s="216" t="s">
        <v>2901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76</v>
      </c>
      <c r="AY163" s="224" t="s">
        <v>232</v>
      </c>
      <c r="BK163" s="226">
        <f>SUM(BK164:BK166)</f>
        <v>0</v>
      </c>
    </row>
    <row r="164" s="2" customFormat="1" ht="16.5" customHeight="1">
      <c r="A164" s="39"/>
      <c r="B164" s="40"/>
      <c r="C164" s="229" t="s">
        <v>429</v>
      </c>
      <c r="D164" s="229" t="s">
        <v>234</v>
      </c>
      <c r="E164" s="230" t="s">
        <v>2902</v>
      </c>
      <c r="F164" s="231" t="s">
        <v>4885</v>
      </c>
      <c r="G164" s="232" t="s">
        <v>1049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237</v>
      </c>
      <c r="AT164" s="241" t="s">
        <v>234</v>
      </c>
      <c r="AU164" s="241" t="s">
        <v>83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237</v>
      </c>
      <c r="BM164" s="241" t="s">
        <v>580</v>
      </c>
    </row>
    <row r="165" s="2" customFormat="1" ht="16.5" customHeight="1">
      <c r="A165" s="39"/>
      <c r="B165" s="40"/>
      <c r="C165" s="229" t="s">
        <v>436</v>
      </c>
      <c r="D165" s="229" t="s">
        <v>234</v>
      </c>
      <c r="E165" s="230" t="s">
        <v>2904</v>
      </c>
      <c r="F165" s="231" t="s">
        <v>2877</v>
      </c>
      <c r="G165" s="232" t="s">
        <v>948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237</v>
      </c>
      <c r="AT165" s="241" t="s">
        <v>234</v>
      </c>
      <c r="AU165" s="241" t="s">
        <v>83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237</v>
      </c>
      <c r="BM165" s="241" t="s">
        <v>588</v>
      </c>
    </row>
    <row r="166" s="2" customFormat="1" ht="16.5" customHeight="1">
      <c r="A166" s="39"/>
      <c r="B166" s="40"/>
      <c r="C166" s="229" t="s">
        <v>444</v>
      </c>
      <c r="D166" s="229" t="s">
        <v>234</v>
      </c>
      <c r="E166" s="230" t="s">
        <v>2906</v>
      </c>
      <c r="F166" s="231" t="s">
        <v>2879</v>
      </c>
      <c r="G166" s="232" t="s">
        <v>948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237</v>
      </c>
      <c r="AT166" s="241" t="s">
        <v>234</v>
      </c>
      <c r="AU166" s="241" t="s">
        <v>83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237</v>
      </c>
      <c r="BM166" s="241" t="s">
        <v>596</v>
      </c>
    </row>
    <row r="167" s="12" customFormat="1" ht="25.92" customHeight="1">
      <c r="A167" s="12"/>
      <c r="B167" s="213"/>
      <c r="C167" s="214"/>
      <c r="D167" s="215" t="s">
        <v>75</v>
      </c>
      <c r="E167" s="216" t="s">
        <v>237</v>
      </c>
      <c r="F167" s="216" t="s">
        <v>2910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SUM(P168:P188)</f>
        <v>0</v>
      </c>
      <c r="Q167" s="221"/>
      <c r="R167" s="222">
        <f>SUM(R168:R188)</f>
        <v>0</v>
      </c>
      <c r="S167" s="221"/>
      <c r="T167" s="223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83</v>
      </c>
      <c r="AT167" s="225" t="s">
        <v>75</v>
      </c>
      <c r="AU167" s="225" t="s">
        <v>76</v>
      </c>
      <c r="AY167" s="224" t="s">
        <v>232</v>
      </c>
      <c r="BK167" s="226">
        <f>SUM(BK168:BK188)</f>
        <v>0</v>
      </c>
    </row>
    <row r="168" s="2" customFormat="1" ht="55.5" customHeight="1">
      <c r="A168" s="39"/>
      <c r="B168" s="40"/>
      <c r="C168" s="229" t="s">
        <v>460</v>
      </c>
      <c r="D168" s="229" t="s">
        <v>234</v>
      </c>
      <c r="E168" s="230" t="s">
        <v>2911</v>
      </c>
      <c r="F168" s="231" t="s">
        <v>2912</v>
      </c>
      <c r="G168" s="232" t="s">
        <v>1049</v>
      </c>
      <c r="H168" s="233">
        <v>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237</v>
      </c>
      <c r="AT168" s="241" t="s">
        <v>234</v>
      </c>
      <c r="AU168" s="241" t="s">
        <v>83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237</v>
      </c>
      <c r="BM168" s="241" t="s">
        <v>614</v>
      </c>
    </row>
    <row r="169" s="2" customFormat="1" ht="49.05" customHeight="1">
      <c r="A169" s="39"/>
      <c r="B169" s="40"/>
      <c r="C169" s="229" t="s">
        <v>466</v>
      </c>
      <c r="D169" s="229" t="s">
        <v>234</v>
      </c>
      <c r="E169" s="230" t="s">
        <v>2913</v>
      </c>
      <c r="F169" s="231" t="s">
        <v>2914</v>
      </c>
      <c r="G169" s="232" t="s">
        <v>1049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237</v>
      </c>
      <c r="AT169" s="241" t="s">
        <v>234</v>
      </c>
      <c r="AU169" s="241" t="s">
        <v>83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237</v>
      </c>
      <c r="BM169" s="241" t="s">
        <v>624</v>
      </c>
    </row>
    <row r="170" s="2" customFormat="1" ht="49.05" customHeight="1">
      <c r="A170" s="39"/>
      <c r="B170" s="40"/>
      <c r="C170" s="229" t="s">
        <v>475</v>
      </c>
      <c r="D170" s="229" t="s">
        <v>234</v>
      </c>
      <c r="E170" s="230" t="s">
        <v>2915</v>
      </c>
      <c r="F170" s="231" t="s">
        <v>2916</v>
      </c>
      <c r="G170" s="232" t="s">
        <v>1049</v>
      </c>
      <c r="H170" s="233">
        <v>34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237</v>
      </c>
      <c r="AT170" s="241" t="s">
        <v>234</v>
      </c>
      <c r="AU170" s="241" t="s">
        <v>83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237</v>
      </c>
      <c r="BM170" s="241" t="s">
        <v>633</v>
      </c>
    </row>
    <row r="171" s="2" customFormat="1" ht="49.05" customHeight="1">
      <c r="A171" s="39"/>
      <c r="B171" s="40"/>
      <c r="C171" s="229" t="s">
        <v>480</v>
      </c>
      <c r="D171" s="229" t="s">
        <v>234</v>
      </c>
      <c r="E171" s="230" t="s">
        <v>2908</v>
      </c>
      <c r="F171" s="231" t="s">
        <v>2918</v>
      </c>
      <c r="G171" s="232" t="s">
        <v>1049</v>
      </c>
      <c r="H171" s="233">
        <v>12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237</v>
      </c>
      <c r="AT171" s="241" t="s">
        <v>234</v>
      </c>
      <c r="AU171" s="241" t="s">
        <v>83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237</v>
      </c>
      <c r="BM171" s="241" t="s">
        <v>642</v>
      </c>
    </row>
    <row r="172" s="2" customFormat="1" ht="49.05" customHeight="1">
      <c r="A172" s="39"/>
      <c r="B172" s="40"/>
      <c r="C172" s="229" t="s">
        <v>484</v>
      </c>
      <c r="D172" s="229" t="s">
        <v>234</v>
      </c>
      <c r="E172" s="230" t="s">
        <v>2909</v>
      </c>
      <c r="F172" s="231" t="s">
        <v>2920</v>
      </c>
      <c r="G172" s="232" t="s">
        <v>1049</v>
      </c>
      <c r="H172" s="233">
        <v>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237</v>
      </c>
      <c r="AT172" s="241" t="s">
        <v>234</v>
      </c>
      <c r="AU172" s="241" t="s">
        <v>83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237</v>
      </c>
      <c r="BM172" s="241" t="s">
        <v>654</v>
      </c>
    </row>
    <row r="173" s="2" customFormat="1" ht="55.5" customHeight="1">
      <c r="A173" s="39"/>
      <c r="B173" s="40"/>
      <c r="C173" s="229" t="s">
        <v>491</v>
      </c>
      <c r="D173" s="229" t="s">
        <v>234</v>
      </c>
      <c r="E173" s="230" t="s">
        <v>2921</v>
      </c>
      <c r="F173" s="231" t="s">
        <v>2922</v>
      </c>
      <c r="G173" s="232" t="s">
        <v>1049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237</v>
      </c>
      <c r="AT173" s="241" t="s">
        <v>234</v>
      </c>
      <c r="AU173" s="241" t="s">
        <v>83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237</v>
      </c>
      <c r="BM173" s="241" t="s">
        <v>662</v>
      </c>
    </row>
    <row r="174" s="2" customFormat="1" ht="33" customHeight="1">
      <c r="A174" s="39"/>
      <c r="B174" s="40"/>
      <c r="C174" s="229" t="s">
        <v>495</v>
      </c>
      <c r="D174" s="229" t="s">
        <v>234</v>
      </c>
      <c r="E174" s="230" t="s">
        <v>2923</v>
      </c>
      <c r="F174" s="231" t="s">
        <v>2926</v>
      </c>
      <c r="G174" s="232" t="s">
        <v>1049</v>
      </c>
      <c r="H174" s="233">
        <v>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237</v>
      </c>
      <c r="AT174" s="241" t="s">
        <v>234</v>
      </c>
      <c r="AU174" s="241" t="s">
        <v>83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237</v>
      </c>
      <c r="BM174" s="241" t="s">
        <v>671</v>
      </c>
    </row>
    <row r="175" s="2" customFormat="1" ht="37.8" customHeight="1">
      <c r="A175" s="39"/>
      <c r="B175" s="40"/>
      <c r="C175" s="229" t="s">
        <v>500</v>
      </c>
      <c r="D175" s="229" t="s">
        <v>234</v>
      </c>
      <c r="E175" s="230" t="s">
        <v>2925</v>
      </c>
      <c r="F175" s="231" t="s">
        <v>2928</v>
      </c>
      <c r="G175" s="232" t="s">
        <v>1049</v>
      </c>
      <c r="H175" s="233">
        <v>7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237</v>
      </c>
      <c r="AT175" s="241" t="s">
        <v>234</v>
      </c>
      <c r="AU175" s="241" t="s">
        <v>83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237</v>
      </c>
      <c r="BM175" s="241" t="s">
        <v>686</v>
      </c>
    </row>
    <row r="176" s="2" customFormat="1" ht="24.15" customHeight="1">
      <c r="A176" s="39"/>
      <c r="B176" s="40"/>
      <c r="C176" s="229" t="s">
        <v>505</v>
      </c>
      <c r="D176" s="229" t="s">
        <v>234</v>
      </c>
      <c r="E176" s="230" t="s">
        <v>2927</v>
      </c>
      <c r="F176" s="231" t="s">
        <v>2932</v>
      </c>
      <c r="G176" s="232" t="s">
        <v>1049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237</v>
      </c>
      <c r="AT176" s="241" t="s">
        <v>234</v>
      </c>
      <c r="AU176" s="241" t="s">
        <v>83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237</v>
      </c>
      <c r="BM176" s="241" t="s">
        <v>697</v>
      </c>
    </row>
    <row r="177" s="2" customFormat="1" ht="33" customHeight="1">
      <c r="A177" s="39"/>
      <c r="B177" s="40"/>
      <c r="C177" s="229" t="s">
        <v>509</v>
      </c>
      <c r="D177" s="229" t="s">
        <v>234</v>
      </c>
      <c r="E177" s="230" t="s">
        <v>2929</v>
      </c>
      <c r="F177" s="231" t="s">
        <v>2934</v>
      </c>
      <c r="G177" s="232" t="s">
        <v>1049</v>
      </c>
      <c r="H177" s="233">
        <v>3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237</v>
      </c>
      <c r="AT177" s="241" t="s">
        <v>234</v>
      </c>
      <c r="AU177" s="241" t="s">
        <v>83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237</v>
      </c>
      <c r="BM177" s="241" t="s">
        <v>706</v>
      </c>
    </row>
    <row r="178" s="2" customFormat="1" ht="24.15" customHeight="1">
      <c r="A178" s="39"/>
      <c r="B178" s="40"/>
      <c r="C178" s="229" t="s">
        <v>514</v>
      </c>
      <c r="D178" s="229" t="s">
        <v>234</v>
      </c>
      <c r="E178" s="230" t="s">
        <v>2931</v>
      </c>
      <c r="F178" s="231" t="s">
        <v>2936</v>
      </c>
      <c r="G178" s="232" t="s">
        <v>1049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237</v>
      </c>
      <c r="AT178" s="241" t="s">
        <v>234</v>
      </c>
      <c r="AU178" s="241" t="s">
        <v>83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237</v>
      </c>
      <c r="BM178" s="241" t="s">
        <v>716</v>
      </c>
    </row>
    <row r="179" s="2" customFormat="1" ht="24.15" customHeight="1">
      <c r="A179" s="39"/>
      <c r="B179" s="40"/>
      <c r="C179" s="229" t="s">
        <v>518</v>
      </c>
      <c r="D179" s="229" t="s">
        <v>234</v>
      </c>
      <c r="E179" s="230" t="s">
        <v>2933</v>
      </c>
      <c r="F179" s="231" t="s">
        <v>2938</v>
      </c>
      <c r="G179" s="232" t="s">
        <v>1049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237</v>
      </c>
      <c r="AT179" s="241" t="s">
        <v>234</v>
      </c>
      <c r="AU179" s="241" t="s">
        <v>83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237</v>
      </c>
      <c r="BM179" s="241" t="s">
        <v>724</v>
      </c>
    </row>
    <row r="180" s="2" customFormat="1" ht="24.15" customHeight="1">
      <c r="A180" s="39"/>
      <c r="B180" s="40"/>
      <c r="C180" s="229" t="s">
        <v>525</v>
      </c>
      <c r="D180" s="229" t="s">
        <v>234</v>
      </c>
      <c r="E180" s="230" t="s">
        <v>2935</v>
      </c>
      <c r="F180" s="231" t="s">
        <v>2940</v>
      </c>
      <c r="G180" s="232" t="s">
        <v>1049</v>
      </c>
      <c r="H180" s="233">
        <v>12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237</v>
      </c>
      <c r="AT180" s="241" t="s">
        <v>234</v>
      </c>
      <c r="AU180" s="241" t="s">
        <v>83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237</v>
      </c>
      <c r="BM180" s="241" t="s">
        <v>734</v>
      </c>
    </row>
    <row r="181" s="2" customFormat="1" ht="24.15" customHeight="1">
      <c r="A181" s="39"/>
      <c r="B181" s="40"/>
      <c r="C181" s="229" t="s">
        <v>529</v>
      </c>
      <c r="D181" s="229" t="s">
        <v>234</v>
      </c>
      <c r="E181" s="230" t="s">
        <v>2937</v>
      </c>
      <c r="F181" s="231" t="s">
        <v>2942</v>
      </c>
      <c r="G181" s="232" t="s">
        <v>1049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237</v>
      </c>
      <c r="AT181" s="241" t="s">
        <v>234</v>
      </c>
      <c r="AU181" s="241" t="s">
        <v>83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237</v>
      </c>
      <c r="BM181" s="241" t="s">
        <v>745</v>
      </c>
    </row>
    <row r="182" s="2" customFormat="1" ht="24.15" customHeight="1">
      <c r="A182" s="39"/>
      <c r="B182" s="40"/>
      <c r="C182" s="229" t="s">
        <v>536</v>
      </c>
      <c r="D182" s="229" t="s">
        <v>234</v>
      </c>
      <c r="E182" s="230" t="s">
        <v>2939</v>
      </c>
      <c r="F182" s="231" t="s">
        <v>2944</v>
      </c>
      <c r="G182" s="232" t="s">
        <v>1049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237</v>
      </c>
      <c r="AT182" s="241" t="s">
        <v>234</v>
      </c>
      <c r="AU182" s="241" t="s">
        <v>83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237</v>
      </c>
      <c r="BM182" s="241" t="s">
        <v>754</v>
      </c>
    </row>
    <row r="183" s="2" customFormat="1" ht="24.15" customHeight="1">
      <c r="A183" s="39"/>
      <c r="B183" s="40"/>
      <c r="C183" s="229" t="s">
        <v>541</v>
      </c>
      <c r="D183" s="229" t="s">
        <v>234</v>
      </c>
      <c r="E183" s="230" t="s">
        <v>2941</v>
      </c>
      <c r="F183" s="231" t="s">
        <v>2946</v>
      </c>
      <c r="G183" s="232" t="s">
        <v>1049</v>
      </c>
      <c r="H183" s="233">
        <v>2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237</v>
      </c>
      <c r="AT183" s="241" t="s">
        <v>234</v>
      </c>
      <c r="AU183" s="241" t="s">
        <v>83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237</v>
      </c>
      <c r="BM183" s="241" t="s">
        <v>761</v>
      </c>
    </row>
    <row r="184" s="2" customFormat="1" ht="24.15" customHeight="1">
      <c r="A184" s="39"/>
      <c r="B184" s="40"/>
      <c r="C184" s="229" t="s">
        <v>547</v>
      </c>
      <c r="D184" s="229" t="s">
        <v>234</v>
      </c>
      <c r="E184" s="230" t="s">
        <v>2943</v>
      </c>
      <c r="F184" s="231" t="s">
        <v>2948</v>
      </c>
      <c r="G184" s="232" t="s">
        <v>964</v>
      </c>
      <c r="H184" s="233">
        <v>0.20000000000000001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237</v>
      </c>
      <c r="AT184" s="241" t="s">
        <v>234</v>
      </c>
      <c r="AU184" s="241" t="s">
        <v>83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237</v>
      </c>
      <c r="BM184" s="241" t="s">
        <v>778</v>
      </c>
    </row>
    <row r="185" s="2" customFormat="1" ht="21.75" customHeight="1">
      <c r="A185" s="39"/>
      <c r="B185" s="40"/>
      <c r="C185" s="229" t="s">
        <v>553</v>
      </c>
      <c r="D185" s="229" t="s">
        <v>234</v>
      </c>
      <c r="E185" s="230" t="s">
        <v>2868</v>
      </c>
      <c r="F185" s="231" t="s">
        <v>2952</v>
      </c>
      <c r="G185" s="232" t="s">
        <v>1049</v>
      </c>
      <c r="H185" s="233">
        <v>6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237</v>
      </c>
      <c r="AT185" s="241" t="s">
        <v>234</v>
      </c>
      <c r="AU185" s="241" t="s">
        <v>83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237</v>
      </c>
      <c r="BM185" s="241" t="s">
        <v>787</v>
      </c>
    </row>
    <row r="186" s="2" customFormat="1" ht="66.75" customHeight="1">
      <c r="A186" s="39"/>
      <c r="B186" s="40"/>
      <c r="C186" s="229" t="s">
        <v>574</v>
      </c>
      <c r="D186" s="229" t="s">
        <v>234</v>
      </c>
      <c r="E186" s="230" t="s">
        <v>2870</v>
      </c>
      <c r="F186" s="231" t="s">
        <v>4886</v>
      </c>
      <c r="G186" s="232" t="s">
        <v>964</v>
      </c>
      <c r="H186" s="233">
        <v>0.10000000000000001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237</v>
      </c>
      <c r="AT186" s="241" t="s">
        <v>234</v>
      </c>
      <c r="AU186" s="241" t="s">
        <v>83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237</v>
      </c>
      <c r="BM186" s="241" t="s">
        <v>797</v>
      </c>
    </row>
    <row r="187" s="2" customFormat="1" ht="16.5" customHeight="1">
      <c r="A187" s="39"/>
      <c r="B187" s="40"/>
      <c r="C187" s="229" t="s">
        <v>580</v>
      </c>
      <c r="D187" s="229" t="s">
        <v>234</v>
      </c>
      <c r="E187" s="230" t="s">
        <v>2872</v>
      </c>
      <c r="F187" s="231" t="s">
        <v>2956</v>
      </c>
      <c r="G187" s="232" t="s">
        <v>948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237</v>
      </c>
      <c r="AT187" s="241" t="s">
        <v>234</v>
      </c>
      <c r="AU187" s="241" t="s">
        <v>83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237</v>
      </c>
      <c r="BM187" s="241" t="s">
        <v>807</v>
      </c>
    </row>
    <row r="188" s="2" customFormat="1" ht="16.5" customHeight="1">
      <c r="A188" s="39"/>
      <c r="B188" s="40"/>
      <c r="C188" s="229" t="s">
        <v>584</v>
      </c>
      <c r="D188" s="229" t="s">
        <v>234</v>
      </c>
      <c r="E188" s="230" t="s">
        <v>2874</v>
      </c>
      <c r="F188" s="231" t="s">
        <v>2879</v>
      </c>
      <c r="G188" s="232" t="s">
        <v>948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237</v>
      </c>
      <c r="AT188" s="241" t="s">
        <v>234</v>
      </c>
      <c r="AU188" s="241" t="s">
        <v>83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237</v>
      </c>
      <c r="BM188" s="241" t="s">
        <v>816</v>
      </c>
    </row>
    <row r="189" s="12" customFormat="1" ht="25.92" customHeight="1">
      <c r="A189" s="12"/>
      <c r="B189" s="213"/>
      <c r="C189" s="214"/>
      <c r="D189" s="215" t="s">
        <v>75</v>
      </c>
      <c r="E189" s="216" t="s">
        <v>252</v>
      </c>
      <c r="F189" s="216" t="s">
        <v>2958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SUM(P190:P207)</f>
        <v>0</v>
      </c>
      <c r="Q189" s="221"/>
      <c r="R189" s="222">
        <f>SUM(R190:R207)</f>
        <v>0</v>
      </c>
      <c r="S189" s="221"/>
      <c r="T189" s="223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83</v>
      </c>
      <c r="AT189" s="225" t="s">
        <v>75</v>
      </c>
      <c r="AU189" s="225" t="s">
        <v>76</v>
      </c>
      <c r="AY189" s="224" t="s">
        <v>232</v>
      </c>
      <c r="BK189" s="226">
        <f>SUM(BK190:BK207)</f>
        <v>0</v>
      </c>
    </row>
    <row r="190" s="2" customFormat="1" ht="33" customHeight="1">
      <c r="A190" s="39"/>
      <c r="B190" s="40"/>
      <c r="C190" s="229" t="s">
        <v>596</v>
      </c>
      <c r="D190" s="229" t="s">
        <v>234</v>
      </c>
      <c r="E190" s="230" t="s">
        <v>2959</v>
      </c>
      <c r="F190" s="231" t="s">
        <v>2960</v>
      </c>
      <c r="G190" s="232" t="s">
        <v>164</v>
      </c>
      <c r="H190" s="233">
        <v>130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237</v>
      </c>
      <c r="AT190" s="241" t="s">
        <v>234</v>
      </c>
      <c r="AU190" s="241" t="s">
        <v>83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237</v>
      </c>
      <c r="BM190" s="241" t="s">
        <v>824</v>
      </c>
    </row>
    <row r="191" s="2" customFormat="1" ht="33" customHeight="1">
      <c r="A191" s="39"/>
      <c r="B191" s="40"/>
      <c r="C191" s="229" t="s">
        <v>600</v>
      </c>
      <c r="D191" s="229" t="s">
        <v>234</v>
      </c>
      <c r="E191" s="230" t="s">
        <v>2961</v>
      </c>
      <c r="F191" s="231" t="s">
        <v>2962</v>
      </c>
      <c r="G191" s="232" t="s">
        <v>164</v>
      </c>
      <c r="H191" s="233">
        <v>130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237</v>
      </c>
      <c r="AT191" s="241" t="s">
        <v>234</v>
      </c>
      <c r="AU191" s="241" t="s">
        <v>83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237</v>
      </c>
      <c r="BM191" s="241" t="s">
        <v>833</v>
      </c>
    </row>
    <row r="192" s="2" customFormat="1" ht="24.15" customHeight="1">
      <c r="A192" s="39"/>
      <c r="B192" s="40"/>
      <c r="C192" s="229" t="s">
        <v>614</v>
      </c>
      <c r="D192" s="229" t="s">
        <v>234</v>
      </c>
      <c r="E192" s="230" t="s">
        <v>2963</v>
      </c>
      <c r="F192" s="231" t="s">
        <v>2964</v>
      </c>
      <c r="G192" s="232" t="s">
        <v>164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237</v>
      </c>
      <c r="AT192" s="241" t="s">
        <v>234</v>
      </c>
      <c r="AU192" s="241" t="s">
        <v>83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237</v>
      </c>
      <c r="BM192" s="241" t="s">
        <v>844</v>
      </c>
    </row>
    <row r="193" s="2" customFormat="1" ht="21.75" customHeight="1">
      <c r="A193" s="39"/>
      <c r="B193" s="40"/>
      <c r="C193" s="229" t="s">
        <v>619</v>
      </c>
      <c r="D193" s="229" t="s">
        <v>234</v>
      </c>
      <c r="E193" s="230" t="s">
        <v>2917</v>
      </c>
      <c r="F193" s="231" t="s">
        <v>2966</v>
      </c>
      <c r="G193" s="232" t="s">
        <v>1049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237</v>
      </c>
      <c r="AT193" s="241" t="s">
        <v>234</v>
      </c>
      <c r="AU193" s="241" t="s">
        <v>83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237</v>
      </c>
      <c r="BM193" s="241" t="s">
        <v>852</v>
      </c>
    </row>
    <row r="194" s="2" customFormat="1" ht="24.15" customHeight="1">
      <c r="A194" s="39"/>
      <c r="B194" s="40"/>
      <c r="C194" s="229" t="s">
        <v>624</v>
      </c>
      <c r="D194" s="229" t="s">
        <v>234</v>
      </c>
      <c r="E194" s="230" t="s">
        <v>2919</v>
      </c>
      <c r="F194" s="231" t="s">
        <v>4887</v>
      </c>
      <c r="G194" s="232" t="s">
        <v>1049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237</v>
      </c>
      <c r="AT194" s="241" t="s">
        <v>234</v>
      </c>
      <c r="AU194" s="241" t="s">
        <v>83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237</v>
      </c>
      <c r="BM194" s="241" t="s">
        <v>860</v>
      </c>
    </row>
    <row r="195" s="2" customFormat="1" ht="16.5" customHeight="1">
      <c r="A195" s="39"/>
      <c r="B195" s="40"/>
      <c r="C195" s="229" t="s">
        <v>628</v>
      </c>
      <c r="D195" s="229" t="s">
        <v>234</v>
      </c>
      <c r="E195" s="230" t="s">
        <v>2969</v>
      </c>
      <c r="F195" s="231" t="s">
        <v>2970</v>
      </c>
      <c r="G195" s="232" t="s">
        <v>1049</v>
      </c>
      <c r="H195" s="233">
        <v>50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237</v>
      </c>
      <c r="AT195" s="241" t="s">
        <v>234</v>
      </c>
      <c r="AU195" s="241" t="s">
        <v>83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237</v>
      </c>
      <c r="BM195" s="241" t="s">
        <v>868</v>
      </c>
    </row>
    <row r="196" s="2" customFormat="1" ht="24.15" customHeight="1">
      <c r="A196" s="39"/>
      <c r="B196" s="40"/>
      <c r="C196" s="229" t="s">
        <v>633</v>
      </c>
      <c r="D196" s="229" t="s">
        <v>234</v>
      </c>
      <c r="E196" s="230" t="s">
        <v>2971</v>
      </c>
      <c r="F196" s="231" t="s">
        <v>4888</v>
      </c>
      <c r="G196" s="232" t="s">
        <v>1049</v>
      </c>
      <c r="H196" s="233">
        <v>50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237</v>
      </c>
      <c r="AT196" s="241" t="s">
        <v>234</v>
      </c>
      <c r="AU196" s="241" t="s">
        <v>83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237</v>
      </c>
      <c r="BM196" s="241" t="s">
        <v>876</v>
      </c>
    </row>
    <row r="197" s="2" customFormat="1" ht="16.5" customHeight="1">
      <c r="A197" s="39"/>
      <c r="B197" s="40"/>
      <c r="C197" s="229" t="s">
        <v>637</v>
      </c>
      <c r="D197" s="229" t="s">
        <v>234</v>
      </c>
      <c r="E197" s="230" t="s">
        <v>2973</v>
      </c>
      <c r="F197" s="231" t="s">
        <v>2974</v>
      </c>
      <c r="G197" s="232" t="s">
        <v>1049</v>
      </c>
      <c r="H197" s="233">
        <v>25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237</v>
      </c>
      <c r="AT197" s="241" t="s">
        <v>234</v>
      </c>
      <c r="AU197" s="241" t="s">
        <v>83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237</v>
      </c>
      <c r="BM197" s="241" t="s">
        <v>885</v>
      </c>
    </row>
    <row r="198" s="2" customFormat="1" ht="24.15" customHeight="1">
      <c r="A198" s="39"/>
      <c r="B198" s="40"/>
      <c r="C198" s="229" t="s">
        <v>642</v>
      </c>
      <c r="D198" s="229" t="s">
        <v>234</v>
      </c>
      <c r="E198" s="230" t="s">
        <v>2975</v>
      </c>
      <c r="F198" s="231" t="s">
        <v>4889</v>
      </c>
      <c r="G198" s="232" t="s">
        <v>1049</v>
      </c>
      <c r="H198" s="233">
        <v>25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237</v>
      </c>
      <c r="AT198" s="241" t="s">
        <v>234</v>
      </c>
      <c r="AU198" s="241" t="s">
        <v>83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237</v>
      </c>
      <c r="BM198" s="241" t="s">
        <v>893</v>
      </c>
    </row>
    <row r="199" s="2" customFormat="1" ht="16.5" customHeight="1">
      <c r="A199" s="39"/>
      <c r="B199" s="40"/>
      <c r="C199" s="229" t="s">
        <v>649</v>
      </c>
      <c r="D199" s="229" t="s">
        <v>234</v>
      </c>
      <c r="E199" s="230" t="s">
        <v>2977</v>
      </c>
      <c r="F199" s="231" t="s">
        <v>2978</v>
      </c>
      <c r="G199" s="232" t="s">
        <v>164</v>
      </c>
      <c r="H199" s="233">
        <v>200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237</v>
      </c>
      <c r="AT199" s="241" t="s">
        <v>234</v>
      </c>
      <c r="AU199" s="241" t="s">
        <v>83</v>
      </c>
      <c r="AY199" s="18" t="s">
        <v>232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237</v>
      </c>
      <c r="BM199" s="241" t="s">
        <v>901</v>
      </c>
    </row>
    <row r="200" s="2" customFormat="1" ht="24.15" customHeight="1">
      <c r="A200" s="39"/>
      <c r="B200" s="40"/>
      <c r="C200" s="229" t="s">
        <v>654</v>
      </c>
      <c r="D200" s="229" t="s">
        <v>234</v>
      </c>
      <c r="E200" s="230" t="s">
        <v>2979</v>
      </c>
      <c r="F200" s="231" t="s">
        <v>2980</v>
      </c>
      <c r="G200" s="232" t="s">
        <v>164</v>
      </c>
      <c r="H200" s="233">
        <v>50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237</v>
      </c>
      <c r="AT200" s="241" t="s">
        <v>234</v>
      </c>
      <c r="AU200" s="241" t="s">
        <v>83</v>
      </c>
      <c r="AY200" s="18" t="s">
        <v>232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237</v>
      </c>
      <c r="BM200" s="241" t="s">
        <v>909</v>
      </c>
    </row>
    <row r="201" s="2" customFormat="1" ht="16.5" customHeight="1">
      <c r="A201" s="39"/>
      <c r="B201" s="40"/>
      <c r="C201" s="229" t="s">
        <v>658</v>
      </c>
      <c r="D201" s="229" t="s">
        <v>234</v>
      </c>
      <c r="E201" s="230" t="s">
        <v>2981</v>
      </c>
      <c r="F201" s="231" t="s">
        <v>4890</v>
      </c>
      <c r="G201" s="232" t="s">
        <v>1049</v>
      </c>
      <c r="H201" s="233">
        <v>100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237</v>
      </c>
      <c r="AT201" s="241" t="s">
        <v>234</v>
      </c>
      <c r="AU201" s="241" t="s">
        <v>83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237</v>
      </c>
      <c r="BM201" s="241" t="s">
        <v>917</v>
      </c>
    </row>
    <row r="202" s="2" customFormat="1" ht="21.75" customHeight="1">
      <c r="A202" s="39"/>
      <c r="B202" s="40"/>
      <c r="C202" s="229" t="s">
        <v>662</v>
      </c>
      <c r="D202" s="229" t="s">
        <v>234</v>
      </c>
      <c r="E202" s="230" t="s">
        <v>2983</v>
      </c>
      <c r="F202" s="231" t="s">
        <v>2994</v>
      </c>
      <c r="G202" s="232" t="s">
        <v>1049</v>
      </c>
      <c r="H202" s="233">
        <v>45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237</v>
      </c>
      <c r="AT202" s="241" t="s">
        <v>234</v>
      </c>
      <c r="AU202" s="241" t="s">
        <v>83</v>
      </c>
      <c r="AY202" s="18" t="s">
        <v>232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237</v>
      </c>
      <c r="BM202" s="241" t="s">
        <v>925</v>
      </c>
    </row>
    <row r="203" s="2" customFormat="1" ht="16.5" customHeight="1">
      <c r="A203" s="39"/>
      <c r="B203" s="40"/>
      <c r="C203" s="229" t="s">
        <v>667</v>
      </c>
      <c r="D203" s="229" t="s">
        <v>234</v>
      </c>
      <c r="E203" s="230" t="s">
        <v>2985</v>
      </c>
      <c r="F203" s="231" t="s">
        <v>2996</v>
      </c>
      <c r="G203" s="232" t="s">
        <v>1049</v>
      </c>
      <c r="H203" s="233">
        <v>35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237</v>
      </c>
      <c r="AT203" s="241" t="s">
        <v>234</v>
      </c>
      <c r="AU203" s="241" t="s">
        <v>83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237</v>
      </c>
      <c r="BM203" s="241" t="s">
        <v>933</v>
      </c>
    </row>
    <row r="204" s="2" customFormat="1" ht="16.5" customHeight="1">
      <c r="A204" s="39"/>
      <c r="B204" s="40"/>
      <c r="C204" s="229" t="s">
        <v>671</v>
      </c>
      <c r="D204" s="229" t="s">
        <v>234</v>
      </c>
      <c r="E204" s="230" t="s">
        <v>2987</v>
      </c>
      <c r="F204" s="231" t="s">
        <v>2998</v>
      </c>
      <c r="G204" s="232" t="s">
        <v>1049</v>
      </c>
      <c r="H204" s="233">
        <v>40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237</v>
      </c>
      <c r="AT204" s="241" t="s">
        <v>234</v>
      </c>
      <c r="AU204" s="241" t="s">
        <v>83</v>
      </c>
      <c r="AY204" s="18" t="s">
        <v>232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237</v>
      </c>
      <c r="BM204" s="241" t="s">
        <v>941</v>
      </c>
    </row>
    <row r="205" s="2" customFormat="1" ht="24.15" customHeight="1">
      <c r="A205" s="39"/>
      <c r="B205" s="40"/>
      <c r="C205" s="229" t="s">
        <v>678</v>
      </c>
      <c r="D205" s="229" t="s">
        <v>234</v>
      </c>
      <c r="E205" s="230" t="s">
        <v>2989</v>
      </c>
      <c r="F205" s="231" t="s">
        <v>3000</v>
      </c>
      <c r="G205" s="232" t="s">
        <v>1049</v>
      </c>
      <c r="H205" s="233">
        <v>2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237</v>
      </c>
      <c r="AT205" s="241" t="s">
        <v>234</v>
      </c>
      <c r="AU205" s="241" t="s">
        <v>83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237</v>
      </c>
      <c r="BM205" s="241" t="s">
        <v>950</v>
      </c>
    </row>
    <row r="206" s="2" customFormat="1" ht="16.5" customHeight="1">
      <c r="A206" s="39"/>
      <c r="B206" s="40"/>
      <c r="C206" s="229" t="s">
        <v>686</v>
      </c>
      <c r="D206" s="229" t="s">
        <v>234</v>
      </c>
      <c r="E206" s="230" t="s">
        <v>2991</v>
      </c>
      <c r="F206" s="231" t="s">
        <v>3004</v>
      </c>
      <c r="G206" s="232" t="s">
        <v>948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237</v>
      </c>
      <c r="AT206" s="241" t="s">
        <v>234</v>
      </c>
      <c r="AU206" s="241" t="s">
        <v>83</v>
      </c>
      <c r="AY206" s="18" t="s">
        <v>232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237</v>
      </c>
      <c r="BM206" s="241" t="s">
        <v>961</v>
      </c>
    </row>
    <row r="207" s="2" customFormat="1" ht="16.5" customHeight="1">
      <c r="A207" s="39"/>
      <c r="B207" s="40"/>
      <c r="C207" s="229" t="s">
        <v>691</v>
      </c>
      <c r="D207" s="229" t="s">
        <v>234</v>
      </c>
      <c r="E207" s="230" t="s">
        <v>2945</v>
      </c>
      <c r="F207" s="231" t="s">
        <v>2879</v>
      </c>
      <c r="G207" s="232" t="s">
        <v>948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237</v>
      </c>
      <c r="AT207" s="241" t="s">
        <v>234</v>
      </c>
      <c r="AU207" s="241" t="s">
        <v>83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237</v>
      </c>
      <c r="BM207" s="241" t="s">
        <v>970</v>
      </c>
    </row>
    <row r="208" s="12" customFormat="1" ht="25.92" customHeight="1">
      <c r="A208" s="12"/>
      <c r="B208" s="213"/>
      <c r="C208" s="214"/>
      <c r="D208" s="215" t="s">
        <v>75</v>
      </c>
      <c r="E208" s="216" t="s">
        <v>259</v>
      </c>
      <c r="F208" s="216" t="s">
        <v>3006</v>
      </c>
      <c r="G208" s="214"/>
      <c r="H208" s="214"/>
      <c r="I208" s="217"/>
      <c r="J208" s="218">
        <f>BK208</f>
        <v>0</v>
      </c>
      <c r="K208" s="214"/>
      <c r="L208" s="219"/>
      <c r="M208" s="220"/>
      <c r="N208" s="221"/>
      <c r="O208" s="221"/>
      <c r="P208" s="222">
        <f>SUM(P209:P215)</f>
        <v>0</v>
      </c>
      <c r="Q208" s="221"/>
      <c r="R208" s="222">
        <f>SUM(R209:R215)</f>
        <v>0</v>
      </c>
      <c r="S208" s="221"/>
      <c r="T208" s="223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83</v>
      </c>
      <c r="AT208" s="225" t="s">
        <v>75</v>
      </c>
      <c r="AU208" s="225" t="s">
        <v>76</v>
      </c>
      <c r="AY208" s="224" t="s">
        <v>232</v>
      </c>
      <c r="BK208" s="226">
        <f>SUM(BK209:BK215)</f>
        <v>0</v>
      </c>
    </row>
    <row r="209" s="2" customFormat="1" ht="24.15" customHeight="1">
      <c r="A209" s="39"/>
      <c r="B209" s="40"/>
      <c r="C209" s="229" t="s">
        <v>706</v>
      </c>
      <c r="D209" s="229" t="s">
        <v>234</v>
      </c>
      <c r="E209" s="230" t="s">
        <v>3007</v>
      </c>
      <c r="F209" s="231" t="s">
        <v>3008</v>
      </c>
      <c r="G209" s="232" t="s">
        <v>1049</v>
      </c>
      <c r="H209" s="233">
        <v>12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237</v>
      </c>
      <c r="AT209" s="241" t="s">
        <v>234</v>
      </c>
      <c r="AU209" s="241" t="s">
        <v>83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237</v>
      </c>
      <c r="BM209" s="241" t="s">
        <v>980</v>
      </c>
    </row>
    <row r="210" s="2" customFormat="1" ht="24.15" customHeight="1">
      <c r="A210" s="39"/>
      <c r="B210" s="40"/>
      <c r="C210" s="229" t="s">
        <v>711</v>
      </c>
      <c r="D210" s="229" t="s">
        <v>234</v>
      </c>
      <c r="E210" s="230" t="s">
        <v>3009</v>
      </c>
      <c r="F210" s="231" t="s">
        <v>3010</v>
      </c>
      <c r="G210" s="232" t="s">
        <v>1049</v>
      </c>
      <c r="H210" s="233">
        <v>3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237</v>
      </c>
      <c r="AT210" s="241" t="s">
        <v>234</v>
      </c>
      <c r="AU210" s="241" t="s">
        <v>83</v>
      </c>
      <c r="AY210" s="18" t="s">
        <v>232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237</v>
      </c>
      <c r="BM210" s="241" t="s">
        <v>990</v>
      </c>
    </row>
    <row r="211" s="2" customFormat="1" ht="24.15" customHeight="1">
      <c r="A211" s="39"/>
      <c r="B211" s="40"/>
      <c r="C211" s="229" t="s">
        <v>716</v>
      </c>
      <c r="D211" s="229" t="s">
        <v>234</v>
      </c>
      <c r="E211" s="230" t="s">
        <v>3011</v>
      </c>
      <c r="F211" s="231" t="s">
        <v>3016</v>
      </c>
      <c r="G211" s="232" t="s">
        <v>1049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237</v>
      </c>
      <c r="AT211" s="241" t="s">
        <v>234</v>
      </c>
      <c r="AU211" s="241" t="s">
        <v>83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237</v>
      </c>
      <c r="BM211" s="241" t="s">
        <v>999</v>
      </c>
    </row>
    <row r="212" s="2" customFormat="1" ht="24.15" customHeight="1">
      <c r="A212" s="39"/>
      <c r="B212" s="40"/>
      <c r="C212" s="229" t="s">
        <v>721</v>
      </c>
      <c r="D212" s="229" t="s">
        <v>234</v>
      </c>
      <c r="E212" s="230" t="s">
        <v>2965</v>
      </c>
      <c r="F212" s="231" t="s">
        <v>4891</v>
      </c>
      <c r="G212" s="232" t="s">
        <v>1049</v>
      </c>
      <c r="H212" s="233">
        <v>10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237</v>
      </c>
      <c r="AT212" s="241" t="s">
        <v>234</v>
      </c>
      <c r="AU212" s="241" t="s">
        <v>83</v>
      </c>
      <c r="AY212" s="18" t="s">
        <v>232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237</v>
      </c>
      <c r="BM212" s="241" t="s">
        <v>1008</v>
      </c>
    </row>
    <row r="213" s="2" customFormat="1" ht="24.15" customHeight="1">
      <c r="A213" s="39"/>
      <c r="B213" s="40"/>
      <c r="C213" s="229" t="s">
        <v>724</v>
      </c>
      <c r="D213" s="229" t="s">
        <v>234</v>
      </c>
      <c r="E213" s="230" t="s">
        <v>2967</v>
      </c>
      <c r="F213" s="231" t="s">
        <v>3020</v>
      </c>
      <c r="G213" s="232" t="s">
        <v>1049</v>
      </c>
      <c r="H213" s="233">
        <v>18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237</v>
      </c>
      <c r="AT213" s="241" t="s">
        <v>234</v>
      </c>
      <c r="AU213" s="241" t="s">
        <v>83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237</v>
      </c>
      <c r="BM213" s="241" t="s">
        <v>1018</v>
      </c>
    </row>
    <row r="214" s="2" customFormat="1" ht="16.5" customHeight="1">
      <c r="A214" s="39"/>
      <c r="B214" s="40"/>
      <c r="C214" s="229" t="s">
        <v>730</v>
      </c>
      <c r="D214" s="229" t="s">
        <v>234</v>
      </c>
      <c r="E214" s="230" t="s">
        <v>3017</v>
      </c>
      <c r="F214" s="231" t="s">
        <v>3022</v>
      </c>
      <c r="G214" s="232" t="s">
        <v>948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237</v>
      </c>
      <c r="AT214" s="241" t="s">
        <v>234</v>
      </c>
      <c r="AU214" s="241" t="s">
        <v>83</v>
      </c>
      <c r="AY214" s="18" t="s">
        <v>232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237</v>
      </c>
      <c r="BM214" s="241" t="s">
        <v>1028</v>
      </c>
    </row>
    <row r="215" s="2" customFormat="1" ht="16.5" customHeight="1">
      <c r="A215" s="39"/>
      <c r="B215" s="40"/>
      <c r="C215" s="229" t="s">
        <v>734</v>
      </c>
      <c r="D215" s="229" t="s">
        <v>234</v>
      </c>
      <c r="E215" s="230" t="s">
        <v>3019</v>
      </c>
      <c r="F215" s="231" t="s">
        <v>2879</v>
      </c>
      <c r="G215" s="232" t="s">
        <v>948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237</v>
      </c>
      <c r="AT215" s="241" t="s">
        <v>234</v>
      </c>
      <c r="AU215" s="241" t="s">
        <v>83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237</v>
      </c>
      <c r="BM215" s="241" t="s">
        <v>1038</v>
      </c>
    </row>
    <row r="216" s="12" customFormat="1" ht="25.92" customHeight="1">
      <c r="A216" s="12"/>
      <c r="B216" s="213"/>
      <c r="C216" s="214"/>
      <c r="D216" s="215" t="s">
        <v>75</v>
      </c>
      <c r="E216" s="216" t="s">
        <v>267</v>
      </c>
      <c r="F216" s="216" t="s">
        <v>3024</v>
      </c>
      <c r="G216" s="214"/>
      <c r="H216" s="214"/>
      <c r="I216" s="217"/>
      <c r="J216" s="218">
        <f>BK216</f>
        <v>0</v>
      </c>
      <c r="K216" s="214"/>
      <c r="L216" s="219"/>
      <c r="M216" s="220"/>
      <c r="N216" s="221"/>
      <c r="O216" s="221"/>
      <c r="P216" s="222">
        <f>SUM(P217:P228)</f>
        <v>0</v>
      </c>
      <c r="Q216" s="221"/>
      <c r="R216" s="222">
        <f>SUM(R217:R228)</f>
        <v>0</v>
      </c>
      <c r="S216" s="221"/>
      <c r="T216" s="223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83</v>
      </c>
      <c r="AT216" s="225" t="s">
        <v>75</v>
      </c>
      <c r="AU216" s="225" t="s">
        <v>76</v>
      </c>
      <c r="AY216" s="224" t="s">
        <v>232</v>
      </c>
      <c r="BK216" s="226">
        <f>SUM(BK217:BK228)</f>
        <v>0</v>
      </c>
    </row>
    <row r="217" s="2" customFormat="1" ht="16.5" customHeight="1">
      <c r="A217" s="39"/>
      <c r="B217" s="40"/>
      <c r="C217" s="229" t="s">
        <v>749</v>
      </c>
      <c r="D217" s="229" t="s">
        <v>234</v>
      </c>
      <c r="E217" s="230" t="s">
        <v>3025</v>
      </c>
      <c r="F217" s="231" t="s">
        <v>3026</v>
      </c>
      <c r="G217" s="232" t="s">
        <v>164</v>
      </c>
      <c r="H217" s="233">
        <v>25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237</v>
      </c>
      <c r="AT217" s="241" t="s">
        <v>234</v>
      </c>
      <c r="AU217" s="241" t="s">
        <v>83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237</v>
      </c>
      <c r="BM217" s="241" t="s">
        <v>1052</v>
      </c>
    </row>
    <row r="218" s="2" customFormat="1" ht="16.5" customHeight="1">
      <c r="A218" s="39"/>
      <c r="B218" s="40"/>
      <c r="C218" s="229" t="s">
        <v>754</v>
      </c>
      <c r="D218" s="229" t="s">
        <v>234</v>
      </c>
      <c r="E218" s="230" t="s">
        <v>3027</v>
      </c>
      <c r="F218" s="231" t="s">
        <v>3028</v>
      </c>
      <c r="G218" s="232" t="s">
        <v>164</v>
      </c>
      <c r="H218" s="233">
        <v>80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237</v>
      </c>
      <c r="AT218" s="241" t="s">
        <v>234</v>
      </c>
      <c r="AU218" s="241" t="s">
        <v>83</v>
      </c>
      <c r="AY218" s="18" t="s">
        <v>232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237</v>
      </c>
      <c r="BM218" s="241" t="s">
        <v>1062</v>
      </c>
    </row>
    <row r="219" s="2" customFormat="1" ht="16.5" customHeight="1">
      <c r="A219" s="39"/>
      <c r="B219" s="40"/>
      <c r="C219" s="229" t="s">
        <v>756</v>
      </c>
      <c r="D219" s="229" t="s">
        <v>234</v>
      </c>
      <c r="E219" s="230" t="s">
        <v>3029</v>
      </c>
      <c r="F219" s="231" t="s">
        <v>3032</v>
      </c>
      <c r="G219" s="232" t="s">
        <v>164</v>
      </c>
      <c r="H219" s="233">
        <v>280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237</v>
      </c>
      <c r="AT219" s="241" t="s">
        <v>234</v>
      </c>
      <c r="AU219" s="241" t="s">
        <v>83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237</v>
      </c>
      <c r="BM219" s="241" t="s">
        <v>1070</v>
      </c>
    </row>
    <row r="220" s="2" customFormat="1" ht="16.5" customHeight="1">
      <c r="A220" s="39"/>
      <c r="B220" s="40"/>
      <c r="C220" s="229" t="s">
        <v>761</v>
      </c>
      <c r="D220" s="229" t="s">
        <v>234</v>
      </c>
      <c r="E220" s="230" t="s">
        <v>3013</v>
      </c>
      <c r="F220" s="231" t="s">
        <v>3034</v>
      </c>
      <c r="G220" s="232" t="s">
        <v>1049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237</v>
      </c>
      <c r="AT220" s="241" t="s">
        <v>234</v>
      </c>
      <c r="AU220" s="241" t="s">
        <v>83</v>
      </c>
      <c r="AY220" s="18" t="s">
        <v>232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237</v>
      </c>
      <c r="BM220" s="241" t="s">
        <v>1083</v>
      </c>
    </row>
    <row r="221" s="2" customFormat="1" ht="16.5" customHeight="1">
      <c r="A221" s="39"/>
      <c r="B221" s="40"/>
      <c r="C221" s="229" t="s">
        <v>767</v>
      </c>
      <c r="D221" s="229" t="s">
        <v>234</v>
      </c>
      <c r="E221" s="230" t="s">
        <v>3015</v>
      </c>
      <c r="F221" s="231" t="s">
        <v>3036</v>
      </c>
      <c r="G221" s="232" t="s">
        <v>1049</v>
      </c>
      <c r="H221" s="233">
        <v>10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237</v>
      </c>
      <c r="AT221" s="241" t="s">
        <v>234</v>
      </c>
      <c r="AU221" s="241" t="s">
        <v>83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237</v>
      </c>
      <c r="BM221" s="241" t="s">
        <v>1093</v>
      </c>
    </row>
    <row r="222" s="2" customFormat="1" ht="16.5" customHeight="1">
      <c r="A222" s="39"/>
      <c r="B222" s="40"/>
      <c r="C222" s="229" t="s">
        <v>778</v>
      </c>
      <c r="D222" s="229" t="s">
        <v>234</v>
      </c>
      <c r="E222" s="230" t="s">
        <v>3035</v>
      </c>
      <c r="F222" s="231" t="s">
        <v>3038</v>
      </c>
      <c r="G222" s="232" t="s">
        <v>1049</v>
      </c>
      <c r="H222" s="233">
        <v>10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237</v>
      </c>
      <c r="AT222" s="241" t="s">
        <v>234</v>
      </c>
      <c r="AU222" s="241" t="s">
        <v>83</v>
      </c>
      <c r="AY222" s="18" t="s">
        <v>232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237</v>
      </c>
      <c r="BM222" s="241" t="s">
        <v>1102</v>
      </c>
    </row>
    <row r="223" s="2" customFormat="1" ht="16.5" customHeight="1">
      <c r="A223" s="39"/>
      <c r="B223" s="40"/>
      <c r="C223" s="229" t="s">
        <v>783</v>
      </c>
      <c r="D223" s="229" t="s">
        <v>234</v>
      </c>
      <c r="E223" s="230" t="s">
        <v>3037</v>
      </c>
      <c r="F223" s="231" t="s">
        <v>3040</v>
      </c>
      <c r="G223" s="232" t="s">
        <v>1049</v>
      </c>
      <c r="H223" s="233">
        <v>15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237</v>
      </c>
      <c r="AT223" s="241" t="s">
        <v>234</v>
      </c>
      <c r="AU223" s="241" t="s">
        <v>83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237</v>
      </c>
      <c r="BM223" s="241" t="s">
        <v>1149</v>
      </c>
    </row>
    <row r="224" s="2" customFormat="1" ht="16.5" customHeight="1">
      <c r="A224" s="39"/>
      <c r="B224" s="40"/>
      <c r="C224" s="229" t="s">
        <v>787</v>
      </c>
      <c r="D224" s="229" t="s">
        <v>234</v>
      </c>
      <c r="E224" s="230" t="s">
        <v>3021</v>
      </c>
      <c r="F224" s="231" t="s">
        <v>3042</v>
      </c>
      <c r="G224" s="232" t="s">
        <v>1049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237</v>
      </c>
      <c r="AT224" s="241" t="s">
        <v>234</v>
      </c>
      <c r="AU224" s="241" t="s">
        <v>83</v>
      </c>
      <c r="AY224" s="18" t="s">
        <v>232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237</v>
      </c>
      <c r="BM224" s="241" t="s">
        <v>1159</v>
      </c>
    </row>
    <row r="225" s="2" customFormat="1" ht="16.5" customHeight="1">
      <c r="A225" s="39"/>
      <c r="B225" s="40"/>
      <c r="C225" s="229" t="s">
        <v>791</v>
      </c>
      <c r="D225" s="229" t="s">
        <v>234</v>
      </c>
      <c r="E225" s="230" t="s">
        <v>3023</v>
      </c>
      <c r="F225" s="231" t="s">
        <v>4892</v>
      </c>
      <c r="G225" s="232" t="s">
        <v>1049</v>
      </c>
      <c r="H225" s="233">
        <v>4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237</v>
      </c>
      <c r="AT225" s="241" t="s">
        <v>234</v>
      </c>
      <c r="AU225" s="241" t="s">
        <v>83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237</v>
      </c>
      <c r="BM225" s="241" t="s">
        <v>1179</v>
      </c>
    </row>
    <row r="226" s="2" customFormat="1" ht="16.5" customHeight="1">
      <c r="A226" s="39"/>
      <c r="B226" s="40"/>
      <c r="C226" s="229" t="s">
        <v>797</v>
      </c>
      <c r="D226" s="229" t="s">
        <v>234</v>
      </c>
      <c r="E226" s="230" t="s">
        <v>3043</v>
      </c>
      <c r="F226" s="231" t="s">
        <v>3046</v>
      </c>
      <c r="G226" s="232" t="s">
        <v>1049</v>
      </c>
      <c r="H226" s="233">
        <v>4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237</v>
      </c>
      <c r="AT226" s="241" t="s">
        <v>234</v>
      </c>
      <c r="AU226" s="241" t="s">
        <v>83</v>
      </c>
      <c r="AY226" s="18" t="s">
        <v>232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237</v>
      </c>
      <c r="BM226" s="241" t="s">
        <v>1200</v>
      </c>
    </row>
    <row r="227" s="2" customFormat="1" ht="16.5" customHeight="1">
      <c r="A227" s="39"/>
      <c r="B227" s="40"/>
      <c r="C227" s="229" t="s">
        <v>803</v>
      </c>
      <c r="D227" s="229" t="s">
        <v>234</v>
      </c>
      <c r="E227" s="230" t="s">
        <v>3045</v>
      </c>
      <c r="F227" s="231" t="s">
        <v>2877</v>
      </c>
      <c r="G227" s="232" t="s">
        <v>948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237</v>
      </c>
      <c r="AT227" s="241" t="s">
        <v>234</v>
      </c>
      <c r="AU227" s="241" t="s">
        <v>83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237</v>
      </c>
      <c r="BM227" s="241" t="s">
        <v>1226</v>
      </c>
    </row>
    <row r="228" s="2" customFormat="1" ht="16.5" customHeight="1">
      <c r="A228" s="39"/>
      <c r="B228" s="40"/>
      <c r="C228" s="229" t="s">
        <v>807</v>
      </c>
      <c r="D228" s="229" t="s">
        <v>234</v>
      </c>
      <c r="E228" s="230" t="s">
        <v>3047</v>
      </c>
      <c r="F228" s="231" t="s">
        <v>2879</v>
      </c>
      <c r="G228" s="232" t="s">
        <v>948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237</v>
      </c>
      <c r="AT228" s="241" t="s">
        <v>234</v>
      </c>
      <c r="AU228" s="241" t="s">
        <v>83</v>
      </c>
      <c r="AY228" s="18" t="s">
        <v>232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237</v>
      </c>
      <c r="BM228" s="241" t="s">
        <v>1234</v>
      </c>
    </row>
    <row r="229" s="12" customFormat="1" ht="25.92" customHeight="1">
      <c r="A229" s="12"/>
      <c r="B229" s="213"/>
      <c r="C229" s="214"/>
      <c r="D229" s="215" t="s">
        <v>75</v>
      </c>
      <c r="E229" s="216" t="s">
        <v>273</v>
      </c>
      <c r="F229" s="216" t="s">
        <v>3049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SUM(P230:P242)</f>
        <v>0</v>
      </c>
      <c r="Q229" s="221"/>
      <c r="R229" s="222">
        <f>SUM(R230:R242)</f>
        <v>0</v>
      </c>
      <c r="S229" s="221"/>
      <c r="T229" s="223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83</v>
      </c>
      <c r="AT229" s="225" t="s">
        <v>75</v>
      </c>
      <c r="AU229" s="225" t="s">
        <v>76</v>
      </c>
      <c r="AY229" s="224" t="s">
        <v>232</v>
      </c>
      <c r="BK229" s="226">
        <f>SUM(BK230:BK242)</f>
        <v>0</v>
      </c>
    </row>
    <row r="230" s="2" customFormat="1" ht="24.15" customHeight="1">
      <c r="A230" s="39"/>
      <c r="B230" s="40"/>
      <c r="C230" s="229" t="s">
        <v>820</v>
      </c>
      <c r="D230" s="229" t="s">
        <v>234</v>
      </c>
      <c r="E230" s="230" t="s">
        <v>3050</v>
      </c>
      <c r="F230" s="231" t="s">
        <v>3051</v>
      </c>
      <c r="G230" s="232" t="s">
        <v>167</v>
      </c>
      <c r="H230" s="233">
        <v>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237</v>
      </c>
      <c r="AT230" s="241" t="s">
        <v>234</v>
      </c>
      <c r="AU230" s="241" t="s">
        <v>83</v>
      </c>
      <c r="AY230" s="18" t="s">
        <v>232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237</v>
      </c>
      <c r="BM230" s="241" t="s">
        <v>1244</v>
      </c>
    </row>
    <row r="231" s="2" customFormat="1" ht="16.5" customHeight="1">
      <c r="A231" s="39"/>
      <c r="B231" s="40"/>
      <c r="C231" s="229" t="s">
        <v>824</v>
      </c>
      <c r="D231" s="229" t="s">
        <v>234</v>
      </c>
      <c r="E231" s="230" t="s">
        <v>3052</v>
      </c>
      <c r="F231" s="231" t="s">
        <v>3053</v>
      </c>
      <c r="G231" s="232" t="s">
        <v>1049</v>
      </c>
      <c r="H231" s="233">
        <v>5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237</v>
      </c>
      <c r="AT231" s="241" t="s">
        <v>234</v>
      </c>
      <c r="AU231" s="241" t="s">
        <v>83</v>
      </c>
      <c r="AY231" s="18" t="s">
        <v>232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237</v>
      </c>
      <c r="BM231" s="241" t="s">
        <v>1253</v>
      </c>
    </row>
    <row r="232" s="2" customFormat="1" ht="37.8" customHeight="1">
      <c r="A232" s="39"/>
      <c r="B232" s="40"/>
      <c r="C232" s="229" t="s">
        <v>828</v>
      </c>
      <c r="D232" s="229" t="s">
        <v>234</v>
      </c>
      <c r="E232" s="230" t="s">
        <v>3054</v>
      </c>
      <c r="F232" s="231" t="s">
        <v>4893</v>
      </c>
      <c r="G232" s="232" t="s">
        <v>1049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237</v>
      </c>
      <c r="AT232" s="241" t="s">
        <v>234</v>
      </c>
      <c r="AU232" s="241" t="s">
        <v>83</v>
      </c>
      <c r="AY232" s="18" t="s">
        <v>232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237</v>
      </c>
      <c r="BM232" s="241" t="s">
        <v>1261</v>
      </c>
    </row>
    <row r="233" s="2" customFormat="1" ht="24.15" customHeight="1">
      <c r="A233" s="39"/>
      <c r="B233" s="40"/>
      <c r="C233" s="229" t="s">
        <v>833</v>
      </c>
      <c r="D233" s="229" t="s">
        <v>234</v>
      </c>
      <c r="E233" s="230" t="s">
        <v>3031</v>
      </c>
      <c r="F233" s="231" t="s">
        <v>4894</v>
      </c>
      <c r="G233" s="232" t="s">
        <v>1049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237</v>
      </c>
      <c r="AT233" s="241" t="s">
        <v>234</v>
      </c>
      <c r="AU233" s="241" t="s">
        <v>83</v>
      </c>
      <c r="AY233" s="18" t="s">
        <v>232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237</v>
      </c>
      <c r="BM233" s="241" t="s">
        <v>1270</v>
      </c>
    </row>
    <row r="234" s="2" customFormat="1" ht="33" customHeight="1">
      <c r="A234" s="39"/>
      <c r="B234" s="40"/>
      <c r="C234" s="229" t="s">
        <v>839</v>
      </c>
      <c r="D234" s="229" t="s">
        <v>234</v>
      </c>
      <c r="E234" s="230" t="s">
        <v>3033</v>
      </c>
      <c r="F234" s="231" t="s">
        <v>4895</v>
      </c>
      <c r="G234" s="232" t="s">
        <v>1049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237</v>
      </c>
      <c r="AT234" s="241" t="s">
        <v>234</v>
      </c>
      <c r="AU234" s="241" t="s">
        <v>83</v>
      </c>
      <c r="AY234" s="18" t="s">
        <v>232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237</v>
      </c>
      <c r="BM234" s="241" t="s">
        <v>1279</v>
      </c>
    </row>
    <row r="235" s="2" customFormat="1" ht="33" customHeight="1">
      <c r="A235" s="39"/>
      <c r="B235" s="40"/>
      <c r="C235" s="229" t="s">
        <v>844</v>
      </c>
      <c r="D235" s="229" t="s">
        <v>234</v>
      </c>
      <c r="E235" s="230" t="s">
        <v>3060</v>
      </c>
      <c r="F235" s="231" t="s">
        <v>4896</v>
      </c>
      <c r="G235" s="232" t="s">
        <v>1049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237</v>
      </c>
      <c r="AT235" s="241" t="s">
        <v>234</v>
      </c>
      <c r="AU235" s="241" t="s">
        <v>83</v>
      </c>
      <c r="AY235" s="18" t="s">
        <v>232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237</v>
      </c>
      <c r="BM235" s="241" t="s">
        <v>1288</v>
      </c>
    </row>
    <row r="236" s="2" customFormat="1" ht="24.15" customHeight="1">
      <c r="A236" s="39"/>
      <c r="B236" s="40"/>
      <c r="C236" s="229" t="s">
        <v>848</v>
      </c>
      <c r="D236" s="229" t="s">
        <v>234</v>
      </c>
      <c r="E236" s="230" t="s">
        <v>3062</v>
      </c>
      <c r="F236" s="231" t="s">
        <v>4897</v>
      </c>
      <c r="G236" s="232" t="s">
        <v>1049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237</v>
      </c>
      <c r="AT236" s="241" t="s">
        <v>234</v>
      </c>
      <c r="AU236" s="241" t="s">
        <v>83</v>
      </c>
      <c r="AY236" s="18" t="s">
        <v>232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237</v>
      </c>
      <c r="BM236" s="241" t="s">
        <v>1295</v>
      </c>
    </row>
    <row r="237" s="2" customFormat="1" ht="24.15" customHeight="1">
      <c r="A237" s="39"/>
      <c r="B237" s="40"/>
      <c r="C237" s="229" t="s">
        <v>852</v>
      </c>
      <c r="D237" s="229" t="s">
        <v>234</v>
      </c>
      <c r="E237" s="230" t="s">
        <v>3039</v>
      </c>
      <c r="F237" s="231" t="s">
        <v>4898</v>
      </c>
      <c r="G237" s="232" t="s">
        <v>1049</v>
      </c>
      <c r="H237" s="233">
        <v>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237</v>
      </c>
      <c r="AT237" s="241" t="s">
        <v>234</v>
      </c>
      <c r="AU237" s="241" t="s">
        <v>83</v>
      </c>
      <c r="AY237" s="18" t="s">
        <v>232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237</v>
      </c>
      <c r="BM237" s="241" t="s">
        <v>1302</v>
      </c>
    </row>
    <row r="238" s="2" customFormat="1" ht="24.15" customHeight="1">
      <c r="A238" s="39"/>
      <c r="B238" s="40"/>
      <c r="C238" s="229" t="s">
        <v>856</v>
      </c>
      <c r="D238" s="229" t="s">
        <v>234</v>
      </c>
      <c r="E238" s="230" t="s">
        <v>3041</v>
      </c>
      <c r="F238" s="231" t="s">
        <v>4899</v>
      </c>
      <c r="G238" s="232" t="s">
        <v>1049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237</v>
      </c>
      <c r="AT238" s="241" t="s">
        <v>234</v>
      </c>
      <c r="AU238" s="241" t="s">
        <v>83</v>
      </c>
      <c r="AY238" s="18" t="s">
        <v>232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237</v>
      </c>
      <c r="BM238" s="241" t="s">
        <v>1311</v>
      </c>
    </row>
    <row r="239" s="2" customFormat="1" ht="37.8" customHeight="1">
      <c r="A239" s="39"/>
      <c r="B239" s="40"/>
      <c r="C239" s="229" t="s">
        <v>860</v>
      </c>
      <c r="D239" s="229" t="s">
        <v>234</v>
      </c>
      <c r="E239" s="230" t="s">
        <v>3067</v>
      </c>
      <c r="F239" s="231" t="s">
        <v>3063</v>
      </c>
      <c r="G239" s="232" t="s">
        <v>1049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237</v>
      </c>
      <c r="AT239" s="241" t="s">
        <v>234</v>
      </c>
      <c r="AU239" s="241" t="s">
        <v>83</v>
      </c>
      <c r="AY239" s="18" t="s">
        <v>232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237</v>
      </c>
      <c r="BM239" s="241" t="s">
        <v>1320</v>
      </c>
    </row>
    <row r="240" s="2" customFormat="1" ht="24.15" customHeight="1">
      <c r="A240" s="39"/>
      <c r="B240" s="40"/>
      <c r="C240" s="229" t="s">
        <v>864</v>
      </c>
      <c r="D240" s="229" t="s">
        <v>234</v>
      </c>
      <c r="E240" s="230" t="s">
        <v>3069</v>
      </c>
      <c r="F240" s="231" t="s">
        <v>4900</v>
      </c>
      <c r="G240" s="232" t="s">
        <v>1049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237</v>
      </c>
      <c r="AT240" s="241" t="s">
        <v>234</v>
      </c>
      <c r="AU240" s="241" t="s">
        <v>83</v>
      </c>
      <c r="AY240" s="18" t="s">
        <v>232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237</v>
      </c>
      <c r="BM240" s="241" t="s">
        <v>1332</v>
      </c>
    </row>
    <row r="241" s="2" customFormat="1" ht="16.5" customHeight="1">
      <c r="A241" s="39"/>
      <c r="B241" s="40"/>
      <c r="C241" s="229" t="s">
        <v>868</v>
      </c>
      <c r="D241" s="229" t="s">
        <v>234</v>
      </c>
      <c r="E241" s="230" t="s">
        <v>3071</v>
      </c>
      <c r="F241" s="231" t="s">
        <v>2877</v>
      </c>
      <c r="G241" s="232" t="s">
        <v>948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237</v>
      </c>
      <c r="AT241" s="241" t="s">
        <v>234</v>
      </c>
      <c r="AU241" s="241" t="s">
        <v>83</v>
      </c>
      <c r="AY241" s="18" t="s">
        <v>232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237</v>
      </c>
      <c r="BM241" s="241" t="s">
        <v>1343</v>
      </c>
    </row>
    <row r="242" s="2" customFormat="1" ht="16.5" customHeight="1">
      <c r="A242" s="39"/>
      <c r="B242" s="40"/>
      <c r="C242" s="229" t="s">
        <v>872</v>
      </c>
      <c r="D242" s="229" t="s">
        <v>234</v>
      </c>
      <c r="E242" s="230" t="s">
        <v>3048</v>
      </c>
      <c r="F242" s="231" t="s">
        <v>2879</v>
      </c>
      <c r="G242" s="232" t="s">
        <v>948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237</v>
      </c>
      <c r="AT242" s="241" t="s">
        <v>234</v>
      </c>
      <c r="AU242" s="241" t="s">
        <v>83</v>
      </c>
      <c r="AY242" s="18" t="s">
        <v>232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237</v>
      </c>
      <c r="BM242" s="241" t="s">
        <v>2077</v>
      </c>
    </row>
    <row r="243" s="12" customFormat="1" ht="25.92" customHeight="1">
      <c r="A243" s="12"/>
      <c r="B243" s="213"/>
      <c r="C243" s="214"/>
      <c r="D243" s="215" t="s">
        <v>75</v>
      </c>
      <c r="E243" s="216" t="s">
        <v>281</v>
      </c>
      <c r="F243" s="216" t="s">
        <v>4901</v>
      </c>
      <c r="G243" s="214"/>
      <c r="H243" s="214"/>
      <c r="I243" s="217"/>
      <c r="J243" s="218">
        <f>BK243</f>
        <v>0</v>
      </c>
      <c r="K243" s="214"/>
      <c r="L243" s="219"/>
      <c r="M243" s="220"/>
      <c r="N243" s="221"/>
      <c r="O243" s="221"/>
      <c r="P243" s="222">
        <v>0</v>
      </c>
      <c r="Q243" s="221"/>
      <c r="R243" s="222">
        <v>0</v>
      </c>
      <c r="S243" s="221"/>
      <c r="T243" s="223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83</v>
      </c>
      <c r="AT243" s="225" t="s">
        <v>75</v>
      </c>
      <c r="AU243" s="225" t="s">
        <v>76</v>
      </c>
      <c r="AY243" s="224" t="s">
        <v>232</v>
      </c>
      <c r="BK243" s="226">
        <v>0</v>
      </c>
    </row>
    <row r="244" s="12" customFormat="1" ht="25.92" customHeight="1">
      <c r="A244" s="12"/>
      <c r="B244" s="213"/>
      <c r="C244" s="214"/>
      <c r="D244" s="215" t="s">
        <v>75</v>
      </c>
      <c r="E244" s="216" t="s">
        <v>1846</v>
      </c>
      <c r="F244" s="216" t="s">
        <v>4902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83</v>
      </c>
      <c r="AT244" s="225" t="s">
        <v>75</v>
      </c>
      <c r="AU244" s="225" t="s">
        <v>76</v>
      </c>
      <c r="AY244" s="224" t="s">
        <v>232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885</v>
      </c>
      <c r="D245" s="229" t="s">
        <v>234</v>
      </c>
      <c r="E245" s="230" t="s">
        <v>3084</v>
      </c>
      <c r="F245" s="231" t="s">
        <v>4903</v>
      </c>
      <c r="G245" s="232" t="s">
        <v>1049</v>
      </c>
      <c r="H245" s="233">
        <v>30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237</v>
      </c>
      <c r="AT245" s="241" t="s">
        <v>234</v>
      </c>
      <c r="AU245" s="241" t="s">
        <v>83</v>
      </c>
      <c r="AY245" s="18" t="s">
        <v>232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237</v>
      </c>
      <c r="BM245" s="241" t="s">
        <v>2080</v>
      </c>
    </row>
    <row r="246" s="2" customFormat="1" ht="24.15" customHeight="1">
      <c r="A246" s="39"/>
      <c r="B246" s="40"/>
      <c r="C246" s="229" t="s">
        <v>889</v>
      </c>
      <c r="D246" s="229" t="s">
        <v>234</v>
      </c>
      <c r="E246" s="230" t="s">
        <v>3086</v>
      </c>
      <c r="F246" s="231" t="s">
        <v>4904</v>
      </c>
      <c r="G246" s="232" t="s">
        <v>1049</v>
      </c>
      <c r="H246" s="233">
        <v>30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237</v>
      </c>
      <c r="AT246" s="241" t="s">
        <v>234</v>
      </c>
      <c r="AU246" s="241" t="s">
        <v>83</v>
      </c>
      <c r="AY246" s="18" t="s">
        <v>232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237</v>
      </c>
      <c r="BM246" s="241" t="s">
        <v>2083</v>
      </c>
    </row>
    <row r="247" s="2" customFormat="1" ht="24.15" customHeight="1">
      <c r="A247" s="39"/>
      <c r="B247" s="40"/>
      <c r="C247" s="229" t="s">
        <v>893</v>
      </c>
      <c r="D247" s="229" t="s">
        <v>234</v>
      </c>
      <c r="E247" s="230" t="s">
        <v>3088</v>
      </c>
      <c r="F247" s="231" t="s">
        <v>4905</v>
      </c>
      <c r="G247" s="232" t="s">
        <v>164</v>
      </c>
      <c r="H247" s="233">
        <v>300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237</v>
      </c>
      <c r="AT247" s="241" t="s">
        <v>234</v>
      </c>
      <c r="AU247" s="241" t="s">
        <v>83</v>
      </c>
      <c r="AY247" s="18" t="s">
        <v>232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237</v>
      </c>
      <c r="BM247" s="241" t="s">
        <v>2086</v>
      </c>
    </row>
    <row r="248" s="2" customFormat="1" ht="16.5" customHeight="1">
      <c r="A248" s="39"/>
      <c r="B248" s="40"/>
      <c r="C248" s="229" t="s">
        <v>897</v>
      </c>
      <c r="D248" s="229" t="s">
        <v>234</v>
      </c>
      <c r="E248" s="230" t="s">
        <v>3056</v>
      </c>
      <c r="F248" s="231" t="s">
        <v>4906</v>
      </c>
      <c r="G248" s="232" t="s">
        <v>1049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237</v>
      </c>
      <c r="AT248" s="241" t="s">
        <v>234</v>
      </c>
      <c r="AU248" s="241" t="s">
        <v>83</v>
      </c>
      <c r="AY248" s="18" t="s">
        <v>232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237</v>
      </c>
      <c r="BM248" s="241" t="s">
        <v>2089</v>
      </c>
    </row>
    <row r="249" s="2" customFormat="1" ht="24.15" customHeight="1">
      <c r="A249" s="39"/>
      <c r="B249" s="40"/>
      <c r="C249" s="229" t="s">
        <v>901</v>
      </c>
      <c r="D249" s="229" t="s">
        <v>234</v>
      </c>
      <c r="E249" s="230" t="s">
        <v>3058</v>
      </c>
      <c r="F249" s="231" t="s">
        <v>4907</v>
      </c>
      <c r="G249" s="232" t="s">
        <v>1049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237</v>
      </c>
      <c r="AT249" s="241" t="s">
        <v>234</v>
      </c>
      <c r="AU249" s="241" t="s">
        <v>83</v>
      </c>
      <c r="AY249" s="18" t="s">
        <v>232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237</v>
      </c>
      <c r="BM249" s="241" t="s">
        <v>2092</v>
      </c>
    </row>
    <row r="250" s="2" customFormat="1" ht="16.5" customHeight="1">
      <c r="A250" s="39"/>
      <c r="B250" s="40"/>
      <c r="C250" s="229" t="s">
        <v>905</v>
      </c>
      <c r="D250" s="229" t="s">
        <v>234</v>
      </c>
      <c r="E250" s="230" t="s">
        <v>3094</v>
      </c>
      <c r="F250" s="231" t="s">
        <v>4908</v>
      </c>
      <c r="G250" s="232" t="s">
        <v>1049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237</v>
      </c>
      <c r="AT250" s="241" t="s">
        <v>234</v>
      </c>
      <c r="AU250" s="241" t="s">
        <v>83</v>
      </c>
      <c r="AY250" s="18" t="s">
        <v>232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237</v>
      </c>
      <c r="BM250" s="241" t="s">
        <v>2095</v>
      </c>
    </row>
    <row r="251" s="2" customFormat="1" ht="16.5" customHeight="1">
      <c r="A251" s="39"/>
      <c r="B251" s="40"/>
      <c r="C251" s="229" t="s">
        <v>909</v>
      </c>
      <c r="D251" s="229" t="s">
        <v>234</v>
      </c>
      <c r="E251" s="230" t="s">
        <v>3096</v>
      </c>
      <c r="F251" s="231" t="s">
        <v>4909</v>
      </c>
      <c r="G251" s="232" t="s">
        <v>164</v>
      </c>
      <c r="H251" s="233">
        <v>40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237</v>
      </c>
      <c r="AT251" s="241" t="s">
        <v>234</v>
      </c>
      <c r="AU251" s="241" t="s">
        <v>83</v>
      </c>
      <c r="AY251" s="18" t="s">
        <v>232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237</v>
      </c>
      <c r="BM251" s="241" t="s">
        <v>2098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2810</v>
      </c>
      <c r="F252" s="216" t="s">
        <v>4910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SUM(P253:P259)</f>
        <v>0</v>
      </c>
      <c r="Q252" s="221"/>
      <c r="R252" s="222">
        <f>SUM(R253:R259)</f>
        <v>0</v>
      </c>
      <c r="S252" s="221"/>
      <c r="T252" s="223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83</v>
      </c>
      <c r="AT252" s="225" t="s">
        <v>75</v>
      </c>
      <c r="AU252" s="225" t="s">
        <v>76</v>
      </c>
      <c r="AY252" s="224" t="s">
        <v>232</v>
      </c>
      <c r="BK252" s="226">
        <f>SUM(BK253:BK259)</f>
        <v>0</v>
      </c>
    </row>
    <row r="253" s="2" customFormat="1" ht="16.5" customHeight="1">
      <c r="A253" s="39"/>
      <c r="B253" s="40"/>
      <c r="C253" s="229" t="s">
        <v>913</v>
      </c>
      <c r="D253" s="229" t="s">
        <v>234</v>
      </c>
      <c r="E253" s="230" t="s">
        <v>3064</v>
      </c>
      <c r="F253" s="231" t="s">
        <v>4911</v>
      </c>
      <c r="G253" s="232" t="s">
        <v>1049</v>
      </c>
      <c r="H253" s="233">
        <v>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237</v>
      </c>
      <c r="AT253" s="241" t="s">
        <v>234</v>
      </c>
      <c r="AU253" s="241" t="s">
        <v>83</v>
      </c>
      <c r="AY253" s="18" t="s">
        <v>232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237</v>
      </c>
      <c r="BM253" s="241" t="s">
        <v>2099</v>
      </c>
    </row>
    <row r="254" s="2" customFormat="1" ht="24.15" customHeight="1">
      <c r="A254" s="39"/>
      <c r="B254" s="40"/>
      <c r="C254" s="229" t="s">
        <v>917</v>
      </c>
      <c r="D254" s="229" t="s">
        <v>234</v>
      </c>
      <c r="E254" s="230" t="s">
        <v>3066</v>
      </c>
      <c r="F254" s="231" t="s">
        <v>4904</v>
      </c>
      <c r="G254" s="232" t="s">
        <v>1049</v>
      </c>
      <c r="H254" s="233">
        <v>6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237</v>
      </c>
      <c r="AT254" s="241" t="s">
        <v>234</v>
      </c>
      <c r="AU254" s="241" t="s">
        <v>83</v>
      </c>
      <c r="AY254" s="18" t="s">
        <v>232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237</v>
      </c>
      <c r="BM254" s="241" t="s">
        <v>2102</v>
      </c>
    </row>
    <row r="255" s="2" customFormat="1" ht="24.15" customHeight="1">
      <c r="A255" s="39"/>
      <c r="B255" s="40"/>
      <c r="C255" s="229" t="s">
        <v>921</v>
      </c>
      <c r="D255" s="229" t="s">
        <v>234</v>
      </c>
      <c r="E255" s="230" t="s">
        <v>3102</v>
      </c>
      <c r="F255" s="231" t="s">
        <v>4905</v>
      </c>
      <c r="G255" s="232" t="s">
        <v>164</v>
      </c>
      <c r="H255" s="233">
        <v>60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237</v>
      </c>
      <c r="AT255" s="241" t="s">
        <v>234</v>
      </c>
      <c r="AU255" s="241" t="s">
        <v>83</v>
      </c>
      <c r="AY255" s="18" t="s">
        <v>232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237</v>
      </c>
      <c r="BM255" s="241" t="s">
        <v>2103</v>
      </c>
    </row>
    <row r="256" s="2" customFormat="1" ht="16.5" customHeight="1">
      <c r="A256" s="39"/>
      <c r="B256" s="40"/>
      <c r="C256" s="229" t="s">
        <v>925</v>
      </c>
      <c r="D256" s="229" t="s">
        <v>234</v>
      </c>
      <c r="E256" s="230" t="s">
        <v>3104</v>
      </c>
      <c r="F256" s="231" t="s">
        <v>4906</v>
      </c>
      <c r="G256" s="232" t="s">
        <v>1049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237</v>
      </c>
      <c r="AT256" s="241" t="s">
        <v>234</v>
      </c>
      <c r="AU256" s="241" t="s">
        <v>83</v>
      </c>
      <c r="AY256" s="18" t="s">
        <v>232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237</v>
      </c>
      <c r="BM256" s="241" t="s">
        <v>2106</v>
      </c>
    </row>
    <row r="257" s="2" customFormat="1" ht="24.15" customHeight="1">
      <c r="A257" s="39"/>
      <c r="B257" s="40"/>
      <c r="C257" s="229" t="s">
        <v>929</v>
      </c>
      <c r="D257" s="229" t="s">
        <v>234</v>
      </c>
      <c r="E257" s="230" t="s">
        <v>4912</v>
      </c>
      <c r="F257" s="231" t="s">
        <v>4907</v>
      </c>
      <c r="G257" s="232" t="s">
        <v>1049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237</v>
      </c>
      <c r="AT257" s="241" t="s">
        <v>234</v>
      </c>
      <c r="AU257" s="241" t="s">
        <v>83</v>
      </c>
      <c r="AY257" s="18" t="s">
        <v>232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237</v>
      </c>
      <c r="BM257" s="241" t="s">
        <v>2109</v>
      </c>
    </row>
    <row r="258" s="2" customFormat="1" ht="16.5" customHeight="1">
      <c r="A258" s="39"/>
      <c r="B258" s="40"/>
      <c r="C258" s="229" t="s">
        <v>933</v>
      </c>
      <c r="D258" s="229" t="s">
        <v>234</v>
      </c>
      <c r="E258" s="230" t="s">
        <v>3073</v>
      </c>
      <c r="F258" s="231" t="s">
        <v>4908</v>
      </c>
      <c r="G258" s="232" t="s">
        <v>1049</v>
      </c>
      <c r="H258" s="233">
        <v>2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237</v>
      </c>
      <c r="AT258" s="241" t="s">
        <v>234</v>
      </c>
      <c r="AU258" s="241" t="s">
        <v>83</v>
      </c>
      <c r="AY258" s="18" t="s">
        <v>232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237</v>
      </c>
      <c r="BM258" s="241" t="s">
        <v>2112</v>
      </c>
    </row>
    <row r="259" s="2" customFormat="1" ht="16.5" customHeight="1">
      <c r="A259" s="39"/>
      <c r="B259" s="40"/>
      <c r="C259" s="229" t="s">
        <v>937</v>
      </c>
      <c r="D259" s="229" t="s">
        <v>234</v>
      </c>
      <c r="E259" s="230" t="s">
        <v>3108</v>
      </c>
      <c r="F259" s="231" t="s">
        <v>4909</v>
      </c>
      <c r="G259" s="232" t="s">
        <v>164</v>
      </c>
      <c r="H259" s="233">
        <v>40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237</v>
      </c>
      <c r="AT259" s="241" t="s">
        <v>234</v>
      </c>
      <c r="AU259" s="241" t="s">
        <v>83</v>
      </c>
      <c r="AY259" s="18" t="s">
        <v>232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237</v>
      </c>
      <c r="BM259" s="241" t="s">
        <v>2115</v>
      </c>
    </row>
    <row r="260" s="12" customFormat="1" ht="25.92" customHeight="1">
      <c r="A260" s="12"/>
      <c r="B260" s="213"/>
      <c r="C260" s="214"/>
      <c r="D260" s="215" t="s">
        <v>75</v>
      </c>
      <c r="E260" s="216" t="s">
        <v>285</v>
      </c>
      <c r="F260" s="216" t="s">
        <v>3083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SUM(P261:P275)</f>
        <v>0</v>
      </c>
      <c r="Q260" s="221"/>
      <c r="R260" s="222">
        <f>SUM(R261:R275)</f>
        <v>0</v>
      </c>
      <c r="S260" s="221"/>
      <c r="T260" s="223">
        <f>SUM(T261:T275)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83</v>
      </c>
      <c r="AT260" s="225" t="s">
        <v>75</v>
      </c>
      <c r="AU260" s="225" t="s">
        <v>76</v>
      </c>
      <c r="AY260" s="224" t="s">
        <v>232</v>
      </c>
      <c r="BK260" s="226">
        <f>SUM(BK261:BK275)</f>
        <v>0</v>
      </c>
    </row>
    <row r="261" s="2" customFormat="1" ht="16.5" customHeight="1">
      <c r="A261" s="39"/>
      <c r="B261" s="40"/>
      <c r="C261" s="229" t="s">
        <v>984</v>
      </c>
      <c r="D261" s="229" t="s">
        <v>234</v>
      </c>
      <c r="E261" s="230" t="s">
        <v>4913</v>
      </c>
      <c r="F261" s="231" t="s">
        <v>3085</v>
      </c>
      <c r="G261" s="232" t="s">
        <v>2228</v>
      </c>
      <c r="H261" s="233">
        <v>30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237</v>
      </c>
      <c r="AT261" s="241" t="s">
        <v>234</v>
      </c>
      <c r="AU261" s="241" t="s">
        <v>83</v>
      </c>
      <c r="AY261" s="18" t="s">
        <v>232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237</v>
      </c>
      <c r="BM261" s="241" t="s">
        <v>2118</v>
      </c>
    </row>
    <row r="262" s="2" customFormat="1" ht="16.5" customHeight="1">
      <c r="A262" s="39"/>
      <c r="B262" s="40"/>
      <c r="C262" s="229" t="s">
        <v>990</v>
      </c>
      <c r="D262" s="229" t="s">
        <v>234</v>
      </c>
      <c r="E262" s="230" t="s">
        <v>4914</v>
      </c>
      <c r="F262" s="231" t="s">
        <v>3087</v>
      </c>
      <c r="G262" s="232" t="s">
        <v>964</v>
      </c>
      <c r="H262" s="233">
        <v>10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237</v>
      </c>
      <c r="AT262" s="241" t="s">
        <v>234</v>
      </c>
      <c r="AU262" s="241" t="s">
        <v>83</v>
      </c>
      <c r="AY262" s="18" t="s">
        <v>232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237</v>
      </c>
      <c r="BM262" s="241" t="s">
        <v>2121</v>
      </c>
    </row>
    <row r="263" s="2" customFormat="1" ht="16.5" customHeight="1">
      <c r="A263" s="39"/>
      <c r="B263" s="40"/>
      <c r="C263" s="229" t="s">
        <v>994</v>
      </c>
      <c r="D263" s="229" t="s">
        <v>234</v>
      </c>
      <c r="E263" s="230" t="s">
        <v>4915</v>
      </c>
      <c r="F263" s="231" t="s">
        <v>3089</v>
      </c>
      <c r="G263" s="232" t="s">
        <v>2228</v>
      </c>
      <c r="H263" s="233">
        <v>50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237</v>
      </c>
      <c r="AT263" s="241" t="s">
        <v>234</v>
      </c>
      <c r="AU263" s="241" t="s">
        <v>83</v>
      </c>
      <c r="AY263" s="18" t="s">
        <v>232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237</v>
      </c>
      <c r="BM263" s="241" t="s">
        <v>2122</v>
      </c>
    </row>
    <row r="264" s="2" customFormat="1" ht="16.5" customHeight="1">
      <c r="A264" s="39"/>
      <c r="B264" s="40"/>
      <c r="C264" s="229" t="s">
        <v>999</v>
      </c>
      <c r="D264" s="229" t="s">
        <v>234</v>
      </c>
      <c r="E264" s="230" t="s">
        <v>3090</v>
      </c>
      <c r="F264" s="231" t="s">
        <v>3091</v>
      </c>
      <c r="G264" s="232" t="s">
        <v>2228</v>
      </c>
      <c r="H264" s="233">
        <v>15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237</v>
      </c>
      <c r="AT264" s="241" t="s">
        <v>234</v>
      </c>
      <c r="AU264" s="241" t="s">
        <v>83</v>
      </c>
      <c r="AY264" s="18" t="s">
        <v>232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237</v>
      </c>
      <c r="BM264" s="241" t="s">
        <v>2123</v>
      </c>
    </row>
    <row r="265" s="2" customFormat="1" ht="24.15" customHeight="1">
      <c r="A265" s="39"/>
      <c r="B265" s="40"/>
      <c r="C265" s="229" t="s">
        <v>1003</v>
      </c>
      <c r="D265" s="229" t="s">
        <v>234</v>
      </c>
      <c r="E265" s="230" t="s">
        <v>3092</v>
      </c>
      <c r="F265" s="231" t="s">
        <v>4916</v>
      </c>
      <c r="G265" s="232" t="s">
        <v>164</v>
      </c>
      <c r="H265" s="233">
        <v>20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237</v>
      </c>
      <c r="AT265" s="241" t="s">
        <v>234</v>
      </c>
      <c r="AU265" s="241" t="s">
        <v>83</v>
      </c>
      <c r="AY265" s="18" t="s">
        <v>232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237</v>
      </c>
      <c r="BM265" s="241" t="s">
        <v>2126</v>
      </c>
    </row>
    <row r="266" s="2" customFormat="1" ht="16.5" customHeight="1">
      <c r="A266" s="39"/>
      <c r="B266" s="40"/>
      <c r="C266" s="229" t="s">
        <v>1008</v>
      </c>
      <c r="D266" s="229" t="s">
        <v>234</v>
      </c>
      <c r="E266" s="230" t="s">
        <v>4917</v>
      </c>
      <c r="F266" s="231" t="s">
        <v>3097</v>
      </c>
      <c r="G266" s="232" t="s">
        <v>2228</v>
      </c>
      <c r="H266" s="233">
        <v>20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237</v>
      </c>
      <c r="AT266" s="241" t="s">
        <v>234</v>
      </c>
      <c r="AU266" s="241" t="s">
        <v>83</v>
      </c>
      <c r="AY266" s="18" t="s">
        <v>232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237</v>
      </c>
      <c r="BM266" s="241" t="s">
        <v>2129</v>
      </c>
    </row>
    <row r="267" s="2" customFormat="1" ht="24.15" customHeight="1">
      <c r="A267" s="39"/>
      <c r="B267" s="40"/>
      <c r="C267" s="229" t="s">
        <v>1014</v>
      </c>
      <c r="D267" s="229" t="s">
        <v>234</v>
      </c>
      <c r="E267" s="230" t="s">
        <v>4918</v>
      </c>
      <c r="F267" s="231" t="s">
        <v>3099</v>
      </c>
      <c r="G267" s="232" t="s">
        <v>2228</v>
      </c>
      <c r="H267" s="233">
        <v>10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237</v>
      </c>
      <c r="AT267" s="241" t="s">
        <v>234</v>
      </c>
      <c r="AU267" s="241" t="s">
        <v>83</v>
      </c>
      <c r="AY267" s="18" t="s">
        <v>232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237</v>
      </c>
      <c r="BM267" s="241" t="s">
        <v>2132</v>
      </c>
    </row>
    <row r="268" s="2" customFormat="1" ht="16.5" customHeight="1">
      <c r="A268" s="39"/>
      <c r="B268" s="40"/>
      <c r="C268" s="229" t="s">
        <v>1018</v>
      </c>
      <c r="D268" s="229" t="s">
        <v>234</v>
      </c>
      <c r="E268" s="230" t="s">
        <v>3098</v>
      </c>
      <c r="F268" s="231" t="s">
        <v>4919</v>
      </c>
      <c r="G268" s="232" t="s">
        <v>2228</v>
      </c>
      <c r="H268" s="233">
        <v>5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237</v>
      </c>
      <c r="AT268" s="241" t="s">
        <v>234</v>
      </c>
      <c r="AU268" s="241" t="s">
        <v>83</v>
      </c>
      <c r="AY268" s="18" t="s">
        <v>232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237</v>
      </c>
      <c r="BM268" s="241" t="s">
        <v>2135</v>
      </c>
    </row>
    <row r="269" s="2" customFormat="1" ht="37.8" customHeight="1">
      <c r="A269" s="39"/>
      <c r="B269" s="40"/>
      <c r="C269" s="229" t="s">
        <v>1023</v>
      </c>
      <c r="D269" s="229" t="s">
        <v>234</v>
      </c>
      <c r="E269" s="230" t="s">
        <v>3100</v>
      </c>
      <c r="F269" s="231" t="s">
        <v>3101</v>
      </c>
      <c r="G269" s="232" t="s">
        <v>2228</v>
      </c>
      <c r="H269" s="233">
        <v>20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237</v>
      </c>
      <c r="AT269" s="241" t="s">
        <v>234</v>
      </c>
      <c r="AU269" s="241" t="s">
        <v>83</v>
      </c>
      <c r="AY269" s="18" t="s">
        <v>232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237</v>
      </c>
      <c r="BM269" s="241" t="s">
        <v>2138</v>
      </c>
    </row>
    <row r="270" s="2" customFormat="1" ht="24.15" customHeight="1">
      <c r="A270" s="39"/>
      <c r="B270" s="40"/>
      <c r="C270" s="229" t="s">
        <v>1028</v>
      </c>
      <c r="D270" s="229" t="s">
        <v>234</v>
      </c>
      <c r="E270" s="230" t="s">
        <v>4920</v>
      </c>
      <c r="F270" s="231" t="s">
        <v>3103</v>
      </c>
      <c r="G270" s="232" t="s">
        <v>2228</v>
      </c>
      <c r="H270" s="233">
        <v>20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237</v>
      </c>
      <c r="AT270" s="241" t="s">
        <v>234</v>
      </c>
      <c r="AU270" s="241" t="s">
        <v>83</v>
      </c>
      <c r="AY270" s="18" t="s">
        <v>232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237</v>
      </c>
      <c r="BM270" s="241" t="s">
        <v>2141</v>
      </c>
    </row>
    <row r="271" s="2" customFormat="1" ht="24.15" customHeight="1">
      <c r="A271" s="39"/>
      <c r="B271" s="40"/>
      <c r="C271" s="229" t="s">
        <v>1033</v>
      </c>
      <c r="D271" s="229" t="s">
        <v>234</v>
      </c>
      <c r="E271" s="230" t="s">
        <v>4921</v>
      </c>
      <c r="F271" s="231" t="s">
        <v>3105</v>
      </c>
      <c r="G271" s="232" t="s">
        <v>2228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237</v>
      </c>
      <c r="AT271" s="241" t="s">
        <v>234</v>
      </c>
      <c r="AU271" s="241" t="s">
        <v>83</v>
      </c>
      <c r="AY271" s="18" t="s">
        <v>232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237</v>
      </c>
      <c r="BM271" s="241" t="s">
        <v>2144</v>
      </c>
    </row>
    <row r="272" s="2" customFormat="1" ht="37.8" customHeight="1">
      <c r="A272" s="39"/>
      <c r="B272" s="40"/>
      <c r="C272" s="229" t="s">
        <v>1046</v>
      </c>
      <c r="D272" s="229" t="s">
        <v>234</v>
      </c>
      <c r="E272" s="230" t="s">
        <v>3106</v>
      </c>
      <c r="F272" s="231" t="s">
        <v>3107</v>
      </c>
      <c r="G272" s="232" t="s">
        <v>2228</v>
      </c>
      <c r="H272" s="233">
        <v>15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237</v>
      </c>
      <c r="AT272" s="241" t="s">
        <v>234</v>
      </c>
      <c r="AU272" s="241" t="s">
        <v>83</v>
      </c>
      <c r="AY272" s="18" t="s">
        <v>232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237</v>
      </c>
      <c r="BM272" s="241" t="s">
        <v>2150</v>
      </c>
    </row>
    <row r="273" s="2" customFormat="1" ht="44.25" customHeight="1">
      <c r="A273" s="39"/>
      <c r="B273" s="40"/>
      <c r="C273" s="229" t="s">
        <v>1052</v>
      </c>
      <c r="D273" s="229" t="s">
        <v>234</v>
      </c>
      <c r="E273" s="230" t="s">
        <v>4922</v>
      </c>
      <c r="F273" s="231" t="s">
        <v>3109</v>
      </c>
      <c r="G273" s="232" t="s">
        <v>2228</v>
      </c>
      <c r="H273" s="233">
        <v>15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237</v>
      </c>
      <c r="AT273" s="241" t="s">
        <v>234</v>
      </c>
      <c r="AU273" s="241" t="s">
        <v>83</v>
      </c>
      <c r="AY273" s="18" t="s">
        <v>232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237</v>
      </c>
      <c r="BM273" s="241" t="s">
        <v>2153</v>
      </c>
    </row>
    <row r="274" s="2" customFormat="1" ht="24.15" customHeight="1">
      <c r="A274" s="39"/>
      <c r="B274" s="40"/>
      <c r="C274" s="229" t="s">
        <v>1056</v>
      </c>
      <c r="D274" s="229" t="s">
        <v>234</v>
      </c>
      <c r="E274" s="230" t="s">
        <v>3110</v>
      </c>
      <c r="F274" s="231" t="s">
        <v>3111</v>
      </c>
      <c r="G274" s="232" t="s">
        <v>2228</v>
      </c>
      <c r="H274" s="233">
        <v>10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237</v>
      </c>
      <c r="AT274" s="241" t="s">
        <v>234</v>
      </c>
      <c r="AU274" s="241" t="s">
        <v>83</v>
      </c>
      <c r="AY274" s="18" t="s">
        <v>232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237</v>
      </c>
      <c r="BM274" s="241" t="s">
        <v>2156</v>
      </c>
    </row>
    <row r="275" s="2" customFormat="1" ht="24.15" customHeight="1">
      <c r="A275" s="39"/>
      <c r="B275" s="40"/>
      <c r="C275" s="229" t="s">
        <v>1062</v>
      </c>
      <c r="D275" s="229" t="s">
        <v>234</v>
      </c>
      <c r="E275" s="230" t="s">
        <v>3112</v>
      </c>
      <c r="F275" s="231" t="s">
        <v>3113</v>
      </c>
      <c r="G275" s="232" t="s">
        <v>2228</v>
      </c>
      <c r="H275" s="233">
        <v>50</v>
      </c>
      <c r="I275" s="234"/>
      <c r="J275" s="235">
        <f>ROUND(I275*H275,2)</f>
        <v>0</v>
      </c>
      <c r="K275" s="236"/>
      <c r="L275" s="45"/>
      <c r="M275" s="302" t="s">
        <v>1</v>
      </c>
      <c r="N275" s="303" t="s">
        <v>41</v>
      </c>
      <c r="O275" s="304"/>
      <c r="P275" s="305">
        <f>O275*H275</f>
        <v>0</v>
      </c>
      <c r="Q275" s="305">
        <v>0</v>
      </c>
      <c r="R275" s="305">
        <f>Q275*H275</f>
        <v>0</v>
      </c>
      <c r="S275" s="305">
        <v>0</v>
      </c>
      <c r="T275" s="30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237</v>
      </c>
      <c r="AT275" s="241" t="s">
        <v>234</v>
      </c>
      <c r="AU275" s="241" t="s">
        <v>83</v>
      </c>
      <c r="AY275" s="18" t="s">
        <v>232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237</v>
      </c>
      <c r="BM275" s="241" t="s">
        <v>2159</v>
      </c>
    </row>
    <row r="276" s="2" customFormat="1" ht="6.96" customHeight="1">
      <c r="A276" s="39"/>
      <c r="B276" s="67"/>
      <c r="C276" s="68"/>
      <c r="D276" s="68"/>
      <c r="E276" s="68"/>
      <c r="F276" s="68"/>
      <c r="G276" s="68"/>
      <c r="H276" s="68"/>
      <c r="I276" s="68"/>
      <c r="J276" s="68"/>
      <c r="K276" s="68"/>
      <c r="L276" s="45"/>
      <c r="M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</sheetData>
  <sheetProtection sheet="1" autoFilter="0" formatColumns="0" formatRows="0" objects="1" scenarios="1" spinCount="100000" saltValue="txEyIYBY+C0BXrP4y9MumE0e3Gf9T+x0/e8IEX7LcggoPvb/64MY5ptJr/nIfMaYuSdZdChKI5z6X+ojuwrNCA==" hashValue="MPF7fP/SzVUlwkSIKnz5MXPxPHWsZEyKmiQQTwptCKeRAVPZWsEK6BEaETJx1Tmt8YjnJkbnM7xVd3UQ7AEKgw==" algorithmName="SHA-512" password="CC35"/>
  <autoFilter ref="C131:K2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ROUND((SUM(BE125:BE168)),  2)</f>
        <v>0</v>
      </c>
      <c r="G35" s="39"/>
      <c r="H35" s="39"/>
      <c r="I35" s="166">
        <v>0.20999999999999999</v>
      </c>
      <c r="J35" s="165">
        <f>ROUND(((SUM(BE125:BE168))*I35),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ROUND((SUM(BF125:BF168)),  2)</f>
        <v>0</v>
      </c>
      <c r="G36" s="39"/>
      <c r="H36" s="39"/>
      <c r="I36" s="166">
        <v>0.12</v>
      </c>
      <c r="J36" s="165">
        <f>ROUND(((SUM(BF125:BF168))*I36),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ROUND((SUM(BH125:BH168)),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3115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3116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3117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3118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4923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217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4164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D.1.4.5 - Slaboproud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19. 3. 2025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30</v>
      </c>
      <c r="J121" s="37" t="str">
        <f>E23</f>
        <v>AGP nova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QSB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218</v>
      </c>
      <c r="D124" s="204" t="s">
        <v>61</v>
      </c>
      <c r="E124" s="204" t="s">
        <v>57</v>
      </c>
      <c r="F124" s="204" t="s">
        <v>58</v>
      </c>
      <c r="G124" s="204" t="s">
        <v>219</v>
      </c>
      <c r="H124" s="204" t="s">
        <v>220</v>
      </c>
      <c r="I124" s="204" t="s">
        <v>221</v>
      </c>
      <c r="J124" s="205" t="s">
        <v>193</v>
      </c>
      <c r="K124" s="206" t="s">
        <v>222</v>
      </c>
      <c r="L124" s="207"/>
      <c r="M124" s="101" t="s">
        <v>1</v>
      </c>
      <c r="N124" s="102" t="s">
        <v>40</v>
      </c>
      <c r="O124" s="102" t="s">
        <v>223</v>
      </c>
      <c r="P124" s="102" t="s">
        <v>224</v>
      </c>
      <c r="Q124" s="102" t="s">
        <v>225</v>
      </c>
      <c r="R124" s="102" t="s">
        <v>226</v>
      </c>
      <c r="S124" s="102" t="s">
        <v>227</v>
      </c>
      <c r="T124" s="103" t="s">
        <v>228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229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1846</v>
      </c>
      <c r="F126" s="216" t="s">
        <v>3122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P127+P136+P141+P163</f>
        <v>0</v>
      </c>
      <c r="Q126" s="221"/>
      <c r="R126" s="222">
        <f>R127+R136+R141+R163</f>
        <v>0</v>
      </c>
      <c r="S126" s="221"/>
      <c r="T126" s="223">
        <f>T127+T136+T141+T163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232</v>
      </c>
      <c r="BK126" s="226">
        <f>BK127+BK136+BK141+BK163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2810</v>
      </c>
      <c r="F127" s="227" t="s">
        <v>3123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SUM(P128:P135)</f>
        <v>0</v>
      </c>
      <c r="Q127" s="221"/>
      <c r="R127" s="222">
        <f>SUM(R128:R135)</f>
        <v>0</v>
      </c>
      <c r="S127" s="221"/>
      <c r="T127" s="22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232</v>
      </c>
      <c r="BK127" s="226">
        <f>SUM(BK128:BK135)</f>
        <v>0</v>
      </c>
    </row>
    <row r="128" s="2" customFormat="1" ht="24.15" customHeight="1">
      <c r="A128" s="39"/>
      <c r="B128" s="40"/>
      <c r="C128" s="229" t="s">
        <v>83</v>
      </c>
      <c r="D128" s="229" t="s">
        <v>234</v>
      </c>
      <c r="E128" s="230" t="s">
        <v>2834</v>
      </c>
      <c r="F128" s="231" t="s">
        <v>3141</v>
      </c>
      <c r="G128" s="232" t="s">
        <v>1049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321</v>
      </c>
      <c r="AT128" s="241" t="s">
        <v>234</v>
      </c>
      <c r="AU128" s="241" t="s">
        <v>85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321</v>
      </c>
      <c r="BM128" s="241" t="s">
        <v>85</v>
      </c>
    </row>
    <row r="129" s="2" customFormat="1" ht="44.25" customHeight="1">
      <c r="A129" s="39"/>
      <c r="B129" s="40"/>
      <c r="C129" s="229" t="s">
        <v>85</v>
      </c>
      <c r="D129" s="229" t="s">
        <v>234</v>
      </c>
      <c r="E129" s="230" t="s">
        <v>2836</v>
      </c>
      <c r="F129" s="231" t="s">
        <v>3145</v>
      </c>
      <c r="G129" s="232" t="s">
        <v>1049</v>
      </c>
      <c r="H129" s="233">
        <v>5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321</v>
      </c>
      <c r="AT129" s="241" t="s">
        <v>234</v>
      </c>
      <c r="AU129" s="241" t="s">
        <v>85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321</v>
      </c>
      <c r="BM129" s="241" t="s">
        <v>237</v>
      </c>
    </row>
    <row r="130" s="2" customFormat="1" ht="16.5" customHeight="1">
      <c r="A130" s="39"/>
      <c r="B130" s="40"/>
      <c r="C130" s="229" t="s">
        <v>244</v>
      </c>
      <c r="D130" s="229" t="s">
        <v>234</v>
      </c>
      <c r="E130" s="230" t="s">
        <v>2838</v>
      </c>
      <c r="F130" s="231" t="s">
        <v>3165</v>
      </c>
      <c r="G130" s="232" t="s">
        <v>164</v>
      </c>
      <c r="H130" s="233">
        <v>280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321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321</v>
      </c>
      <c r="BM130" s="241" t="s">
        <v>259</v>
      </c>
    </row>
    <row r="131" s="2" customFormat="1" ht="16.5" customHeight="1">
      <c r="A131" s="39"/>
      <c r="B131" s="40"/>
      <c r="C131" s="229" t="s">
        <v>237</v>
      </c>
      <c r="D131" s="229" t="s">
        <v>234</v>
      </c>
      <c r="E131" s="230" t="s">
        <v>2840</v>
      </c>
      <c r="F131" s="231" t="s">
        <v>3173</v>
      </c>
      <c r="G131" s="232" t="s">
        <v>164</v>
      </c>
      <c r="H131" s="233">
        <v>18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321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321</v>
      </c>
      <c r="BM131" s="241" t="s">
        <v>273</v>
      </c>
    </row>
    <row r="132" s="2" customFormat="1" ht="16.5" customHeight="1">
      <c r="A132" s="39"/>
      <c r="B132" s="40"/>
      <c r="C132" s="229" t="s">
        <v>252</v>
      </c>
      <c r="D132" s="229" t="s">
        <v>234</v>
      </c>
      <c r="E132" s="230" t="s">
        <v>2842</v>
      </c>
      <c r="F132" s="231" t="s">
        <v>3177</v>
      </c>
      <c r="G132" s="232" t="s">
        <v>1049</v>
      </c>
      <c r="H132" s="233">
        <v>210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285</v>
      </c>
    </row>
    <row r="133" s="2" customFormat="1" ht="16.5" customHeight="1">
      <c r="A133" s="39"/>
      <c r="B133" s="40"/>
      <c r="C133" s="229" t="s">
        <v>259</v>
      </c>
      <c r="D133" s="229" t="s">
        <v>234</v>
      </c>
      <c r="E133" s="230" t="s">
        <v>2844</v>
      </c>
      <c r="F133" s="231" t="s">
        <v>3179</v>
      </c>
      <c r="G133" s="232" t="s">
        <v>1982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8</v>
      </c>
    </row>
    <row r="134" s="2" customFormat="1" ht="16.5" customHeight="1">
      <c r="A134" s="39"/>
      <c r="B134" s="40"/>
      <c r="C134" s="229" t="s">
        <v>267</v>
      </c>
      <c r="D134" s="229" t="s">
        <v>234</v>
      </c>
      <c r="E134" s="230" t="s">
        <v>2846</v>
      </c>
      <c r="F134" s="231" t="s">
        <v>3181</v>
      </c>
      <c r="G134" s="232" t="s">
        <v>1982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311</v>
      </c>
    </row>
    <row r="135" s="2" customFormat="1" ht="16.5" customHeight="1">
      <c r="A135" s="39"/>
      <c r="B135" s="40"/>
      <c r="C135" s="229" t="s">
        <v>273</v>
      </c>
      <c r="D135" s="229" t="s">
        <v>234</v>
      </c>
      <c r="E135" s="230" t="s">
        <v>2848</v>
      </c>
      <c r="F135" s="231" t="s">
        <v>677</v>
      </c>
      <c r="G135" s="232" t="s">
        <v>1939</v>
      </c>
      <c r="H135" s="307"/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321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2379</v>
      </c>
      <c r="F136" s="227" t="s">
        <v>3183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SUM(P137:P140)</f>
        <v>0</v>
      </c>
      <c r="Q136" s="221"/>
      <c r="R136" s="222">
        <f>SUM(R137:R140)</f>
        <v>0</v>
      </c>
      <c r="S136" s="221"/>
      <c r="T136" s="22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232</v>
      </c>
      <c r="BK136" s="226">
        <f>SUM(BK137:BK140)</f>
        <v>0</v>
      </c>
    </row>
    <row r="137" s="2" customFormat="1" ht="21.75" customHeight="1">
      <c r="A137" s="39"/>
      <c r="B137" s="40"/>
      <c r="C137" s="229" t="s">
        <v>281</v>
      </c>
      <c r="D137" s="229" t="s">
        <v>234</v>
      </c>
      <c r="E137" s="230" t="s">
        <v>2850</v>
      </c>
      <c r="F137" s="231" t="s">
        <v>3185</v>
      </c>
      <c r="G137" s="232" t="s">
        <v>1049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332</v>
      </c>
    </row>
    <row r="138" s="2" customFormat="1" ht="21.75" customHeight="1">
      <c r="A138" s="39"/>
      <c r="B138" s="40"/>
      <c r="C138" s="229" t="s">
        <v>285</v>
      </c>
      <c r="D138" s="229" t="s">
        <v>234</v>
      </c>
      <c r="E138" s="230" t="s">
        <v>2852</v>
      </c>
      <c r="F138" s="231" t="s">
        <v>3187</v>
      </c>
      <c r="G138" s="232" t="s">
        <v>1049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345</v>
      </c>
    </row>
    <row r="139" s="2" customFormat="1" ht="16.5" customHeight="1">
      <c r="A139" s="39"/>
      <c r="B139" s="40"/>
      <c r="C139" s="229" t="s">
        <v>290</v>
      </c>
      <c r="D139" s="229" t="s">
        <v>234</v>
      </c>
      <c r="E139" s="230" t="s">
        <v>2854</v>
      </c>
      <c r="F139" s="231" t="s">
        <v>3181</v>
      </c>
      <c r="G139" s="232" t="s">
        <v>1982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359</v>
      </c>
    </row>
    <row r="140" s="2" customFormat="1" ht="16.5" customHeight="1">
      <c r="A140" s="39"/>
      <c r="B140" s="40"/>
      <c r="C140" s="229" t="s">
        <v>8</v>
      </c>
      <c r="D140" s="229" t="s">
        <v>234</v>
      </c>
      <c r="E140" s="230" t="s">
        <v>2856</v>
      </c>
      <c r="F140" s="231" t="s">
        <v>677</v>
      </c>
      <c r="G140" s="232" t="s">
        <v>1939</v>
      </c>
      <c r="H140" s="307"/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374</v>
      </c>
    </row>
    <row r="141" s="12" customFormat="1" ht="22.8" customHeight="1">
      <c r="A141" s="12"/>
      <c r="B141" s="213"/>
      <c r="C141" s="214"/>
      <c r="D141" s="215" t="s">
        <v>75</v>
      </c>
      <c r="E141" s="227" t="s">
        <v>2385</v>
      </c>
      <c r="F141" s="227" t="s">
        <v>3200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SUM(P142:P162)</f>
        <v>0</v>
      </c>
      <c r="Q141" s="221"/>
      <c r="R141" s="222">
        <f>SUM(R142:R162)</f>
        <v>0</v>
      </c>
      <c r="S141" s="221"/>
      <c r="T141" s="223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83</v>
      </c>
      <c r="AY141" s="224" t="s">
        <v>232</v>
      </c>
      <c r="BK141" s="226">
        <f>SUM(BK142:BK162)</f>
        <v>0</v>
      </c>
    </row>
    <row r="142" s="2" customFormat="1" ht="55.5" customHeight="1">
      <c r="A142" s="39"/>
      <c r="B142" s="40"/>
      <c r="C142" s="229" t="s">
        <v>302</v>
      </c>
      <c r="D142" s="229" t="s">
        <v>234</v>
      </c>
      <c r="E142" s="230" t="s">
        <v>2858</v>
      </c>
      <c r="F142" s="231" t="s">
        <v>3210</v>
      </c>
      <c r="G142" s="232" t="s">
        <v>1049</v>
      </c>
      <c r="H142" s="233">
        <v>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384</v>
      </c>
    </row>
    <row r="143" s="2" customFormat="1" ht="21.75" customHeight="1">
      <c r="A143" s="39"/>
      <c r="B143" s="40"/>
      <c r="C143" s="229" t="s">
        <v>311</v>
      </c>
      <c r="D143" s="229" t="s">
        <v>234</v>
      </c>
      <c r="E143" s="230" t="s">
        <v>2860</v>
      </c>
      <c r="F143" s="231" t="s">
        <v>3212</v>
      </c>
      <c r="G143" s="232" t="s">
        <v>1049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395</v>
      </c>
    </row>
    <row r="144" s="2" customFormat="1" ht="24.15" customHeight="1">
      <c r="A144" s="39"/>
      <c r="B144" s="40"/>
      <c r="C144" s="229" t="s">
        <v>316</v>
      </c>
      <c r="D144" s="229" t="s">
        <v>234</v>
      </c>
      <c r="E144" s="230" t="s">
        <v>2862</v>
      </c>
      <c r="F144" s="231" t="s">
        <v>3214</v>
      </c>
      <c r="G144" s="232" t="s">
        <v>1049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405</v>
      </c>
    </row>
    <row r="145" s="2" customFormat="1" ht="24.15" customHeight="1">
      <c r="A145" s="39"/>
      <c r="B145" s="40"/>
      <c r="C145" s="229" t="s">
        <v>321</v>
      </c>
      <c r="D145" s="229" t="s">
        <v>234</v>
      </c>
      <c r="E145" s="230" t="s">
        <v>2864</v>
      </c>
      <c r="F145" s="231" t="s">
        <v>3216</v>
      </c>
      <c r="G145" s="232" t="s">
        <v>1049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417</v>
      </c>
    </row>
    <row r="146" s="2" customFormat="1" ht="24.15" customHeight="1">
      <c r="A146" s="39"/>
      <c r="B146" s="40"/>
      <c r="C146" s="229" t="s">
        <v>326</v>
      </c>
      <c r="D146" s="229" t="s">
        <v>234</v>
      </c>
      <c r="E146" s="230" t="s">
        <v>2866</v>
      </c>
      <c r="F146" s="231" t="s">
        <v>3218</v>
      </c>
      <c r="G146" s="232" t="s">
        <v>1049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429</v>
      </c>
    </row>
    <row r="147" s="2" customFormat="1" ht="16.5" customHeight="1">
      <c r="A147" s="39"/>
      <c r="B147" s="40"/>
      <c r="C147" s="229" t="s">
        <v>332</v>
      </c>
      <c r="D147" s="229" t="s">
        <v>234</v>
      </c>
      <c r="E147" s="230" t="s">
        <v>2868</v>
      </c>
      <c r="F147" s="231" t="s">
        <v>3220</v>
      </c>
      <c r="G147" s="232" t="s">
        <v>1049</v>
      </c>
      <c r="H147" s="233">
        <v>6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444</v>
      </c>
    </row>
    <row r="148" s="2" customFormat="1" ht="16.5" customHeight="1">
      <c r="A148" s="39"/>
      <c r="B148" s="40"/>
      <c r="C148" s="229" t="s">
        <v>340</v>
      </c>
      <c r="D148" s="229" t="s">
        <v>234</v>
      </c>
      <c r="E148" s="230" t="s">
        <v>2870</v>
      </c>
      <c r="F148" s="231" t="s">
        <v>3222</v>
      </c>
      <c r="G148" s="232" t="s">
        <v>1049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455</v>
      </c>
    </row>
    <row r="149" s="2" customFormat="1" ht="16.5" customHeight="1">
      <c r="A149" s="39"/>
      <c r="B149" s="40"/>
      <c r="C149" s="229" t="s">
        <v>345</v>
      </c>
      <c r="D149" s="229" t="s">
        <v>234</v>
      </c>
      <c r="E149" s="230" t="s">
        <v>2872</v>
      </c>
      <c r="F149" s="231" t="s">
        <v>3224</v>
      </c>
      <c r="G149" s="232" t="s">
        <v>1049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466</v>
      </c>
    </row>
    <row r="150" s="2" customFormat="1" ht="16.5" customHeight="1">
      <c r="A150" s="39"/>
      <c r="B150" s="40"/>
      <c r="C150" s="229" t="s">
        <v>7</v>
      </c>
      <c r="D150" s="229" t="s">
        <v>234</v>
      </c>
      <c r="E150" s="230" t="s">
        <v>2874</v>
      </c>
      <c r="F150" s="231" t="s">
        <v>3226</v>
      </c>
      <c r="G150" s="232" t="s">
        <v>1049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480</v>
      </c>
    </row>
    <row r="151" s="2" customFormat="1" ht="16.5" customHeight="1">
      <c r="A151" s="39"/>
      <c r="B151" s="40"/>
      <c r="C151" s="229" t="s">
        <v>359</v>
      </c>
      <c r="D151" s="229" t="s">
        <v>234</v>
      </c>
      <c r="E151" s="230" t="s">
        <v>2876</v>
      </c>
      <c r="F151" s="231" t="s">
        <v>3230</v>
      </c>
      <c r="G151" s="232" t="s">
        <v>1049</v>
      </c>
      <c r="H151" s="233">
        <v>3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491</v>
      </c>
    </row>
    <row r="152" s="2" customFormat="1" ht="16.5" customHeight="1">
      <c r="A152" s="39"/>
      <c r="B152" s="40"/>
      <c r="C152" s="229" t="s">
        <v>365</v>
      </c>
      <c r="D152" s="229" t="s">
        <v>234</v>
      </c>
      <c r="E152" s="230" t="s">
        <v>2878</v>
      </c>
      <c r="F152" s="231" t="s">
        <v>3234</v>
      </c>
      <c r="G152" s="232" t="s">
        <v>1049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500</v>
      </c>
    </row>
    <row r="153" s="2" customFormat="1" ht="16.5" customHeight="1">
      <c r="A153" s="39"/>
      <c r="B153" s="40"/>
      <c r="C153" s="229" t="s">
        <v>374</v>
      </c>
      <c r="D153" s="229" t="s">
        <v>234</v>
      </c>
      <c r="E153" s="230" t="s">
        <v>2953</v>
      </c>
      <c r="F153" s="231" t="s">
        <v>3238</v>
      </c>
      <c r="G153" s="232" t="s">
        <v>1049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509</v>
      </c>
    </row>
    <row r="154" s="2" customFormat="1" ht="16.5" customHeight="1">
      <c r="A154" s="39"/>
      <c r="B154" s="40"/>
      <c r="C154" s="229" t="s">
        <v>379</v>
      </c>
      <c r="D154" s="229" t="s">
        <v>234</v>
      </c>
      <c r="E154" s="230" t="s">
        <v>2955</v>
      </c>
      <c r="F154" s="231" t="s">
        <v>3240</v>
      </c>
      <c r="G154" s="232" t="s">
        <v>1049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518</v>
      </c>
    </row>
    <row r="155" s="2" customFormat="1" ht="24.15" customHeight="1">
      <c r="A155" s="39"/>
      <c r="B155" s="40"/>
      <c r="C155" s="229" t="s">
        <v>384</v>
      </c>
      <c r="D155" s="229" t="s">
        <v>234</v>
      </c>
      <c r="E155" s="230" t="s">
        <v>2957</v>
      </c>
      <c r="F155" s="231" t="s">
        <v>3244</v>
      </c>
      <c r="G155" s="232" t="s">
        <v>164</v>
      </c>
      <c r="H155" s="233">
        <v>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529</v>
      </c>
    </row>
    <row r="156" s="2" customFormat="1" ht="24.15" customHeight="1">
      <c r="A156" s="39"/>
      <c r="B156" s="40"/>
      <c r="C156" s="229" t="s">
        <v>389</v>
      </c>
      <c r="D156" s="229" t="s">
        <v>234</v>
      </c>
      <c r="E156" s="230" t="s">
        <v>4924</v>
      </c>
      <c r="F156" s="231" t="s">
        <v>3248</v>
      </c>
      <c r="G156" s="232" t="s">
        <v>164</v>
      </c>
      <c r="H156" s="233">
        <v>16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541</v>
      </c>
    </row>
    <row r="157" s="2" customFormat="1" ht="16.5" customHeight="1">
      <c r="A157" s="39"/>
      <c r="B157" s="40"/>
      <c r="C157" s="229" t="s">
        <v>395</v>
      </c>
      <c r="D157" s="229" t="s">
        <v>234</v>
      </c>
      <c r="E157" s="230" t="s">
        <v>4925</v>
      </c>
      <c r="F157" s="231" t="s">
        <v>3250</v>
      </c>
      <c r="G157" s="232" t="s">
        <v>1049</v>
      </c>
      <c r="H157" s="233">
        <v>12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553</v>
      </c>
    </row>
    <row r="158" s="2" customFormat="1" ht="24.15" customHeight="1">
      <c r="A158" s="39"/>
      <c r="B158" s="40"/>
      <c r="C158" s="229" t="s">
        <v>401</v>
      </c>
      <c r="D158" s="229" t="s">
        <v>234</v>
      </c>
      <c r="E158" s="230" t="s">
        <v>4926</v>
      </c>
      <c r="F158" s="231" t="s">
        <v>3254</v>
      </c>
      <c r="G158" s="232" t="s">
        <v>164</v>
      </c>
      <c r="H158" s="233">
        <v>60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580</v>
      </c>
    </row>
    <row r="159" s="2" customFormat="1" ht="16.5" customHeight="1">
      <c r="A159" s="39"/>
      <c r="B159" s="40"/>
      <c r="C159" s="229" t="s">
        <v>405</v>
      </c>
      <c r="D159" s="229" t="s">
        <v>234</v>
      </c>
      <c r="E159" s="230" t="s">
        <v>4927</v>
      </c>
      <c r="F159" s="231" t="s">
        <v>3256</v>
      </c>
      <c r="G159" s="232" t="s">
        <v>164</v>
      </c>
      <c r="H159" s="233">
        <v>120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588</v>
      </c>
    </row>
    <row r="160" s="2" customFormat="1" ht="16.5" customHeight="1">
      <c r="A160" s="39"/>
      <c r="B160" s="40"/>
      <c r="C160" s="229" t="s">
        <v>409</v>
      </c>
      <c r="D160" s="229" t="s">
        <v>234</v>
      </c>
      <c r="E160" s="230" t="s">
        <v>4928</v>
      </c>
      <c r="F160" s="231" t="s">
        <v>3179</v>
      </c>
      <c r="G160" s="232" t="s">
        <v>1982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596</v>
      </c>
    </row>
    <row r="161" s="2" customFormat="1" ht="16.5" customHeight="1">
      <c r="A161" s="39"/>
      <c r="B161" s="40"/>
      <c r="C161" s="229" t="s">
        <v>417</v>
      </c>
      <c r="D161" s="229" t="s">
        <v>234</v>
      </c>
      <c r="E161" s="230" t="s">
        <v>4929</v>
      </c>
      <c r="F161" s="231" t="s">
        <v>3181</v>
      </c>
      <c r="G161" s="232" t="s">
        <v>1982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614</v>
      </c>
    </row>
    <row r="162" s="2" customFormat="1" ht="16.5" customHeight="1">
      <c r="A162" s="39"/>
      <c r="B162" s="40"/>
      <c r="C162" s="229" t="s">
        <v>422</v>
      </c>
      <c r="D162" s="229" t="s">
        <v>234</v>
      </c>
      <c r="E162" s="230" t="s">
        <v>4930</v>
      </c>
      <c r="F162" s="231" t="s">
        <v>677</v>
      </c>
      <c r="G162" s="232" t="s">
        <v>1939</v>
      </c>
      <c r="H162" s="307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624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2593</v>
      </c>
      <c r="F163" s="227" t="s">
        <v>3304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232</v>
      </c>
      <c r="BK163" s="226">
        <f>SUM(BK164:BK168)</f>
        <v>0</v>
      </c>
    </row>
    <row r="164" s="2" customFormat="1" ht="16.5" customHeight="1">
      <c r="A164" s="39"/>
      <c r="B164" s="40"/>
      <c r="C164" s="229" t="s">
        <v>429</v>
      </c>
      <c r="D164" s="229" t="s">
        <v>234</v>
      </c>
      <c r="E164" s="230" t="s">
        <v>4931</v>
      </c>
      <c r="F164" s="231" t="s">
        <v>3306</v>
      </c>
      <c r="G164" s="232" t="s">
        <v>2228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633</v>
      </c>
    </row>
    <row r="165" s="2" customFormat="1" ht="16.5" customHeight="1">
      <c r="A165" s="39"/>
      <c r="B165" s="40"/>
      <c r="C165" s="229" t="s">
        <v>436</v>
      </c>
      <c r="D165" s="229" t="s">
        <v>234</v>
      </c>
      <c r="E165" s="230" t="s">
        <v>4932</v>
      </c>
      <c r="F165" s="231" t="s">
        <v>3308</v>
      </c>
      <c r="G165" s="232" t="s">
        <v>1982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85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642</v>
      </c>
    </row>
    <row r="166" s="2" customFormat="1" ht="21.75" customHeight="1">
      <c r="A166" s="39"/>
      <c r="B166" s="40"/>
      <c r="C166" s="229" t="s">
        <v>444</v>
      </c>
      <c r="D166" s="229" t="s">
        <v>234</v>
      </c>
      <c r="E166" s="230" t="s">
        <v>4933</v>
      </c>
      <c r="F166" s="231" t="s">
        <v>3310</v>
      </c>
      <c r="G166" s="232" t="s">
        <v>1982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654</v>
      </c>
    </row>
    <row r="167" s="2" customFormat="1" ht="16.5" customHeight="1">
      <c r="A167" s="39"/>
      <c r="B167" s="40"/>
      <c r="C167" s="229" t="s">
        <v>450</v>
      </c>
      <c r="D167" s="229" t="s">
        <v>234</v>
      </c>
      <c r="E167" s="230" t="s">
        <v>4934</v>
      </c>
      <c r="F167" s="231" t="s">
        <v>3312</v>
      </c>
      <c r="G167" s="232" t="s">
        <v>2228</v>
      </c>
      <c r="H167" s="233">
        <v>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662</v>
      </c>
    </row>
    <row r="168" s="2" customFormat="1" ht="16.5" customHeight="1">
      <c r="A168" s="39"/>
      <c r="B168" s="40"/>
      <c r="C168" s="229" t="s">
        <v>455</v>
      </c>
      <c r="D168" s="229" t="s">
        <v>234</v>
      </c>
      <c r="E168" s="230" t="s">
        <v>4935</v>
      </c>
      <c r="F168" s="231" t="s">
        <v>3314</v>
      </c>
      <c r="G168" s="232" t="s">
        <v>1982</v>
      </c>
      <c r="H168" s="233">
        <v>1</v>
      </c>
      <c r="I168" s="234"/>
      <c r="J168" s="235">
        <f>ROUND(I168*H168,2)</f>
        <v>0</v>
      </c>
      <c r="K168" s="236"/>
      <c r="L168" s="45"/>
      <c r="M168" s="302" t="s">
        <v>1</v>
      </c>
      <c r="N168" s="303" t="s">
        <v>41</v>
      </c>
      <c r="O168" s="304"/>
      <c r="P168" s="305">
        <f>O168*H168</f>
        <v>0</v>
      </c>
      <c r="Q168" s="305">
        <v>0</v>
      </c>
      <c r="R168" s="305">
        <f>Q168*H168</f>
        <v>0</v>
      </c>
      <c r="S168" s="305">
        <v>0</v>
      </c>
      <c r="T168" s="30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671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rYQTxq9dnk444f4/wgnDOSnCN6f61Q8Ns+Zccxq+RgTYlnehF2laZ0jjWt9FNaGnPhp4T7JThpB1jt0FFW/zWQ==" hashValue="E/P7TQSVjKvK6y2OIbOaztm4pBdVLYccryYU1zBXwIurVRv8FmFRru7hARgASwlgHfM/ig1pA2UkVn3YtFMhOg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ROUND((SUM(BE123:BE159)),  2)</f>
        <v>0</v>
      </c>
      <c r="G35" s="39"/>
      <c r="H35" s="39"/>
      <c r="I35" s="166">
        <v>0.20999999999999999</v>
      </c>
      <c r="J35" s="165">
        <f>ROUND(((SUM(BE123:BE159))*I35),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ROUND((SUM(BF123:BF159)),  2)</f>
        <v>0</v>
      </c>
      <c r="G36" s="39"/>
      <c r="H36" s="39"/>
      <c r="I36" s="166">
        <v>0.12</v>
      </c>
      <c r="J36" s="165">
        <f>ROUND(((SUM(BF123:BF159))*I36),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4936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4937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4938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4164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184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19. 3. 2025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218</v>
      </c>
      <c r="D122" s="204" t="s">
        <v>61</v>
      </c>
      <c r="E122" s="204" t="s">
        <v>57</v>
      </c>
      <c r="F122" s="204" t="s">
        <v>58</v>
      </c>
      <c r="G122" s="204" t="s">
        <v>219</v>
      </c>
      <c r="H122" s="204" t="s">
        <v>220</v>
      </c>
      <c r="I122" s="204" t="s">
        <v>221</v>
      </c>
      <c r="J122" s="205" t="s">
        <v>193</v>
      </c>
      <c r="K122" s="206" t="s">
        <v>222</v>
      </c>
      <c r="L122" s="207"/>
      <c r="M122" s="101" t="s">
        <v>1</v>
      </c>
      <c r="N122" s="102" t="s">
        <v>40</v>
      </c>
      <c r="O122" s="102" t="s">
        <v>223</v>
      </c>
      <c r="P122" s="102" t="s">
        <v>224</v>
      </c>
      <c r="Q122" s="102" t="s">
        <v>225</v>
      </c>
      <c r="R122" s="102" t="s">
        <v>226</v>
      </c>
      <c r="S122" s="102" t="s">
        <v>227</v>
      </c>
      <c r="T122" s="103" t="s">
        <v>228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229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195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4939</v>
      </c>
      <c r="F124" s="216" t="s">
        <v>4939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P125+P146</f>
        <v>0</v>
      </c>
      <c r="Q124" s="221"/>
      <c r="R124" s="222">
        <f>R125+R146</f>
        <v>0</v>
      </c>
      <c r="S124" s="221"/>
      <c r="T124" s="223">
        <f>T125+T146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232</v>
      </c>
      <c r="BK124" s="226">
        <f>BK125+BK146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1846</v>
      </c>
      <c r="F125" s="227" t="s">
        <v>3320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SUM(P126:P145)</f>
        <v>0</v>
      </c>
      <c r="Q125" s="221"/>
      <c r="R125" s="222">
        <f>SUM(R126:R145)</f>
        <v>0</v>
      </c>
      <c r="S125" s="221"/>
      <c r="T125" s="223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83</v>
      </c>
      <c r="AY125" s="224" t="s">
        <v>232</v>
      </c>
      <c r="BK125" s="226">
        <f>SUM(BK126:BK145)</f>
        <v>0</v>
      </c>
    </row>
    <row r="126" s="2" customFormat="1" ht="24.15" customHeight="1">
      <c r="A126" s="39"/>
      <c r="B126" s="40"/>
      <c r="C126" s="229" t="s">
        <v>83</v>
      </c>
      <c r="D126" s="229" t="s">
        <v>234</v>
      </c>
      <c r="E126" s="230" t="s">
        <v>2834</v>
      </c>
      <c r="F126" s="231" t="s">
        <v>3336</v>
      </c>
      <c r="G126" s="232" t="s">
        <v>1049</v>
      </c>
      <c r="H126" s="233">
        <v>17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321</v>
      </c>
      <c r="AT126" s="241" t="s">
        <v>234</v>
      </c>
      <c r="AU126" s="241" t="s">
        <v>85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321</v>
      </c>
      <c r="BM126" s="241" t="s">
        <v>85</v>
      </c>
    </row>
    <row r="127" s="2" customFormat="1" ht="16.5" customHeight="1">
      <c r="A127" s="39"/>
      <c r="B127" s="40"/>
      <c r="C127" s="229" t="s">
        <v>85</v>
      </c>
      <c r="D127" s="229" t="s">
        <v>234</v>
      </c>
      <c r="E127" s="230" t="s">
        <v>2836</v>
      </c>
      <c r="F127" s="231" t="s">
        <v>3338</v>
      </c>
      <c r="G127" s="232" t="s">
        <v>1049</v>
      </c>
      <c r="H127" s="233">
        <v>17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321</v>
      </c>
      <c r="AT127" s="241" t="s">
        <v>234</v>
      </c>
      <c r="AU127" s="241" t="s">
        <v>85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321</v>
      </c>
      <c r="BM127" s="241" t="s">
        <v>237</v>
      </c>
    </row>
    <row r="128" s="2" customFormat="1" ht="37.8" customHeight="1">
      <c r="A128" s="39"/>
      <c r="B128" s="40"/>
      <c r="C128" s="229" t="s">
        <v>244</v>
      </c>
      <c r="D128" s="229" t="s">
        <v>234</v>
      </c>
      <c r="E128" s="230" t="s">
        <v>2838</v>
      </c>
      <c r="F128" s="231" t="s">
        <v>3340</v>
      </c>
      <c r="G128" s="232" t="s">
        <v>1049</v>
      </c>
      <c r="H128" s="233">
        <v>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321</v>
      </c>
      <c r="AT128" s="241" t="s">
        <v>234</v>
      </c>
      <c r="AU128" s="241" t="s">
        <v>85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321</v>
      </c>
      <c r="BM128" s="241" t="s">
        <v>259</v>
      </c>
    </row>
    <row r="129" s="2" customFormat="1" ht="37.8" customHeight="1">
      <c r="A129" s="39"/>
      <c r="B129" s="40"/>
      <c r="C129" s="229" t="s">
        <v>237</v>
      </c>
      <c r="D129" s="229" t="s">
        <v>234</v>
      </c>
      <c r="E129" s="230" t="s">
        <v>2840</v>
      </c>
      <c r="F129" s="231" t="s">
        <v>3342</v>
      </c>
      <c r="G129" s="232" t="s">
        <v>1049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321</v>
      </c>
      <c r="AT129" s="241" t="s">
        <v>234</v>
      </c>
      <c r="AU129" s="241" t="s">
        <v>85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321</v>
      </c>
      <c r="BM129" s="241" t="s">
        <v>273</v>
      </c>
    </row>
    <row r="130" s="2" customFormat="1" ht="16.5" customHeight="1">
      <c r="A130" s="39"/>
      <c r="B130" s="40"/>
      <c r="C130" s="229" t="s">
        <v>252</v>
      </c>
      <c r="D130" s="229" t="s">
        <v>234</v>
      </c>
      <c r="E130" s="230" t="s">
        <v>2842</v>
      </c>
      <c r="F130" s="231" t="s">
        <v>3344</v>
      </c>
      <c r="G130" s="232" t="s">
        <v>1049</v>
      </c>
      <c r="H130" s="233">
        <v>5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321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321</v>
      </c>
      <c r="BM130" s="241" t="s">
        <v>285</v>
      </c>
    </row>
    <row r="131" s="2" customFormat="1" ht="55.5" customHeight="1">
      <c r="A131" s="39"/>
      <c r="B131" s="40"/>
      <c r="C131" s="229" t="s">
        <v>259</v>
      </c>
      <c r="D131" s="229" t="s">
        <v>234</v>
      </c>
      <c r="E131" s="230" t="s">
        <v>2844</v>
      </c>
      <c r="F131" s="231" t="s">
        <v>3346</v>
      </c>
      <c r="G131" s="232" t="s">
        <v>1049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321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321</v>
      </c>
      <c r="BM131" s="241" t="s">
        <v>8</v>
      </c>
    </row>
    <row r="132" s="2" customFormat="1" ht="37.8" customHeight="1">
      <c r="A132" s="39"/>
      <c r="B132" s="40"/>
      <c r="C132" s="229" t="s">
        <v>267</v>
      </c>
      <c r="D132" s="229" t="s">
        <v>234</v>
      </c>
      <c r="E132" s="230" t="s">
        <v>2846</v>
      </c>
      <c r="F132" s="231" t="s">
        <v>3348</v>
      </c>
      <c r="G132" s="232" t="s">
        <v>1049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311</v>
      </c>
    </row>
    <row r="133" s="2" customFormat="1" ht="16.5" customHeight="1">
      <c r="A133" s="39"/>
      <c r="B133" s="40"/>
      <c r="C133" s="229" t="s">
        <v>273</v>
      </c>
      <c r="D133" s="229" t="s">
        <v>234</v>
      </c>
      <c r="E133" s="230" t="s">
        <v>2848</v>
      </c>
      <c r="F133" s="231" t="s">
        <v>3352</v>
      </c>
      <c r="G133" s="232" t="s">
        <v>1049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321</v>
      </c>
    </row>
    <row r="134" s="2" customFormat="1" ht="16.5" customHeight="1">
      <c r="A134" s="39"/>
      <c r="B134" s="40"/>
      <c r="C134" s="229" t="s">
        <v>281</v>
      </c>
      <c r="D134" s="229" t="s">
        <v>234</v>
      </c>
      <c r="E134" s="230" t="s">
        <v>2850</v>
      </c>
      <c r="F134" s="231" t="s">
        <v>3354</v>
      </c>
      <c r="G134" s="232" t="s">
        <v>1049</v>
      </c>
      <c r="H134" s="233">
        <v>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332</v>
      </c>
    </row>
    <row r="135" s="2" customFormat="1" ht="16.5" customHeight="1">
      <c r="A135" s="39"/>
      <c r="B135" s="40"/>
      <c r="C135" s="229" t="s">
        <v>285</v>
      </c>
      <c r="D135" s="229" t="s">
        <v>234</v>
      </c>
      <c r="E135" s="230" t="s">
        <v>2852</v>
      </c>
      <c r="F135" s="231" t="s">
        <v>3356</v>
      </c>
      <c r="G135" s="232" t="s">
        <v>1049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345</v>
      </c>
    </row>
    <row r="136" s="2" customFormat="1" ht="16.5" customHeight="1">
      <c r="A136" s="39"/>
      <c r="B136" s="40"/>
      <c r="C136" s="229" t="s">
        <v>290</v>
      </c>
      <c r="D136" s="229" t="s">
        <v>234</v>
      </c>
      <c r="E136" s="230" t="s">
        <v>2854</v>
      </c>
      <c r="F136" s="231" t="s">
        <v>3360</v>
      </c>
      <c r="G136" s="232" t="s">
        <v>1049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359</v>
      </c>
    </row>
    <row r="137" s="2" customFormat="1" ht="16.5" customHeight="1">
      <c r="A137" s="39"/>
      <c r="B137" s="40"/>
      <c r="C137" s="229" t="s">
        <v>8</v>
      </c>
      <c r="D137" s="229" t="s">
        <v>234</v>
      </c>
      <c r="E137" s="230" t="s">
        <v>2856</v>
      </c>
      <c r="F137" s="231" t="s">
        <v>3362</v>
      </c>
      <c r="G137" s="232" t="s">
        <v>1049</v>
      </c>
      <c r="H137" s="233">
        <v>8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374</v>
      </c>
    </row>
    <row r="138" s="2" customFormat="1" ht="16.5" customHeight="1">
      <c r="A138" s="39"/>
      <c r="B138" s="40"/>
      <c r="C138" s="229" t="s">
        <v>302</v>
      </c>
      <c r="D138" s="229" t="s">
        <v>234</v>
      </c>
      <c r="E138" s="230" t="s">
        <v>2858</v>
      </c>
      <c r="F138" s="231" t="s">
        <v>3368</v>
      </c>
      <c r="G138" s="232" t="s">
        <v>164</v>
      </c>
      <c r="H138" s="233">
        <v>400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384</v>
      </c>
    </row>
    <row r="139" s="2" customFormat="1" ht="24.15" customHeight="1">
      <c r="A139" s="39"/>
      <c r="B139" s="40"/>
      <c r="C139" s="229" t="s">
        <v>311</v>
      </c>
      <c r="D139" s="229" t="s">
        <v>234</v>
      </c>
      <c r="E139" s="230" t="s">
        <v>2860</v>
      </c>
      <c r="F139" s="231" t="s">
        <v>3370</v>
      </c>
      <c r="G139" s="232" t="s">
        <v>164</v>
      </c>
      <c r="H139" s="233">
        <v>32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395</v>
      </c>
    </row>
    <row r="140" s="2" customFormat="1" ht="24.15" customHeight="1">
      <c r="A140" s="39"/>
      <c r="B140" s="40"/>
      <c r="C140" s="229" t="s">
        <v>316</v>
      </c>
      <c r="D140" s="229" t="s">
        <v>234</v>
      </c>
      <c r="E140" s="230" t="s">
        <v>2862</v>
      </c>
      <c r="F140" s="231" t="s">
        <v>3372</v>
      </c>
      <c r="G140" s="232" t="s">
        <v>164</v>
      </c>
      <c r="H140" s="233">
        <v>110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405</v>
      </c>
    </row>
    <row r="141" s="2" customFormat="1" ht="16.5" customHeight="1">
      <c r="A141" s="39"/>
      <c r="B141" s="40"/>
      <c r="C141" s="229" t="s">
        <v>321</v>
      </c>
      <c r="D141" s="229" t="s">
        <v>234</v>
      </c>
      <c r="E141" s="230" t="s">
        <v>2864</v>
      </c>
      <c r="F141" s="231" t="s">
        <v>3380</v>
      </c>
      <c r="G141" s="232" t="s">
        <v>164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417</v>
      </c>
    </row>
    <row r="142" s="2" customFormat="1" ht="24.15" customHeight="1">
      <c r="A142" s="39"/>
      <c r="B142" s="40"/>
      <c r="C142" s="229" t="s">
        <v>326</v>
      </c>
      <c r="D142" s="229" t="s">
        <v>234</v>
      </c>
      <c r="E142" s="230" t="s">
        <v>2866</v>
      </c>
      <c r="F142" s="231" t="s">
        <v>3384</v>
      </c>
      <c r="G142" s="232" t="s">
        <v>1049</v>
      </c>
      <c r="H142" s="233">
        <v>1530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429</v>
      </c>
    </row>
    <row r="143" s="2" customFormat="1" ht="16.5" customHeight="1">
      <c r="A143" s="39"/>
      <c r="B143" s="40"/>
      <c r="C143" s="229" t="s">
        <v>332</v>
      </c>
      <c r="D143" s="229" t="s">
        <v>234</v>
      </c>
      <c r="E143" s="230" t="s">
        <v>2868</v>
      </c>
      <c r="F143" s="231" t="s">
        <v>3388</v>
      </c>
      <c r="G143" s="232" t="s">
        <v>1049</v>
      </c>
      <c r="H143" s="233">
        <v>24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321</v>
      </c>
      <c r="AT143" s="241" t="s">
        <v>234</v>
      </c>
      <c r="AU143" s="241" t="s">
        <v>85</v>
      </c>
      <c r="AY143" s="18" t="s">
        <v>232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321</v>
      </c>
      <c r="BM143" s="241" t="s">
        <v>444</v>
      </c>
    </row>
    <row r="144" s="2" customFormat="1" ht="16.5" customHeight="1">
      <c r="A144" s="39"/>
      <c r="B144" s="40"/>
      <c r="C144" s="229" t="s">
        <v>340</v>
      </c>
      <c r="D144" s="229" t="s">
        <v>234</v>
      </c>
      <c r="E144" s="230" t="s">
        <v>2870</v>
      </c>
      <c r="F144" s="231" t="s">
        <v>3179</v>
      </c>
      <c r="G144" s="232" t="s">
        <v>1982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455</v>
      </c>
    </row>
    <row r="145" s="2" customFormat="1" ht="16.5" customHeight="1">
      <c r="A145" s="39"/>
      <c r="B145" s="40"/>
      <c r="C145" s="229" t="s">
        <v>345</v>
      </c>
      <c r="D145" s="229" t="s">
        <v>234</v>
      </c>
      <c r="E145" s="230" t="s">
        <v>2872</v>
      </c>
      <c r="F145" s="231" t="s">
        <v>677</v>
      </c>
      <c r="G145" s="232" t="s">
        <v>1939</v>
      </c>
      <c r="H145" s="307"/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466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2810</v>
      </c>
      <c r="F146" s="227" t="s">
        <v>3393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SUM(P147:P159)</f>
        <v>0</v>
      </c>
      <c r="Q146" s="221"/>
      <c r="R146" s="222">
        <f>SUM(R147:R159)</f>
        <v>0</v>
      </c>
      <c r="S146" s="221"/>
      <c r="T146" s="223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232</v>
      </c>
      <c r="BK146" s="226">
        <f>SUM(BK147:BK159)</f>
        <v>0</v>
      </c>
    </row>
    <row r="147" s="2" customFormat="1" ht="16.5" customHeight="1">
      <c r="A147" s="39"/>
      <c r="B147" s="40"/>
      <c r="C147" s="229" t="s">
        <v>7</v>
      </c>
      <c r="D147" s="229" t="s">
        <v>234</v>
      </c>
      <c r="E147" s="230" t="s">
        <v>2874</v>
      </c>
      <c r="F147" s="231" t="s">
        <v>3395</v>
      </c>
      <c r="G147" s="232" t="s">
        <v>2228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480</v>
      </c>
    </row>
    <row r="148" s="2" customFormat="1" ht="16.5" customHeight="1">
      <c r="A148" s="39"/>
      <c r="B148" s="40"/>
      <c r="C148" s="229" t="s">
        <v>359</v>
      </c>
      <c r="D148" s="229" t="s">
        <v>234</v>
      </c>
      <c r="E148" s="230" t="s">
        <v>2876</v>
      </c>
      <c r="F148" s="231" t="s">
        <v>3397</v>
      </c>
      <c r="G148" s="232" t="s">
        <v>2228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491</v>
      </c>
    </row>
    <row r="149" s="2" customFormat="1" ht="44.25" customHeight="1">
      <c r="A149" s="39"/>
      <c r="B149" s="40"/>
      <c r="C149" s="229" t="s">
        <v>365</v>
      </c>
      <c r="D149" s="229" t="s">
        <v>234</v>
      </c>
      <c r="E149" s="230" t="s">
        <v>2878</v>
      </c>
      <c r="F149" s="231" t="s">
        <v>3399</v>
      </c>
      <c r="G149" s="232" t="s">
        <v>1982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500</v>
      </c>
    </row>
    <row r="150" s="2" customFormat="1" ht="16.5" customHeight="1">
      <c r="A150" s="39"/>
      <c r="B150" s="40"/>
      <c r="C150" s="229" t="s">
        <v>374</v>
      </c>
      <c r="D150" s="229" t="s">
        <v>234</v>
      </c>
      <c r="E150" s="230" t="s">
        <v>2953</v>
      </c>
      <c r="F150" s="231" t="s">
        <v>3401</v>
      </c>
      <c r="G150" s="232" t="s">
        <v>1049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509</v>
      </c>
    </row>
    <row r="151" s="2" customFormat="1" ht="16.5" customHeight="1">
      <c r="A151" s="39"/>
      <c r="B151" s="40"/>
      <c r="C151" s="229" t="s">
        <v>379</v>
      </c>
      <c r="D151" s="229" t="s">
        <v>234</v>
      </c>
      <c r="E151" s="230" t="s">
        <v>2955</v>
      </c>
      <c r="F151" s="231" t="s">
        <v>3403</v>
      </c>
      <c r="G151" s="232" t="s">
        <v>164</v>
      </c>
      <c r="H151" s="233">
        <v>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518</v>
      </c>
    </row>
    <row r="152" s="2" customFormat="1" ht="16.5" customHeight="1">
      <c r="A152" s="39"/>
      <c r="B152" s="40"/>
      <c r="C152" s="229" t="s">
        <v>384</v>
      </c>
      <c r="D152" s="229" t="s">
        <v>234</v>
      </c>
      <c r="E152" s="230" t="s">
        <v>2957</v>
      </c>
      <c r="F152" s="231" t="s">
        <v>3405</v>
      </c>
      <c r="G152" s="232" t="s">
        <v>1982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529</v>
      </c>
    </row>
    <row r="153" s="2" customFormat="1" ht="16.5" customHeight="1">
      <c r="A153" s="39"/>
      <c r="B153" s="40"/>
      <c r="C153" s="229" t="s">
        <v>389</v>
      </c>
      <c r="D153" s="229" t="s">
        <v>234</v>
      </c>
      <c r="E153" s="230" t="s">
        <v>4924</v>
      </c>
      <c r="F153" s="231" t="s">
        <v>3407</v>
      </c>
      <c r="G153" s="232" t="s">
        <v>2228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541</v>
      </c>
    </row>
    <row r="154" s="2" customFormat="1" ht="21.75" customHeight="1">
      <c r="A154" s="39"/>
      <c r="B154" s="40"/>
      <c r="C154" s="229" t="s">
        <v>395</v>
      </c>
      <c r="D154" s="229" t="s">
        <v>234</v>
      </c>
      <c r="E154" s="230" t="s">
        <v>4925</v>
      </c>
      <c r="F154" s="231" t="s">
        <v>3310</v>
      </c>
      <c r="G154" s="232" t="s">
        <v>1982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553</v>
      </c>
    </row>
    <row r="155" s="2" customFormat="1" ht="21.75" customHeight="1">
      <c r="A155" s="39"/>
      <c r="B155" s="40"/>
      <c r="C155" s="229" t="s">
        <v>401</v>
      </c>
      <c r="D155" s="229" t="s">
        <v>234</v>
      </c>
      <c r="E155" s="230" t="s">
        <v>4926</v>
      </c>
      <c r="F155" s="231" t="s">
        <v>3410</v>
      </c>
      <c r="G155" s="232" t="s">
        <v>1982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580</v>
      </c>
    </row>
    <row r="156" s="2" customFormat="1" ht="24.15" customHeight="1">
      <c r="A156" s="39"/>
      <c r="B156" s="40"/>
      <c r="C156" s="229" t="s">
        <v>405</v>
      </c>
      <c r="D156" s="229" t="s">
        <v>234</v>
      </c>
      <c r="E156" s="230" t="s">
        <v>4927</v>
      </c>
      <c r="F156" s="231" t="s">
        <v>3412</v>
      </c>
      <c r="G156" s="232" t="s">
        <v>1982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588</v>
      </c>
    </row>
    <row r="157" s="2" customFormat="1" ht="24.15" customHeight="1">
      <c r="A157" s="39"/>
      <c r="B157" s="40"/>
      <c r="C157" s="229" t="s">
        <v>409</v>
      </c>
      <c r="D157" s="229" t="s">
        <v>234</v>
      </c>
      <c r="E157" s="230" t="s">
        <v>4928</v>
      </c>
      <c r="F157" s="231" t="s">
        <v>3414</v>
      </c>
      <c r="G157" s="232" t="s">
        <v>1982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85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596</v>
      </c>
    </row>
    <row r="158" s="2" customFormat="1" ht="16.5" customHeight="1">
      <c r="A158" s="39"/>
      <c r="B158" s="40"/>
      <c r="C158" s="229" t="s">
        <v>417</v>
      </c>
      <c r="D158" s="229" t="s">
        <v>234</v>
      </c>
      <c r="E158" s="230" t="s">
        <v>4929</v>
      </c>
      <c r="F158" s="231" t="s">
        <v>4940</v>
      </c>
      <c r="G158" s="232" t="s">
        <v>1049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614</v>
      </c>
    </row>
    <row r="159" s="2" customFormat="1" ht="16.5" customHeight="1">
      <c r="A159" s="39"/>
      <c r="B159" s="40"/>
      <c r="C159" s="229" t="s">
        <v>422</v>
      </c>
      <c r="D159" s="229" t="s">
        <v>234</v>
      </c>
      <c r="E159" s="230" t="s">
        <v>4930</v>
      </c>
      <c r="F159" s="231" t="s">
        <v>3422</v>
      </c>
      <c r="G159" s="232" t="s">
        <v>1049</v>
      </c>
      <c r="H159" s="233">
        <v>36</v>
      </c>
      <c r="I159" s="234"/>
      <c r="J159" s="235">
        <f>ROUND(I159*H159,2)</f>
        <v>0</v>
      </c>
      <c r="K159" s="236"/>
      <c r="L159" s="45"/>
      <c r="M159" s="302" t="s">
        <v>1</v>
      </c>
      <c r="N159" s="303" t="s">
        <v>41</v>
      </c>
      <c r="O159" s="304"/>
      <c r="P159" s="305">
        <f>O159*H159</f>
        <v>0</v>
      </c>
      <c r="Q159" s="305">
        <v>0</v>
      </c>
      <c r="R159" s="305">
        <f>Q159*H159</f>
        <v>0</v>
      </c>
      <c r="S159" s="305">
        <v>0</v>
      </c>
      <c r="T159" s="30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624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Cxyov62/iD3ltNgBMj8yzgVcuh7fTpJw6jzCQOF1i5dZl/ODOYHlT9ZC+b0HH+QzpwQ5i9NhZTD+3O3CK/tjwA==" hashValue="tmw43mFbUNZ+cjopK/PQtucLFttjw0XioYfUMIz4TrVK5ScMZCxZQHIT6yKyh62nEP8eEs1q2sMkrsjLeSUdtw==" algorithmName="SHA-512" password="CC35"/>
  <autoFilter ref="C122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4941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ROUND((SUM(BE129:BE197)),  2)</f>
        <v>0</v>
      </c>
      <c r="G35" s="39"/>
      <c r="H35" s="39"/>
      <c r="I35" s="166">
        <v>0.20999999999999999</v>
      </c>
      <c r="J35" s="165">
        <f>ROUND(((SUM(BE129:BE197))*I35),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ROUND((SUM(BF129:BF197)),  2)</f>
        <v>0</v>
      </c>
      <c r="G36" s="39"/>
      <c r="H36" s="39"/>
      <c r="I36" s="166">
        <v>0.12</v>
      </c>
      <c r="J36" s="165">
        <f>ROUND(((SUM(BF129:BF197))*I36),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ROUND((SUM(BG129:BG197)),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ROUND((SUM(BH129:BH197)),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ROUND((SUM(BI129:BI197)),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4942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4943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4943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4943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4943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4943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4944</v>
      </c>
      <c r="E105" s="198"/>
      <c r="F105" s="198"/>
      <c r="G105" s="198"/>
      <c r="H105" s="198"/>
      <c r="I105" s="198"/>
      <c r="J105" s="199">
        <f>J154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4943</v>
      </c>
      <c r="E106" s="198"/>
      <c r="F106" s="198"/>
      <c r="G106" s="198"/>
      <c r="H106" s="198"/>
      <c r="I106" s="198"/>
      <c r="J106" s="199">
        <f>J166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4943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217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4164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D.1.4.6 - Měření a regulace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19. 3. 2025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30</v>
      </c>
      <c r="J125" s="37" t="str">
        <f>E23</f>
        <v>AGP nova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QSB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218</v>
      </c>
      <c r="D128" s="204" t="s">
        <v>61</v>
      </c>
      <c r="E128" s="204" t="s">
        <v>57</v>
      </c>
      <c r="F128" s="204" t="s">
        <v>58</v>
      </c>
      <c r="G128" s="204" t="s">
        <v>219</v>
      </c>
      <c r="H128" s="204" t="s">
        <v>220</v>
      </c>
      <c r="I128" s="204" t="s">
        <v>221</v>
      </c>
      <c r="J128" s="205" t="s">
        <v>193</v>
      </c>
      <c r="K128" s="206" t="s">
        <v>222</v>
      </c>
      <c r="L128" s="207"/>
      <c r="M128" s="101" t="s">
        <v>1</v>
      </c>
      <c r="N128" s="102" t="s">
        <v>40</v>
      </c>
      <c r="O128" s="102" t="s">
        <v>223</v>
      </c>
      <c r="P128" s="102" t="s">
        <v>224</v>
      </c>
      <c r="Q128" s="102" t="s">
        <v>225</v>
      </c>
      <c r="R128" s="102" t="s">
        <v>226</v>
      </c>
      <c r="S128" s="102" t="s">
        <v>227</v>
      </c>
      <c r="T128" s="103" t="s">
        <v>228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229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195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4945</v>
      </c>
      <c r="F130" s="216" t="s">
        <v>4946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P131+P143+P147+P150+P153+P166+P186</f>
        <v>0</v>
      </c>
      <c r="Q130" s="221"/>
      <c r="R130" s="222">
        <f>R131+R143+R147+R150+R153+R166+R186</f>
        <v>0</v>
      </c>
      <c r="S130" s="221"/>
      <c r="T130" s="223">
        <f>T131+T143+T147+T150+T153+T166+T186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75</v>
      </c>
      <c r="AU130" s="225" t="s">
        <v>76</v>
      </c>
      <c r="AY130" s="224" t="s">
        <v>232</v>
      </c>
      <c r="BK130" s="226">
        <f>BK131+BK143+BK147+BK150+BK153+BK166+BK186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1846</v>
      </c>
      <c r="F131" s="227" t="s">
        <v>2253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SUM(P132:P142)</f>
        <v>0</v>
      </c>
      <c r="Q131" s="221"/>
      <c r="R131" s="222">
        <f>SUM(R132:R142)</f>
        <v>0</v>
      </c>
      <c r="S131" s="221"/>
      <c r="T131" s="223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75</v>
      </c>
      <c r="AU131" s="225" t="s">
        <v>83</v>
      </c>
      <c r="AY131" s="224" t="s">
        <v>232</v>
      </c>
      <c r="BK131" s="226">
        <f>SUM(BK132:BK142)</f>
        <v>0</v>
      </c>
    </row>
    <row r="132" s="2" customFormat="1" ht="33" customHeight="1">
      <c r="A132" s="39"/>
      <c r="B132" s="40"/>
      <c r="C132" s="229" t="s">
        <v>83</v>
      </c>
      <c r="D132" s="229" t="s">
        <v>234</v>
      </c>
      <c r="E132" s="230" t="s">
        <v>3225</v>
      </c>
      <c r="F132" s="231" t="s">
        <v>4947</v>
      </c>
      <c r="G132" s="232" t="s">
        <v>1049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85</v>
      </c>
    </row>
    <row r="133" s="2" customFormat="1" ht="24.15" customHeight="1">
      <c r="A133" s="39"/>
      <c r="B133" s="40"/>
      <c r="C133" s="229" t="s">
        <v>85</v>
      </c>
      <c r="D133" s="229" t="s">
        <v>234</v>
      </c>
      <c r="E133" s="230" t="s">
        <v>3227</v>
      </c>
      <c r="F133" s="231" t="s">
        <v>4948</v>
      </c>
      <c r="G133" s="232" t="s">
        <v>1049</v>
      </c>
      <c r="H133" s="233">
        <v>6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237</v>
      </c>
    </row>
    <row r="134" s="2" customFormat="1" ht="16.5" customHeight="1">
      <c r="A134" s="39"/>
      <c r="B134" s="40"/>
      <c r="C134" s="229" t="s">
        <v>244</v>
      </c>
      <c r="D134" s="229" t="s">
        <v>234</v>
      </c>
      <c r="E134" s="230" t="s">
        <v>3229</v>
      </c>
      <c r="F134" s="231" t="s">
        <v>4949</v>
      </c>
      <c r="G134" s="232" t="s">
        <v>1049</v>
      </c>
      <c r="H134" s="233">
        <v>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259</v>
      </c>
    </row>
    <row r="135" s="2" customFormat="1" ht="37.8" customHeight="1">
      <c r="A135" s="39"/>
      <c r="B135" s="40"/>
      <c r="C135" s="229" t="s">
        <v>237</v>
      </c>
      <c r="D135" s="229" t="s">
        <v>234</v>
      </c>
      <c r="E135" s="230" t="s">
        <v>3231</v>
      </c>
      <c r="F135" s="231" t="s">
        <v>4950</v>
      </c>
      <c r="G135" s="232" t="s">
        <v>1049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273</v>
      </c>
    </row>
    <row r="136" s="2" customFormat="1" ht="33" customHeight="1">
      <c r="A136" s="39"/>
      <c r="B136" s="40"/>
      <c r="C136" s="229" t="s">
        <v>252</v>
      </c>
      <c r="D136" s="229" t="s">
        <v>234</v>
      </c>
      <c r="E136" s="230" t="s">
        <v>3233</v>
      </c>
      <c r="F136" s="231" t="s">
        <v>4951</v>
      </c>
      <c r="G136" s="232" t="s">
        <v>1049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285</v>
      </c>
    </row>
    <row r="137" s="2" customFormat="1" ht="21.75" customHeight="1">
      <c r="A137" s="39"/>
      <c r="B137" s="40"/>
      <c r="C137" s="229" t="s">
        <v>259</v>
      </c>
      <c r="D137" s="229" t="s">
        <v>234</v>
      </c>
      <c r="E137" s="230" t="s">
        <v>3235</v>
      </c>
      <c r="F137" s="231" t="s">
        <v>4952</v>
      </c>
      <c r="G137" s="232" t="s">
        <v>1049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8</v>
      </c>
    </row>
    <row r="138" s="2" customFormat="1" ht="16.5" customHeight="1">
      <c r="A138" s="39"/>
      <c r="B138" s="40"/>
      <c r="C138" s="229" t="s">
        <v>267</v>
      </c>
      <c r="D138" s="229" t="s">
        <v>234</v>
      </c>
      <c r="E138" s="230" t="s">
        <v>3237</v>
      </c>
      <c r="F138" s="231" t="s">
        <v>4953</v>
      </c>
      <c r="G138" s="232" t="s">
        <v>1049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311</v>
      </c>
    </row>
    <row r="139" s="2" customFormat="1" ht="16.5" customHeight="1">
      <c r="A139" s="39"/>
      <c r="B139" s="40"/>
      <c r="C139" s="229" t="s">
        <v>273</v>
      </c>
      <c r="D139" s="229" t="s">
        <v>234</v>
      </c>
      <c r="E139" s="230" t="s">
        <v>3239</v>
      </c>
      <c r="F139" s="231" t="s">
        <v>4954</v>
      </c>
      <c r="G139" s="232" t="s">
        <v>1049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321</v>
      </c>
    </row>
    <row r="140" s="2" customFormat="1" ht="16.5" customHeight="1">
      <c r="A140" s="39"/>
      <c r="B140" s="40"/>
      <c r="C140" s="229" t="s">
        <v>281</v>
      </c>
      <c r="D140" s="229" t="s">
        <v>234</v>
      </c>
      <c r="E140" s="230" t="s">
        <v>3241</v>
      </c>
      <c r="F140" s="231" t="s">
        <v>4955</v>
      </c>
      <c r="G140" s="232" t="s">
        <v>1049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332</v>
      </c>
    </row>
    <row r="141" s="2" customFormat="1" ht="24.15" customHeight="1">
      <c r="A141" s="39"/>
      <c r="B141" s="40"/>
      <c r="C141" s="229" t="s">
        <v>285</v>
      </c>
      <c r="D141" s="229" t="s">
        <v>234</v>
      </c>
      <c r="E141" s="230" t="s">
        <v>3243</v>
      </c>
      <c r="F141" s="231" t="s">
        <v>4956</v>
      </c>
      <c r="G141" s="232" t="s">
        <v>1049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345</v>
      </c>
    </row>
    <row r="142" s="2" customFormat="1" ht="37.8" customHeight="1">
      <c r="A142" s="39"/>
      <c r="B142" s="40"/>
      <c r="C142" s="229" t="s">
        <v>290</v>
      </c>
      <c r="D142" s="229" t="s">
        <v>234</v>
      </c>
      <c r="E142" s="230" t="s">
        <v>3245</v>
      </c>
      <c r="F142" s="231" t="s">
        <v>4957</v>
      </c>
      <c r="G142" s="232" t="s">
        <v>1049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359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1846</v>
      </c>
      <c r="F143" s="227" t="s">
        <v>2253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SUM(P144:P146)</f>
        <v>0</v>
      </c>
      <c r="Q143" s="221"/>
      <c r="R143" s="222">
        <f>SUM(R144:R146)</f>
        <v>0</v>
      </c>
      <c r="S143" s="221"/>
      <c r="T143" s="22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75</v>
      </c>
      <c r="AU143" s="225" t="s">
        <v>83</v>
      </c>
      <c r="AY143" s="224" t="s">
        <v>232</v>
      </c>
      <c r="BK143" s="226">
        <f>SUM(BK144:BK146)</f>
        <v>0</v>
      </c>
    </row>
    <row r="144" s="2" customFormat="1" ht="24.15" customHeight="1">
      <c r="A144" s="39"/>
      <c r="B144" s="40"/>
      <c r="C144" s="229" t="s">
        <v>8</v>
      </c>
      <c r="D144" s="229" t="s">
        <v>234</v>
      </c>
      <c r="E144" s="230" t="s">
        <v>3247</v>
      </c>
      <c r="F144" s="231" t="s">
        <v>4958</v>
      </c>
      <c r="G144" s="232" t="s">
        <v>1049</v>
      </c>
      <c r="H144" s="233">
        <v>13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374</v>
      </c>
    </row>
    <row r="145" s="2" customFormat="1" ht="37.8" customHeight="1">
      <c r="A145" s="39"/>
      <c r="B145" s="40"/>
      <c r="C145" s="229" t="s">
        <v>302</v>
      </c>
      <c r="D145" s="229" t="s">
        <v>234</v>
      </c>
      <c r="E145" s="230" t="s">
        <v>3249</v>
      </c>
      <c r="F145" s="231" t="s">
        <v>4959</v>
      </c>
      <c r="G145" s="232" t="s">
        <v>1049</v>
      </c>
      <c r="H145" s="233">
        <v>13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384</v>
      </c>
    </row>
    <row r="146" s="2" customFormat="1" ht="33" customHeight="1">
      <c r="A146" s="39"/>
      <c r="B146" s="40"/>
      <c r="C146" s="229" t="s">
        <v>311</v>
      </c>
      <c r="D146" s="229" t="s">
        <v>234</v>
      </c>
      <c r="E146" s="230" t="s">
        <v>3251</v>
      </c>
      <c r="F146" s="231" t="s">
        <v>4960</v>
      </c>
      <c r="G146" s="232" t="s">
        <v>1049</v>
      </c>
      <c r="H146" s="233">
        <v>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395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1846</v>
      </c>
      <c r="F147" s="227" t="s">
        <v>2253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SUM(P148:P149)</f>
        <v>0</v>
      </c>
      <c r="Q147" s="221"/>
      <c r="R147" s="222">
        <f>SUM(R148:R149)</f>
        <v>0</v>
      </c>
      <c r="S147" s="221"/>
      <c r="T147" s="22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83</v>
      </c>
      <c r="AY147" s="224" t="s">
        <v>232</v>
      </c>
      <c r="BK147" s="226">
        <f>SUM(BK148:BK149)</f>
        <v>0</v>
      </c>
    </row>
    <row r="148" s="2" customFormat="1" ht="49.05" customHeight="1">
      <c r="A148" s="39"/>
      <c r="B148" s="40"/>
      <c r="C148" s="229" t="s">
        <v>316</v>
      </c>
      <c r="D148" s="229" t="s">
        <v>234</v>
      </c>
      <c r="E148" s="230" t="s">
        <v>3253</v>
      </c>
      <c r="F148" s="231" t="s">
        <v>4961</v>
      </c>
      <c r="G148" s="232" t="s">
        <v>1049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405</v>
      </c>
    </row>
    <row r="149" s="2" customFormat="1" ht="49.05" customHeight="1">
      <c r="A149" s="39"/>
      <c r="B149" s="40"/>
      <c r="C149" s="229" t="s">
        <v>321</v>
      </c>
      <c r="D149" s="229" t="s">
        <v>234</v>
      </c>
      <c r="E149" s="230" t="s">
        <v>3255</v>
      </c>
      <c r="F149" s="231" t="s">
        <v>4962</v>
      </c>
      <c r="G149" s="232" t="s">
        <v>1049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417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1846</v>
      </c>
      <c r="F150" s="227" t="s">
        <v>2253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SUM(P151:P152)</f>
        <v>0</v>
      </c>
      <c r="Q150" s="221"/>
      <c r="R150" s="222">
        <f>SUM(R151:R152)</f>
        <v>0</v>
      </c>
      <c r="S150" s="221"/>
      <c r="T150" s="22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85</v>
      </c>
      <c r="AT150" s="225" t="s">
        <v>75</v>
      </c>
      <c r="AU150" s="225" t="s">
        <v>83</v>
      </c>
      <c r="AY150" s="224" t="s">
        <v>232</v>
      </c>
      <c r="BK150" s="226">
        <f>SUM(BK151:BK152)</f>
        <v>0</v>
      </c>
    </row>
    <row r="151" s="2" customFormat="1" ht="76.35" customHeight="1">
      <c r="A151" s="39"/>
      <c r="B151" s="40"/>
      <c r="C151" s="229" t="s">
        <v>326</v>
      </c>
      <c r="D151" s="229" t="s">
        <v>234</v>
      </c>
      <c r="E151" s="230" t="s">
        <v>3257</v>
      </c>
      <c r="F151" s="231" t="s">
        <v>4963</v>
      </c>
      <c r="G151" s="232" t="s">
        <v>1049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429</v>
      </c>
    </row>
    <row r="152" s="2" customFormat="1" ht="66.75" customHeight="1">
      <c r="A152" s="39"/>
      <c r="B152" s="40"/>
      <c r="C152" s="229" t="s">
        <v>332</v>
      </c>
      <c r="D152" s="229" t="s">
        <v>234</v>
      </c>
      <c r="E152" s="230" t="s">
        <v>3258</v>
      </c>
      <c r="F152" s="231" t="s">
        <v>4964</v>
      </c>
      <c r="G152" s="232" t="s">
        <v>1049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444</v>
      </c>
    </row>
    <row r="153" s="12" customFormat="1" ht="22.8" customHeight="1">
      <c r="A153" s="12"/>
      <c r="B153" s="213"/>
      <c r="C153" s="214"/>
      <c r="D153" s="215" t="s">
        <v>75</v>
      </c>
      <c r="E153" s="227" t="s">
        <v>1846</v>
      </c>
      <c r="F153" s="227" t="s">
        <v>2253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</f>
        <v>0</v>
      </c>
      <c r="Q153" s="221"/>
      <c r="R153" s="222">
        <f>R154</f>
        <v>0</v>
      </c>
      <c r="S153" s="221"/>
      <c r="T153" s="22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75</v>
      </c>
      <c r="AU153" s="225" t="s">
        <v>83</v>
      </c>
      <c r="AY153" s="224" t="s">
        <v>232</v>
      </c>
      <c r="BK153" s="226">
        <f>BK154</f>
        <v>0</v>
      </c>
    </row>
    <row r="154" s="12" customFormat="1" ht="20.88" customHeight="1">
      <c r="A154" s="12"/>
      <c r="B154" s="213"/>
      <c r="C154" s="214"/>
      <c r="D154" s="215" t="s">
        <v>75</v>
      </c>
      <c r="E154" s="227" t="s">
        <v>2810</v>
      </c>
      <c r="F154" s="227" t="s">
        <v>4965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SUM(P155:P165)</f>
        <v>0</v>
      </c>
      <c r="Q154" s="221"/>
      <c r="R154" s="222">
        <f>SUM(R155:R165)</f>
        <v>0</v>
      </c>
      <c r="S154" s="221"/>
      <c r="T154" s="22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75</v>
      </c>
      <c r="AU154" s="225" t="s">
        <v>85</v>
      </c>
      <c r="AY154" s="224" t="s">
        <v>232</v>
      </c>
      <c r="BK154" s="226">
        <f>SUM(BK155:BK165)</f>
        <v>0</v>
      </c>
    </row>
    <row r="155" s="2" customFormat="1" ht="66.75" customHeight="1">
      <c r="A155" s="39"/>
      <c r="B155" s="40"/>
      <c r="C155" s="229" t="s">
        <v>340</v>
      </c>
      <c r="D155" s="229" t="s">
        <v>234</v>
      </c>
      <c r="E155" s="230" t="s">
        <v>3259</v>
      </c>
      <c r="F155" s="231" t="s">
        <v>4966</v>
      </c>
      <c r="G155" s="232" t="s">
        <v>1049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244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455</v>
      </c>
    </row>
    <row r="156" s="2" customFormat="1" ht="16.5" customHeight="1">
      <c r="A156" s="39"/>
      <c r="B156" s="40"/>
      <c r="C156" s="229" t="s">
        <v>345</v>
      </c>
      <c r="D156" s="229" t="s">
        <v>234</v>
      </c>
      <c r="E156" s="230" t="s">
        <v>3261</v>
      </c>
      <c r="F156" s="231" t="s">
        <v>4967</v>
      </c>
      <c r="G156" s="232" t="s">
        <v>1049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244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466</v>
      </c>
    </row>
    <row r="157" s="2" customFormat="1" ht="24.15" customHeight="1">
      <c r="A157" s="39"/>
      <c r="B157" s="40"/>
      <c r="C157" s="229" t="s">
        <v>7</v>
      </c>
      <c r="D157" s="229" t="s">
        <v>234</v>
      </c>
      <c r="E157" s="230" t="s">
        <v>3263</v>
      </c>
      <c r="F157" s="231" t="s">
        <v>4968</v>
      </c>
      <c r="G157" s="232" t="s">
        <v>1049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321</v>
      </c>
      <c r="AT157" s="241" t="s">
        <v>234</v>
      </c>
      <c r="AU157" s="241" t="s">
        <v>244</v>
      </c>
      <c r="AY157" s="18" t="s">
        <v>232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321</v>
      </c>
      <c r="BM157" s="241" t="s">
        <v>480</v>
      </c>
    </row>
    <row r="158" s="2" customFormat="1" ht="16.5" customHeight="1">
      <c r="A158" s="39"/>
      <c r="B158" s="40"/>
      <c r="C158" s="229" t="s">
        <v>359</v>
      </c>
      <c r="D158" s="229" t="s">
        <v>234</v>
      </c>
      <c r="E158" s="230" t="s">
        <v>3265</v>
      </c>
      <c r="F158" s="231" t="s">
        <v>4969</v>
      </c>
      <c r="G158" s="232" t="s">
        <v>1049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244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491</v>
      </c>
    </row>
    <row r="159" s="2" customFormat="1" ht="16.5" customHeight="1">
      <c r="A159" s="39"/>
      <c r="B159" s="40"/>
      <c r="C159" s="229" t="s">
        <v>365</v>
      </c>
      <c r="D159" s="229" t="s">
        <v>234</v>
      </c>
      <c r="E159" s="230" t="s">
        <v>3267</v>
      </c>
      <c r="F159" s="231" t="s">
        <v>4970</v>
      </c>
      <c r="G159" s="232" t="s">
        <v>1049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244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500</v>
      </c>
    </row>
    <row r="160" s="2" customFormat="1" ht="21.75" customHeight="1">
      <c r="A160" s="39"/>
      <c r="B160" s="40"/>
      <c r="C160" s="229" t="s">
        <v>374</v>
      </c>
      <c r="D160" s="229" t="s">
        <v>234</v>
      </c>
      <c r="E160" s="230" t="s">
        <v>3269</v>
      </c>
      <c r="F160" s="231" t="s">
        <v>4971</v>
      </c>
      <c r="G160" s="232" t="s">
        <v>1049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244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509</v>
      </c>
    </row>
    <row r="161" s="2" customFormat="1" ht="16.5" customHeight="1">
      <c r="A161" s="39"/>
      <c r="B161" s="40"/>
      <c r="C161" s="229" t="s">
        <v>379</v>
      </c>
      <c r="D161" s="229" t="s">
        <v>234</v>
      </c>
      <c r="E161" s="230" t="s">
        <v>3271</v>
      </c>
      <c r="F161" s="231" t="s">
        <v>4972</v>
      </c>
      <c r="G161" s="232" t="s">
        <v>1049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244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518</v>
      </c>
    </row>
    <row r="162" s="2" customFormat="1" ht="24.15" customHeight="1">
      <c r="A162" s="39"/>
      <c r="B162" s="40"/>
      <c r="C162" s="229" t="s">
        <v>384</v>
      </c>
      <c r="D162" s="229" t="s">
        <v>234</v>
      </c>
      <c r="E162" s="230" t="s">
        <v>3273</v>
      </c>
      <c r="F162" s="231" t="s">
        <v>4973</v>
      </c>
      <c r="G162" s="232" t="s">
        <v>1049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244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529</v>
      </c>
    </row>
    <row r="163" s="2" customFormat="1" ht="21.75" customHeight="1">
      <c r="A163" s="39"/>
      <c r="B163" s="40"/>
      <c r="C163" s="229" t="s">
        <v>389</v>
      </c>
      <c r="D163" s="229" t="s">
        <v>234</v>
      </c>
      <c r="E163" s="230" t="s">
        <v>3275</v>
      </c>
      <c r="F163" s="231" t="s">
        <v>4974</v>
      </c>
      <c r="G163" s="232" t="s">
        <v>1049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244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541</v>
      </c>
    </row>
    <row r="164" s="2" customFormat="1" ht="21.75" customHeight="1">
      <c r="A164" s="39"/>
      <c r="B164" s="40"/>
      <c r="C164" s="229" t="s">
        <v>395</v>
      </c>
      <c r="D164" s="229" t="s">
        <v>234</v>
      </c>
      <c r="E164" s="230" t="s">
        <v>3277</v>
      </c>
      <c r="F164" s="231" t="s">
        <v>4975</v>
      </c>
      <c r="G164" s="232" t="s">
        <v>1049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244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553</v>
      </c>
    </row>
    <row r="165" s="2" customFormat="1" ht="21.75" customHeight="1">
      <c r="A165" s="39"/>
      <c r="B165" s="40"/>
      <c r="C165" s="229" t="s">
        <v>401</v>
      </c>
      <c r="D165" s="229" t="s">
        <v>234</v>
      </c>
      <c r="E165" s="230" t="s">
        <v>3279</v>
      </c>
      <c r="F165" s="231" t="s">
        <v>4976</v>
      </c>
      <c r="G165" s="232" t="s">
        <v>1049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321</v>
      </c>
      <c r="AT165" s="241" t="s">
        <v>234</v>
      </c>
      <c r="AU165" s="241" t="s">
        <v>244</v>
      </c>
      <c r="AY165" s="18" t="s">
        <v>232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321</v>
      </c>
      <c r="BM165" s="241" t="s">
        <v>580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1846</v>
      </c>
      <c r="F166" s="227" t="s">
        <v>2253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SUM(P167:P185)</f>
        <v>0</v>
      </c>
      <c r="Q166" s="221"/>
      <c r="R166" s="222">
        <f>SUM(R167:R185)</f>
        <v>0</v>
      </c>
      <c r="S166" s="221"/>
      <c r="T166" s="223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85</v>
      </c>
      <c r="AT166" s="225" t="s">
        <v>75</v>
      </c>
      <c r="AU166" s="225" t="s">
        <v>83</v>
      </c>
      <c r="AY166" s="224" t="s">
        <v>232</v>
      </c>
      <c r="BK166" s="226">
        <f>SUM(BK167:BK185)</f>
        <v>0</v>
      </c>
    </row>
    <row r="167" s="2" customFormat="1" ht="16.5" customHeight="1">
      <c r="A167" s="39"/>
      <c r="B167" s="40"/>
      <c r="C167" s="229" t="s">
        <v>405</v>
      </c>
      <c r="D167" s="229" t="s">
        <v>234</v>
      </c>
      <c r="E167" s="230" t="s">
        <v>3281</v>
      </c>
      <c r="F167" s="231" t="s">
        <v>4977</v>
      </c>
      <c r="G167" s="232" t="s">
        <v>164</v>
      </c>
      <c r="H167" s="233">
        <v>380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321</v>
      </c>
      <c r="AT167" s="241" t="s">
        <v>234</v>
      </c>
      <c r="AU167" s="241" t="s">
        <v>85</v>
      </c>
      <c r="AY167" s="18" t="s">
        <v>232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321</v>
      </c>
      <c r="BM167" s="241" t="s">
        <v>588</v>
      </c>
    </row>
    <row r="168" s="2" customFormat="1" ht="16.5" customHeight="1">
      <c r="A168" s="39"/>
      <c r="B168" s="40"/>
      <c r="C168" s="229" t="s">
        <v>409</v>
      </c>
      <c r="D168" s="229" t="s">
        <v>234</v>
      </c>
      <c r="E168" s="230" t="s">
        <v>3283</v>
      </c>
      <c r="F168" s="231" t="s">
        <v>4978</v>
      </c>
      <c r="G168" s="232" t="s">
        <v>164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596</v>
      </c>
    </row>
    <row r="169" s="2" customFormat="1" ht="21.75" customHeight="1">
      <c r="A169" s="39"/>
      <c r="B169" s="40"/>
      <c r="C169" s="229" t="s">
        <v>417</v>
      </c>
      <c r="D169" s="229" t="s">
        <v>234</v>
      </c>
      <c r="E169" s="230" t="s">
        <v>3285</v>
      </c>
      <c r="F169" s="231" t="s">
        <v>4979</v>
      </c>
      <c r="G169" s="232" t="s">
        <v>164</v>
      </c>
      <c r="H169" s="233">
        <v>620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321</v>
      </c>
      <c r="AT169" s="241" t="s">
        <v>234</v>
      </c>
      <c r="AU169" s="241" t="s">
        <v>85</v>
      </c>
      <c r="AY169" s="18" t="s">
        <v>232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321</v>
      </c>
      <c r="BM169" s="241" t="s">
        <v>614</v>
      </c>
    </row>
    <row r="170" s="2" customFormat="1" ht="21.75" customHeight="1">
      <c r="A170" s="39"/>
      <c r="B170" s="40"/>
      <c r="C170" s="229" t="s">
        <v>422</v>
      </c>
      <c r="D170" s="229" t="s">
        <v>234</v>
      </c>
      <c r="E170" s="230" t="s">
        <v>3287</v>
      </c>
      <c r="F170" s="231" t="s">
        <v>4980</v>
      </c>
      <c r="G170" s="232" t="s">
        <v>164</v>
      </c>
      <c r="H170" s="233">
        <v>200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624</v>
      </c>
    </row>
    <row r="171" s="2" customFormat="1" ht="24.15" customHeight="1">
      <c r="A171" s="39"/>
      <c r="B171" s="40"/>
      <c r="C171" s="229" t="s">
        <v>429</v>
      </c>
      <c r="D171" s="229" t="s">
        <v>234</v>
      </c>
      <c r="E171" s="230" t="s">
        <v>3289</v>
      </c>
      <c r="F171" s="231" t="s">
        <v>4981</v>
      </c>
      <c r="G171" s="232" t="s">
        <v>164</v>
      </c>
      <c r="H171" s="233">
        <v>30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321</v>
      </c>
      <c r="AT171" s="241" t="s">
        <v>234</v>
      </c>
      <c r="AU171" s="241" t="s">
        <v>85</v>
      </c>
      <c r="AY171" s="18" t="s">
        <v>232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321</v>
      </c>
      <c r="BM171" s="241" t="s">
        <v>633</v>
      </c>
    </row>
    <row r="172" s="2" customFormat="1" ht="24.15" customHeight="1">
      <c r="A172" s="39"/>
      <c r="B172" s="40"/>
      <c r="C172" s="229" t="s">
        <v>436</v>
      </c>
      <c r="D172" s="229" t="s">
        <v>234</v>
      </c>
      <c r="E172" s="230" t="s">
        <v>3291</v>
      </c>
      <c r="F172" s="231" t="s">
        <v>4982</v>
      </c>
      <c r="G172" s="232" t="s">
        <v>164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642</v>
      </c>
    </row>
    <row r="173" s="2" customFormat="1" ht="37.8" customHeight="1">
      <c r="A173" s="39"/>
      <c r="B173" s="40"/>
      <c r="C173" s="229" t="s">
        <v>444</v>
      </c>
      <c r="D173" s="229" t="s">
        <v>234</v>
      </c>
      <c r="E173" s="230" t="s">
        <v>3293</v>
      </c>
      <c r="F173" s="231" t="s">
        <v>4983</v>
      </c>
      <c r="G173" s="232" t="s">
        <v>1049</v>
      </c>
      <c r="H173" s="233">
        <v>100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321</v>
      </c>
      <c r="AT173" s="241" t="s">
        <v>234</v>
      </c>
      <c r="AU173" s="241" t="s">
        <v>85</v>
      </c>
      <c r="AY173" s="18" t="s">
        <v>232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321</v>
      </c>
      <c r="BM173" s="241" t="s">
        <v>654</v>
      </c>
    </row>
    <row r="174" s="2" customFormat="1" ht="21.75" customHeight="1">
      <c r="A174" s="39"/>
      <c r="B174" s="40"/>
      <c r="C174" s="229" t="s">
        <v>450</v>
      </c>
      <c r="D174" s="229" t="s">
        <v>234</v>
      </c>
      <c r="E174" s="230" t="s">
        <v>3294</v>
      </c>
      <c r="F174" s="231" t="s">
        <v>4984</v>
      </c>
      <c r="G174" s="232" t="s">
        <v>164</v>
      </c>
      <c r="H174" s="233">
        <v>20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662</v>
      </c>
    </row>
    <row r="175" s="2" customFormat="1" ht="33" customHeight="1">
      <c r="A175" s="39"/>
      <c r="B175" s="40"/>
      <c r="C175" s="229" t="s">
        <v>455</v>
      </c>
      <c r="D175" s="229" t="s">
        <v>234</v>
      </c>
      <c r="E175" s="230" t="s">
        <v>3296</v>
      </c>
      <c r="F175" s="231" t="s">
        <v>4985</v>
      </c>
      <c r="G175" s="232" t="s">
        <v>164</v>
      </c>
      <c r="H175" s="233">
        <v>100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321</v>
      </c>
      <c r="AT175" s="241" t="s">
        <v>234</v>
      </c>
      <c r="AU175" s="241" t="s">
        <v>85</v>
      </c>
      <c r="AY175" s="18" t="s">
        <v>232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321</v>
      </c>
      <c r="BM175" s="241" t="s">
        <v>671</v>
      </c>
    </row>
    <row r="176" s="2" customFormat="1" ht="33" customHeight="1">
      <c r="A176" s="39"/>
      <c r="B176" s="40"/>
      <c r="C176" s="229" t="s">
        <v>460</v>
      </c>
      <c r="D176" s="229" t="s">
        <v>234</v>
      </c>
      <c r="E176" s="230" t="s">
        <v>3298</v>
      </c>
      <c r="F176" s="231" t="s">
        <v>4986</v>
      </c>
      <c r="G176" s="232" t="s">
        <v>164</v>
      </c>
      <c r="H176" s="233">
        <v>10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686</v>
      </c>
    </row>
    <row r="177" s="2" customFormat="1" ht="24.15" customHeight="1">
      <c r="A177" s="39"/>
      <c r="B177" s="40"/>
      <c r="C177" s="229" t="s">
        <v>466</v>
      </c>
      <c r="D177" s="229" t="s">
        <v>234</v>
      </c>
      <c r="E177" s="230" t="s">
        <v>3300</v>
      </c>
      <c r="F177" s="231" t="s">
        <v>4987</v>
      </c>
      <c r="G177" s="232" t="s">
        <v>164</v>
      </c>
      <c r="H177" s="233">
        <v>60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321</v>
      </c>
      <c r="AT177" s="241" t="s">
        <v>234</v>
      </c>
      <c r="AU177" s="241" t="s">
        <v>85</v>
      </c>
      <c r="AY177" s="18" t="s">
        <v>232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321</v>
      </c>
      <c r="BM177" s="241" t="s">
        <v>697</v>
      </c>
    </row>
    <row r="178" s="2" customFormat="1" ht="24.15" customHeight="1">
      <c r="A178" s="39"/>
      <c r="B178" s="40"/>
      <c r="C178" s="229" t="s">
        <v>475</v>
      </c>
      <c r="D178" s="229" t="s">
        <v>234</v>
      </c>
      <c r="E178" s="230" t="s">
        <v>3302</v>
      </c>
      <c r="F178" s="231" t="s">
        <v>4988</v>
      </c>
      <c r="G178" s="232" t="s">
        <v>164</v>
      </c>
      <c r="H178" s="233">
        <v>60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706</v>
      </c>
    </row>
    <row r="179" s="2" customFormat="1" ht="37.8" customHeight="1">
      <c r="A179" s="39"/>
      <c r="B179" s="40"/>
      <c r="C179" s="229" t="s">
        <v>480</v>
      </c>
      <c r="D179" s="229" t="s">
        <v>234</v>
      </c>
      <c r="E179" s="230" t="s">
        <v>3303</v>
      </c>
      <c r="F179" s="231" t="s">
        <v>4989</v>
      </c>
      <c r="G179" s="232" t="s">
        <v>164</v>
      </c>
      <c r="H179" s="233">
        <v>120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321</v>
      </c>
      <c r="AT179" s="241" t="s">
        <v>234</v>
      </c>
      <c r="AU179" s="241" t="s">
        <v>85</v>
      </c>
      <c r="AY179" s="18" t="s">
        <v>232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321</v>
      </c>
      <c r="BM179" s="241" t="s">
        <v>716</v>
      </c>
    </row>
    <row r="180" s="2" customFormat="1" ht="37.8" customHeight="1">
      <c r="A180" s="39"/>
      <c r="B180" s="40"/>
      <c r="C180" s="229" t="s">
        <v>484</v>
      </c>
      <c r="D180" s="229" t="s">
        <v>234</v>
      </c>
      <c r="E180" s="230" t="s">
        <v>3305</v>
      </c>
      <c r="F180" s="231" t="s">
        <v>4990</v>
      </c>
      <c r="G180" s="232" t="s">
        <v>164</v>
      </c>
      <c r="H180" s="233">
        <v>10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724</v>
      </c>
    </row>
    <row r="181" s="2" customFormat="1" ht="24.15" customHeight="1">
      <c r="A181" s="39"/>
      <c r="B181" s="40"/>
      <c r="C181" s="229" t="s">
        <v>491</v>
      </c>
      <c r="D181" s="229" t="s">
        <v>234</v>
      </c>
      <c r="E181" s="230" t="s">
        <v>3307</v>
      </c>
      <c r="F181" s="231" t="s">
        <v>4991</v>
      </c>
      <c r="G181" s="232" t="s">
        <v>1049</v>
      </c>
      <c r="H181" s="233">
        <v>20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321</v>
      </c>
      <c r="AT181" s="241" t="s">
        <v>234</v>
      </c>
      <c r="AU181" s="241" t="s">
        <v>85</v>
      </c>
      <c r="AY181" s="18" t="s">
        <v>232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321</v>
      </c>
      <c r="BM181" s="241" t="s">
        <v>734</v>
      </c>
    </row>
    <row r="182" s="2" customFormat="1" ht="24.15" customHeight="1">
      <c r="A182" s="39"/>
      <c r="B182" s="40"/>
      <c r="C182" s="229" t="s">
        <v>495</v>
      </c>
      <c r="D182" s="229" t="s">
        <v>234</v>
      </c>
      <c r="E182" s="230" t="s">
        <v>3309</v>
      </c>
      <c r="F182" s="231" t="s">
        <v>4992</v>
      </c>
      <c r="G182" s="232" t="s">
        <v>4993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745</v>
      </c>
    </row>
    <row r="183" s="2" customFormat="1" ht="24.15" customHeight="1">
      <c r="A183" s="39"/>
      <c r="B183" s="40"/>
      <c r="C183" s="229" t="s">
        <v>500</v>
      </c>
      <c r="D183" s="229" t="s">
        <v>234</v>
      </c>
      <c r="E183" s="230" t="s">
        <v>3311</v>
      </c>
      <c r="F183" s="231" t="s">
        <v>4994</v>
      </c>
      <c r="G183" s="232" t="s">
        <v>1049</v>
      </c>
      <c r="H183" s="233">
        <v>20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321</v>
      </c>
      <c r="AT183" s="241" t="s">
        <v>234</v>
      </c>
      <c r="AU183" s="241" t="s">
        <v>85</v>
      </c>
      <c r="AY183" s="18" t="s">
        <v>232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321</v>
      </c>
      <c r="BM183" s="241" t="s">
        <v>754</v>
      </c>
    </row>
    <row r="184" s="2" customFormat="1" ht="24.15" customHeight="1">
      <c r="A184" s="39"/>
      <c r="B184" s="40"/>
      <c r="C184" s="229" t="s">
        <v>505</v>
      </c>
      <c r="D184" s="229" t="s">
        <v>234</v>
      </c>
      <c r="E184" s="230" t="s">
        <v>3313</v>
      </c>
      <c r="F184" s="231" t="s">
        <v>4995</v>
      </c>
      <c r="G184" s="232" t="s">
        <v>1049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321</v>
      </c>
      <c r="AT184" s="241" t="s">
        <v>234</v>
      </c>
      <c r="AU184" s="241" t="s">
        <v>85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321</v>
      </c>
      <c r="BM184" s="241" t="s">
        <v>761</v>
      </c>
    </row>
    <row r="185" s="2" customFormat="1" ht="24.15" customHeight="1">
      <c r="A185" s="39"/>
      <c r="B185" s="40"/>
      <c r="C185" s="229" t="s">
        <v>509</v>
      </c>
      <c r="D185" s="229" t="s">
        <v>234</v>
      </c>
      <c r="E185" s="230" t="s">
        <v>4996</v>
      </c>
      <c r="F185" s="231" t="s">
        <v>4997</v>
      </c>
      <c r="G185" s="232" t="s">
        <v>1049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321</v>
      </c>
      <c r="AT185" s="241" t="s">
        <v>234</v>
      </c>
      <c r="AU185" s="241" t="s">
        <v>85</v>
      </c>
      <c r="AY185" s="18" t="s">
        <v>232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321</v>
      </c>
      <c r="BM185" s="241" t="s">
        <v>778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1846</v>
      </c>
      <c r="F186" s="227" t="s">
        <v>2253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232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514</v>
      </c>
      <c r="D187" s="229" t="s">
        <v>234</v>
      </c>
      <c r="E187" s="230" t="s">
        <v>4998</v>
      </c>
      <c r="F187" s="231" t="s">
        <v>4999</v>
      </c>
      <c r="G187" s="232" t="s">
        <v>1049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321</v>
      </c>
      <c r="AT187" s="241" t="s">
        <v>234</v>
      </c>
      <c r="AU187" s="241" t="s">
        <v>85</v>
      </c>
      <c r="AY187" s="18" t="s">
        <v>232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321</v>
      </c>
      <c r="BM187" s="241" t="s">
        <v>787</v>
      </c>
    </row>
    <row r="188" s="2" customFormat="1" ht="24.15" customHeight="1">
      <c r="A188" s="39"/>
      <c r="B188" s="40"/>
      <c r="C188" s="229" t="s">
        <v>518</v>
      </c>
      <c r="D188" s="229" t="s">
        <v>234</v>
      </c>
      <c r="E188" s="230" t="s">
        <v>5000</v>
      </c>
      <c r="F188" s="231" t="s">
        <v>5001</v>
      </c>
      <c r="G188" s="232" t="s">
        <v>2228</v>
      </c>
      <c r="H188" s="233">
        <v>95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321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797</v>
      </c>
    </row>
    <row r="189" s="2" customFormat="1" ht="37.8" customHeight="1">
      <c r="A189" s="39"/>
      <c r="B189" s="40"/>
      <c r="C189" s="229" t="s">
        <v>525</v>
      </c>
      <c r="D189" s="229" t="s">
        <v>234</v>
      </c>
      <c r="E189" s="230" t="s">
        <v>5002</v>
      </c>
      <c r="F189" s="231" t="s">
        <v>5003</v>
      </c>
      <c r="G189" s="232" t="s">
        <v>1049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321</v>
      </c>
      <c r="AT189" s="241" t="s">
        <v>234</v>
      </c>
      <c r="AU189" s="241" t="s">
        <v>85</v>
      </c>
      <c r="AY189" s="18" t="s">
        <v>232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321</v>
      </c>
      <c r="BM189" s="241" t="s">
        <v>807</v>
      </c>
    </row>
    <row r="190" s="2" customFormat="1" ht="24.15" customHeight="1">
      <c r="A190" s="39"/>
      <c r="B190" s="40"/>
      <c r="C190" s="229" t="s">
        <v>529</v>
      </c>
      <c r="D190" s="229" t="s">
        <v>234</v>
      </c>
      <c r="E190" s="230" t="s">
        <v>5004</v>
      </c>
      <c r="F190" s="231" t="s">
        <v>5005</v>
      </c>
      <c r="G190" s="232" t="s">
        <v>1049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321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321</v>
      </c>
      <c r="BM190" s="241" t="s">
        <v>816</v>
      </c>
    </row>
    <row r="191" s="2" customFormat="1" ht="33" customHeight="1">
      <c r="A191" s="39"/>
      <c r="B191" s="40"/>
      <c r="C191" s="229" t="s">
        <v>536</v>
      </c>
      <c r="D191" s="229" t="s">
        <v>234</v>
      </c>
      <c r="E191" s="230" t="s">
        <v>2557</v>
      </c>
      <c r="F191" s="231" t="s">
        <v>5006</v>
      </c>
      <c r="G191" s="232" t="s">
        <v>2228</v>
      </c>
      <c r="H191" s="233">
        <v>14.5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321</v>
      </c>
      <c r="AT191" s="241" t="s">
        <v>234</v>
      </c>
      <c r="AU191" s="241" t="s">
        <v>85</v>
      </c>
      <c r="AY191" s="18" t="s">
        <v>232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321</v>
      </c>
      <c r="BM191" s="241" t="s">
        <v>824</v>
      </c>
    </row>
    <row r="192" s="2" customFormat="1" ht="24.15" customHeight="1">
      <c r="A192" s="39"/>
      <c r="B192" s="40"/>
      <c r="C192" s="229" t="s">
        <v>541</v>
      </c>
      <c r="D192" s="229" t="s">
        <v>234</v>
      </c>
      <c r="E192" s="230" t="s">
        <v>2559</v>
      </c>
      <c r="F192" s="231" t="s">
        <v>5007</v>
      </c>
      <c r="G192" s="232" t="s">
        <v>1049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833</v>
      </c>
    </row>
    <row r="193" s="2" customFormat="1" ht="24.15" customHeight="1">
      <c r="A193" s="39"/>
      <c r="B193" s="40"/>
      <c r="C193" s="229" t="s">
        <v>547</v>
      </c>
      <c r="D193" s="229" t="s">
        <v>234</v>
      </c>
      <c r="E193" s="230" t="s">
        <v>2561</v>
      </c>
      <c r="F193" s="231" t="s">
        <v>5008</v>
      </c>
      <c r="G193" s="232" t="s">
        <v>1049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321</v>
      </c>
      <c r="AT193" s="241" t="s">
        <v>234</v>
      </c>
      <c r="AU193" s="241" t="s">
        <v>85</v>
      </c>
      <c r="AY193" s="18" t="s">
        <v>232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321</v>
      </c>
      <c r="BM193" s="241" t="s">
        <v>844</v>
      </c>
    </row>
    <row r="194" s="2" customFormat="1" ht="24.15" customHeight="1">
      <c r="A194" s="39"/>
      <c r="B194" s="40"/>
      <c r="C194" s="229" t="s">
        <v>553</v>
      </c>
      <c r="D194" s="229" t="s">
        <v>234</v>
      </c>
      <c r="E194" s="230" t="s">
        <v>2569</v>
      </c>
      <c r="F194" s="231" t="s">
        <v>5009</v>
      </c>
      <c r="G194" s="232" t="s">
        <v>1049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876</v>
      </c>
    </row>
    <row r="195" s="2" customFormat="1" ht="16.5" customHeight="1">
      <c r="A195" s="39"/>
      <c r="B195" s="40"/>
      <c r="C195" s="229" t="s">
        <v>574</v>
      </c>
      <c r="D195" s="229" t="s">
        <v>234</v>
      </c>
      <c r="E195" s="230" t="s">
        <v>2571</v>
      </c>
      <c r="F195" s="231" t="s">
        <v>5010</v>
      </c>
      <c r="G195" s="232" t="s">
        <v>2228</v>
      </c>
      <c r="H195" s="233">
        <v>10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321</v>
      </c>
      <c r="AT195" s="241" t="s">
        <v>234</v>
      </c>
      <c r="AU195" s="241" t="s">
        <v>85</v>
      </c>
      <c r="AY195" s="18" t="s">
        <v>232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321</v>
      </c>
      <c r="BM195" s="241" t="s">
        <v>885</v>
      </c>
    </row>
    <row r="196" s="2" customFormat="1" ht="16.5" customHeight="1">
      <c r="A196" s="39"/>
      <c r="B196" s="40"/>
      <c r="C196" s="229" t="s">
        <v>580</v>
      </c>
      <c r="D196" s="229" t="s">
        <v>234</v>
      </c>
      <c r="E196" s="230" t="s">
        <v>2573</v>
      </c>
      <c r="F196" s="231" t="s">
        <v>5011</v>
      </c>
      <c r="G196" s="232" t="s">
        <v>2228</v>
      </c>
      <c r="H196" s="233">
        <v>25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893</v>
      </c>
    </row>
    <row r="197" s="2" customFormat="1" ht="16.5" customHeight="1">
      <c r="A197" s="39"/>
      <c r="B197" s="40"/>
      <c r="C197" s="229" t="s">
        <v>584</v>
      </c>
      <c r="D197" s="229" t="s">
        <v>234</v>
      </c>
      <c r="E197" s="230" t="s">
        <v>2575</v>
      </c>
      <c r="F197" s="231" t="s">
        <v>5012</v>
      </c>
      <c r="G197" s="232" t="s">
        <v>1049</v>
      </c>
      <c r="H197" s="233">
        <v>1</v>
      </c>
      <c r="I197" s="234"/>
      <c r="J197" s="235">
        <f>ROUND(I197*H197,2)</f>
        <v>0</v>
      </c>
      <c r="K197" s="236"/>
      <c r="L197" s="45"/>
      <c r="M197" s="302" t="s">
        <v>1</v>
      </c>
      <c r="N197" s="303" t="s">
        <v>41</v>
      </c>
      <c r="O197" s="304"/>
      <c r="P197" s="305">
        <f>O197*H197</f>
        <v>0</v>
      </c>
      <c r="Q197" s="305">
        <v>0</v>
      </c>
      <c r="R197" s="305">
        <f>Q197*H197</f>
        <v>0</v>
      </c>
      <c r="S197" s="305">
        <v>0</v>
      </c>
      <c r="T197" s="30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321</v>
      </c>
      <c r="AT197" s="241" t="s">
        <v>234</v>
      </c>
      <c r="AU197" s="241" t="s">
        <v>85</v>
      </c>
      <c r="AY197" s="18" t="s">
        <v>232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321</v>
      </c>
      <c r="BM197" s="241" t="s">
        <v>901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WaFwKllzgMWnXAMrt/mO3v6HKPOwXD+QmVG2FI8nPUrCzNsyrb1uW81Rh2PnSpDlxGhFTBvptbLRzQvoNNJq8g==" hashValue="Ay7oyITOvw+HWSOWjVcFFEZUmKr2Kh2QxJw0ATrkleZSju7Y7uNIAlrCp4dzy88Y8pAfKwEb/k+Cy8cvZoVmng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ROUND((SUM(BE123:BE228)),  2)</f>
        <v>0</v>
      </c>
      <c r="G35" s="39"/>
      <c r="H35" s="39"/>
      <c r="I35" s="166">
        <v>0.20999999999999999</v>
      </c>
      <c r="J35" s="165">
        <f>ROUND(((SUM(BE123:BE228))*I35),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ROUND((SUM(BF123:BF228)),  2)</f>
        <v>0</v>
      </c>
      <c r="G36" s="39"/>
      <c r="H36" s="39"/>
      <c r="I36" s="166">
        <v>0.12</v>
      </c>
      <c r="J36" s="165">
        <f>ROUND(((SUM(BF123:BF228))*I36),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D.5 - Technologie heliportu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5014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5015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5016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4164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184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D.5 - Technologie heliportu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19. 3. 2025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218</v>
      </c>
      <c r="D122" s="204" t="s">
        <v>61</v>
      </c>
      <c r="E122" s="204" t="s">
        <v>57</v>
      </c>
      <c r="F122" s="204" t="s">
        <v>58</v>
      </c>
      <c r="G122" s="204" t="s">
        <v>219</v>
      </c>
      <c r="H122" s="204" t="s">
        <v>220</v>
      </c>
      <c r="I122" s="204" t="s">
        <v>221</v>
      </c>
      <c r="J122" s="205" t="s">
        <v>193</v>
      </c>
      <c r="K122" s="206" t="s">
        <v>222</v>
      </c>
      <c r="L122" s="207"/>
      <c r="M122" s="101" t="s">
        <v>1</v>
      </c>
      <c r="N122" s="102" t="s">
        <v>40</v>
      </c>
      <c r="O122" s="102" t="s">
        <v>223</v>
      </c>
      <c r="P122" s="102" t="s">
        <v>224</v>
      </c>
      <c r="Q122" s="102" t="s">
        <v>225</v>
      </c>
      <c r="R122" s="102" t="s">
        <v>226</v>
      </c>
      <c r="S122" s="102" t="s">
        <v>227</v>
      </c>
      <c r="T122" s="103" t="s">
        <v>228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229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195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5017</v>
      </c>
      <c r="F124" s="216" t="s">
        <v>5018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P125+P200</f>
        <v>0</v>
      </c>
      <c r="Q124" s="221"/>
      <c r="R124" s="222">
        <f>R125+R200</f>
        <v>0</v>
      </c>
      <c r="S124" s="221"/>
      <c r="T124" s="223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232</v>
      </c>
      <c r="BK124" s="226">
        <f>BK125+BK200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1846</v>
      </c>
      <c r="F125" s="227" t="s">
        <v>157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SUM(P126:P199)</f>
        <v>0</v>
      </c>
      <c r="Q125" s="221"/>
      <c r="R125" s="222">
        <f>SUM(R126:R199)</f>
        <v>0</v>
      </c>
      <c r="S125" s="221"/>
      <c r="T125" s="223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83</v>
      </c>
      <c r="AY125" s="224" t="s">
        <v>232</v>
      </c>
      <c r="BK125" s="226">
        <f>SUM(BK126:BK199)</f>
        <v>0</v>
      </c>
    </row>
    <row r="126" s="2" customFormat="1" ht="16.5" customHeight="1">
      <c r="A126" s="39"/>
      <c r="B126" s="40"/>
      <c r="C126" s="229" t="s">
        <v>83</v>
      </c>
      <c r="D126" s="229" t="s">
        <v>234</v>
      </c>
      <c r="E126" s="230" t="s">
        <v>3389</v>
      </c>
      <c r="F126" s="231" t="s">
        <v>5019</v>
      </c>
      <c r="G126" s="232" t="s">
        <v>1049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321</v>
      </c>
      <c r="AT126" s="241" t="s">
        <v>234</v>
      </c>
      <c r="AU126" s="241" t="s">
        <v>85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321</v>
      </c>
      <c r="BM126" s="241" t="s">
        <v>85</v>
      </c>
    </row>
    <row r="127" s="2" customFormat="1">
      <c r="A127" s="39"/>
      <c r="B127" s="40"/>
      <c r="C127" s="41"/>
      <c r="D127" s="245" t="s">
        <v>578</v>
      </c>
      <c r="E127" s="41"/>
      <c r="F127" s="298" t="s">
        <v>5020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578</v>
      </c>
      <c r="AU127" s="18" t="s">
        <v>85</v>
      </c>
    </row>
    <row r="128" s="2" customFormat="1" ht="16.5" customHeight="1">
      <c r="A128" s="39"/>
      <c r="B128" s="40"/>
      <c r="C128" s="229" t="s">
        <v>85</v>
      </c>
      <c r="D128" s="229" t="s">
        <v>234</v>
      </c>
      <c r="E128" s="230" t="s">
        <v>3390</v>
      </c>
      <c r="F128" s="231" t="s">
        <v>5021</v>
      </c>
      <c r="G128" s="232" t="s">
        <v>1049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321</v>
      </c>
      <c r="AT128" s="241" t="s">
        <v>234</v>
      </c>
      <c r="AU128" s="241" t="s">
        <v>85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321</v>
      </c>
      <c r="BM128" s="241" t="s">
        <v>237</v>
      </c>
    </row>
    <row r="129" s="2" customFormat="1">
      <c r="A129" s="39"/>
      <c r="B129" s="40"/>
      <c r="C129" s="41"/>
      <c r="D129" s="245" t="s">
        <v>578</v>
      </c>
      <c r="E129" s="41"/>
      <c r="F129" s="298" t="s">
        <v>5022</v>
      </c>
      <c r="G129" s="41"/>
      <c r="H129" s="41"/>
      <c r="I129" s="299"/>
      <c r="J129" s="41"/>
      <c r="K129" s="41"/>
      <c r="L129" s="45"/>
      <c r="M129" s="300"/>
      <c r="N129" s="301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578</v>
      </c>
      <c r="AU129" s="18" t="s">
        <v>85</v>
      </c>
    </row>
    <row r="130" s="2" customFormat="1" ht="16.5" customHeight="1">
      <c r="A130" s="39"/>
      <c r="B130" s="40"/>
      <c r="C130" s="229" t="s">
        <v>244</v>
      </c>
      <c r="D130" s="229" t="s">
        <v>234</v>
      </c>
      <c r="E130" s="230" t="s">
        <v>3392</v>
      </c>
      <c r="F130" s="231" t="s">
        <v>5023</v>
      </c>
      <c r="G130" s="232" t="s">
        <v>1049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321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321</v>
      </c>
      <c r="BM130" s="241" t="s">
        <v>259</v>
      </c>
    </row>
    <row r="131" s="2" customFormat="1">
      <c r="A131" s="39"/>
      <c r="B131" s="40"/>
      <c r="C131" s="41"/>
      <c r="D131" s="245" t="s">
        <v>578</v>
      </c>
      <c r="E131" s="41"/>
      <c r="F131" s="298" t="s">
        <v>5024</v>
      </c>
      <c r="G131" s="41"/>
      <c r="H131" s="41"/>
      <c r="I131" s="299"/>
      <c r="J131" s="41"/>
      <c r="K131" s="41"/>
      <c r="L131" s="45"/>
      <c r="M131" s="300"/>
      <c r="N131" s="301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578</v>
      </c>
      <c r="AU131" s="18" t="s">
        <v>85</v>
      </c>
    </row>
    <row r="132" s="2" customFormat="1" ht="16.5" customHeight="1">
      <c r="A132" s="39"/>
      <c r="B132" s="40"/>
      <c r="C132" s="229" t="s">
        <v>237</v>
      </c>
      <c r="D132" s="229" t="s">
        <v>234</v>
      </c>
      <c r="E132" s="230" t="s">
        <v>3394</v>
      </c>
      <c r="F132" s="231" t="s">
        <v>5025</v>
      </c>
      <c r="G132" s="232" t="s">
        <v>1049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273</v>
      </c>
    </row>
    <row r="133" s="2" customFormat="1">
      <c r="A133" s="39"/>
      <c r="B133" s="40"/>
      <c r="C133" s="41"/>
      <c r="D133" s="245" t="s">
        <v>578</v>
      </c>
      <c r="E133" s="41"/>
      <c r="F133" s="298" t="s">
        <v>5026</v>
      </c>
      <c r="G133" s="41"/>
      <c r="H133" s="41"/>
      <c r="I133" s="299"/>
      <c r="J133" s="41"/>
      <c r="K133" s="41"/>
      <c r="L133" s="45"/>
      <c r="M133" s="300"/>
      <c r="N133" s="301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578</v>
      </c>
      <c r="AU133" s="18" t="s">
        <v>85</v>
      </c>
    </row>
    <row r="134" s="2" customFormat="1" ht="21.75" customHeight="1">
      <c r="A134" s="39"/>
      <c r="B134" s="40"/>
      <c r="C134" s="229" t="s">
        <v>252</v>
      </c>
      <c r="D134" s="229" t="s">
        <v>234</v>
      </c>
      <c r="E134" s="230" t="s">
        <v>3396</v>
      </c>
      <c r="F134" s="231" t="s">
        <v>5027</v>
      </c>
      <c r="G134" s="232" t="s">
        <v>1049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285</v>
      </c>
    </row>
    <row r="135" s="2" customFormat="1">
      <c r="A135" s="39"/>
      <c r="B135" s="40"/>
      <c r="C135" s="41"/>
      <c r="D135" s="245" t="s">
        <v>578</v>
      </c>
      <c r="E135" s="41"/>
      <c r="F135" s="298" t="s">
        <v>5028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578</v>
      </c>
      <c r="AU135" s="18" t="s">
        <v>85</v>
      </c>
    </row>
    <row r="136" s="2" customFormat="1" ht="16.5" customHeight="1">
      <c r="A136" s="39"/>
      <c r="B136" s="40"/>
      <c r="C136" s="229" t="s">
        <v>259</v>
      </c>
      <c r="D136" s="229" t="s">
        <v>234</v>
      </c>
      <c r="E136" s="230" t="s">
        <v>3398</v>
      </c>
      <c r="F136" s="231" t="s">
        <v>5029</v>
      </c>
      <c r="G136" s="232" t="s">
        <v>1049</v>
      </c>
      <c r="H136" s="233">
        <v>23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8</v>
      </c>
    </row>
    <row r="137" s="2" customFormat="1">
      <c r="A137" s="39"/>
      <c r="B137" s="40"/>
      <c r="C137" s="41"/>
      <c r="D137" s="245" t="s">
        <v>578</v>
      </c>
      <c r="E137" s="41"/>
      <c r="F137" s="298" t="s">
        <v>5030</v>
      </c>
      <c r="G137" s="41"/>
      <c r="H137" s="41"/>
      <c r="I137" s="299"/>
      <c r="J137" s="41"/>
      <c r="K137" s="41"/>
      <c r="L137" s="45"/>
      <c r="M137" s="300"/>
      <c r="N137" s="301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578</v>
      </c>
      <c r="AU137" s="18" t="s">
        <v>85</v>
      </c>
    </row>
    <row r="138" s="2" customFormat="1" ht="16.5" customHeight="1">
      <c r="A138" s="39"/>
      <c r="B138" s="40"/>
      <c r="C138" s="229" t="s">
        <v>267</v>
      </c>
      <c r="D138" s="229" t="s">
        <v>234</v>
      </c>
      <c r="E138" s="230" t="s">
        <v>3400</v>
      </c>
      <c r="F138" s="231" t="s">
        <v>5031</v>
      </c>
      <c r="G138" s="232" t="s">
        <v>1049</v>
      </c>
      <c r="H138" s="233">
        <v>8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311</v>
      </c>
    </row>
    <row r="139" s="2" customFormat="1">
      <c r="A139" s="39"/>
      <c r="B139" s="40"/>
      <c r="C139" s="41"/>
      <c r="D139" s="245" t="s">
        <v>578</v>
      </c>
      <c r="E139" s="41"/>
      <c r="F139" s="298" t="s">
        <v>5032</v>
      </c>
      <c r="G139" s="41"/>
      <c r="H139" s="41"/>
      <c r="I139" s="299"/>
      <c r="J139" s="41"/>
      <c r="K139" s="41"/>
      <c r="L139" s="45"/>
      <c r="M139" s="300"/>
      <c r="N139" s="301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578</v>
      </c>
      <c r="AU139" s="18" t="s">
        <v>85</v>
      </c>
    </row>
    <row r="140" s="2" customFormat="1" ht="24.15" customHeight="1">
      <c r="A140" s="39"/>
      <c r="B140" s="40"/>
      <c r="C140" s="229" t="s">
        <v>273</v>
      </c>
      <c r="D140" s="229" t="s">
        <v>234</v>
      </c>
      <c r="E140" s="230" t="s">
        <v>3402</v>
      </c>
      <c r="F140" s="231" t="s">
        <v>5033</v>
      </c>
      <c r="G140" s="232" t="s">
        <v>1049</v>
      </c>
      <c r="H140" s="233">
        <v>31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321</v>
      </c>
    </row>
    <row r="141" s="2" customFormat="1">
      <c r="A141" s="39"/>
      <c r="B141" s="40"/>
      <c r="C141" s="41"/>
      <c r="D141" s="245" t="s">
        <v>578</v>
      </c>
      <c r="E141" s="41"/>
      <c r="F141" s="298" t="s">
        <v>5034</v>
      </c>
      <c r="G141" s="41"/>
      <c r="H141" s="41"/>
      <c r="I141" s="299"/>
      <c r="J141" s="41"/>
      <c r="K141" s="41"/>
      <c r="L141" s="45"/>
      <c r="M141" s="300"/>
      <c r="N141" s="301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578</v>
      </c>
      <c r="AU141" s="18" t="s">
        <v>85</v>
      </c>
    </row>
    <row r="142" s="2" customFormat="1" ht="24.15" customHeight="1">
      <c r="A142" s="39"/>
      <c r="B142" s="40"/>
      <c r="C142" s="229" t="s">
        <v>281</v>
      </c>
      <c r="D142" s="229" t="s">
        <v>234</v>
      </c>
      <c r="E142" s="230" t="s">
        <v>3404</v>
      </c>
      <c r="F142" s="231" t="s">
        <v>5035</v>
      </c>
      <c r="G142" s="232" t="s">
        <v>987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332</v>
      </c>
    </row>
    <row r="143" s="2" customFormat="1">
      <c r="A143" s="39"/>
      <c r="B143" s="40"/>
      <c r="C143" s="41"/>
      <c r="D143" s="245" t="s">
        <v>578</v>
      </c>
      <c r="E143" s="41"/>
      <c r="F143" s="298" t="s">
        <v>5036</v>
      </c>
      <c r="G143" s="41"/>
      <c r="H143" s="41"/>
      <c r="I143" s="299"/>
      <c r="J143" s="41"/>
      <c r="K143" s="41"/>
      <c r="L143" s="45"/>
      <c r="M143" s="300"/>
      <c r="N143" s="301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578</v>
      </c>
      <c r="AU143" s="18" t="s">
        <v>85</v>
      </c>
    </row>
    <row r="144" s="2" customFormat="1" ht="16.5" customHeight="1">
      <c r="A144" s="39"/>
      <c r="B144" s="40"/>
      <c r="C144" s="229" t="s">
        <v>285</v>
      </c>
      <c r="D144" s="229" t="s">
        <v>234</v>
      </c>
      <c r="E144" s="230" t="s">
        <v>3406</v>
      </c>
      <c r="F144" s="231" t="s">
        <v>5037</v>
      </c>
      <c r="G144" s="232" t="s">
        <v>1982</v>
      </c>
      <c r="H144" s="233">
        <v>31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345</v>
      </c>
    </row>
    <row r="145" s="2" customFormat="1">
      <c r="A145" s="39"/>
      <c r="B145" s="40"/>
      <c r="C145" s="41"/>
      <c r="D145" s="245" t="s">
        <v>578</v>
      </c>
      <c r="E145" s="41"/>
      <c r="F145" s="298" t="s">
        <v>5038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578</v>
      </c>
      <c r="AU145" s="18" t="s">
        <v>85</v>
      </c>
    </row>
    <row r="146" s="2" customFormat="1" ht="16.5" customHeight="1">
      <c r="A146" s="39"/>
      <c r="B146" s="40"/>
      <c r="C146" s="229" t="s">
        <v>290</v>
      </c>
      <c r="D146" s="229" t="s">
        <v>234</v>
      </c>
      <c r="E146" s="230" t="s">
        <v>3408</v>
      </c>
      <c r="F146" s="231" t="s">
        <v>5039</v>
      </c>
      <c r="G146" s="232" t="s">
        <v>1049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359</v>
      </c>
    </row>
    <row r="147" s="2" customFormat="1">
      <c r="A147" s="39"/>
      <c r="B147" s="40"/>
      <c r="C147" s="41"/>
      <c r="D147" s="245" t="s">
        <v>578</v>
      </c>
      <c r="E147" s="41"/>
      <c r="F147" s="298" t="s">
        <v>5040</v>
      </c>
      <c r="G147" s="41"/>
      <c r="H147" s="41"/>
      <c r="I147" s="299"/>
      <c r="J147" s="41"/>
      <c r="K147" s="41"/>
      <c r="L147" s="45"/>
      <c r="M147" s="300"/>
      <c r="N147" s="301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578</v>
      </c>
      <c r="AU147" s="18" t="s">
        <v>85</v>
      </c>
    </row>
    <row r="148" s="2" customFormat="1" ht="16.5" customHeight="1">
      <c r="A148" s="39"/>
      <c r="B148" s="40"/>
      <c r="C148" s="229" t="s">
        <v>8</v>
      </c>
      <c r="D148" s="229" t="s">
        <v>234</v>
      </c>
      <c r="E148" s="230" t="s">
        <v>3409</v>
      </c>
      <c r="F148" s="231" t="s">
        <v>5041</v>
      </c>
      <c r="G148" s="232" t="s">
        <v>1049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374</v>
      </c>
    </row>
    <row r="149" s="2" customFormat="1">
      <c r="A149" s="39"/>
      <c r="B149" s="40"/>
      <c r="C149" s="41"/>
      <c r="D149" s="245" t="s">
        <v>578</v>
      </c>
      <c r="E149" s="41"/>
      <c r="F149" s="298" t="s">
        <v>5042</v>
      </c>
      <c r="G149" s="41"/>
      <c r="H149" s="41"/>
      <c r="I149" s="299"/>
      <c r="J149" s="41"/>
      <c r="K149" s="41"/>
      <c r="L149" s="45"/>
      <c r="M149" s="300"/>
      <c r="N149" s="301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578</v>
      </c>
      <c r="AU149" s="18" t="s">
        <v>85</v>
      </c>
    </row>
    <row r="150" s="2" customFormat="1" ht="16.5" customHeight="1">
      <c r="A150" s="39"/>
      <c r="B150" s="40"/>
      <c r="C150" s="229" t="s">
        <v>302</v>
      </c>
      <c r="D150" s="229" t="s">
        <v>234</v>
      </c>
      <c r="E150" s="230" t="s">
        <v>3411</v>
      </c>
      <c r="F150" s="231" t="s">
        <v>5043</v>
      </c>
      <c r="G150" s="232" t="s">
        <v>1049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384</v>
      </c>
    </row>
    <row r="151" s="2" customFormat="1">
      <c r="A151" s="39"/>
      <c r="B151" s="40"/>
      <c r="C151" s="41"/>
      <c r="D151" s="245" t="s">
        <v>578</v>
      </c>
      <c r="E151" s="41"/>
      <c r="F151" s="298" t="s">
        <v>5044</v>
      </c>
      <c r="G151" s="41"/>
      <c r="H151" s="41"/>
      <c r="I151" s="299"/>
      <c r="J151" s="41"/>
      <c r="K151" s="41"/>
      <c r="L151" s="45"/>
      <c r="M151" s="300"/>
      <c r="N151" s="301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578</v>
      </c>
      <c r="AU151" s="18" t="s">
        <v>85</v>
      </c>
    </row>
    <row r="152" s="2" customFormat="1" ht="16.5" customHeight="1">
      <c r="A152" s="39"/>
      <c r="B152" s="40"/>
      <c r="C152" s="229" t="s">
        <v>311</v>
      </c>
      <c r="D152" s="229" t="s">
        <v>234</v>
      </c>
      <c r="E152" s="230" t="s">
        <v>3413</v>
      </c>
      <c r="F152" s="231" t="s">
        <v>5045</v>
      </c>
      <c r="G152" s="232" t="s">
        <v>1049</v>
      </c>
      <c r="H152" s="233">
        <v>17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321</v>
      </c>
      <c r="AT152" s="241" t="s">
        <v>234</v>
      </c>
      <c r="AU152" s="241" t="s">
        <v>85</v>
      </c>
      <c r="AY152" s="18" t="s">
        <v>232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321</v>
      </c>
      <c r="BM152" s="241" t="s">
        <v>395</v>
      </c>
    </row>
    <row r="153" s="2" customFormat="1">
      <c r="A153" s="39"/>
      <c r="B153" s="40"/>
      <c r="C153" s="41"/>
      <c r="D153" s="245" t="s">
        <v>578</v>
      </c>
      <c r="E153" s="41"/>
      <c r="F153" s="298" t="s">
        <v>5046</v>
      </c>
      <c r="G153" s="41"/>
      <c r="H153" s="41"/>
      <c r="I153" s="299"/>
      <c r="J153" s="41"/>
      <c r="K153" s="41"/>
      <c r="L153" s="45"/>
      <c r="M153" s="300"/>
      <c r="N153" s="301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578</v>
      </c>
      <c r="AU153" s="18" t="s">
        <v>85</v>
      </c>
    </row>
    <row r="154" s="2" customFormat="1" ht="16.5" customHeight="1">
      <c r="A154" s="39"/>
      <c r="B154" s="40"/>
      <c r="C154" s="229" t="s">
        <v>316</v>
      </c>
      <c r="D154" s="229" t="s">
        <v>234</v>
      </c>
      <c r="E154" s="230" t="s">
        <v>3415</v>
      </c>
      <c r="F154" s="231" t="s">
        <v>5047</v>
      </c>
      <c r="G154" s="232" t="s">
        <v>1049</v>
      </c>
      <c r="H154" s="233">
        <v>17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405</v>
      </c>
    </row>
    <row r="155" s="2" customFormat="1">
      <c r="A155" s="39"/>
      <c r="B155" s="40"/>
      <c r="C155" s="41"/>
      <c r="D155" s="245" t="s">
        <v>578</v>
      </c>
      <c r="E155" s="41"/>
      <c r="F155" s="298" t="s">
        <v>5048</v>
      </c>
      <c r="G155" s="41"/>
      <c r="H155" s="41"/>
      <c r="I155" s="299"/>
      <c r="J155" s="41"/>
      <c r="K155" s="41"/>
      <c r="L155" s="45"/>
      <c r="M155" s="300"/>
      <c r="N155" s="30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578</v>
      </c>
      <c r="AU155" s="18" t="s">
        <v>85</v>
      </c>
    </row>
    <row r="156" s="2" customFormat="1" ht="24.15" customHeight="1">
      <c r="A156" s="39"/>
      <c r="B156" s="40"/>
      <c r="C156" s="229" t="s">
        <v>321</v>
      </c>
      <c r="D156" s="229" t="s">
        <v>234</v>
      </c>
      <c r="E156" s="230" t="s">
        <v>3417</v>
      </c>
      <c r="F156" s="231" t="s">
        <v>5049</v>
      </c>
      <c r="G156" s="232" t="s">
        <v>1049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417</v>
      </c>
    </row>
    <row r="157" s="2" customFormat="1">
      <c r="A157" s="39"/>
      <c r="B157" s="40"/>
      <c r="C157" s="41"/>
      <c r="D157" s="245" t="s">
        <v>578</v>
      </c>
      <c r="E157" s="41"/>
      <c r="F157" s="298" t="s">
        <v>5050</v>
      </c>
      <c r="G157" s="41"/>
      <c r="H157" s="41"/>
      <c r="I157" s="299"/>
      <c r="J157" s="41"/>
      <c r="K157" s="41"/>
      <c r="L157" s="45"/>
      <c r="M157" s="300"/>
      <c r="N157" s="301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578</v>
      </c>
      <c r="AU157" s="18" t="s">
        <v>85</v>
      </c>
    </row>
    <row r="158" s="2" customFormat="1" ht="16.5" customHeight="1">
      <c r="A158" s="39"/>
      <c r="B158" s="40"/>
      <c r="C158" s="229" t="s">
        <v>326</v>
      </c>
      <c r="D158" s="229" t="s">
        <v>234</v>
      </c>
      <c r="E158" s="230" t="s">
        <v>3419</v>
      </c>
      <c r="F158" s="231" t="s">
        <v>5051</v>
      </c>
      <c r="G158" s="232" t="s">
        <v>1049</v>
      </c>
      <c r="H158" s="233">
        <v>49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429</v>
      </c>
    </row>
    <row r="159" s="2" customFormat="1">
      <c r="A159" s="39"/>
      <c r="B159" s="40"/>
      <c r="C159" s="41"/>
      <c r="D159" s="245" t="s">
        <v>578</v>
      </c>
      <c r="E159" s="41"/>
      <c r="F159" s="298" t="s">
        <v>5052</v>
      </c>
      <c r="G159" s="41"/>
      <c r="H159" s="41"/>
      <c r="I159" s="299"/>
      <c r="J159" s="41"/>
      <c r="K159" s="41"/>
      <c r="L159" s="45"/>
      <c r="M159" s="300"/>
      <c r="N159" s="301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578</v>
      </c>
      <c r="AU159" s="18" t="s">
        <v>85</v>
      </c>
    </row>
    <row r="160" s="2" customFormat="1" ht="16.5" customHeight="1">
      <c r="A160" s="39"/>
      <c r="B160" s="40"/>
      <c r="C160" s="229" t="s">
        <v>332</v>
      </c>
      <c r="D160" s="229" t="s">
        <v>234</v>
      </c>
      <c r="E160" s="230" t="s">
        <v>3421</v>
      </c>
      <c r="F160" s="231" t="s">
        <v>5053</v>
      </c>
      <c r="G160" s="232" t="s">
        <v>1049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444</v>
      </c>
    </row>
    <row r="161" s="2" customFormat="1">
      <c r="A161" s="39"/>
      <c r="B161" s="40"/>
      <c r="C161" s="41"/>
      <c r="D161" s="245" t="s">
        <v>578</v>
      </c>
      <c r="E161" s="41"/>
      <c r="F161" s="298" t="s">
        <v>5054</v>
      </c>
      <c r="G161" s="41"/>
      <c r="H161" s="41"/>
      <c r="I161" s="299"/>
      <c r="J161" s="41"/>
      <c r="K161" s="41"/>
      <c r="L161" s="45"/>
      <c r="M161" s="300"/>
      <c r="N161" s="301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578</v>
      </c>
      <c r="AU161" s="18" t="s">
        <v>85</v>
      </c>
    </row>
    <row r="162" s="2" customFormat="1" ht="16.5" customHeight="1">
      <c r="A162" s="39"/>
      <c r="B162" s="40"/>
      <c r="C162" s="229" t="s">
        <v>340</v>
      </c>
      <c r="D162" s="229" t="s">
        <v>234</v>
      </c>
      <c r="E162" s="230" t="s">
        <v>3124</v>
      </c>
      <c r="F162" s="231" t="s">
        <v>5055</v>
      </c>
      <c r="G162" s="232" t="s">
        <v>1049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455</v>
      </c>
    </row>
    <row r="163" s="2" customFormat="1">
      <c r="A163" s="39"/>
      <c r="B163" s="40"/>
      <c r="C163" s="41"/>
      <c r="D163" s="245" t="s">
        <v>578</v>
      </c>
      <c r="E163" s="41"/>
      <c r="F163" s="298" t="s">
        <v>5056</v>
      </c>
      <c r="G163" s="41"/>
      <c r="H163" s="41"/>
      <c r="I163" s="299"/>
      <c r="J163" s="41"/>
      <c r="K163" s="41"/>
      <c r="L163" s="45"/>
      <c r="M163" s="300"/>
      <c r="N163" s="301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578</v>
      </c>
      <c r="AU163" s="18" t="s">
        <v>85</v>
      </c>
    </row>
    <row r="164" s="2" customFormat="1" ht="16.5" customHeight="1">
      <c r="A164" s="39"/>
      <c r="B164" s="40"/>
      <c r="C164" s="229" t="s">
        <v>345</v>
      </c>
      <c r="D164" s="229" t="s">
        <v>234</v>
      </c>
      <c r="E164" s="230" t="s">
        <v>3126</v>
      </c>
      <c r="F164" s="231" t="s">
        <v>5057</v>
      </c>
      <c r="G164" s="232" t="s">
        <v>164</v>
      </c>
      <c r="H164" s="233">
        <v>600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466</v>
      </c>
    </row>
    <row r="165" s="2" customFormat="1">
      <c r="A165" s="39"/>
      <c r="B165" s="40"/>
      <c r="C165" s="41"/>
      <c r="D165" s="245" t="s">
        <v>578</v>
      </c>
      <c r="E165" s="41"/>
      <c r="F165" s="298" t="s">
        <v>5058</v>
      </c>
      <c r="G165" s="41"/>
      <c r="H165" s="41"/>
      <c r="I165" s="299"/>
      <c r="J165" s="41"/>
      <c r="K165" s="41"/>
      <c r="L165" s="45"/>
      <c r="M165" s="300"/>
      <c r="N165" s="301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578</v>
      </c>
      <c r="AU165" s="18" t="s">
        <v>85</v>
      </c>
    </row>
    <row r="166" s="2" customFormat="1" ht="16.5" customHeight="1">
      <c r="A166" s="39"/>
      <c r="B166" s="40"/>
      <c r="C166" s="229" t="s">
        <v>7</v>
      </c>
      <c r="D166" s="229" t="s">
        <v>234</v>
      </c>
      <c r="E166" s="230" t="s">
        <v>3128</v>
      </c>
      <c r="F166" s="231" t="s">
        <v>5059</v>
      </c>
      <c r="G166" s="232" t="s">
        <v>164</v>
      </c>
      <c r="H166" s="233">
        <v>400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321</v>
      </c>
      <c r="AT166" s="241" t="s">
        <v>234</v>
      </c>
      <c r="AU166" s="241" t="s">
        <v>85</v>
      </c>
      <c r="AY166" s="18" t="s">
        <v>232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321</v>
      </c>
      <c r="BM166" s="241" t="s">
        <v>480</v>
      </c>
    </row>
    <row r="167" s="2" customFormat="1">
      <c r="A167" s="39"/>
      <c r="B167" s="40"/>
      <c r="C167" s="41"/>
      <c r="D167" s="245" t="s">
        <v>578</v>
      </c>
      <c r="E167" s="41"/>
      <c r="F167" s="298" t="s">
        <v>5060</v>
      </c>
      <c r="G167" s="41"/>
      <c r="H167" s="41"/>
      <c r="I167" s="299"/>
      <c r="J167" s="41"/>
      <c r="K167" s="41"/>
      <c r="L167" s="45"/>
      <c r="M167" s="300"/>
      <c r="N167" s="301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578</v>
      </c>
      <c r="AU167" s="18" t="s">
        <v>85</v>
      </c>
    </row>
    <row r="168" s="2" customFormat="1" ht="16.5" customHeight="1">
      <c r="A168" s="39"/>
      <c r="B168" s="40"/>
      <c r="C168" s="229" t="s">
        <v>359</v>
      </c>
      <c r="D168" s="229" t="s">
        <v>234</v>
      </c>
      <c r="E168" s="230" t="s">
        <v>3130</v>
      </c>
      <c r="F168" s="231" t="s">
        <v>5061</v>
      </c>
      <c r="G168" s="232" t="s">
        <v>164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321</v>
      </c>
      <c r="AT168" s="241" t="s">
        <v>234</v>
      </c>
      <c r="AU168" s="241" t="s">
        <v>85</v>
      </c>
      <c r="AY168" s="18" t="s">
        <v>232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321</v>
      </c>
      <c r="BM168" s="241" t="s">
        <v>491</v>
      </c>
    </row>
    <row r="169" s="2" customFormat="1">
      <c r="A169" s="39"/>
      <c r="B169" s="40"/>
      <c r="C169" s="41"/>
      <c r="D169" s="245" t="s">
        <v>578</v>
      </c>
      <c r="E169" s="41"/>
      <c r="F169" s="298" t="s">
        <v>5062</v>
      </c>
      <c r="G169" s="41"/>
      <c r="H169" s="41"/>
      <c r="I169" s="299"/>
      <c r="J169" s="41"/>
      <c r="K169" s="41"/>
      <c r="L169" s="45"/>
      <c r="M169" s="300"/>
      <c r="N169" s="301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578</v>
      </c>
      <c r="AU169" s="18" t="s">
        <v>85</v>
      </c>
    </row>
    <row r="170" s="2" customFormat="1" ht="16.5" customHeight="1">
      <c r="A170" s="39"/>
      <c r="B170" s="40"/>
      <c r="C170" s="229" t="s">
        <v>365</v>
      </c>
      <c r="D170" s="229" t="s">
        <v>234</v>
      </c>
      <c r="E170" s="230" t="s">
        <v>3132</v>
      </c>
      <c r="F170" s="231" t="s">
        <v>5063</v>
      </c>
      <c r="G170" s="232" t="s">
        <v>164</v>
      </c>
      <c r="H170" s="233">
        <v>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321</v>
      </c>
      <c r="AT170" s="241" t="s">
        <v>234</v>
      </c>
      <c r="AU170" s="241" t="s">
        <v>85</v>
      </c>
      <c r="AY170" s="18" t="s">
        <v>232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321</v>
      </c>
      <c r="BM170" s="241" t="s">
        <v>500</v>
      </c>
    </row>
    <row r="171" s="2" customFormat="1">
      <c r="A171" s="39"/>
      <c r="B171" s="40"/>
      <c r="C171" s="41"/>
      <c r="D171" s="245" t="s">
        <v>578</v>
      </c>
      <c r="E171" s="41"/>
      <c r="F171" s="298" t="s">
        <v>5064</v>
      </c>
      <c r="G171" s="41"/>
      <c r="H171" s="41"/>
      <c r="I171" s="299"/>
      <c r="J171" s="41"/>
      <c r="K171" s="41"/>
      <c r="L171" s="45"/>
      <c r="M171" s="300"/>
      <c r="N171" s="301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578</v>
      </c>
      <c r="AU171" s="18" t="s">
        <v>85</v>
      </c>
    </row>
    <row r="172" s="2" customFormat="1" ht="16.5" customHeight="1">
      <c r="A172" s="39"/>
      <c r="B172" s="40"/>
      <c r="C172" s="229" t="s">
        <v>374</v>
      </c>
      <c r="D172" s="229" t="s">
        <v>234</v>
      </c>
      <c r="E172" s="230" t="s">
        <v>3134</v>
      </c>
      <c r="F172" s="231" t="s">
        <v>5065</v>
      </c>
      <c r="G172" s="232" t="s">
        <v>164</v>
      </c>
      <c r="H172" s="233">
        <v>40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321</v>
      </c>
      <c r="AT172" s="241" t="s">
        <v>234</v>
      </c>
      <c r="AU172" s="241" t="s">
        <v>85</v>
      </c>
      <c r="AY172" s="18" t="s">
        <v>232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321</v>
      </c>
      <c r="BM172" s="241" t="s">
        <v>509</v>
      </c>
    </row>
    <row r="173" s="2" customFormat="1">
      <c r="A173" s="39"/>
      <c r="B173" s="40"/>
      <c r="C173" s="41"/>
      <c r="D173" s="245" t="s">
        <v>578</v>
      </c>
      <c r="E173" s="41"/>
      <c r="F173" s="298" t="s">
        <v>5066</v>
      </c>
      <c r="G173" s="41"/>
      <c r="H173" s="41"/>
      <c r="I173" s="299"/>
      <c r="J173" s="41"/>
      <c r="K173" s="41"/>
      <c r="L173" s="45"/>
      <c r="M173" s="300"/>
      <c r="N173" s="301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578</v>
      </c>
      <c r="AU173" s="18" t="s">
        <v>85</v>
      </c>
    </row>
    <row r="174" s="2" customFormat="1" ht="16.5" customHeight="1">
      <c r="A174" s="39"/>
      <c r="B174" s="40"/>
      <c r="C174" s="229" t="s">
        <v>379</v>
      </c>
      <c r="D174" s="229" t="s">
        <v>234</v>
      </c>
      <c r="E174" s="230" t="s">
        <v>3136</v>
      </c>
      <c r="F174" s="231" t="s">
        <v>5067</v>
      </c>
      <c r="G174" s="232" t="s">
        <v>164</v>
      </c>
      <c r="H174" s="233">
        <v>70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321</v>
      </c>
      <c r="AT174" s="241" t="s">
        <v>234</v>
      </c>
      <c r="AU174" s="241" t="s">
        <v>85</v>
      </c>
      <c r="AY174" s="18" t="s">
        <v>232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321</v>
      </c>
      <c r="BM174" s="241" t="s">
        <v>518</v>
      </c>
    </row>
    <row r="175" s="2" customFormat="1">
      <c r="A175" s="39"/>
      <c r="B175" s="40"/>
      <c r="C175" s="41"/>
      <c r="D175" s="245" t="s">
        <v>578</v>
      </c>
      <c r="E175" s="41"/>
      <c r="F175" s="298" t="s">
        <v>5068</v>
      </c>
      <c r="G175" s="41"/>
      <c r="H175" s="41"/>
      <c r="I175" s="299"/>
      <c r="J175" s="41"/>
      <c r="K175" s="41"/>
      <c r="L175" s="45"/>
      <c r="M175" s="300"/>
      <c r="N175" s="301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578</v>
      </c>
      <c r="AU175" s="18" t="s">
        <v>85</v>
      </c>
    </row>
    <row r="176" s="2" customFormat="1" ht="16.5" customHeight="1">
      <c r="A176" s="39"/>
      <c r="B176" s="40"/>
      <c r="C176" s="229" t="s">
        <v>384</v>
      </c>
      <c r="D176" s="229" t="s">
        <v>234</v>
      </c>
      <c r="E176" s="230" t="s">
        <v>3138</v>
      </c>
      <c r="F176" s="231" t="s">
        <v>5069</v>
      </c>
      <c r="G176" s="232" t="s">
        <v>164</v>
      </c>
      <c r="H176" s="233">
        <v>250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321</v>
      </c>
      <c r="AT176" s="241" t="s">
        <v>234</v>
      </c>
      <c r="AU176" s="241" t="s">
        <v>85</v>
      </c>
      <c r="AY176" s="18" t="s">
        <v>232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321</v>
      </c>
      <c r="BM176" s="241" t="s">
        <v>529</v>
      </c>
    </row>
    <row r="177" s="2" customFormat="1">
      <c r="A177" s="39"/>
      <c r="B177" s="40"/>
      <c r="C177" s="41"/>
      <c r="D177" s="245" t="s">
        <v>578</v>
      </c>
      <c r="E177" s="41"/>
      <c r="F177" s="298" t="s">
        <v>5070</v>
      </c>
      <c r="G177" s="41"/>
      <c r="H177" s="41"/>
      <c r="I177" s="299"/>
      <c r="J177" s="41"/>
      <c r="K177" s="41"/>
      <c r="L177" s="45"/>
      <c r="M177" s="300"/>
      <c r="N177" s="301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578</v>
      </c>
      <c r="AU177" s="18" t="s">
        <v>85</v>
      </c>
    </row>
    <row r="178" s="2" customFormat="1" ht="16.5" customHeight="1">
      <c r="A178" s="39"/>
      <c r="B178" s="40"/>
      <c r="C178" s="229" t="s">
        <v>389</v>
      </c>
      <c r="D178" s="229" t="s">
        <v>234</v>
      </c>
      <c r="E178" s="230" t="s">
        <v>3140</v>
      </c>
      <c r="F178" s="231" t="s">
        <v>5071</v>
      </c>
      <c r="G178" s="232" t="s">
        <v>1982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321</v>
      </c>
      <c r="AT178" s="241" t="s">
        <v>234</v>
      </c>
      <c r="AU178" s="241" t="s">
        <v>85</v>
      </c>
      <c r="AY178" s="18" t="s">
        <v>232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321</v>
      </c>
      <c r="BM178" s="241" t="s">
        <v>541</v>
      </c>
    </row>
    <row r="179" s="2" customFormat="1">
      <c r="A179" s="39"/>
      <c r="B179" s="40"/>
      <c r="C179" s="41"/>
      <c r="D179" s="245" t="s">
        <v>578</v>
      </c>
      <c r="E179" s="41"/>
      <c r="F179" s="298" t="s">
        <v>5072</v>
      </c>
      <c r="G179" s="41"/>
      <c r="H179" s="41"/>
      <c r="I179" s="299"/>
      <c r="J179" s="41"/>
      <c r="K179" s="41"/>
      <c r="L179" s="45"/>
      <c r="M179" s="300"/>
      <c r="N179" s="301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578</v>
      </c>
      <c r="AU179" s="18" t="s">
        <v>85</v>
      </c>
    </row>
    <row r="180" s="2" customFormat="1" ht="16.5" customHeight="1">
      <c r="A180" s="39"/>
      <c r="B180" s="40"/>
      <c r="C180" s="229" t="s">
        <v>395</v>
      </c>
      <c r="D180" s="229" t="s">
        <v>234</v>
      </c>
      <c r="E180" s="230" t="s">
        <v>3142</v>
      </c>
      <c r="F180" s="231" t="s">
        <v>5073</v>
      </c>
      <c r="G180" s="232" t="s">
        <v>1049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321</v>
      </c>
      <c r="AT180" s="241" t="s">
        <v>234</v>
      </c>
      <c r="AU180" s="241" t="s">
        <v>85</v>
      </c>
      <c r="AY180" s="18" t="s">
        <v>232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321</v>
      </c>
      <c r="BM180" s="241" t="s">
        <v>553</v>
      </c>
    </row>
    <row r="181" s="2" customFormat="1">
      <c r="A181" s="39"/>
      <c r="B181" s="40"/>
      <c r="C181" s="41"/>
      <c r="D181" s="245" t="s">
        <v>578</v>
      </c>
      <c r="E181" s="41"/>
      <c r="F181" s="298" t="s">
        <v>5074</v>
      </c>
      <c r="G181" s="41"/>
      <c r="H181" s="41"/>
      <c r="I181" s="299"/>
      <c r="J181" s="41"/>
      <c r="K181" s="41"/>
      <c r="L181" s="45"/>
      <c r="M181" s="300"/>
      <c r="N181" s="301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578</v>
      </c>
      <c r="AU181" s="18" t="s">
        <v>85</v>
      </c>
    </row>
    <row r="182" s="2" customFormat="1" ht="16.5" customHeight="1">
      <c r="A182" s="39"/>
      <c r="B182" s="40"/>
      <c r="C182" s="229" t="s">
        <v>401</v>
      </c>
      <c r="D182" s="229" t="s">
        <v>234</v>
      </c>
      <c r="E182" s="230" t="s">
        <v>3144</v>
      </c>
      <c r="F182" s="231" t="s">
        <v>5075</v>
      </c>
      <c r="G182" s="232" t="s">
        <v>1049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321</v>
      </c>
      <c r="AT182" s="241" t="s">
        <v>234</v>
      </c>
      <c r="AU182" s="241" t="s">
        <v>85</v>
      </c>
      <c r="AY182" s="18" t="s">
        <v>232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321</v>
      </c>
      <c r="BM182" s="241" t="s">
        <v>580</v>
      </c>
    </row>
    <row r="183" s="2" customFormat="1">
      <c r="A183" s="39"/>
      <c r="B183" s="40"/>
      <c r="C183" s="41"/>
      <c r="D183" s="245" t="s">
        <v>578</v>
      </c>
      <c r="E183" s="41"/>
      <c r="F183" s="298" t="s">
        <v>5076</v>
      </c>
      <c r="G183" s="41"/>
      <c r="H183" s="41"/>
      <c r="I183" s="299"/>
      <c r="J183" s="41"/>
      <c r="K183" s="41"/>
      <c r="L183" s="45"/>
      <c r="M183" s="300"/>
      <c r="N183" s="301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578</v>
      </c>
      <c r="AU183" s="18" t="s">
        <v>85</v>
      </c>
    </row>
    <row r="184" s="2" customFormat="1" ht="16.5" customHeight="1">
      <c r="A184" s="39"/>
      <c r="B184" s="40"/>
      <c r="C184" s="229" t="s">
        <v>405</v>
      </c>
      <c r="D184" s="229" t="s">
        <v>234</v>
      </c>
      <c r="E184" s="230" t="s">
        <v>3146</v>
      </c>
      <c r="F184" s="231" t="s">
        <v>5077</v>
      </c>
      <c r="G184" s="232" t="s">
        <v>164</v>
      </c>
      <c r="H184" s="233">
        <v>20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321</v>
      </c>
      <c r="AT184" s="241" t="s">
        <v>234</v>
      </c>
      <c r="AU184" s="241" t="s">
        <v>85</v>
      </c>
      <c r="AY184" s="18" t="s">
        <v>232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321</v>
      </c>
      <c r="BM184" s="241" t="s">
        <v>588</v>
      </c>
    </row>
    <row r="185" s="2" customFormat="1">
      <c r="A185" s="39"/>
      <c r="B185" s="40"/>
      <c r="C185" s="41"/>
      <c r="D185" s="245" t="s">
        <v>578</v>
      </c>
      <c r="E185" s="41"/>
      <c r="F185" s="298" t="s">
        <v>5078</v>
      </c>
      <c r="G185" s="41"/>
      <c r="H185" s="41"/>
      <c r="I185" s="299"/>
      <c r="J185" s="41"/>
      <c r="K185" s="41"/>
      <c r="L185" s="45"/>
      <c r="M185" s="300"/>
      <c r="N185" s="301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578</v>
      </c>
      <c r="AU185" s="18" t="s">
        <v>85</v>
      </c>
    </row>
    <row r="186" s="2" customFormat="1" ht="24.15" customHeight="1">
      <c r="A186" s="39"/>
      <c r="B186" s="40"/>
      <c r="C186" s="229" t="s">
        <v>409</v>
      </c>
      <c r="D186" s="229" t="s">
        <v>234</v>
      </c>
      <c r="E186" s="230" t="s">
        <v>3148</v>
      </c>
      <c r="F186" s="231" t="s">
        <v>5079</v>
      </c>
      <c r="G186" s="232" t="s">
        <v>164</v>
      </c>
      <c r="H186" s="233">
        <v>60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321</v>
      </c>
      <c r="AT186" s="241" t="s">
        <v>234</v>
      </c>
      <c r="AU186" s="241" t="s">
        <v>85</v>
      </c>
      <c r="AY186" s="18" t="s">
        <v>232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321</v>
      </c>
      <c r="BM186" s="241" t="s">
        <v>596</v>
      </c>
    </row>
    <row r="187" s="2" customFormat="1">
      <c r="A187" s="39"/>
      <c r="B187" s="40"/>
      <c r="C187" s="41"/>
      <c r="D187" s="245" t="s">
        <v>578</v>
      </c>
      <c r="E187" s="41"/>
      <c r="F187" s="298" t="s">
        <v>5080</v>
      </c>
      <c r="G187" s="41"/>
      <c r="H187" s="41"/>
      <c r="I187" s="299"/>
      <c r="J187" s="41"/>
      <c r="K187" s="41"/>
      <c r="L187" s="45"/>
      <c r="M187" s="300"/>
      <c r="N187" s="301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578</v>
      </c>
      <c r="AU187" s="18" t="s">
        <v>85</v>
      </c>
    </row>
    <row r="188" s="2" customFormat="1" ht="21.75" customHeight="1">
      <c r="A188" s="39"/>
      <c r="B188" s="40"/>
      <c r="C188" s="229" t="s">
        <v>417</v>
      </c>
      <c r="D188" s="229" t="s">
        <v>234</v>
      </c>
      <c r="E188" s="230" t="s">
        <v>3150</v>
      </c>
      <c r="F188" s="231" t="s">
        <v>5081</v>
      </c>
      <c r="G188" s="232" t="s">
        <v>164</v>
      </c>
      <c r="H188" s="233">
        <v>200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321</v>
      </c>
      <c r="AT188" s="241" t="s">
        <v>234</v>
      </c>
      <c r="AU188" s="241" t="s">
        <v>85</v>
      </c>
      <c r="AY188" s="18" t="s">
        <v>232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321</v>
      </c>
      <c r="BM188" s="241" t="s">
        <v>614</v>
      </c>
    </row>
    <row r="189" s="2" customFormat="1">
      <c r="A189" s="39"/>
      <c r="B189" s="40"/>
      <c r="C189" s="41"/>
      <c r="D189" s="245" t="s">
        <v>578</v>
      </c>
      <c r="E189" s="41"/>
      <c r="F189" s="298" t="s">
        <v>5082</v>
      </c>
      <c r="G189" s="41"/>
      <c r="H189" s="41"/>
      <c r="I189" s="299"/>
      <c r="J189" s="41"/>
      <c r="K189" s="41"/>
      <c r="L189" s="45"/>
      <c r="M189" s="300"/>
      <c r="N189" s="301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578</v>
      </c>
      <c r="AU189" s="18" t="s">
        <v>85</v>
      </c>
    </row>
    <row r="190" s="2" customFormat="1" ht="16.5" customHeight="1">
      <c r="A190" s="39"/>
      <c r="B190" s="40"/>
      <c r="C190" s="229" t="s">
        <v>422</v>
      </c>
      <c r="D190" s="229" t="s">
        <v>234</v>
      </c>
      <c r="E190" s="230" t="s">
        <v>3152</v>
      </c>
      <c r="F190" s="231" t="s">
        <v>5083</v>
      </c>
      <c r="G190" s="232" t="s">
        <v>164</v>
      </c>
      <c r="H190" s="233">
        <v>50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321</v>
      </c>
      <c r="AT190" s="241" t="s">
        <v>234</v>
      </c>
      <c r="AU190" s="241" t="s">
        <v>85</v>
      </c>
      <c r="AY190" s="18" t="s">
        <v>232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321</v>
      </c>
      <c r="BM190" s="241" t="s">
        <v>624</v>
      </c>
    </row>
    <row r="191" s="2" customFormat="1">
      <c r="A191" s="39"/>
      <c r="B191" s="40"/>
      <c r="C191" s="41"/>
      <c r="D191" s="245" t="s">
        <v>578</v>
      </c>
      <c r="E191" s="41"/>
      <c r="F191" s="298" t="s">
        <v>5084</v>
      </c>
      <c r="G191" s="41"/>
      <c r="H191" s="41"/>
      <c r="I191" s="299"/>
      <c r="J191" s="41"/>
      <c r="K191" s="41"/>
      <c r="L191" s="45"/>
      <c r="M191" s="300"/>
      <c r="N191" s="301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578</v>
      </c>
      <c r="AU191" s="18" t="s">
        <v>85</v>
      </c>
    </row>
    <row r="192" s="2" customFormat="1" ht="16.5" customHeight="1">
      <c r="A192" s="39"/>
      <c r="B192" s="40"/>
      <c r="C192" s="229" t="s">
        <v>429</v>
      </c>
      <c r="D192" s="229" t="s">
        <v>234</v>
      </c>
      <c r="E192" s="230" t="s">
        <v>3154</v>
      </c>
      <c r="F192" s="231" t="s">
        <v>5085</v>
      </c>
      <c r="G192" s="232" t="s">
        <v>1049</v>
      </c>
      <c r="H192" s="233">
        <v>93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321</v>
      </c>
      <c r="AT192" s="241" t="s">
        <v>234</v>
      </c>
      <c r="AU192" s="241" t="s">
        <v>85</v>
      </c>
      <c r="AY192" s="18" t="s">
        <v>232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321</v>
      </c>
      <c r="BM192" s="241" t="s">
        <v>633</v>
      </c>
    </row>
    <row r="193" s="2" customFormat="1">
      <c r="A193" s="39"/>
      <c r="B193" s="40"/>
      <c r="C193" s="41"/>
      <c r="D193" s="245" t="s">
        <v>578</v>
      </c>
      <c r="E193" s="41"/>
      <c r="F193" s="298" t="s">
        <v>5086</v>
      </c>
      <c r="G193" s="41"/>
      <c r="H193" s="41"/>
      <c r="I193" s="299"/>
      <c r="J193" s="41"/>
      <c r="K193" s="41"/>
      <c r="L193" s="45"/>
      <c r="M193" s="300"/>
      <c r="N193" s="301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578</v>
      </c>
      <c r="AU193" s="18" t="s">
        <v>85</v>
      </c>
    </row>
    <row r="194" s="2" customFormat="1" ht="16.5" customHeight="1">
      <c r="A194" s="39"/>
      <c r="B194" s="40"/>
      <c r="C194" s="229" t="s">
        <v>436</v>
      </c>
      <c r="D194" s="229" t="s">
        <v>234</v>
      </c>
      <c r="E194" s="230" t="s">
        <v>3156</v>
      </c>
      <c r="F194" s="231" t="s">
        <v>5087</v>
      </c>
      <c r="G194" s="232" t="s">
        <v>1049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321</v>
      </c>
      <c r="AT194" s="241" t="s">
        <v>234</v>
      </c>
      <c r="AU194" s="241" t="s">
        <v>85</v>
      </c>
      <c r="AY194" s="18" t="s">
        <v>232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321</v>
      </c>
      <c r="BM194" s="241" t="s">
        <v>642</v>
      </c>
    </row>
    <row r="195" s="2" customFormat="1">
      <c r="A195" s="39"/>
      <c r="B195" s="40"/>
      <c r="C195" s="41"/>
      <c r="D195" s="245" t="s">
        <v>578</v>
      </c>
      <c r="E195" s="41"/>
      <c r="F195" s="298" t="s">
        <v>5088</v>
      </c>
      <c r="G195" s="41"/>
      <c r="H195" s="41"/>
      <c r="I195" s="299"/>
      <c r="J195" s="41"/>
      <c r="K195" s="41"/>
      <c r="L195" s="45"/>
      <c r="M195" s="300"/>
      <c r="N195" s="301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578</v>
      </c>
      <c r="AU195" s="18" t="s">
        <v>85</v>
      </c>
    </row>
    <row r="196" s="2" customFormat="1" ht="16.5" customHeight="1">
      <c r="A196" s="39"/>
      <c r="B196" s="40"/>
      <c r="C196" s="229" t="s">
        <v>444</v>
      </c>
      <c r="D196" s="229" t="s">
        <v>234</v>
      </c>
      <c r="E196" s="230" t="s">
        <v>3158</v>
      </c>
      <c r="F196" s="231" t="s">
        <v>5089</v>
      </c>
      <c r="G196" s="232" t="s">
        <v>1049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321</v>
      </c>
      <c r="AT196" s="241" t="s">
        <v>234</v>
      </c>
      <c r="AU196" s="241" t="s">
        <v>85</v>
      </c>
      <c r="AY196" s="18" t="s">
        <v>232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321</v>
      </c>
      <c r="BM196" s="241" t="s">
        <v>654</v>
      </c>
    </row>
    <row r="197" s="2" customFormat="1">
      <c r="A197" s="39"/>
      <c r="B197" s="40"/>
      <c r="C197" s="41"/>
      <c r="D197" s="245" t="s">
        <v>578</v>
      </c>
      <c r="E197" s="41"/>
      <c r="F197" s="298" t="s">
        <v>5090</v>
      </c>
      <c r="G197" s="41"/>
      <c r="H197" s="41"/>
      <c r="I197" s="299"/>
      <c r="J197" s="41"/>
      <c r="K197" s="41"/>
      <c r="L197" s="45"/>
      <c r="M197" s="300"/>
      <c r="N197" s="301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578</v>
      </c>
      <c r="AU197" s="18" t="s">
        <v>85</v>
      </c>
    </row>
    <row r="198" s="2" customFormat="1" ht="16.5" customHeight="1">
      <c r="A198" s="39"/>
      <c r="B198" s="40"/>
      <c r="C198" s="229" t="s">
        <v>450</v>
      </c>
      <c r="D198" s="229" t="s">
        <v>234</v>
      </c>
      <c r="E198" s="230" t="s">
        <v>3160</v>
      </c>
      <c r="F198" s="231" t="s">
        <v>5091</v>
      </c>
      <c r="G198" s="232" t="s">
        <v>1049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321</v>
      </c>
      <c r="AT198" s="241" t="s">
        <v>234</v>
      </c>
      <c r="AU198" s="241" t="s">
        <v>85</v>
      </c>
      <c r="AY198" s="18" t="s">
        <v>232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321</v>
      </c>
      <c r="BM198" s="241" t="s">
        <v>662</v>
      </c>
    </row>
    <row r="199" s="2" customFormat="1">
      <c r="A199" s="39"/>
      <c r="B199" s="40"/>
      <c r="C199" s="41"/>
      <c r="D199" s="245" t="s">
        <v>578</v>
      </c>
      <c r="E199" s="41"/>
      <c r="F199" s="298" t="s">
        <v>5092</v>
      </c>
      <c r="G199" s="41"/>
      <c r="H199" s="41"/>
      <c r="I199" s="299"/>
      <c r="J199" s="41"/>
      <c r="K199" s="41"/>
      <c r="L199" s="45"/>
      <c r="M199" s="300"/>
      <c r="N199" s="301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578</v>
      </c>
      <c r="AU199" s="18" t="s">
        <v>85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2810</v>
      </c>
      <c r="F200" s="227" t="s">
        <v>2253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SUM(P201:P228)</f>
        <v>0</v>
      </c>
      <c r="Q200" s="221"/>
      <c r="R200" s="222">
        <f>SUM(R201:R228)</f>
        <v>0</v>
      </c>
      <c r="S200" s="221"/>
      <c r="T200" s="223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83</v>
      </c>
      <c r="AT200" s="225" t="s">
        <v>75</v>
      </c>
      <c r="AU200" s="225" t="s">
        <v>83</v>
      </c>
      <c r="AY200" s="224" t="s">
        <v>232</v>
      </c>
      <c r="BK200" s="226">
        <f>SUM(BK201:BK228)</f>
        <v>0</v>
      </c>
    </row>
    <row r="201" s="2" customFormat="1" ht="16.5" customHeight="1">
      <c r="A201" s="39"/>
      <c r="B201" s="40"/>
      <c r="C201" s="229" t="s">
        <v>455</v>
      </c>
      <c r="D201" s="229" t="s">
        <v>234</v>
      </c>
      <c r="E201" s="230" t="s">
        <v>3162</v>
      </c>
      <c r="F201" s="231" t="s">
        <v>2877</v>
      </c>
      <c r="G201" s="232" t="s">
        <v>1982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321</v>
      </c>
      <c r="AT201" s="241" t="s">
        <v>234</v>
      </c>
      <c r="AU201" s="241" t="s">
        <v>85</v>
      </c>
      <c r="AY201" s="18" t="s">
        <v>232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321</v>
      </c>
      <c r="BM201" s="241" t="s">
        <v>671</v>
      </c>
    </row>
    <row r="202" s="2" customFormat="1">
      <c r="A202" s="39"/>
      <c r="B202" s="40"/>
      <c r="C202" s="41"/>
      <c r="D202" s="245" t="s">
        <v>578</v>
      </c>
      <c r="E202" s="41"/>
      <c r="F202" s="298" t="s">
        <v>5093</v>
      </c>
      <c r="G202" s="41"/>
      <c r="H202" s="41"/>
      <c r="I202" s="299"/>
      <c r="J202" s="41"/>
      <c r="K202" s="41"/>
      <c r="L202" s="45"/>
      <c r="M202" s="300"/>
      <c r="N202" s="301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578</v>
      </c>
      <c r="AU202" s="18" t="s">
        <v>85</v>
      </c>
    </row>
    <row r="203" s="2" customFormat="1" ht="16.5" customHeight="1">
      <c r="A203" s="39"/>
      <c r="B203" s="40"/>
      <c r="C203" s="229" t="s">
        <v>460</v>
      </c>
      <c r="D203" s="229" t="s">
        <v>234</v>
      </c>
      <c r="E203" s="230" t="s">
        <v>3164</v>
      </c>
      <c r="F203" s="231" t="s">
        <v>5094</v>
      </c>
      <c r="G203" s="232" t="s">
        <v>1982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321</v>
      </c>
      <c r="AT203" s="241" t="s">
        <v>234</v>
      </c>
      <c r="AU203" s="241" t="s">
        <v>85</v>
      </c>
      <c r="AY203" s="18" t="s">
        <v>232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321</v>
      </c>
      <c r="BM203" s="241" t="s">
        <v>686</v>
      </c>
    </row>
    <row r="204" s="2" customFormat="1">
      <c r="A204" s="39"/>
      <c r="B204" s="40"/>
      <c r="C204" s="41"/>
      <c r="D204" s="245" t="s">
        <v>578</v>
      </c>
      <c r="E204" s="41"/>
      <c r="F204" s="298" t="s">
        <v>5095</v>
      </c>
      <c r="G204" s="41"/>
      <c r="H204" s="41"/>
      <c r="I204" s="299"/>
      <c r="J204" s="41"/>
      <c r="K204" s="41"/>
      <c r="L204" s="45"/>
      <c r="M204" s="300"/>
      <c r="N204" s="301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578</v>
      </c>
      <c r="AU204" s="18" t="s">
        <v>85</v>
      </c>
    </row>
    <row r="205" s="2" customFormat="1" ht="16.5" customHeight="1">
      <c r="A205" s="39"/>
      <c r="B205" s="40"/>
      <c r="C205" s="229" t="s">
        <v>466</v>
      </c>
      <c r="D205" s="229" t="s">
        <v>234</v>
      </c>
      <c r="E205" s="230" t="s">
        <v>3166</v>
      </c>
      <c r="F205" s="231" t="s">
        <v>5096</v>
      </c>
      <c r="G205" s="232" t="s">
        <v>1982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321</v>
      </c>
      <c r="AT205" s="241" t="s">
        <v>234</v>
      </c>
      <c r="AU205" s="241" t="s">
        <v>85</v>
      </c>
      <c r="AY205" s="18" t="s">
        <v>232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321</v>
      </c>
      <c r="BM205" s="241" t="s">
        <v>697</v>
      </c>
    </row>
    <row r="206" s="2" customFormat="1">
      <c r="A206" s="39"/>
      <c r="B206" s="40"/>
      <c r="C206" s="41"/>
      <c r="D206" s="245" t="s">
        <v>578</v>
      </c>
      <c r="E206" s="41"/>
      <c r="F206" s="298" t="s">
        <v>5097</v>
      </c>
      <c r="G206" s="41"/>
      <c r="H206" s="41"/>
      <c r="I206" s="299"/>
      <c r="J206" s="41"/>
      <c r="K206" s="41"/>
      <c r="L206" s="45"/>
      <c r="M206" s="300"/>
      <c r="N206" s="301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578</v>
      </c>
      <c r="AU206" s="18" t="s">
        <v>85</v>
      </c>
    </row>
    <row r="207" s="2" customFormat="1" ht="16.5" customHeight="1">
      <c r="A207" s="39"/>
      <c r="B207" s="40"/>
      <c r="C207" s="229" t="s">
        <v>475</v>
      </c>
      <c r="D207" s="229" t="s">
        <v>234</v>
      </c>
      <c r="E207" s="230" t="s">
        <v>3168</v>
      </c>
      <c r="F207" s="231" t="s">
        <v>677</v>
      </c>
      <c r="G207" s="232" t="s">
        <v>1982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321</v>
      </c>
      <c r="AT207" s="241" t="s">
        <v>234</v>
      </c>
      <c r="AU207" s="241" t="s">
        <v>85</v>
      </c>
      <c r="AY207" s="18" t="s">
        <v>232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321</v>
      </c>
      <c r="BM207" s="241" t="s">
        <v>706</v>
      </c>
    </row>
    <row r="208" s="2" customFormat="1">
      <c r="A208" s="39"/>
      <c r="B208" s="40"/>
      <c r="C208" s="41"/>
      <c r="D208" s="245" t="s">
        <v>578</v>
      </c>
      <c r="E208" s="41"/>
      <c r="F208" s="298" t="s">
        <v>5098</v>
      </c>
      <c r="G208" s="41"/>
      <c r="H208" s="41"/>
      <c r="I208" s="299"/>
      <c r="J208" s="41"/>
      <c r="K208" s="41"/>
      <c r="L208" s="45"/>
      <c r="M208" s="300"/>
      <c r="N208" s="301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578</v>
      </c>
      <c r="AU208" s="18" t="s">
        <v>85</v>
      </c>
    </row>
    <row r="209" s="2" customFormat="1" ht="16.5" customHeight="1">
      <c r="A209" s="39"/>
      <c r="B209" s="40"/>
      <c r="C209" s="229" t="s">
        <v>480</v>
      </c>
      <c r="D209" s="229" t="s">
        <v>234</v>
      </c>
      <c r="E209" s="230" t="s">
        <v>3170</v>
      </c>
      <c r="F209" s="231" t="s">
        <v>5099</v>
      </c>
      <c r="G209" s="232" t="s">
        <v>1982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321</v>
      </c>
      <c r="AT209" s="241" t="s">
        <v>234</v>
      </c>
      <c r="AU209" s="241" t="s">
        <v>85</v>
      </c>
      <c r="AY209" s="18" t="s">
        <v>232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321</v>
      </c>
      <c r="BM209" s="241" t="s">
        <v>716</v>
      </c>
    </row>
    <row r="210" s="2" customFormat="1">
      <c r="A210" s="39"/>
      <c r="B210" s="40"/>
      <c r="C210" s="41"/>
      <c r="D210" s="245" t="s">
        <v>578</v>
      </c>
      <c r="E210" s="41"/>
      <c r="F210" s="298" t="s">
        <v>5100</v>
      </c>
      <c r="G210" s="41"/>
      <c r="H210" s="41"/>
      <c r="I210" s="299"/>
      <c r="J210" s="41"/>
      <c r="K210" s="41"/>
      <c r="L210" s="45"/>
      <c r="M210" s="300"/>
      <c r="N210" s="301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578</v>
      </c>
      <c r="AU210" s="18" t="s">
        <v>85</v>
      </c>
    </row>
    <row r="211" s="2" customFormat="1" ht="16.5" customHeight="1">
      <c r="A211" s="39"/>
      <c r="B211" s="40"/>
      <c r="C211" s="229" t="s">
        <v>484</v>
      </c>
      <c r="D211" s="229" t="s">
        <v>234</v>
      </c>
      <c r="E211" s="230" t="s">
        <v>3174</v>
      </c>
      <c r="F211" s="231" t="s">
        <v>5101</v>
      </c>
      <c r="G211" s="232" t="s">
        <v>1982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321</v>
      </c>
      <c r="AT211" s="241" t="s">
        <v>234</v>
      </c>
      <c r="AU211" s="241" t="s">
        <v>85</v>
      </c>
      <c r="AY211" s="18" t="s">
        <v>232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321</v>
      </c>
      <c r="BM211" s="241" t="s">
        <v>734</v>
      </c>
    </row>
    <row r="212" s="2" customFormat="1">
      <c r="A212" s="39"/>
      <c r="B212" s="40"/>
      <c r="C212" s="41"/>
      <c r="D212" s="245" t="s">
        <v>578</v>
      </c>
      <c r="E212" s="41"/>
      <c r="F212" s="298" t="s">
        <v>5102</v>
      </c>
      <c r="G212" s="41"/>
      <c r="H212" s="41"/>
      <c r="I212" s="299"/>
      <c r="J212" s="41"/>
      <c r="K212" s="41"/>
      <c r="L212" s="45"/>
      <c r="M212" s="300"/>
      <c r="N212" s="301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578</v>
      </c>
      <c r="AU212" s="18" t="s">
        <v>85</v>
      </c>
    </row>
    <row r="213" s="2" customFormat="1" ht="16.5" customHeight="1">
      <c r="A213" s="39"/>
      <c r="B213" s="40"/>
      <c r="C213" s="229" t="s">
        <v>491</v>
      </c>
      <c r="D213" s="229" t="s">
        <v>234</v>
      </c>
      <c r="E213" s="230" t="s">
        <v>3176</v>
      </c>
      <c r="F213" s="231" t="s">
        <v>5103</v>
      </c>
      <c r="G213" s="232" t="s">
        <v>1982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321</v>
      </c>
      <c r="AT213" s="241" t="s">
        <v>234</v>
      </c>
      <c r="AU213" s="241" t="s">
        <v>85</v>
      </c>
      <c r="AY213" s="18" t="s">
        <v>232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321</v>
      </c>
      <c r="BM213" s="241" t="s">
        <v>745</v>
      </c>
    </row>
    <row r="214" s="2" customFormat="1">
      <c r="A214" s="39"/>
      <c r="B214" s="40"/>
      <c r="C214" s="41"/>
      <c r="D214" s="245" t="s">
        <v>578</v>
      </c>
      <c r="E214" s="41"/>
      <c r="F214" s="298" t="s">
        <v>5104</v>
      </c>
      <c r="G214" s="41"/>
      <c r="H214" s="41"/>
      <c r="I214" s="299"/>
      <c r="J214" s="41"/>
      <c r="K214" s="41"/>
      <c r="L214" s="45"/>
      <c r="M214" s="300"/>
      <c r="N214" s="301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578</v>
      </c>
      <c r="AU214" s="18" t="s">
        <v>85</v>
      </c>
    </row>
    <row r="215" s="2" customFormat="1" ht="16.5" customHeight="1">
      <c r="A215" s="39"/>
      <c r="B215" s="40"/>
      <c r="C215" s="229" t="s">
        <v>495</v>
      </c>
      <c r="D215" s="229" t="s">
        <v>234</v>
      </c>
      <c r="E215" s="230" t="s">
        <v>3178</v>
      </c>
      <c r="F215" s="231" t="s">
        <v>5105</v>
      </c>
      <c r="G215" s="232" t="s">
        <v>1982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321</v>
      </c>
      <c r="AT215" s="241" t="s">
        <v>234</v>
      </c>
      <c r="AU215" s="241" t="s">
        <v>85</v>
      </c>
      <c r="AY215" s="18" t="s">
        <v>232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321</v>
      </c>
      <c r="BM215" s="241" t="s">
        <v>754</v>
      </c>
    </row>
    <row r="216" s="2" customFormat="1">
      <c r="A216" s="39"/>
      <c r="B216" s="40"/>
      <c r="C216" s="41"/>
      <c r="D216" s="245" t="s">
        <v>578</v>
      </c>
      <c r="E216" s="41"/>
      <c r="F216" s="298" t="s">
        <v>5106</v>
      </c>
      <c r="G216" s="41"/>
      <c r="H216" s="41"/>
      <c r="I216" s="299"/>
      <c r="J216" s="41"/>
      <c r="K216" s="41"/>
      <c r="L216" s="45"/>
      <c r="M216" s="300"/>
      <c r="N216" s="301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578</v>
      </c>
      <c r="AU216" s="18" t="s">
        <v>85</v>
      </c>
    </row>
    <row r="217" s="2" customFormat="1" ht="16.5" customHeight="1">
      <c r="A217" s="39"/>
      <c r="B217" s="40"/>
      <c r="C217" s="229" t="s">
        <v>500</v>
      </c>
      <c r="D217" s="229" t="s">
        <v>234</v>
      </c>
      <c r="E217" s="230" t="s">
        <v>3180</v>
      </c>
      <c r="F217" s="231" t="s">
        <v>5107</v>
      </c>
      <c r="G217" s="232" t="s">
        <v>1982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321</v>
      </c>
      <c r="AT217" s="241" t="s">
        <v>234</v>
      </c>
      <c r="AU217" s="241" t="s">
        <v>85</v>
      </c>
      <c r="AY217" s="18" t="s">
        <v>232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321</v>
      </c>
      <c r="BM217" s="241" t="s">
        <v>761</v>
      </c>
    </row>
    <row r="218" s="2" customFormat="1">
      <c r="A218" s="39"/>
      <c r="B218" s="40"/>
      <c r="C218" s="41"/>
      <c r="D218" s="245" t="s">
        <v>578</v>
      </c>
      <c r="E218" s="41"/>
      <c r="F218" s="298" t="s">
        <v>5108</v>
      </c>
      <c r="G218" s="41"/>
      <c r="H218" s="41"/>
      <c r="I218" s="299"/>
      <c r="J218" s="41"/>
      <c r="K218" s="41"/>
      <c r="L218" s="45"/>
      <c r="M218" s="300"/>
      <c r="N218" s="301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578</v>
      </c>
      <c r="AU218" s="18" t="s">
        <v>85</v>
      </c>
    </row>
    <row r="219" s="2" customFormat="1" ht="16.5" customHeight="1">
      <c r="A219" s="39"/>
      <c r="B219" s="40"/>
      <c r="C219" s="229" t="s">
        <v>505</v>
      </c>
      <c r="D219" s="229" t="s">
        <v>234</v>
      </c>
      <c r="E219" s="230" t="s">
        <v>3182</v>
      </c>
      <c r="F219" s="231" t="s">
        <v>5109</v>
      </c>
      <c r="G219" s="232" t="s">
        <v>1982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321</v>
      </c>
      <c r="AT219" s="241" t="s">
        <v>234</v>
      </c>
      <c r="AU219" s="241" t="s">
        <v>85</v>
      </c>
      <c r="AY219" s="18" t="s">
        <v>232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321</v>
      </c>
      <c r="BM219" s="241" t="s">
        <v>778</v>
      </c>
    </row>
    <row r="220" s="2" customFormat="1">
      <c r="A220" s="39"/>
      <c r="B220" s="40"/>
      <c r="C220" s="41"/>
      <c r="D220" s="245" t="s">
        <v>578</v>
      </c>
      <c r="E220" s="41"/>
      <c r="F220" s="298" t="s">
        <v>5110</v>
      </c>
      <c r="G220" s="41"/>
      <c r="H220" s="41"/>
      <c r="I220" s="299"/>
      <c r="J220" s="41"/>
      <c r="K220" s="41"/>
      <c r="L220" s="45"/>
      <c r="M220" s="300"/>
      <c r="N220" s="301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578</v>
      </c>
      <c r="AU220" s="18" t="s">
        <v>85</v>
      </c>
    </row>
    <row r="221" s="2" customFormat="1" ht="16.5" customHeight="1">
      <c r="A221" s="39"/>
      <c r="B221" s="40"/>
      <c r="C221" s="229" t="s">
        <v>509</v>
      </c>
      <c r="D221" s="229" t="s">
        <v>234</v>
      </c>
      <c r="E221" s="230" t="s">
        <v>3184</v>
      </c>
      <c r="F221" s="231" t="s">
        <v>2788</v>
      </c>
      <c r="G221" s="232" t="s">
        <v>1982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321</v>
      </c>
      <c r="AT221" s="241" t="s">
        <v>234</v>
      </c>
      <c r="AU221" s="241" t="s">
        <v>85</v>
      </c>
      <c r="AY221" s="18" t="s">
        <v>232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321</v>
      </c>
      <c r="BM221" s="241" t="s">
        <v>787</v>
      </c>
    </row>
    <row r="222" s="2" customFormat="1">
      <c r="A222" s="39"/>
      <c r="B222" s="40"/>
      <c r="C222" s="41"/>
      <c r="D222" s="245" t="s">
        <v>578</v>
      </c>
      <c r="E222" s="41"/>
      <c r="F222" s="298" t="s">
        <v>5111</v>
      </c>
      <c r="G222" s="41"/>
      <c r="H222" s="41"/>
      <c r="I222" s="299"/>
      <c r="J222" s="41"/>
      <c r="K222" s="41"/>
      <c r="L222" s="45"/>
      <c r="M222" s="300"/>
      <c r="N222" s="301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578</v>
      </c>
      <c r="AU222" s="18" t="s">
        <v>85</v>
      </c>
    </row>
    <row r="223" s="2" customFormat="1" ht="16.5" customHeight="1">
      <c r="A223" s="39"/>
      <c r="B223" s="40"/>
      <c r="C223" s="229" t="s">
        <v>514</v>
      </c>
      <c r="D223" s="229" t="s">
        <v>234</v>
      </c>
      <c r="E223" s="230" t="s">
        <v>3188</v>
      </c>
      <c r="F223" s="231" t="s">
        <v>5112</v>
      </c>
      <c r="G223" s="232" t="s">
        <v>1982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321</v>
      </c>
      <c r="AT223" s="241" t="s">
        <v>234</v>
      </c>
      <c r="AU223" s="241" t="s">
        <v>85</v>
      </c>
      <c r="AY223" s="18" t="s">
        <v>232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321</v>
      </c>
      <c r="BM223" s="241" t="s">
        <v>807</v>
      </c>
    </row>
    <row r="224" s="2" customFormat="1">
      <c r="A224" s="39"/>
      <c r="B224" s="40"/>
      <c r="C224" s="41"/>
      <c r="D224" s="245" t="s">
        <v>578</v>
      </c>
      <c r="E224" s="41"/>
      <c r="F224" s="298" t="s">
        <v>5113</v>
      </c>
      <c r="G224" s="41"/>
      <c r="H224" s="41"/>
      <c r="I224" s="299"/>
      <c r="J224" s="41"/>
      <c r="K224" s="41"/>
      <c r="L224" s="45"/>
      <c r="M224" s="300"/>
      <c r="N224" s="301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578</v>
      </c>
      <c r="AU224" s="18" t="s">
        <v>85</v>
      </c>
    </row>
    <row r="225" s="2" customFormat="1" ht="16.5" customHeight="1">
      <c r="A225" s="39"/>
      <c r="B225" s="40"/>
      <c r="C225" s="229" t="s">
        <v>518</v>
      </c>
      <c r="D225" s="229" t="s">
        <v>234</v>
      </c>
      <c r="E225" s="230" t="s">
        <v>3190</v>
      </c>
      <c r="F225" s="231" t="s">
        <v>5114</v>
      </c>
      <c r="G225" s="232" t="s">
        <v>1982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321</v>
      </c>
      <c r="AT225" s="241" t="s">
        <v>234</v>
      </c>
      <c r="AU225" s="241" t="s">
        <v>85</v>
      </c>
      <c r="AY225" s="18" t="s">
        <v>232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321</v>
      </c>
      <c r="BM225" s="241" t="s">
        <v>816</v>
      </c>
    </row>
    <row r="226" s="2" customFormat="1">
      <c r="A226" s="39"/>
      <c r="B226" s="40"/>
      <c r="C226" s="41"/>
      <c r="D226" s="245" t="s">
        <v>578</v>
      </c>
      <c r="E226" s="41"/>
      <c r="F226" s="298" t="s">
        <v>5115</v>
      </c>
      <c r="G226" s="41"/>
      <c r="H226" s="41"/>
      <c r="I226" s="299"/>
      <c r="J226" s="41"/>
      <c r="K226" s="41"/>
      <c r="L226" s="45"/>
      <c r="M226" s="300"/>
      <c r="N226" s="301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578</v>
      </c>
      <c r="AU226" s="18" t="s">
        <v>85</v>
      </c>
    </row>
    <row r="227" s="2" customFormat="1" ht="16.5" customHeight="1">
      <c r="A227" s="39"/>
      <c r="B227" s="40"/>
      <c r="C227" s="229" t="s">
        <v>525</v>
      </c>
      <c r="D227" s="229" t="s">
        <v>234</v>
      </c>
      <c r="E227" s="230" t="s">
        <v>3192</v>
      </c>
      <c r="F227" s="231" t="s">
        <v>5116</v>
      </c>
      <c r="G227" s="232" t="s">
        <v>1982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321</v>
      </c>
      <c r="AT227" s="241" t="s">
        <v>234</v>
      </c>
      <c r="AU227" s="241" t="s">
        <v>85</v>
      </c>
      <c r="AY227" s="18" t="s">
        <v>232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321</v>
      </c>
      <c r="BM227" s="241" t="s">
        <v>824</v>
      </c>
    </row>
    <row r="228" s="2" customFormat="1">
      <c r="A228" s="39"/>
      <c r="B228" s="40"/>
      <c r="C228" s="41"/>
      <c r="D228" s="245" t="s">
        <v>578</v>
      </c>
      <c r="E228" s="41"/>
      <c r="F228" s="298" t="s">
        <v>5117</v>
      </c>
      <c r="G228" s="41"/>
      <c r="H228" s="41"/>
      <c r="I228" s="299"/>
      <c r="J228" s="41"/>
      <c r="K228" s="41"/>
      <c r="L228" s="45"/>
      <c r="M228" s="308"/>
      <c r="N228" s="309"/>
      <c r="O228" s="304"/>
      <c r="P228" s="304"/>
      <c r="Q228" s="304"/>
      <c r="R228" s="304"/>
      <c r="S228" s="304"/>
      <c r="T228" s="310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578</v>
      </c>
      <c r="AU228" s="18" t="s">
        <v>85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QE3LD56dbtONwnW7bXJY79hLf8QCp521OHKFpCLaZquhurPSS1st7WwyYCFhN11WSeJ83pg6/dozRudCQJrBnA==" hashValue="lhfpCu8092nn7z6/Yi00AqsVf8p2G/8GBzdFS8kYZT6yqkNlA2d6Hha3dIvbGwbDtv3w6HHNNrUhMOz/UULcdg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QSB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ROUND((SUM(BE125:BE164)),  2)</f>
        <v>0</v>
      </c>
      <c r="G35" s="39"/>
      <c r="H35" s="39"/>
      <c r="I35" s="166">
        <v>0.20999999999999999</v>
      </c>
      <c r="J35" s="165">
        <f>ROUND(((SUM(BE125:BE164))*I35),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ROUND((SUM(BF125:BF164)),  2)</f>
        <v>0</v>
      </c>
      <c r="G36" s="39"/>
      <c r="H36" s="39"/>
      <c r="I36" s="166">
        <v>0.12</v>
      </c>
      <c r="J36" s="165">
        <f>ROUND(((SUM(BF125:BF164))*I36),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ROUND((SUM(BH125:BH164)),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D.6 - Hašení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5119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5120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5121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5122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5123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217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4164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D.6 - Hašení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19. 3. 2025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30</v>
      </c>
      <c r="J121" s="37" t="str">
        <f>E23</f>
        <v>AGP nova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QSB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218</v>
      </c>
      <c r="D124" s="204" t="s">
        <v>61</v>
      </c>
      <c r="E124" s="204" t="s">
        <v>57</v>
      </c>
      <c r="F124" s="204" t="s">
        <v>58</v>
      </c>
      <c r="G124" s="204" t="s">
        <v>219</v>
      </c>
      <c r="H124" s="204" t="s">
        <v>220</v>
      </c>
      <c r="I124" s="204" t="s">
        <v>221</v>
      </c>
      <c r="J124" s="205" t="s">
        <v>193</v>
      </c>
      <c r="K124" s="206" t="s">
        <v>222</v>
      </c>
      <c r="L124" s="207"/>
      <c r="M124" s="101" t="s">
        <v>1</v>
      </c>
      <c r="N124" s="102" t="s">
        <v>40</v>
      </c>
      <c r="O124" s="102" t="s">
        <v>223</v>
      </c>
      <c r="P124" s="102" t="s">
        <v>224</v>
      </c>
      <c r="Q124" s="102" t="s">
        <v>225</v>
      </c>
      <c r="R124" s="102" t="s">
        <v>226</v>
      </c>
      <c r="S124" s="102" t="s">
        <v>227</v>
      </c>
      <c r="T124" s="103" t="s">
        <v>228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229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1846</v>
      </c>
      <c r="F126" s="216" t="s">
        <v>160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P127+P143+P152+P157</f>
        <v>0</v>
      </c>
      <c r="Q126" s="221"/>
      <c r="R126" s="222">
        <f>R127+R143+R152+R157</f>
        <v>0</v>
      </c>
      <c r="S126" s="221"/>
      <c r="T126" s="223">
        <f>T127+T143+T152+T157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85</v>
      </c>
      <c r="AT126" s="225" t="s">
        <v>75</v>
      </c>
      <c r="AU126" s="225" t="s">
        <v>76</v>
      </c>
      <c r="AY126" s="224" t="s">
        <v>232</v>
      </c>
      <c r="BK126" s="226">
        <f>BK127+BK143+BK152+BK157</f>
        <v>0</v>
      </c>
    </row>
    <row r="127" s="12" customFormat="1" ht="22.8" customHeight="1">
      <c r="A127" s="12"/>
      <c r="B127" s="213"/>
      <c r="C127" s="214"/>
      <c r="D127" s="215" t="s">
        <v>75</v>
      </c>
      <c r="E127" s="227" t="s">
        <v>1435</v>
      </c>
      <c r="F127" s="227" t="s">
        <v>5124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SUM(P128:P142)</f>
        <v>0</v>
      </c>
      <c r="Q127" s="221"/>
      <c r="R127" s="222">
        <f>SUM(R128:R142)</f>
        <v>0</v>
      </c>
      <c r="S127" s="221"/>
      <c r="T127" s="223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83</v>
      </c>
      <c r="AY127" s="224" t="s">
        <v>232</v>
      </c>
      <c r="BK127" s="226">
        <f>SUM(BK128:BK142)</f>
        <v>0</v>
      </c>
    </row>
    <row r="128" s="2" customFormat="1" ht="24.15" customHeight="1">
      <c r="A128" s="39"/>
      <c r="B128" s="40"/>
      <c r="C128" s="229" t="s">
        <v>83</v>
      </c>
      <c r="D128" s="229" t="s">
        <v>234</v>
      </c>
      <c r="E128" s="230" t="s">
        <v>3321</v>
      </c>
      <c r="F128" s="231" t="s">
        <v>5125</v>
      </c>
      <c r="G128" s="232" t="s">
        <v>1049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321</v>
      </c>
      <c r="AT128" s="241" t="s">
        <v>234</v>
      </c>
      <c r="AU128" s="241" t="s">
        <v>85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321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234</v>
      </c>
      <c r="E129" s="230" t="s">
        <v>3323</v>
      </c>
      <c r="F129" s="231" t="s">
        <v>5126</v>
      </c>
      <c r="G129" s="232" t="s">
        <v>1049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321</v>
      </c>
      <c r="AT129" s="241" t="s">
        <v>234</v>
      </c>
      <c r="AU129" s="241" t="s">
        <v>85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321</v>
      </c>
      <c r="BM129" s="241" t="s">
        <v>237</v>
      </c>
    </row>
    <row r="130" s="2" customFormat="1" ht="24.15" customHeight="1">
      <c r="A130" s="39"/>
      <c r="B130" s="40"/>
      <c r="C130" s="229" t="s">
        <v>244</v>
      </c>
      <c r="D130" s="229" t="s">
        <v>234</v>
      </c>
      <c r="E130" s="230" t="s">
        <v>3325</v>
      </c>
      <c r="F130" s="231" t="s">
        <v>5127</v>
      </c>
      <c r="G130" s="232" t="s">
        <v>1049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321</v>
      </c>
      <c r="AT130" s="241" t="s">
        <v>234</v>
      </c>
      <c r="AU130" s="241" t="s">
        <v>85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321</v>
      </c>
      <c r="BM130" s="241" t="s">
        <v>259</v>
      </c>
    </row>
    <row r="131" s="2" customFormat="1" ht="21.75" customHeight="1">
      <c r="A131" s="39"/>
      <c r="B131" s="40"/>
      <c r="C131" s="229" t="s">
        <v>237</v>
      </c>
      <c r="D131" s="229" t="s">
        <v>234</v>
      </c>
      <c r="E131" s="230" t="s">
        <v>3327</v>
      </c>
      <c r="F131" s="231" t="s">
        <v>5128</v>
      </c>
      <c r="G131" s="232" t="s">
        <v>1049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321</v>
      </c>
      <c r="AT131" s="241" t="s">
        <v>234</v>
      </c>
      <c r="AU131" s="241" t="s">
        <v>85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321</v>
      </c>
      <c r="BM131" s="241" t="s">
        <v>273</v>
      </c>
    </row>
    <row r="132" s="2" customFormat="1" ht="16.5" customHeight="1">
      <c r="A132" s="39"/>
      <c r="B132" s="40"/>
      <c r="C132" s="229" t="s">
        <v>252</v>
      </c>
      <c r="D132" s="229" t="s">
        <v>234</v>
      </c>
      <c r="E132" s="230" t="s">
        <v>3329</v>
      </c>
      <c r="F132" s="231" t="s">
        <v>5129</v>
      </c>
      <c r="G132" s="232" t="s">
        <v>1049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321</v>
      </c>
      <c r="AT132" s="241" t="s">
        <v>234</v>
      </c>
      <c r="AU132" s="241" t="s">
        <v>85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321</v>
      </c>
      <c r="BM132" s="241" t="s">
        <v>285</v>
      </c>
    </row>
    <row r="133" s="2" customFormat="1" ht="16.5" customHeight="1">
      <c r="A133" s="39"/>
      <c r="B133" s="40"/>
      <c r="C133" s="229" t="s">
        <v>259</v>
      </c>
      <c r="D133" s="229" t="s">
        <v>234</v>
      </c>
      <c r="E133" s="230" t="s">
        <v>3331</v>
      </c>
      <c r="F133" s="231" t="s">
        <v>5130</v>
      </c>
      <c r="G133" s="232" t="s">
        <v>1982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321</v>
      </c>
      <c r="AT133" s="241" t="s">
        <v>234</v>
      </c>
      <c r="AU133" s="241" t="s">
        <v>85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321</v>
      </c>
      <c r="BM133" s="241" t="s">
        <v>8</v>
      </c>
    </row>
    <row r="134" s="2" customFormat="1" ht="24.15" customHeight="1">
      <c r="A134" s="39"/>
      <c r="B134" s="40"/>
      <c r="C134" s="229" t="s">
        <v>267</v>
      </c>
      <c r="D134" s="229" t="s">
        <v>234</v>
      </c>
      <c r="E134" s="230" t="s">
        <v>3333</v>
      </c>
      <c r="F134" s="231" t="s">
        <v>5131</v>
      </c>
      <c r="G134" s="232" t="s">
        <v>164</v>
      </c>
      <c r="H134" s="233">
        <v>18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321</v>
      </c>
      <c r="AT134" s="241" t="s">
        <v>234</v>
      </c>
      <c r="AU134" s="241" t="s">
        <v>85</v>
      </c>
      <c r="AY134" s="18" t="s">
        <v>232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321</v>
      </c>
      <c r="BM134" s="241" t="s">
        <v>311</v>
      </c>
    </row>
    <row r="135" s="2" customFormat="1" ht="24.15" customHeight="1">
      <c r="A135" s="39"/>
      <c r="B135" s="40"/>
      <c r="C135" s="229" t="s">
        <v>273</v>
      </c>
      <c r="D135" s="229" t="s">
        <v>234</v>
      </c>
      <c r="E135" s="230" t="s">
        <v>3335</v>
      </c>
      <c r="F135" s="231" t="s">
        <v>5132</v>
      </c>
      <c r="G135" s="232" t="s">
        <v>164</v>
      </c>
      <c r="H135" s="233">
        <v>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321</v>
      </c>
      <c r="AT135" s="241" t="s">
        <v>234</v>
      </c>
      <c r="AU135" s="241" t="s">
        <v>85</v>
      </c>
      <c r="AY135" s="18" t="s">
        <v>232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321</v>
      </c>
      <c r="BM135" s="241" t="s">
        <v>321</v>
      </c>
    </row>
    <row r="136" s="2" customFormat="1" ht="24.15" customHeight="1">
      <c r="A136" s="39"/>
      <c r="B136" s="40"/>
      <c r="C136" s="229" t="s">
        <v>281</v>
      </c>
      <c r="D136" s="229" t="s">
        <v>234</v>
      </c>
      <c r="E136" s="230" t="s">
        <v>3337</v>
      </c>
      <c r="F136" s="231" t="s">
        <v>5133</v>
      </c>
      <c r="G136" s="232" t="s">
        <v>164</v>
      </c>
      <c r="H136" s="233">
        <v>90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321</v>
      </c>
      <c r="AT136" s="241" t="s">
        <v>234</v>
      </c>
      <c r="AU136" s="241" t="s">
        <v>85</v>
      </c>
      <c r="AY136" s="18" t="s">
        <v>232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321</v>
      </c>
      <c r="BM136" s="241" t="s">
        <v>332</v>
      </c>
    </row>
    <row r="137" s="2" customFormat="1" ht="24.15" customHeight="1">
      <c r="A137" s="39"/>
      <c r="B137" s="40"/>
      <c r="C137" s="229" t="s">
        <v>285</v>
      </c>
      <c r="D137" s="229" t="s">
        <v>234</v>
      </c>
      <c r="E137" s="230" t="s">
        <v>3339</v>
      </c>
      <c r="F137" s="231" t="s">
        <v>5134</v>
      </c>
      <c r="G137" s="232" t="s">
        <v>164</v>
      </c>
      <c r="H137" s="233">
        <v>18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321</v>
      </c>
      <c r="AT137" s="241" t="s">
        <v>234</v>
      </c>
      <c r="AU137" s="241" t="s">
        <v>85</v>
      </c>
      <c r="AY137" s="18" t="s">
        <v>232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321</v>
      </c>
      <c r="BM137" s="241" t="s">
        <v>345</v>
      </c>
    </row>
    <row r="138" s="2" customFormat="1" ht="21.75" customHeight="1">
      <c r="A138" s="39"/>
      <c r="B138" s="40"/>
      <c r="C138" s="229" t="s">
        <v>290</v>
      </c>
      <c r="D138" s="229" t="s">
        <v>234</v>
      </c>
      <c r="E138" s="230" t="s">
        <v>3341</v>
      </c>
      <c r="F138" s="231" t="s">
        <v>5135</v>
      </c>
      <c r="G138" s="232" t="s">
        <v>1049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321</v>
      </c>
      <c r="AT138" s="241" t="s">
        <v>234</v>
      </c>
      <c r="AU138" s="241" t="s">
        <v>85</v>
      </c>
      <c r="AY138" s="18" t="s">
        <v>232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321</v>
      </c>
      <c r="BM138" s="241" t="s">
        <v>359</v>
      </c>
    </row>
    <row r="139" s="2" customFormat="1" ht="24.15" customHeight="1">
      <c r="A139" s="39"/>
      <c r="B139" s="40"/>
      <c r="C139" s="229" t="s">
        <v>8</v>
      </c>
      <c r="D139" s="229" t="s">
        <v>234</v>
      </c>
      <c r="E139" s="230" t="s">
        <v>3343</v>
      </c>
      <c r="F139" s="231" t="s">
        <v>5136</v>
      </c>
      <c r="G139" s="232" t="s">
        <v>1049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321</v>
      </c>
      <c r="AT139" s="241" t="s">
        <v>234</v>
      </c>
      <c r="AU139" s="241" t="s">
        <v>85</v>
      </c>
      <c r="AY139" s="18" t="s">
        <v>232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321</v>
      </c>
      <c r="BM139" s="241" t="s">
        <v>374</v>
      </c>
    </row>
    <row r="140" s="2" customFormat="1" ht="16.5" customHeight="1">
      <c r="A140" s="39"/>
      <c r="B140" s="40"/>
      <c r="C140" s="229" t="s">
        <v>302</v>
      </c>
      <c r="D140" s="229" t="s">
        <v>234</v>
      </c>
      <c r="E140" s="230" t="s">
        <v>3345</v>
      </c>
      <c r="F140" s="231" t="s">
        <v>5137</v>
      </c>
      <c r="G140" s="232" t="s">
        <v>1982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321</v>
      </c>
      <c r="AT140" s="241" t="s">
        <v>234</v>
      </c>
      <c r="AU140" s="241" t="s">
        <v>85</v>
      </c>
      <c r="AY140" s="18" t="s">
        <v>232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321</v>
      </c>
      <c r="BM140" s="241" t="s">
        <v>384</v>
      </c>
    </row>
    <row r="141" s="2" customFormat="1" ht="24.15" customHeight="1">
      <c r="A141" s="39"/>
      <c r="B141" s="40"/>
      <c r="C141" s="229" t="s">
        <v>311</v>
      </c>
      <c r="D141" s="229" t="s">
        <v>234</v>
      </c>
      <c r="E141" s="230" t="s">
        <v>3347</v>
      </c>
      <c r="F141" s="231" t="s">
        <v>5138</v>
      </c>
      <c r="G141" s="232" t="s">
        <v>1049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321</v>
      </c>
      <c r="AT141" s="241" t="s">
        <v>234</v>
      </c>
      <c r="AU141" s="241" t="s">
        <v>85</v>
      </c>
      <c r="AY141" s="18" t="s">
        <v>232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321</v>
      </c>
      <c r="BM141" s="241" t="s">
        <v>395</v>
      </c>
    </row>
    <row r="142" s="2" customFormat="1" ht="24.15" customHeight="1">
      <c r="A142" s="39"/>
      <c r="B142" s="40"/>
      <c r="C142" s="229" t="s">
        <v>316</v>
      </c>
      <c r="D142" s="229" t="s">
        <v>234</v>
      </c>
      <c r="E142" s="230" t="s">
        <v>3349</v>
      </c>
      <c r="F142" s="231" t="s">
        <v>5139</v>
      </c>
      <c r="G142" s="232" t="s">
        <v>1049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321</v>
      </c>
      <c r="AT142" s="241" t="s">
        <v>234</v>
      </c>
      <c r="AU142" s="241" t="s">
        <v>85</v>
      </c>
      <c r="AY142" s="18" t="s">
        <v>232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321</v>
      </c>
      <c r="BM142" s="241" t="s">
        <v>405</v>
      </c>
    </row>
    <row r="143" s="12" customFormat="1" ht="22.8" customHeight="1">
      <c r="A143" s="12"/>
      <c r="B143" s="213"/>
      <c r="C143" s="214"/>
      <c r="D143" s="215" t="s">
        <v>75</v>
      </c>
      <c r="E143" s="227" t="s">
        <v>1437</v>
      </c>
      <c r="F143" s="227" t="s">
        <v>5140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83</v>
      </c>
      <c r="AY143" s="224" t="s">
        <v>232</v>
      </c>
      <c r="BK143" s="226">
        <f>SUM(BK144:BK151)</f>
        <v>0</v>
      </c>
    </row>
    <row r="144" s="2" customFormat="1" ht="24.15" customHeight="1">
      <c r="A144" s="39"/>
      <c r="B144" s="40"/>
      <c r="C144" s="229" t="s">
        <v>321</v>
      </c>
      <c r="D144" s="229" t="s">
        <v>234</v>
      </c>
      <c r="E144" s="230" t="s">
        <v>3351</v>
      </c>
      <c r="F144" s="231" t="s">
        <v>5141</v>
      </c>
      <c r="G144" s="232" t="s">
        <v>164</v>
      </c>
      <c r="H144" s="233">
        <v>60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321</v>
      </c>
      <c r="AT144" s="241" t="s">
        <v>234</v>
      </c>
      <c r="AU144" s="241" t="s">
        <v>85</v>
      </c>
      <c r="AY144" s="18" t="s">
        <v>232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321</v>
      </c>
      <c r="BM144" s="241" t="s">
        <v>417</v>
      </c>
    </row>
    <row r="145" s="2" customFormat="1" ht="16.5" customHeight="1">
      <c r="A145" s="39"/>
      <c r="B145" s="40"/>
      <c r="C145" s="229" t="s">
        <v>321</v>
      </c>
      <c r="D145" s="229" t="s">
        <v>234</v>
      </c>
      <c r="E145" s="230" t="s">
        <v>3353</v>
      </c>
      <c r="F145" s="231" t="s">
        <v>5142</v>
      </c>
      <c r="G145" s="232" t="s">
        <v>164</v>
      </c>
      <c r="H145" s="233">
        <v>680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321</v>
      </c>
      <c r="AT145" s="241" t="s">
        <v>234</v>
      </c>
      <c r="AU145" s="241" t="s">
        <v>85</v>
      </c>
      <c r="AY145" s="18" t="s">
        <v>232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321</v>
      </c>
      <c r="BM145" s="241" t="s">
        <v>429</v>
      </c>
    </row>
    <row r="146" s="2" customFormat="1" ht="24.15" customHeight="1">
      <c r="A146" s="39"/>
      <c r="B146" s="40"/>
      <c r="C146" s="229" t="s">
        <v>321</v>
      </c>
      <c r="D146" s="229" t="s">
        <v>234</v>
      </c>
      <c r="E146" s="230" t="s">
        <v>3355</v>
      </c>
      <c r="F146" s="231" t="s">
        <v>5143</v>
      </c>
      <c r="G146" s="232" t="s">
        <v>164</v>
      </c>
      <c r="H146" s="233">
        <v>60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321</v>
      </c>
      <c r="AT146" s="241" t="s">
        <v>234</v>
      </c>
      <c r="AU146" s="241" t="s">
        <v>85</v>
      </c>
      <c r="AY146" s="18" t="s">
        <v>232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321</v>
      </c>
      <c r="BM146" s="241" t="s">
        <v>444</v>
      </c>
    </row>
    <row r="147" s="2" customFormat="1" ht="24.15" customHeight="1">
      <c r="A147" s="39"/>
      <c r="B147" s="40"/>
      <c r="C147" s="229" t="s">
        <v>321</v>
      </c>
      <c r="D147" s="229" t="s">
        <v>234</v>
      </c>
      <c r="E147" s="230" t="s">
        <v>3357</v>
      </c>
      <c r="F147" s="231" t="s">
        <v>5144</v>
      </c>
      <c r="G147" s="232" t="s">
        <v>164</v>
      </c>
      <c r="H147" s="233">
        <v>260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321</v>
      </c>
      <c r="AT147" s="241" t="s">
        <v>234</v>
      </c>
      <c r="AU147" s="241" t="s">
        <v>85</v>
      </c>
      <c r="AY147" s="18" t="s">
        <v>232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321</v>
      </c>
      <c r="BM147" s="241" t="s">
        <v>455</v>
      </c>
    </row>
    <row r="148" s="2" customFormat="1" ht="24.15" customHeight="1">
      <c r="A148" s="39"/>
      <c r="B148" s="40"/>
      <c r="C148" s="229" t="s">
        <v>321</v>
      </c>
      <c r="D148" s="229" t="s">
        <v>234</v>
      </c>
      <c r="E148" s="230" t="s">
        <v>3359</v>
      </c>
      <c r="F148" s="231" t="s">
        <v>5145</v>
      </c>
      <c r="G148" s="232" t="s">
        <v>164</v>
      </c>
      <c r="H148" s="233">
        <v>400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321</v>
      </c>
      <c r="AT148" s="241" t="s">
        <v>234</v>
      </c>
      <c r="AU148" s="241" t="s">
        <v>85</v>
      </c>
      <c r="AY148" s="18" t="s">
        <v>232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321</v>
      </c>
      <c r="BM148" s="241" t="s">
        <v>466</v>
      </c>
    </row>
    <row r="149" s="2" customFormat="1" ht="24.15" customHeight="1">
      <c r="A149" s="39"/>
      <c r="B149" s="40"/>
      <c r="C149" s="229" t="s">
        <v>321</v>
      </c>
      <c r="D149" s="229" t="s">
        <v>234</v>
      </c>
      <c r="E149" s="230" t="s">
        <v>3361</v>
      </c>
      <c r="F149" s="231" t="s">
        <v>5146</v>
      </c>
      <c r="G149" s="232" t="s">
        <v>164</v>
      </c>
      <c r="H149" s="233">
        <v>300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321</v>
      </c>
      <c r="AT149" s="241" t="s">
        <v>234</v>
      </c>
      <c r="AU149" s="241" t="s">
        <v>85</v>
      </c>
      <c r="AY149" s="18" t="s">
        <v>232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321</v>
      </c>
      <c r="BM149" s="241" t="s">
        <v>480</v>
      </c>
    </row>
    <row r="150" s="2" customFormat="1" ht="16.5" customHeight="1">
      <c r="A150" s="39"/>
      <c r="B150" s="40"/>
      <c r="C150" s="229" t="s">
        <v>321</v>
      </c>
      <c r="D150" s="229" t="s">
        <v>234</v>
      </c>
      <c r="E150" s="230" t="s">
        <v>3363</v>
      </c>
      <c r="F150" s="231" t="s">
        <v>5147</v>
      </c>
      <c r="G150" s="232" t="s">
        <v>1049</v>
      </c>
      <c r="H150" s="233">
        <v>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321</v>
      </c>
      <c r="AT150" s="241" t="s">
        <v>234</v>
      </c>
      <c r="AU150" s="241" t="s">
        <v>85</v>
      </c>
      <c r="AY150" s="18" t="s">
        <v>232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321</v>
      </c>
      <c r="BM150" s="241" t="s">
        <v>491</v>
      </c>
    </row>
    <row r="151" s="2" customFormat="1" ht="16.5" customHeight="1">
      <c r="A151" s="39"/>
      <c r="B151" s="40"/>
      <c r="C151" s="229" t="s">
        <v>321</v>
      </c>
      <c r="D151" s="229" t="s">
        <v>234</v>
      </c>
      <c r="E151" s="230" t="s">
        <v>3365</v>
      </c>
      <c r="F151" s="231" t="s">
        <v>5148</v>
      </c>
      <c r="G151" s="232" t="s">
        <v>1049</v>
      </c>
      <c r="H151" s="233">
        <v>4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321</v>
      </c>
      <c r="AT151" s="241" t="s">
        <v>234</v>
      </c>
      <c r="AU151" s="241" t="s">
        <v>85</v>
      </c>
      <c r="AY151" s="18" t="s">
        <v>232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321</v>
      </c>
      <c r="BM151" s="241" t="s">
        <v>500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1441</v>
      </c>
      <c r="F152" s="227" t="s">
        <v>5149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SUM(P153:P156)</f>
        <v>0</v>
      </c>
      <c r="Q152" s="221"/>
      <c r="R152" s="222">
        <f>SUM(R153:R156)</f>
        <v>0</v>
      </c>
      <c r="S152" s="221"/>
      <c r="T152" s="22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232</v>
      </c>
      <c r="BK152" s="226">
        <f>SUM(BK153:BK156)</f>
        <v>0</v>
      </c>
    </row>
    <row r="153" s="2" customFormat="1" ht="16.5" customHeight="1">
      <c r="A153" s="39"/>
      <c r="B153" s="40"/>
      <c r="C153" s="229" t="s">
        <v>326</v>
      </c>
      <c r="D153" s="229" t="s">
        <v>234</v>
      </c>
      <c r="E153" s="230" t="s">
        <v>3367</v>
      </c>
      <c r="F153" s="231" t="s">
        <v>5150</v>
      </c>
      <c r="G153" s="232" t="s">
        <v>1049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321</v>
      </c>
      <c r="AT153" s="241" t="s">
        <v>234</v>
      </c>
      <c r="AU153" s="241" t="s">
        <v>85</v>
      </c>
      <c r="AY153" s="18" t="s">
        <v>232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321</v>
      </c>
      <c r="BM153" s="241" t="s">
        <v>509</v>
      </c>
    </row>
    <row r="154" s="2" customFormat="1" ht="21.75" customHeight="1">
      <c r="A154" s="39"/>
      <c r="B154" s="40"/>
      <c r="C154" s="229" t="s">
        <v>326</v>
      </c>
      <c r="D154" s="229" t="s">
        <v>234</v>
      </c>
      <c r="E154" s="230" t="s">
        <v>3369</v>
      </c>
      <c r="F154" s="231" t="s">
        <v>5151</v>
      </c>
      <c r="G154" s="232" t="s">
        <v>164</v>
      </c>
      <c r="H154" s="233">
        <v>80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321</v>
      </c>
      <c r="AT154" s="241" t="s">
        <v>234</v>
      </c>
      <c r="AU154" s="241" t="s">
        <v>85</v>
      </c>
      <c r="AY154" s="18" t="s">
        <v>232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321</v>
      </c>
      <c r="BM154" s="241" t="s">
        <v>518</v>
      </c>
    </row>
    <row r="155" s="2" customFormat="1" ht="21.75" customHeight="1">
      <c r="A155" s="39"/>
      <c r="B155" s="40"/>
      <c r="C155" s="229" t="s">
        <v>326</v>
      </c>
      <c r="D155" s="229" t="s">
        <v>234</v>
      </c>
      <c r="E155" s="230" t="s">
        <v>3371</v>
      </c>
      <c r="F155" s="231" t="s">
        <v>5152</v>
      </c>
      <c r="G155" s="232" t="s">
        <v>164</v>
      </c>
      <c r="H155" s="233">
        <v>160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321</v>
      </c>
      <c r="AT155" s="241" t="s">
        <v>234</v>
      </c>
      <c r="AU155" s="241" t="s">
        <v>85</v>
      </c>
      <c r="AY155" s="18" t="s">
        <v>232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321</v>
      </c>
      <c r="BM155" s="241" t="s">
        <v>529</v>
      </c>
    </row>
    <row r="156" s="2" customFormat="1" ht="21.75" customHeight="1">
      <c r="A156" s="39"/>
      <c r="B156" s="40"/>
      <c r="C156" s="229" t="s">
        <v>326</v>
      </c>
      <c r="D156" s="229" t="s">
        <v>234</v>
      </c>
      <c r="E156" s="230" t="s">
        <v>3373</v>
      </c>
      <c r="F156" s="231" t="s">
        <v>5153</v>
      </c>
      <c r="G156" s="232" t="s">
        <v>164</v>
      </c>
      <c r="H156" s="233">
        <v>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321</v>
      </c>
      <c r="AT156" s="241" t="s">
        <v>234</v>
      </c>
      <c r="AU156" s="241" t="s">
        <v>85</v>
      </c>
      <c r="AY156" s="18" t="s">
        <v>232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321</v>
      </c>
      <c r="BM156" s="241" t="s">
        <v>541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1443</v>
      </c>
      <c r="F157" s="227" t="s">
        <v>5154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SUM(P158:P164)</f>
        <v>0</v>
      </c>
      <c r="Q157" s="221"/>
      <c r="R157" s="222">
        <f>SUM(R158:R164)</f>
        <v>0</v>
      </c>
      <c r="S157" s="221"/>
      <c r="T157" s="223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232</v>
      </c>
      <c r="BK157" s="226">
        <f>SUM(BK158:BK164)</f>
        <v>0</v>
      </c>
    </row>
    <row r="158" s="2" customFormat="1" ht="16.5" customHeight="1">
      <c r="A158" s="39"/>
      <c r="B158" s="40"/>
      <c r="C158" s="229" t="s">
        <v>332</v>
      </c>
      <c r="D158" s="229" t="s">
        <v>234</v>
      </c>
      <c r="E158" s="230" t="s">
        <v>3375</v>
      </c>
      <c r="F158" s="231" t="s">
        <v>5155</v>
      </c>
      <c r="G158" s="232" t="s">
        <v>1049</v>
      </c>
      <c r="H158" s="233">
        <v>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321</v>
      </c>
      <c r="AT158" s="241" t="s">
        <v>234</v>
      </c>
      <c r="AU158" s="241" t="s">
        <v>85</v>
      </c>
      <c r="AY158" s="18" t="s">
        <v>232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321</v>
      </c>
      <c r="BM158" s="241" t="s">
        <v>553</v>
      </c>
    </row>
    <row r="159" s="2" customFormat="1" ht="16.5" customHeight="1">
      <c r="A159" s="39"/>
      <c r="B159" s="40"/>
      <c r="C159" s="229" t="s">
        <v>332</v>
      </c>
      <c r="D159" s="229" t="s">
        <v>234</v>
      </c>
      <c r="E159" s="230" t="s">
        <v>3377</v>
      </c>
      <c r="F159" s="231" t="s">
        <v>5156</v>
      </c>
      <c r="G159" s="232" t="s">
        <v>1049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321</v>
      </c>
      <c r="AT159" s="241" t="s">
        <v>234</v>
      </c>
      <c r="AU159" s="241" t="s">
        <v>85</v>
      </c>
      <c r="AY159" s="18" t="s">
        <v>232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321</v>
      </c>
      <c r="BM159" s="241" t="s">
        <v>580</v>
      </c>
    </row>
    <row r="160" s="2" customFormat="1" ht="16.5" customHeight="1">
      <c r="A160" s="39"/>
      <c r="B160" s="40"/>
      <c r="C160" s="229" t="s">
        <v>332</v>
      </c>
      <c r="D160" s="229" t="s">
        <v>234</v>
      </c>
      <c r="E160" s="230" t="s">
        <v>3379</v>
      </c>
      <c r="F160" s="231" t="s">
        <v>5157</v>
      </c>
      <c r="G160" s="232" t="s">
        <v>1049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321</v>
      </c>
      <c r="AT160" s="241" t="s">
        <v>234</v>
      </c>
      <c r="AU160" s="241" t="s">
        <v>85</v>
      </c>
      <c r="AY160" s="18" t="s">
        <v>232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321</v>
      </c>
      <c r="BM160" s="241" t="s">
        <v>588</v>
      </c>
    </row>
    <row r="161" s="2" customFormat="1" ht="16.5" customHeight="1">
      <c r="A161" s="39"/>
      <c r="B161" s="40"/>
      <c r="C161" s="229" t="s">
        <v>332</v>
      </c>
      <c r="D161" s="229" t="s">
        <v>234</v>
      </c>
      <c r="E161" s="230" t="s">
        <v>3381</v>
      </c>
      <c r="F161" s="231" t="s">
        <v>5158</v>
      </c>
      <c r="G161" s="232" t="s">
        <v>1049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321</v>
      </c>
      <c r="AT161" s="241" t="s">
        <v>234</v>
      </c>
      <c r="AU161" s="241" t="s">
        <v>85</v>
      </c>
      <c r="AY161" s="18" t="s">
        <v>232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321</v>
      </c>
      <c r="BM161" s="241" t="s">
        <v>596</v>
      </c>
    </row>
    <row r="162" s="2" customFormat="1" ht="16.5" customHeight="1">
      <c r="A162" s="39"/>
      <c r="B162" s="40"/>
      <c r="C162" s="229" t="s">
        <v>332</v>
      </c>
      <c r="D162" s="229" t="s">
        <v>234</v>
      </c>
      <c r="E162" s="230" t="s">
        <v>3383</v>
      </c>
      <c r="F162" s="231" t="s">
        <v>5159</v>
      </c>
      <c r="G162" s="232" t="s">
        <v>1049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321</v>
      </c>
      <c r="AT162" s="241" t="s">
        <v>234</v>
      </c>
      <c r="AU162" s="241" t="s">
        <v>85</v>
      </c>
      <c r="AY162" s="18" t="s">
        <v>232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321</v>
      </c>
      <c r="BM162" s="241" t="s">
        <v>614</v>
      </c>
    </row>
    <row r="163" s="2" customFormat="1" ht="16.5" customHeight="1">
      <c r="A163" s="39"/>
      <c r="B163" s="40"/>
      <c r="C163" s="229" t="s">
        <v>332</v>
      </c>
      <c r="D163" s="229" t="s">
        <v>234</v>
      </c>
      <c r="E163" s="230" t="s">
        <v>3385</v>
      </c>
      <c r="F163" s="231" t="s">
        <v>5160</v>
      </c>
      <c r="G163" s="232" t="s">
        <v>1049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321</v>
      </c>
      <c r="AT163" s="241" t="s">
        <v>234</v>
      </c>
      <c r="AU163" s="241" t="s">
        <v>85</v>
      </c>
      <c r="AY163" s="18" t="s">
        <v>232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321</v>
      </c>
      <c r="BM163" s="241" t="s">
        <v>624</v>
      </c>
    </row>
    <row r="164" s="2" customFormat="1" ht="16.5" customHeight="1">
      <c r="A164" s="39"/>
      <c r="B164" s="40"/>
      <c r="C164" s="229" t="s">
        <v>332</v>
      </c>
      <c r="D164" s="229" t="s">
        <v>234</v>
      </c>
      <c r="E164" s="230" t="s">
        <v>3387</v>
      </c>
      <c r="F164" s="231" t="s">
        <v>5161</v>
      </c>
      <c r="G164" s="232" t="s">
        <v>1049</v>
      </c>
      <c r="H164" s="233">
        <v>2</v>
      </c>
      <c r="I164" s="234"/>
      <c r="J164" s="235">
        <f>ROUND(I164*H164,2)</f>
        <v>0</v>
      </c>
      <c r="K164" s="236"/>
      <c r="L164" s="45"/>
      <c r="M164" s="302" t="s">
        <v>1</v>
      </c>
      <c r="N164" s="303" t="s">
        <v>41</v>
      </c>
      <c r="O164" s="304"/>
      <c r="P164" s="305">
        <f>O164*H164</f>
        <v>0</v>
      </c>
      <c r="Q164" s="305">
        <v>0</v>
      </c>
      <c r="R164" s="305">
        <f>Q164*H164</f>
        <v>0</v>
      </c>
      <c r="S164" s="305">
        <v>0</v>
      </c>
      <c r="T164" s="30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321</v>
      </c>
      <c r="AT164" s="241" t="s">
        <v>234</v>
      </c>
      <c r="AU164" s="241" t="s">
        <v>85</v>
      </c>
      <c r="AY164" s="18" t="s">
        <v>232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321</v>
      </c>
      <c r="BM164" s="241" t="s">
        <v>633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Gi2sfCoV7r0x5bYwFxoqD45eX8leCzaz6Rn0/j2tXNwRoj0rYraKrQ9O/RoWj9gBr/x/LfLT7cPSVl9q0KtaKA==" hashValue="I+eEG5jW+taLnmccZAz4R73KPyZr/hfkp7s6UJGfoMf5RWT1w08ZWKfXLiL5RkZXc6gGnUmSfvXJmdqcQ00cDw==" algorithmName="SHA-512" password="CC35"/>
  <autoFilter ref="C124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169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178</v>
      </c>
      <c r="L8" s="21"/>
    </row>
    <row r="9" s="2" customFormat="1" ht="16.5" customHeight="1">
      <c r="A9" s="39"/>
      <c r="B9" s="45"/>
      <c r="C9" s="39"/>
      <c r="D9" s="39"/>
      <c r="E9" s="153" t="s">
        <v>4164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1353</v>
      </c>
      <c r="G14" s="39"/>
      <c r="H14" s="39"/>
      <c r="I14" s="152" t="s">
        <v>22</v>
      </c>
      <c r="J14" s="155" t="str">
        <f>'Rekapitulace stavby'!AN8</f>
        <v>19. 3. 2025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Nemocnice České Budějovice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AGP nova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4127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4164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19. 3. 2025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4128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217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178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4164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 xml:space="preserve"> </v>
      </c>
      <c r="G115" s="41"/>
      <c r="H115" s="41"/>
      <c r="I115" s="33" t="s">
        <v>22</v>
      </c>
      <c r="J115" s="80" t="str">
        <f>IF(J14="","",J14)</f>
        <v>19. 3. 2025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218</v>
      </c>
      <c r="D120" s="204" t="s">
        <v>61</v>
      </c>
      <c r="E120" s="204" t="s">
        <v>57</v>
      </c>
      <c r="F120" s="204" t="s">
        <v>58</v>
      </c>
      <c r="G120" s="204" t="s">
        <v>219</v>
      </c>
      <c r="H120" s="204" t="s">
        <v>220</v>
      </c>
      <c r="I120" s="204" t="s">
        <v>221</v>
      </c>
      <c r="J120" s="205" t="s">
        <v>193</v>
      </c>
      <c r="K120" s="206" t="s">
        <v>222</v>
      </c>
      <c r="L120" s="207"/>
      <c r="M120" s="101" t="s">
        <v>1</v>
      </c>
      <c r="N120" s="102" t="s">
        <v>40</v>
      </c>
      <c r="O120" s="102" t="s">
        <v>223</v>
      </c>
      <c r="P120" s="102" t="s">
        <v>224</v>
      </c>
      <c r="Q120" s="102" t="s">
        <v>225</v>
      </c>
      <c r="R120" s="102" t="s">
        <v>226</v>
      </c>
      <c r="S120" s="102" t="s">
        <v>227</v>
      </c>
      <c r="T120" s="103" t="s">
        <v>228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229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195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75</v>
      </c>
      <c r="E122" s="216" t="s">
        <v>4129</v>
      </c>
      <c r="F122" s="216" t="s">
        <v>4130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83</v>
      </c>
      <c r="AT122" s="225" t="s">
        <v>75</v>
      </c>
      <c r="AU122" s="225" t="s">
        <v>76</v>
      </c>
      <c r="AY122" s="224" t="s">
        <v>232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83</v>
      </c>
      <c r="D123" s="229" t="s">
        <v>234</v>
      </c>
      <c r="E123" s="230" t="s">
        <v>4131</v>
      </c>
      <c r="F123" s="231" t="s">
        <v>4132</v>
      </c>
      <c r="G123" s="232" t="s">
        <v>1982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41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4133</v>
      </c>
      <c r="AT123" s="241" t="s">
        <v>234</v>
      </c>
      <c r="AU123" s="241" t="s">
        <v>83</v>
      </c>
      <c r="AY123" s="18" t="s">
        <v>232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83</v>
      </c>
      <c r="BK123" s="242">
        <f>ROUND(I123*H123,2)</f>
        <v>0</v>
      </c>
      <c r="BL123" s="18" t="s">
        <v>4133</v>
      </c>
      <c r="BM123" s="241" t="s">
        <v>4134</v>
      </c>
    </row>
    <row r="124" s="2" customFormat="1" ht="16.5" customHeight="1">
      <c r="A124" s="39"/>
      <c r="B124" s="40"/>
      <c r="C124" s="229" t="s">
        <v>85</v>
      </c>
      <c r="D124" s="229" t="s">
        <v>234</v>
      </c>
      <c r="E124" s="230" t="s">
        <v>4135</v>
      </c>
      <c r="F124" s="231" t="s">
        <v>4136</v>
      </c>
      <c r="G124" s="232" t="s">
        <v>1982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4133</v>
      </c>
      <c r="AT124" s="241" t="s">
        <v>234</v>
      </c>
      <c r="AU124" s="241" t="s">
        <v>83</v>
      </c>
      <c r="AY124" s="18" t="s">
        <v>232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4133</v>
      </c>
      <c r="BM124" s="241" t="s">
        <v>4137</v>
      </c>
    </row>
    <row r="125" s="2" customFormat="1" ht="16.5" customHeight="1">
      <c r="A125" s="39"/>
      <c r="B125" s="40"/>
      <c r="C125" s="229" t="s">
        <v>244</v>
      </c>
      <c r="D125" s="229" t="s">
        <v>234</v>
      </c>
      <c r="E125" s="230" t="s">
        <v>4138</v>
      </c>
      <c r="F125" s="231" t="s">
        <v>4139</v>
      </c>
      <c r="G125" s="232" t="s">
        <v>1982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4133</v>
      </c>
      <c r="AT125" s="241" t="s">
        <v>234</v>
      </c>
      <c r="AU125" s="241" t="s">
        <v>83</v>
      </c>
      <c r="AY125" s="18" t="s">
        <v>232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4133</v>
      </c>
      <c r="BM125" s="241" t="s">
        <v>4140</v>
      </c>
    </row>
    <row r="126" s="2" customFormat="1" ht="66.75" customHeight="1">
      <c r="A126" s="39"/>
      <c r="B126" s="40"/>
      <c r="C126" s="229" t="s">
        <v>237</v>
      </c>
      <c r="D126" s="229" t="s">
        <v>234</v>
      </c>
      <c r="E126" s="230" t="s">
        <v>4058</v>
      </c>
      <c r="F126" s="231" t="s">
        <v>4141</v>
      </c>
      <c r="G126" s="232" t="s">
        <v>1982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4133</v>
      </c>
      <c r="AT126" s="241" t="s">
        <v>234</v>
      </c>
      <c r="AU126" s="241" t="s">
        <v>83</v>
      </c>
      <c r="AY126" s="18" t="s">
        <v>232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4133</v>
      </c>
      <c r="BM126" s="241" t="s">
        <v>4142</v>
      </c>
    </row>
    <row r="127" s="2" customFormat="1" ht="37.8" customHeight="1">
      <c r="A127" s="39"/>
      <c r="B127" s="40"/>
      <c r="C127" s="229" t="s">
        <v>252</v>
      </c>
      <c r="D127" s="229" t="s">
        <v>234</v>
      </c>
      <c r="E127" s="230" t="s">
        <v>4143</v>
      </c>
      <c r="F127" s="231" t="s">
        <v>4144</v>
      </c>
      <c r="G127" s="232" t="s">
        <v>1982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4133</v>
      </c>
      <c r="AT127" s="241" t="s">
        <v>234</v>
      </c>
      <c r="AU127" s="241" t="s">
        <v>83</v>
      </c>
      <c r="AY127" s="18" t="s">
        <v>232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4133</v>
      </c>
      <c r="BM127" s="241" t="s">
        <v>4145</v>
      </c>
    </row>
    <row r="128" s="2" customFormat="1" ht="37.8" customHeight="1">
      <c r="A128" s="39"/>
      <c r="B128" s="40"/>
      <c r="C128" s="229" t="s">
        <v>290</v>
      </c>
      <c r="D128" s="229" t="s">
        <v>234</v>
      </c>
      <c r="E128" s="230" t="s">
        <v>4146</v>
      </c>
      <c r="F128" s="231" t="s">
        <v>4147</v>
      </c>
      <c r="G128" s="232" t="s">
        <v>1982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4133</v>
      </c>
      <c r="AT128" s="241" t="s">
        <v>234</v>
      </c>
      <c r="AU128" s="241" t="s">
        <v>83</v>
      </c>
      <c r="AY128" s="18" t="s">
        <v>232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4133</v>
      </c>
      <c r="BM128" s="241" t="s">
        <v>5162</v>
      </c>
    </row>
    <row r="129" s="2" customFormat="1" ht="16.5" customHeight="1">
      <c r="A129" s="39"/>
      <c r="B129" s="40"/>
      <c r="C129" s="229" t="s">
        <v>259</v>
      </c>
      <c r="D129" s="229" t="s">
        <v>234</v>
      </c>
      <c r="E129" s="230" t="s">
        <v>4149</v>
      </c>
      <c r="F129" s="231" t="s">
        <v>4150</v>
      </c>
      <c r="G129" s="232" t="s">
        <v>1982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4133</v>
      </c>
      <c r="AT129" s="241" t="s">
        <v>234</v>
      </c>
      <c r="AU129" s="241" t="s">
        <v>83</v>
      </c>
      <c r="AY129" s="18" t="s">
        <v>232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4133</v>
      </c>
      <c r="BM129" s="241" t="s">
        <v>4151</v>
      </c>
    </row>
    <row r="130" s="2" customFormat="1" ht="16.5" customHeight="1">
      <c r="A130" s="39"/>
      <c r="B130" s="40"/>
      <c r="C130" s="229" t="s">
        <v>267</v>
      </c>
      <c r="D130" s="229" t="s">
        <v>234</v>
      </c>
      <c r="E130" s="230" t="s">
        <v>4152</v>
      </c>
      <c r="F130" s="231" t="s">
        <v>4153</v>
      </c>
      <c r="G130" s="232" t="s">
        <v>1982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4133</v>
      </c>
      <c r="AT130" s="241" t="s">
        <v>234</v>
      </c>
      <c r="AU130" s="241" t="s">
        <v>83</v>
      </c>
      <c r="AY130" s="18" t="s">
        <v>232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4133</v>
      </c>
      <c r="BM130" s="241" t="s">
        <v>4154</v>
      </c>
    </row>
    <row r="131" s="2" customFormat="1" ht="37.8" customHeight="1">
      <c r="A131" s="39"/>
      <c r="B131" s="40"/>
      <c r="C131" s="229" t="s">
        <v>273</v>
      </c>
      <c r="D131" s="229" t="s">
        <v>234</v>
      </c>
      <c r="E131" s="230" t="s">
        <v>4155</v>
      </c>
      <c r="F131" s="231" t="s">
        <v>4156</v>
      </c>
      <c r="G131" s="232" t="s">
        <v>1982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4133</v>
      </c>
      <c r="AT131" s="241" t="s">
        <v>234</v>
      </c>
      <c r="AU131" s="241" t="s">
        <v>83</v>
      </c>
      <c r="AY131" s="18" t="s">
        <v>232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4133</v>
      </c>
      <c r="BM131" s="241" t="s">
        <v>4157</v>
      </c>
    </row>
    <row r="132" s="2" customFormat="1" ht="24.15" customHeight="1">
      <c r="A132" s="39"/>
      <c r="B132" s="40"/>
      <c r="C132" s="229" t="s">
        <v>281</v>
      </c>
      <c r="D132" s="229" t="s">
        <v>234</v>
      </c>
      <c r="E132" s="230" t="s">
        <v>4158</v>
      </c>
      <c r="F132" s="231" t="s">
        <v>4159</v>
      </c>
      <c r="G132" s="232" t="s">
        <v>964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4133</v>
      </c>
      <c r="AT132" s="241" t="s">
        <v>234</v>
      </c>
      <c r="AU132" s="241" t="s">
        <v>83</v>
      </c>
      <c r="AY132" s="18" t="s">
        <v>232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4133</v>
      </c>
      <c r="BM132" s="241" t="s">
        <v>4160</v>
      </c>
    </row>
    <row r="133" s="2" customFormat="1" ht="33" customHeight="1">
      <c r="A133" s="39"/>
      <c r="B133" s="40"/>
      <c r="C133" s="229" t="s">
        <v>285</v>
      </c>
      <c r="D133" s="229" t="s">
        <v>234</v>
      </c>
      <c r="E133" s="230" t="s">
        <v>4161</v>
      </c>
      <c r="F133" s="231" t="s">
        <v>4162</v>
      </c>
      <c r="G133" s="232" t="s">
        <v>1982</v>
      </c>
      <c r="H133" s="233">
        <v>1</v>
      </c>
      <c r="I133" s="234"/>
      <c r="J133" s="235">
        <f>ROUND(I133*H133,2)</f>
        <v>0</v>
      </c>
      <c r="K133" s="236"/>
      <c r="L133" s="45"/>
      <c r="M133" s="302" t="s">
        <v>1</v>
      </c>
      <c r="N133" s="303" t="s">
        <v>41</v>
      </c>
      <c r="O133" s="304"/>
      <c r="P133" s="305">
        <f>O133*H133</f>
        <v>0</v>
      </c>
      <c r="Q133" s="305">
        <v>0</v>
      </c>
      <c r="R133" s="305">
        <f>Q133*H133</f>
        <v>0</v>
      </c>
      <c r="S133" s="305">
        <v>0</v>
      </c>
      <c r="T133" s="30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4133</v>
      </c>
      <c r="AT133" s="241" t="s">
        <v>234</v>
      </c>
      <c r="AU133" s="241" t="s">
        <v>83</v>
      </c>
      <c r="AY133" s="18" t="s">
        <v>232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4133</v>
      </c>
      <c r="BM133" s="241" t="s">
        <v>4163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yfFWumtkaGiwVBHyHRLyw6CFMfWEhUJyPIGb77CrWplQdn8aSN60JOT6ctt7ycQwZs6UtvcoDoKLmoKVE8REOQ==" hashValue="OsHBnnRjZA21kgDNbyZUnKH2Yxl4gcASE59v/ospyHnOmYxV8k6tpzd9vI3tRUU4/6Sgoh1niLvpR1Y8Nd+ggw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5163</v>
      </c>
      <c r="H4" s="21"/>
    </row>
    <row r="5" s="1" customFormat="1" ht="12" customHeight="1">
      <c r="B5" s="21"/>
      <c r="C5" s="317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19. 3. 2025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0"/>
      <c r="C9" s="321" t="s">
        <v>57</v>
      </c>
      <c r="D9" s="322" t="s">
        <v>58</v>
      </c>
      <c r="E9" s="322" t="s">
        <v>219</v>
      </c>
      <c r="F9" s="323" t="s">
        <v>5164</v>
      </c>
      <c r="G9" s="201"/>
      <c r="H9" s="320"/>
    </row>
    <row r="10" s="2" customFormat="1" ht="26.4" customHeight="1">
      <c r="A10" s="39"/>
      <c r="B10" s="45"/>
      <c r="C10" s="324" t="s">
        <v>5165</v>
      </c>
      <c r="D10" s="324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188</v>
      </c>
      <c r="D11" s="326" t="s">
        <v>1</v>
      </c>
      <c r="E11" s="327" t="s">
        <v>189</v>
      </c>
      <c r="F11" s="328">
        <v>47.200000000000003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271</v>
      </c>
      <c r="E12" s="18" t="s">
        <v>1</v>
      </c>
      <c r="F12" s="330">
        <v>28.199999999999999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272</v>
      </c>
      <c r="E13" s="18" t="s">
        <v>1</v>
      </c>
      <c r="F13" s="330">
        <v>19</v>
      </c>
      <c r="G13" s="39"/>
      <c r="H13" s="45"/>
    </row>
    <row r="14" s="2" customFormat="1" ht="16.8" customHeight="1">
      <c r="A14" s="39"/>
      <c r="B14" s="45"/>
      <c r="C14" s="329" t="s">
        <v>188</v>
      </c>
      <c r="D14" s="329" t="s">
        <v>258</v>
      </c>
      <c r="E14" s="18" t="s">
        <v>1</v>
      </c>
      <c r="F14" s="330">
        <v>47.200000000000003</v>
      </c>
      <c r="G14" s="39"/>
      <c r="H14" s="45"/>
    </row>
    <row r="15" s="2" customFormat="1" ht="16.8" customHeight="1">
      <c r="A15" s="39"/>
      <c r="B15" s="45"/>
      <c r="C15" s="331" t="s">
        <v>5166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9" t="s">
        <v>268</v>
      </c>
      <c r="D16" s="329" t="s">
        <v>269</v>
      </c>
      <c r="E16" s="18" t="s">
        <v>189</v>
      </c>
      <c r="F16" s="330">
        <v>47.200000000000003</v>
      </c>
      <c r="G16" s="39"/>
      <c r="H16" s="45"/>
    </row>
    <row r="17" s="2" customFormat="1" ht="16.8" customHeight="1">
      <c r="A17" s="39"/>
      <c r="B17" s="45"/>
      <c r="C17" s="329" t="s">
        <v>296</v>
      </c>
      <c r="D17" s="329" t="s">
        <v>297</v>
      </c>
      <c r="E17" s="18" t="s">
        <v>189</v>
      </c>
      <c r="F17" s="330">
        <v>462.19999999999999</v>
      </c>
      <c r="G17" s="39"/>
      <c r="H17" s="45"/>
    </row>
    <row r="18" s="2" customFormat="1" ht="16.8" customHeight="1">
      <c r="A18" s="39"/>
      <c r="B18" s="45"/>
      <c r="C18" s="329" t="s">
        <v>650</v>
      </c>
      <c r="D18" s="329" t="s">
        <v>651</v>
      </c>
      <c r="E18" s="18" t="s">
        <v>329</v>
      </c>
      <c r="F18" s="330">
        <v>906.11800000000005</v>
      </c>
      <c r="G18" s="39"/>
      <c r="H18" s="45"/>
    </row>
    <row r="19" s="2" customFormat="1" ht="16.8" customHeight="1">
      <c r="A19" s="39"/>
      <c r="B19" s="45"/>
      <c r="C19" s="329" t="s">
        <v>672</v>
      </c>
      <c r="D19" s="329" t="s">
        <v>673</v>
      </c>
      <c r="E19" s="18" t="s">
        <v>329</v>
      </c>
      <c r="F19" s="330">
        <v>1019.338</v>
      </c>
      <c r="G19" s="39"/>
      <c r="H19" s="45"/>
    </row>
    <row r="20" s="2" customFormat="1" ht="16.8" customHeight="1">
      <c r="A20" s="39"/>
      <c r="B20" s="45"/>
      <c r="C20" s="325" t="s">
        <v>174</v>
      </c>
      <c r="D20" s="326" t="s">
        <v>1</v>
      </c>
      <c r="E20" s="327" t="s">
        <v>167</v>
      </c>
      <c r="F20" s="328">
        <v>53.850000000000001</v>
      </c>
      <c r="G20" s="39"/>
      <c r="H20" s="45"/>
    </row>
    <row r="21" s="2" customFormat="1" ht="16.8" customHeight="1">
      <c r="A21" s="39"/>
      <c r="B21" s="45"/>
      <c r="C21" s="329" t="s">
        <v>1</v>
      </c>
      <c r="D21" s="329" t="s">
        <v>1204</v>
      </c>
      <c r="E21" s="18" t="s">
        <v>1</v>
      </c>
      <c r="F21" s="330">
        <v>6.3300000000000001</v>
      </c>
      <c r="G21" s="39"/>
      <c r="H21" s="45"/>
    </row>
    <row r="22" s="2" customFormat="1" ht="16.8" customHeight="1">
      <c r="A22" s="39"/>
      <c r="B22" s="45"/>
      <c r="C22" s="329" t="s">
        <v>1</v>
      </c>
      <c r="D22" s="329" t="s">
        <v>1205</v>
      </c>
      <c r="E22" s="18" t="s">
        <v>1</v>
      </c>
      <c r="F22" s="330">
        <v>5.8600000000000003</v>
      </c>
      <c r="G22" s="39"/>
      <c r="H22" s="45"/>
    </row>
    <row r="23" s="2" customFormat="1" ht="16.8" customHeight="1">
      <c r="A23" s="39"/>
      <c r="B23" s="45"/>
      <c r="C23" s="329" t="s">
        <v>1</v>
      </c>
      <c r="D23" s="329" t="s">
        <v>1206</v>
      </c>
      <c r="E23" s="18" t="s">
        <v>1</v>
      </c>
      <c r="F23" s="330">
        <v>3.8900000000000001</v>
      </c>
      <c r="G23" s="39"/>
      <c r="H23" s="45"/>
    </row>
    <row r="24" s="2" customFormat="1" ht="16.8" customHeight="1">
      <c r="A24" s="39"/>
      <c r="B24" s="45"/>
      <c r="C24" s="329" t="s">
        <v>1</v>
      </c>
      <c r="D24" s="329" t="s">
        <v>1207</v>
      </c>
      <c r="E24" s="18" t="s">
        <v>1</v>
      </c>
      <c r="F24" s="330">
        <v>1.3799999999999999</v>
      </c>
      <c r="G24" s="39"/>
      <c r="H24" s="45"/>
    </row>
    <row r="25" s="2" customFormat="1" ht="16.8" customHeight="1">
      <c r="A25" s="39"/>
      <c r="B25" s="45"/>
      <c r="C25" s="329" t="s">
        <v>1</v>
      </c>
      <c r="D25" s="329" t="s">
        <v>1208</v>
      </c>
      <c r="E25" s="18" t="s">
        <v>1</v>
      </c>
      <c r="F25" s="330">
        <v>6.8499999999999996</v>
      </c>
      <c r="G25" s="39"/>
      <c r="H25" s="45"/>
    </row>
    <row r="26" s="2" customFormat="1" ht="16.8" customHeight="1">
      <c r="A26" s="39"/>
      <c r="B26" s="45"/>
      <c r="C26" s="329" t="s">
        <v>1</v>
      </c>
      <c r="D26" s="329" t="s">
        <v>1209</v>
      </c>
      <c r="E26" s="18" t="s">
        <v>1</v>
      </c>
      <c r="F26" s="330">
        <v>1.3799999999999999</v>
      </c>
      <c r="G26" s="39"/>
      <c r="H26" s="45"/>
    </row>
    <row r="27" s="2" customFormat="1" ht="16.8" customHeight="1">
      <c r="A27" s="39"/>
      <c r="B27" s="45"/>
      <c r="C27" s="329" t="s">
        <v>1</v>
      </c>
      <c r="D27" s="329" t="s">
        <v>1210</v>
      </c>
      <c r="E27" s="18" t="s">
        <v>1</v>
      </c>
      <c r="F27" s="330">
        <v>1.3799999999999999</v>
      </c>
      <c r="G27" s="39"/>
      <c r="H27" s="45"/>
    </row>
    <row r="28" s="2" customFormat="1" ht="16.8" customHeight="1">
      <c r="A28" s="39"/>
      <c r="B28" s="45"/>
      <c r="C28" s="329" t="s">
        <v>1</v>
      </c>
      <c r="D28" s="329" t="s">
        <v>1211</v>
      </c>
      <c r="E28" s="18" t="s">
        <v>1</v>
      </c>
      <c r="F28" s="330">
        <v>1.3799999999999999</v>
      </c>
      <c r="G28" s="39"/>
      <c r="H28" s="45"/>
    </row>
    <row r="29" s="2" customFormat="1" ht="16.8" customHeight="1">
      <c r="A29" s="39"/>
      <c r="B29" s="45"/>
      <c r="C29" s="329" t="s">
        <v>1</v>
      </c>
      <c r="D29" s="329" t="s">
        <v>1212</v>
      </c>
      <c r="E29" s="18" t="s">
        <v>1</v>
      </c>
      <c r="F29" s="330">
        <v>6.3700000000000001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1213</v>
      </c>
      <c r="E30" s="18" t="s">
        <v>1</v>
      </c>
      <c r="F30" s="330">
        <v>8.1600000000000001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1214</v>
      </c>
      <c r="E31" s="18" t="s">
        <v>1</v>
      </c>
      <c r="F31" s="330">
        <v>1.6499999999999999</v>
      </c>
      <c r="G31" s="39"/>
      <c r="H31" s="45"/>
    </row>
    <row r="32" s="2" customFormat="1" ht="16.8" customHeight="1">
      <c r="A32" s="39"/>
      <c r="B32" s="45"/>
      <c r="C32" s="329" t="s">
        <v>1</v>
      </c>
      <c r="D32" s="329" t="s">
        <v>1215</v>
      </c>
      <c r="E32" s="18" t="s">
        <v>1</v>
      </c>
      <c r="F32" s="330">
        <v>1.25</v>
      </c>
      <c r="G32" s="39"/>
      <c r="H32" s="45"/>
    </row>
    <row r="33" s="2" customFormat="1" ht="16.8" customHeight="1">
      <c r="A33" s="39"/>
      <c r="B33" s="45"/>
      <c r="C33" s="329" t="s">
        <v>1</v>
      </c>
      <c r="D33" s="329" t="s">
        <v>1216</v>
      </c>
      <c r="E33" s="18" t="s">
        <v>1</v>
      </c>
      <c r="F33" s="330">
        <v>1.6399999999999999</v>
      </c>
      <c r="G33" s="39"/>
      <c r="H33" s="45"/>
    </row>
    <row r="34" s="2" customFormat="1" ht="16.8" customHeight="1">
      <c r="A34" s="39"/>
      <c r="B34" s="45"/>
      <c r="C34" s="329" t="s">
        <v>1</v>
      </c>
      <c r="D34" s="329" t="s">
        <v>1217</v>
      </c>
      <c r="E34" s="18" t="s">
        <v>1</v>
      </c>
      <c r="F34" s="330">
        <v>1.25</v>
      </c>
      <c r="G34" s="39"/>
      <c r="H34" s="45"/>
    </row>
    <row r="35" s="2" customFormat="1" ht="16.8" customHeight="1">
      <c r="A35" s="39"/>
      <c r="B35" s="45"/>
      <c r="C35" s="329" t="s">
        <v>1</v>
      </c>
      <c r="D35" s="329" t="s">
        <v>1218</v>
      </c>
      <c r="E35" s="18" t="s">
        <v>1</v>
      </c>
      <c r="F35" s="330">
        <v>3.6400000000000001</v>
      </c>
      <c r="G35" s="39"/>
      <c r="H35" s="45"/>
    </row>
    <row r="36" s="2" customFormat="1" ht="16.8" customHeight="1">
      <c r="A36" s="39"/>
      <c r="B36" s="45"/>
      <c r="C36" s="329" t="s">
        <v>1</v>
      </c>
      <c r="D36" s="329" t="s">
        <v>1219</v>
      </c>
      <c r="E36" s="18" t="s">
        <v>1</v>
      </c>
      <c r="F36" s="330">
        <v>1.44</v>
      </c>
      <c r="G36" s="39"/>
      <c r="H36" s="45"/>
    </row>
    <row r="37" s="2" customFormat="1" ht="16.8" customHeight="1">
      <c r="A37" s="39"/>
      <c r="B37" s="45"/>
      <c r="C37" s="329" t="s">
        <v>174</v>
      </c>
      <c r="D37" s="329" t="s">
        <v>258</v>
      </c>
      <c r="E37" s="18" t="s">
        <v>1</v>
      </c>
      <c r="F37" s="330">
        <v>53.850000000000001</v>
      </c>
      <c r="G37" s="39"/>
      <c r="H37" s="45"/>
    </row>
    <row r="38" s="2" customFormat="1" ht="16.8" customHeight="1">
      <c r="A38" s="39"/>
      <c r="B38" s="45"/>
      <c r="C38" s="331" t="s">
        <v>5166</v>
      </c>
      <c r="D38" s="39"/>
      <c r="E38" s="39"/>
      <c r="F38" s="39"/>
      <c r="G38" s="39"/>
      <c r="H38" s="45"/>
    </row>
    <row r="39" s="2" customFormat="1">
      <c r="A39" s="39"/>
      <c r="B39" s="45"/>
      <c r="C39" s="329" t="s">
        <v>1201</v>
      </c>
      <c r="D39" s="329" t="s">
        <v>1202</v>
      </c>
      <c r="E39" s="18" t="s">
        <v>167</v>
      </c>
      <c r="F39" s="330">
        <v>53.850000000000001</v>
      </c>
      <c r="G39" s="39"/>
      <c r="H39" s="45"/>
    </row>
    <row r="40" s="2" customFormat="1" ht="16.8" customHeight="1">
      <c r="A40" s="39"/>
      <c r="B40" s="45"/>
      <c r="C40" s="329" t="s">
        <v>1077</v>
      </c>
      <c r="D40" s="329" t="s">
        <v>1078</v>
      </c>
      <c r="E40" s="18" t="s">
        <v>167</v>
      </c>
      <c r="F40" s="330">
        <v>685.87099999999998</v>
      </c>
      <c r="G40" s="39"/>
      <c r="H40" s="45"/>
    </row>
    <row r="41" s="2" customFormat="1" ht="16.8" customHeight="1">
      <c r="A41" s="39"/>
      <c r="B41" s="45"/>
      <c r="C41" s="329" t="s">
        <v>1084</v>
      </c>
      <c r="D41" s="329" t="s">
        <v>1085</v>
      </c>
      <c r="E41" s="18" t="s">
        <v>167</v>
      </c>
      <c r="F41" s="330">
        <v>752.11099999999999</v>
      </c>
      <c r="G41" s="39"/>
      <c r="H41" s="45"/>
    </row>
    <row r="42" s="2" customFormat="1" ht="16.8" customHeight="1">
      <c r="A42" s="39"/>
      <c r="B42" s="45"/>
      <c r="C42" s="329" t="s">
        <v>1227</v>
      </c>
      <c r="D42" s="329" t="s">
        <v>1228</v>
      </c>
      <c r="E42" s="18" t="s">
        <v>167</v>
      </c>
      <c r="F42" s="330">
        <v>626.12</v>
      </c>
      <c r="G42" s="39"/>
      <c r="H42" s="45"/>
    </row>
    <row r="43" s="2" customFormat="1" ht="16.8" customHeight="1">
      <c r="A43" s="39"/>
      <c r="B43" s="45"/>
      <c r="C43" s="325" t="s">
        <v>176</v>
      </c>
      <c r="D43" s="326" t="s">
        <v>1</v>
      </c>
      <c r="E43" s="327" t="s">
        <v>167</v>
      </c>
      <c r="F43" s="328">
        <v>152.43000000000001</v>
      </c>
      <c r="G43" s="39"/>
      <c r="H43" s="45"/>
    </row>
    <row r="44" s="2" customFormat="1" ht="16.8" customHeight="1">
      <c r="A44" s="39"/>
      <c r="B44" s="45"/>
      <c r="C44" s="329" t="s">
        <v>1</v>
      </c>
      <c r="D44" s="329" t="s">
        <v>1183</v>
      </c>
      <c r="E44" s="18" t="s">
        <v>1</v>
      </c>
      <c r="F44" s="330">
        <v>13.140000000000001</v>
      </c>
      <c r="G44" s="39"/>
      <c r="H44" s="45"/>
    </row>
    <row r="45" s="2" customFormat="1" ht="16.8" customHeight="1">
      <c r="A45" s="39"/>
      <c r="B45" s="45"/>
      <c r="C45" s="329" t="s">
        <v>1</v>
      </c>
      <c r="D45" s="329" t="s">
        <v>1184</v>
      </c>
      <c r="E45" s="18" t="s">
        <v>1</v>
      </c>
      <c r="F45" s="330">
        <v>12.65</v>
      </c>
      <c r="G45" s="39"/>
      <c r="H45" s="45"/>
    </row>
    <row r="46" s="2" customFormat="1" ht="16.8" customHeight="1">
      <c r="A46" s="39"/>
      <c r="B46" s="45"/>
      <c r="C46" s="329" t="s">
        <v>1</v>
      </c>
      <c r="D46" s="329" t="s">
        <v>1185</v>
      </c>
      <c r="E46" s="18" t="s">
        <v>1</v>
      </c>
      <c r="F46" s="330">
        <v>48.450000000000003</v>
      </c>
      <c r="G46" s="39"/>
      <c r="H46" s="45"/>
    </row>
    <row r="47" s="2" customFormat="1" ht="16.8" customHeight="1">
      <c r="A47" s="39"/>
      <c r="B47" s="45"/>
      <c r="C47" s="329" t="s">
        <v>1</v>
      </c>
      <c r="D47" s="329" t="s">
        <v>1186</v>
      </c>
      <c r="E47" s="18" t="s">
        <v>1</v>
      </c>
      <c r="F47" s="330">
        <v>12.65</v>
      </c>
      <c r="G47" s="39"/>
      <c r="H47" s="45"/>
    </row>
    <row r="48" s="2" customFormat="1" ht="16.8" customHeight="1">
      <c r="A48" s="39"/>
      <c r="B48" s="45"/>
      <c r="C48" s="329" t="s">
        <v>1</v>
      </c>
      <c r="D48" s="329" t="s">
        <v>1187</v>
      </c>
      <c r="E48" s="18" t="s">
        <v>1</v>
      </c>
      <c r="F48" s="330">
        <v>10.67</v>
      </c>
      <c r="G48" s="39"/>
      <c r="H48" s="45"/>
    </row>
    <row r="49" s="2" customFormat="1" ht="16.8" customHeight="1">
      <c r="A49" s="39"/>
      <c r="B49" s="45"/>
      <c r="C49" s="329" t="s">
        <v>1</v>
      </c>
      <c r="D49" s="329" t="s">
        <v>1188</v>
      </c>
      <c r="E49" s="18" t="s">
        <v>1</v>
      </c>
      <c r="F49" s="330">
        <v>7.3399999999999999</v>
      </c>
      <c r="G49" s="39"/>
      <c r="H49" s="45"/>
    </row>
    <row r="50" s="2" customFormat="1" ht="16.8" customHeight="1">
      <c r="A50" s="39"/>
      <c r="B50" s="45"/>
      <c r="C50" s="329" t="s">
        <v>1</v>
      </c>
      <c r="D50" s="329" t="s">
        <v>1189</v>
      </c>
      <c r="E50" s="18" t="s">
        <v>1</v>
      </c>
      <c r="F50" s="330">
        <v>7.0800000000000001</v>
      </c>
      <c r="G50" s="39"/>
      <c r="H50" s="45"/>
    </row>
    <row r="51" s="2" customFormat="1" ht="16.8" customHeight="1">
      <c r="A51" s="39"/>
      <c r="B51" s="45"/>
      <c r="C51" s="329" t="s">
        <v>1</v>
      </c>
      <c r="D51" s="329" t="s">
        <v>1190</v>
      </c>
      <c r="E51" s="18" t="s">
        <v>1</v>
      </c>
      <c r="F51" s="330">
        <v>7.21</v>
      </c>
      <c r="G51" s="39"/>
      <c r="H51" s="45"/>
    </row>
    <row r="52" s="2" customFormat="1" ht="16.8" customHeight="1">
      <c r="A52" s="39"/>
      <c r="B52" s="45"/>
      <c r="C52" s="329" t="s">
        <v>1</v>
      </c>
      <c r="D52" s="329" t="s">
        <v>1191</v>
      </c>
      <c r="E52" s="18" t="s">
        <v>1</v>
      </c>
      <c r="F52" s="330">
        <v>13.93</v>
      </c>
      <c r="G52" s="39"/>
      <c r="H52" s="45"/>
    </row>
    <row r="53" s="2" customFormat="1" ht="16.8" customHeight="1">
      <c r="A53" s="39"/>
      <c r="B53" s="45"/>
      <c r="C53" s="329" t="s">
        <v>1</v>
      </c>
      <c r="D53" s="329" t="s">
        <v>1192</v>
      </c>
      <c r="E53" s="18" t="s">
        <v>1</v>
      </c>
      <c r="F53" s="330">
        <v>10.91</v>
      </c>
      <c r="G53" s="39"/>
      <c r="H53" s="45"/>
    </row>
    <row r="54" s="2" customFormat="1" ht="16.8" customHeight="1">
      <c r="A54" s="39"/>
      <c r="B54" s="45"/>
      <c r="C54" s="329" t="s">
        <v>1</v>
      </c>
      <c r="D54" s="329" t="s">
        <v>1193</v>
      </c>
      <c r="E54" s="18" t="s">
        <v>1</v>
      </c>
      <c r="F54" s="330">
        <v>8.4000000000000004</v>
      </c>
      <c r="G54" s="39"/>
      <c r="H54" s="45"/>
    </row>
    <row r="55" s="2" customFormat="1" ht="16.8" customHeight="1">
      <c r="A55" s="39"/>
      <c r="B55" s="45"/>
      <c r="C55" s="329" t="s">
        <v>176</v>
      </c>
      <c r="D55" s="329" t="s">
        <v>258</v>
      </c>
      <c r="E55" s="18" t="s">
        <v>1</v>
      </c>
      <c r="F55" s="330">
        <v>152.43000000000001</v>
      </c>
      <c r="G55" s="39"/>
      <c r="H55" s="45"/>
    </row>
    <row r="56" s="2" customFormat="1" ht="16.8" customHeight="1">
      <c r="A56" s="39"/>
      <c r="B56" s="45"/>
      <c r="C56" s="331" t="s">
        <v>5166</v>
      </c>
      <c r="D56" s="39"/>
      <c r="E56" s="39"/>
      <c r="F56" s="39"/>
      <c r="G56" s="39"/>
      <c r="H56" s="45"/>
    </row>
    <row r="57" s="2" customFormat="1">
      <c r="A57" s="39"/>
      <c r="B57" s="45"/>
      <c r="C57" s="329" t="s">
        <v>1180</v>
      </c>
      <c r="D57" s="329" t="s">
        <v>1181</v>
      </c>
      <c r="E57" s="18" t="s">
        <v>167</v>
      </c>
      <c r="F57" s="330">
        <v>152.43000000000001</v>
      </c>
      <c r="G57" s="39"/>
      <c r="H57" s="45"/>
    </row>
    <row r="58" s="2" customFormat="1" ht="16.8" customHeight="1">
      <c r="A58" s="39"/>
      <c r="B58" s="45"/>
      <c r="C58" s="329" t="s">
        <v>1077</v>
      </c>
      <c r="D58" s="329" t="s">
        <v>1078</v>
      </c>
      <c r="E58" s="18" t="s">
        <v>167</v>
      </c>
      <c r="F58" s="330">
        <v>685.87099999999998</v>
      </c>
      <c r="G58" s="39"/>
      <c r="H58" s="45"/>
    </row>
    <row r="59" s="2" customFormat="1" ht="16.8" customHeight="1">
      <c r="A59" s="39"/>
      <c r="B59" s="45"/>
      <c r="C59" s="329" t="s">
        <v>1084</v>
      </c>
      <c r="D59" s="329" t="s">
        <v>1085</v>
      </c>
      <c r="E59" s="18" t="s">
        <v>167</v>
      </c>
      <c r="F59" s="330">
        <v>752.11099999999999</v>
      </c>
      <c r="G59" s="39"/>
      <c r="H59" s="45"/>
    </row>
    <row r="60" s="2" customFormat="1" ht="16.8" customHeight="1">
      <c r="A60" s="39"/>
      <c r="B60" s="45"/>
      <c r="C60" s="329" t="s">
        <v>1227</v>
      </c>
      <c r="D60" s="329" t="s">
        <v>1228</v>
      </c>
      <c r="E60" s="18" t="s">
        <v>167</v>
      </c>
      <c r="F60" s="330">
        <v>626.12</v>
      </c>
      <c r="G60" s="39"/>
      <c r="H60" s="45"/>
    </row>
    <row r="61" s="2" customFormat="1" ht="16.8" customHeight="1">
      <c r="A61" s="39"/>
      <c r="B61" s="45"/>
      <c r="C61" s="325" t="s">
        <v>166</v>
      </c>
      <c r="D61" s="326" t="s">
        <v>1</v>
      </c>
      <c r="E61" s="327" t="s">
        <v>167</v>
      </c>
      <c r="F61" s="328">
        <v>419.83999999999998</v>
      </c>
      <c r="G61" s="39"/>
      <c r="H61" s="45"/>
    </row>
    <row r="62" s="2" customFormat="1" ht="16.8" customHeight="1">
      <c r="A62" s="39"/>
      <c r="B62" s="45"/>
      <c r="C62" s="329" t="s">
        <v>1</v>
      </c>
      <c r="D62" s="329" t="s">
        <v>1163</v>
      </c>
      <c r="E62" s="18" t="s">
        <v>1</v>
      </c>
      <c r="F62" s="330">
        <v>24.489999999999998</v>
      </c>
      <c r="G62" s="39"/>
      <c r="H62" s="45"/>
    </row>
    <row r="63" s="2" customFormat="1" ht="16.8" customHeight="1">
      <c r="A63" s="39"/>
      <c r="B63" s="45"/>
      <c r="C63" s="329" t="s">
        <v>1</v>
      </c>
      <c r="D63" s="329" t="s">
        <v>1164</v>
      </c>
      <c r="E63" s="18" t="s">
        <v>1</v>
      </c>
      <c r="F63" s="330">
        <v>5.8600000000000003</v>
      </c>
      <c r="G63" s="39"/>
      <c r="H63" s="45"/>
    </row>
    <row r="64" s="2" customFormat="1" ht="16.8" customHeight="1">
      <c r="A64" s="39"/>
      <c r="B64" s="45"/>
      <c r="C64" s="329" t="s">
        <v>1</v>
      </c>
      <c r="D64" s="329" t="s">
        <v>1165</v>
      </c>
      <c r="E64" s="18" t="s">
        <v>1</v>
      </c>
      <c r="F64" s="330">
        <v>60.100000000000001</v>
      </c>
      <c r="G64" s="39"/>
      <c r="H64" s="45"/>
    </row>
    <row r="65" s="2" customFormat="1" ht="16.8" customHeight="1">
      <c r="A65" s="39"/>
      <c r="B65" s="45"/>
      <c r="C65" s="329" t="s">
        <v>1</v>
      </c>
      <c r="D65" s="329" t="s">
        <v>1166</v>
      </c>
      <c r="E65" s="18" t="s">
        <v>1</v>
      </c>
      <c r="F65" s="330">
        <v>17.559999999999999</v>
      </c>
      <c r="G65" s="39"/>
      <c r="H65" s="45"/>
    </row>
    <row r="66" s="2" customFormat="1" ht="16.8" customHeight="1">
      <c r="A66" s="39"/>
      <c r="B66" s="45"/>
      <c r="C66" s="329" t="s">
        <v>1</v>
      </c>
      <c r="D66" s="329" t="s">
        <v>1167</v>
      </c>
      <c r="E66" s="18" t="s">
        <v>1</v>
      </c>
      <c r="F66" s="330">
        <v>61.009999999999998</v>
      </c>
      <c r="G66" s="39"/>
      <c r="H66" s="45"/>
    </row>
    <row r="67" s="2" customFormat="1" ht="16.8" customHeight="1">
      <c r="A67" s="39"/>
      <c r="B67" s="45"/>
      <c r="C67" s="329" t="s">
        <v>1</v>
      </c>
      <c r="D67" s="329" t="s">
        <v>1168</v>
      </c>
      <c r="E67" s="18" t="s">
        <v>1</v>
      </c>
      <c r="F67" s="330">
        <v>17.129999999999999</v>
      </c>
      <c r="G67" s="39"/>
      <c r="H67" s="45"/>
    </row>
    <row r="68" s="2" customFormat="1" ht="16.8" customHeight="1">
      <c r="A68" s="39"/>
      <c r="B68" s="45"/>
      <c r="C68" s="329" t="s">
        <v>1</v>
      </c>
      <c r="D68" s="329" t="s">
        <v>1169</v>
      </c>
      <c r="E68" s="18" t="s">
        <v>1</v>
      </c>
      <c r="F68" s="330">
        <v>60.960000000000001</v>
      </c>
      <c r="G68" s="39"/>
      <c r="H68" s="45"/>
    </row>
    <row r="69" s="2" customFormat="1" ht="16.8" customHeight="1">
      <c r="A69" s="39"/>
      <c r="B69" s="45"/>
      <c r="C69" s="329" t="s">
        <v>1</v>
      </c>
      <c r="D69" s="329" t="s">
        <v>1170</v>
      </c>
      <c r="E69" s="18" t="s">
        <v>1</v>
      </c>
      <c r="F69" s="330">
        <v>32.75</v>
      </c>
      <c r="G69" s="39"/>
      <c r="H69" s="45"/>
    </row>
    <row r="70" s="2" customFormat="1" ht="16.8" customHeight="1">
      <c r="A70" s="39"/>
      <c r="B70" s="45"/>
      <c r="C70" s="329" t="s">
        <v>1</v>
      </c>
      <c r="D70" s="329" t="s">
        <v>1171</v>
      </c>
      <c r="E70" s="18" t="s">
        <v>1</v>
      </c>
      <c r="F70" s="330">
        <v>60.960000000000001</v>
      </c>
      <c r="G70" s="39"/>
      <c r="H70" s="45"/>
    </row>
    <row r="71" s="2" customFormat="1" ht="16.8" customHeight="1">
      <c r="A71" s="39"/>
      <c r="B71" s="45"/>
      <c r="C71" s="329" t="s">
        <v>1</v>
      </c>
      <c r="D71" s="329" t="s">
        <v>1172</v>
      </c>
      <c r="E71" s="18" t="s">
        <v>1</v>
      </c>
      <c r="F71" s="330">
        <v>79.019999999999996</v>
      </c>
      <c r="G71" s="39"/>
      <c r="H71" s="45"/>
    </row>
    <row r="72" s="2" customFormat="1" ht="16.8" customHeight="1">
      <c r="A72" s="39"/>
      <c r="B72" s="45"/>
      <c r="C72" s="329" t="s">
        <v>166</v>
      </c>
      <c r="D72" s="329" t="s">
        <v>258</v>
      </c>
      <c r="E72" s="18" t="s">
        <v>1</v>
      </c>
      <c r="F72" s="330">
        <v>419.83999999999998</v>
      </c>
      <c r="G72" s="39"/>
      <c r="H72" s="45"/>
    </row>
    <row r="73" s="2" customFormat="1" ht="16.8" customHeight="1">
      <c r="A73" s="39"/>
      <c r="B73" s="45"/>
      <c r="C73" s="331" t="s">
        <v>5166</v>
      </c>
      <c r="D73" s="39"/>
      <c r="E73" s="39"/>
      <c r="F73" s="39"/>
      <c r="G73" s="39"/>
      <c r="H73" s="45"/>
    </row>
    <row r="74" s="2" customFormat="1">
      <c r="A74" s="39"/>
      <c r="B74" s="45"/>
      <c r="C74" s="329" t="s">
        <v>1160</v>
      </c>
      <c r="D74" s="329" t="s">
        <v>1161</v>
      </c>
      <c r="E74" s="18" t="s">
        <v>167</v>
      </c>
      <c r="F74" s="330">
        <v>419.83999999999998</v>
      </c>
      <c r="G74" s="39"/>
      <c r="H74" s="45"/>
    </row>
    <row r="75" s="2" customFormat="1" ht="16.8" customHeight="1">
      <c r="A75" s="39"/>
      <c r="B75" s="45"/>
      <c r="C75" s="329" t="s">
        <v>1077</v>
      </c>
      <c r="D75" s="329" t="s">
        <v>1078</v>
      </c>
      <c r="E75" s="18" t="s">
        <v>167</v>
      </c>
      <c r="F75" s="330">
        <v>685.87099999999998</v>
      </c>
      <c r="G75" s="39"/>
      <c r="H75" s="45"/>
    </row>
    <row r="76" s="2" customFormat="1" ht="16.8" customHeight="1">
      <c r="A76" s="39"/>
      <c r="B76" s="45"/>
      <c r="C76" s="329" t="s">
        <v>1084</v>
      </c>
      <c r="D76" s="329" t="s">
        <v>1085</v>
      </c>
      <c r="E76" s="18" t="s">
        <v>167</v>
      </c>
      <c r="F76" s="330">
        <v>752.11099999999999</v>
      </c>
      <c r="G76" s="39"/>
      <c r="H76" s="45"/>
    </row>
    <row r="77" s="2" customFormat="1" ht="16.8" customHeight="1">
      <c r="A77" s="39"/>
      <c r="B77" s="45"/>
      <c r="C77" s="329" t="s">
        <v>1227</v>
      </c>
      <c r="D77" s="329" t="s">
        <v>1228</v>
      </c>
      <c r="E77" s="18" t="s">
        <v>167</v>
      </c>
      <c r="F77" s="330">
        <v>626.12</v>
      </c>
      <c r="G77" s="39"/>
      <c r="H77" s="45"/>
    </row>
    <row r="78" s="2" customFormat="1" ht="16.8" customHeight="1">
      <c r="A78" s="39"/>
      <c r="B78" s="45"/>
      <c r="C78" s="325" t="s">
        <v>5167</v>
      </c>
      <c r="D78" s="326" t="s">
        <v>5168</v>
      </c>
      <c r="E78" s="327" t="s">
        <v>167</v>
      </c>
      <c r="F78" s="328">
        <v>180</v>
      </c>
      <c r="G78" s="39"/>
      <c r="H78" s="45"/>
    </row>
    <row r="79" s="2" customFormat="1" ht="16.8" customHeight="1">
      <c r="A79" s="39"/>
      <c r="B79" s="45"/>
      <c r="C79" s="329" t="s">
        <v>1</v>
      </c>
      <c r="D79" s="329" t="s">
        <v>5169</v>
      </c>
      <c r="E79" s="18" t="s">
        <v>1</v>
      </c>
      <c r="F79" s="330">
        <v>30</v>
      </c>
      <c r="G79" s="39"/>
      <c r="H79" s="45"/>
    </row>
    <row r="80" s="2" customFormat="1" ht="16.8" customHeight="1">
      <c r="A80" s="39"/>
      <c r="B80" s="45"/>
      <c r="C80" s="329" t="s">
        <v>1</v>
      </c>
      <c r="D80" s="329" t="s">
        <v>5170</v>
      </c>
      <c r="E80" s="18" t="s">
        <v>1</v>
      </c>
      <c r="F80" s="330">
        <v>30</v>
      </c>
      <c r="G80" s="39"/>
      <c r="H80" s="45"/>
    </row>
    <row r="81" s="2" customFormat="1" ht="16.8" customHeight="1">
      <c r="A81" s="39"/>
      <c r="B81" s="45"/>
      <c r="C81" s="329" t="s">
        <v>1</v>
      </c>
      <c r="D81" s="329" t="s">
        <v>5171</v>
      </c>
      <c r="E81" s="18" t="s">
        <v>1</v>
      </c>
      <c r="F81" s="330">
        <v>30</v>
      </c>
      <c r="G81" s="39"/>
      <c r="H81" s="45"/>
    </row>
    <row r="82" s="2" customFormat="1" ht="16.8" customHeight="1">
      <c r="A82" s="39"/>
      <c r="B82" s="45"/>
      <c r="C82" s="329" t="s">
        <v>1</v>
      </c>
      <c r="D82" s="329" t="s">
        <v>5172</v>
      </c>
      <c r="E82" s="18" t="s">
        <v>1</v>
      </c>
      <c r="F82" s="330">
        <v>30</v>
      </c>
      <c r="G82" s="39"/>
      <c r="H82" s="45"/>
    </row>
    <row r="83" s="2" customFormat="1" ht="16.8" customHeight="1">
      <c r="A83" s="39"/>
      <c r="B83" s="45"/>
      <c r="C83" s="329" t="s">
        <v>1</v>
      </c>
      <c r="D83" s="329" t="s">
        <v>5173</v>
      </c>
      <c r="E83" s="18" t="s">
        <v>1</v>
      </c>
      <c r="F83" s="330">
        <v>30</v>
      </c>
      <c r="G83" s="39"/>
      <c r="H83" s="45"/>
    </row>
    <row r="84" s="2" customFormat="1" ht="16.8" customHeight="1">
      <c r="A84" s="39"/>
      <c r="B84" s="45"/>
      <c r="C84" s="329" t="s">
        <v>1</v>
      </c>
      <c r="D84" s="329" t="s">
        <v>5174</v>
      </c>
      <c r="E84" s="18" t="s">
        <v>1</v>
      </c>
      <c r="F84" s="330">
        <v>30</v>
      </c>
      <c r="G84" s="39"/>
      <c r="H84" s="45"/>
    </row>
    <row r="85" s="2" customFormat="1" ht="16.8" customHeight="1">
      <c r="A85" s="39"/>
      <c r="B85" s="45"/>
      <c r="C85" s="329" t="s">
        <v>1</v>
      </c>
      <c r="D85" s="329" t="s">
        <v>258</v>
      </c>
      <c r="E85" s="18" t="s">
        <v>1</v>
      </c>
      <c r="F85" s="330">
        <v>180</v>
      </c>
      <c r="G85" s="39"/>
      <c r="H85" s="45"/>
    </row>
    <row r="86" s="2" customFormat="1" ht="16.8" customHeight="1">
      <c r="A86" s="39"/>
      <c r="B86" s="45"/>
      <c r="C86" s="325" t="s">
        <v>5175</v>
      </c>
      <c r="D86" s="326" t="s">
        <v>5176</v>
      </c>
      <c r="E86" s="327" t="s">
        <v>167</v>
      </c>
      <c r="F86" s="328">
        <v>8511.0750000000007</v>
      </c>
      <c r="G86" s="39"/>
      <c r="H86" s="45"/>
    </row>
    <row r="87" s="2" customFormat="1" ht="16.8" customHeight="1">
      <c r="A87" s="39"/>
      <c r="B87" s="45"/>
      <c r="C87" s="329" t="s">
        <v>1</v>
      </c>
      <c r="D87" s="329" t="s">
        <v>5177</v>
      </c>
      <c r="E87" s="18" t="s">
        <v>1</v>
      </c>
      <c r="F87" s="330">
        <v>8511.0750000000007</v>
      </c>
      <c r="G87" s="39"/>
      <c r="H87" s="45"/>
    </row>
    <row r="88" s="2" customFormat="1" ht="16.8" customHeight="1">
      <c r="A88" s="39"/>
      <c r="B88" s="45"/>
      <c r="C88" s="325" t="s">
        <v>172</v>
      </c>
      <c r="D88" s="326" t="s">
        <v>1</v>
      </c>
      <c r="E88" s="327" t="s">
        <v>164</v>
      </c>
      <c r="F88" s="328">
        <v>116.51000000000001</v>
      </c>
      <c r="G88" s="39"/>
      <c r="H88" s="45"/>
    </row>
    <row r="89" s="2" customFormat="1" ht="16.8" customHeight="1">
      <c r="A89" s="39"/>
      <c r="B89" s="45"/>
      <c r="C89" s="329" t="s">
        <v>1</v>
      </c>
      <c r="D89" s="329" t="s">
        <v>1133</v>
      </c>
      <c r="E89" s="18" t="s">
        <v>1</v>
      </c>
      <c r="F89" s="330">
        <v>10.369999999999999</v>
      </c>
      <c r="G89" s="39"/>
      <c r="H89" s="45"/>
    </row>
    <row r="90" s="2" customFormat="1" ht="16.8" customHeight="1">
      <c r="A90" s="39"/>
      <c r="B90" s="45"/>
      <c r="C90" s="329" t="s">
        <v>1</v>
      </c>
      <c r="D90" s="329" t="s">
        <v>1134</v>
      </c>
      <c r="E90" s="18" t="s">
        <v>1</v>
      </c>
      <c r="F90" s="330">
        <v>10.369999999999999</v>
      </c>
      <c r="G90" s="39"/>
      <c r="H90" s="45"/>
    </row>
    <row r="91" s="2" customFormat="1" ht="16.8" customHeight="1">
      <c r="A91" s="39"/>
      <c r="B91" s="45"/>
      <c r="C91" s="329" t="s">
        <v>1</v>
      </c>
      <c r="D91" s="329" t="s">
        <v>1135</v>
      </c>
      <c r="E91" s="18" t="s">
        <v>1</v>
      </c>
      <c r="F91" s="330">
        <v>7.79</v>
      </c>
      <c r="G91" s="39"/>
      <c r="H91" s="45"/>
    </row>
    <row r="92" s="2" customFormat="1" ht="16.8" customHeight="1">
      <c r="A92" s="39"/>
      <c r="B92" s="45"/>
      <c r="C92" s="329" t="s">
        <v>1</v>
      </c>
      <c r="D92" s="329" t="s">
        <v>1136</v>
      </c>
      <c r="E92" s="18" t="s">
        <v>1</v>
      </c>
      <c r="F92" s="330">
        <v>5.3600000000000003</v>
      </c>
      <c r="G92" s="39"/>
      <c r="H92" s="45"/>
    </row>
    <row r="93" s="2" customFormat="1" ht="16.8" customHeight="1">
      <c r="A93" s="39"/>
      <c r="B93" s="45"/>
      <c r="C93" s="329" t="s">
        <v>1</v>
      </c>
      <c r="D93" s="329" t="s">
        <v>1137</v>
      </c>
      <c r="E93" s="18" t="s">
        <v>1</v>
      </c>
      <c r="F93" s="330">
        <v>9.9900000000000002</v>
      </c>
      <c r="G93" s="39"/>
      <c r="H93" s="45"/>
    </row>
    <row r="94" s="2" customFormat="1" ht="16.8" customHeight="1">
      <c r="A94" s="39"/>
      <c r="B94" s="45"/>
      <c r="C94" s="329" t="s">
        <v>1</v>
      </c>
      <c r="D94" s="329" t="s">
        <v>1138</v>
      </c>
      <c r="E94" s="18" t="s">
        <v>1</v>
      </c>
      <c r="F94" s="330">
        <v>5.2699999999999996</v>
      </c>
      <c r="G94" s="39"/>
      <c r="H94" s="45"/>
    </row>
    <row r="95" s="2" customFormat="1" ht="16.8" customHeight="1">
      <c r="A95" s="39"/>
      <c r="B95" s="45"/>
      <c r="C95" s="329" t="s">
        <v>1</v>
      </c>
      <c r="D95" s="329" t="s">
        <v>1139</v>
      </c>
      <c r="E95" s="18" t="s">
        <v>1</v>
      </c>
      <c r="F95" s="330">
        <v>5.3799999999999999</v>
      </c>
      <c r="G95" s="39"/>
      <c r="H95" s="45"/>
    </row>
    <row r="96" s="2" customFormat="1" ht="16.8" customHeight="1">
      <c r="A96" s="39"/>
      <c r="B96" s="45"/>
      <c r="C96" s="329" t="s">
        <v>1</v>
      </c>
      <c r="D96" s="329" t="s">
        <v>1140</v>
      </c>
      <c r="E96" s="18" t="s">
        <v>1</v>
      </c>
      <c r="F96" s="330">
        <v>5.4400000000000004</v>
      </c>
      <c r="G96" s="39"/>
      <c r="H96" s="45"/>
    </row>
    <row r="97" s="2" customFormat="1" ht="16.8" customHeight="1">
      <c r="A97" s="39"/>
      <c r="B97" s="45"/>
      <c r="C97" s="329" t="s">
        <v>1</v>
      </c>
      <c r="D97" s="329" t="s">
        <v>1141</v>
      </c>
      <c r="E97" s="18" t="s">
        <v>1</v>
      </c>
      <c r="F97" s="330">
        <v>10.119999999999999</v>
      </c>
      <c r="G97" s="39"/>
      <c r="H97" s="45"/>
    </row>
    <row r="98" s="2" customFormat="1" ht="16.8" customHeight="1">
      <c r="A98" s="39"/>
      <c r="B98" s="45"/>
      <c r="C98" s="329" t="s">
        <v>1</v>
      </c>
      <c r="D98" s="329" t="s">
        <v>1142</v>
      </c>
      <c r="E98" s="18" t="s">
        <v>1</v>
      </c>
      <c r="F98" s="330">
        <v>12.85</v>
      </c>
      <c r="G98" s="39"/>
      <c r="H98" s="45"/>
    </row>
    <row r="99" s="2" customFormat="1" ht="16.8" customHeight="1">
      <c r="A99" s="39"/>
      <c r="B99" s="45"/>
      <c r="C99" s="329" t="s">
        <v>1</v>
      </c>
      <c r="D99" s="329" t="s">
        <v>1143</v>
      </c>
      <c r="E99" s="18" t="s">
        <v>1</v>
      </c>
      <c r="F99" s="330">
        <v>6.2300000000000004</v>
      </c>
      <c r="G99" s="39"/>
      <c r="H99" s="45"/>
    </row>
    <row r="100" s="2" customFormat="1" ht="16.8" customHeight="1">
      <c r="A100" s="39"/>
      <c r="B100" s="45"/>
      <c r="C100" s="329" t="s">
        <v>1</v>
      </c>
      <c r="D100" s="329" t="s">
        <v>1144</v>
      </c>
      <c r="E100" s="18" t="s">
        <v>1</v>
      </c>
      <c r="F100" s="330">
        <v>4.9500000000000002</v>
      </c>
      <c r="G100" s="39"/>
      <c r="H100" s="45"/>
    </row>
    <row r="101" s="2" customFormat="1" ht="16.8" customHeight="1">
      <c r="A101" s="39"/>
      <c r="B101" s="45"/>
      <c r="C101" s="329" t="s">
        <v>1</v>
      </c>
      <c r="D101" s="329" t="s">
        <v>1145</v>
      </c>
      <c r="E101" s="18" t="s">
        <v>1</v>
      </c>
      <c r="F101" s="330">
        <v>5.6600000000000001</v>
      </c>
      <c r="G101" s="39"/>
      <c r="H101" s="45"/>
    </row>
    <row r="102" s="2" customFormat="1" ht="16.8" customHeight="1">
      <c r="A102" s="39"/>
      <c r="B102" s="45"/>
      <c r="C102" s="329" t="s">
        <v>1</v>
      </c>
      <c r="D102" s="329" t="s">
        <v>1146</v>
      </c>
      <c r="E102" s="18" t="s">
        <v>1</v>
      </c>
      <c r="F102" s="330">
        <v>4.9699999999999998</v>
      </c>
      <c r="G102" s="39"/>
      <c r="H102" s="45"/>
    </row>
    <row r="103" s="2" customFormat="1" ht="16.8" customHeight="1">
      <c r="A103" s="39"/>
      <c r="B103" s="45"/>
      <c r="C103" s="329" t="s">
        <v>1</v>
      </c>
      <c r="D103" s="329" t="s">
        <v>1147</v>
      </c>
      <c r="E103" s="18" t="s">
        <v>1</v>
      </c>
      <c r="F103" s="330">
        <v>7.5700000000000003</v>
      </c>
      <c r="G103" s="39"/>
      <c r="H103" s="45"/>
    </row>
    <row r="104" s="2" customFormat="1" ht="16.8" customHeight="1">
      <c r="A104" s="39"/>
      <c r="B104" s="45"/>
      <c r="C104" s="329" t="s">
        <v>1</v>
      </c>
      <c r="D104" s="329" t="s">
        <v>1148</v>
      </c>
      <c r="E104" s="18" t="s">
        <v>1</v>
      </c>
      <c r="F104" s="330">
        <v>4.1900000000000004</v>
      </c>
      <c r="G104" s="39"/>
      <c r="H104" s="45"/>
    </row>
    <row r="105" s="2" customFormat="1" ht="16.8" customHeight="1">
      <c r="A105" s="39"/>
      <c r="B105" s="45"/>
      <c r="C105" s="329" t="s">
        <v>172</v>
      </c>
      <c r="D105" s="329" t="s">
        <v>499</v>
      </c>
      <c r="E105" s="18" t="s">
        <v>1</v>
      </c>
      <c r="F105" s="330">
        <v>116.51000000000001</v>
      </c>
      <c r="G105" s="39"/>
      <c r="H105" s="45"/>
    </row>
    <row r="106" s="2" customFormat="1" ht="16.8" customHeight="1">
      <c r="A106" s="39"/>
      <c r="B106" s="45"/>
      <c r="C106" s="331" t="s">
        <v>5166</v>
      </c>
      <c r="D106" s="39"/>
      <c r="E106" s="39"/>
      <c r="F106" s="39"/>
      <c r="G106" s="39"/>
      <c r="H106" s="45"/>
    </row>
    <row r="107" s="2" customFormat="1">
      <c r="A107" s="39"/>
      <c r="B107" s="45"/>
      <c r="C107" s="329" t="s">
        <v>1109</v>
      </c>
      <c r="D107" s="329" t="s">
        <v>1110</v>
      </c>
      <c r="E107" s="18" t="s">
        <v>164</v>
      </c>
      <c r="F107" s="330">
        <v>597.50999999999999</v>
      </c>
      <c r="G107" s="39"/>
      <c r="H107" s="45"/>
    </row>
    <row r="108" s="2" customFormat="1" ht="16.8" customHeight="1">
      <c r="A108" s="39"/>
      <c r="B108" s="45"/>
      <c r="C108" s="329" t="s">
        <v>1077</v>
      </c>
      <c r="D108" s="329" t="s">
        <v>1078</v>
      </c>
      <c r="E108" s="18" t="s">
        <v>167</v>
      </c>
      <c r="F108" s="330">
        <v>685.87099999999998</v>
      </c>
      <c r="G108" s="39"/>
      <c r="H108" s="45"/>
    </row>
    <row r="109" s="2" customFormat="1" ht="16.8" customHeight="1">
      <c r="A109" s="39"/>
      <c r="B109" s="45"/>
      <c r="C109" s="329" t="s">
        <v>1084</v>
      </c>
      <c r="D109" s="329" t="s">
        <v>1085</v>
      </c>
      <c r="E109" s="18" t="s">
        <v>167</v>
      </c>
      <c r="F109" s="330">
        <v>752.11099999999999</v>
      </c>
      <c r="G109" s="39"/>
      <c r="H109" s="45"/>
    </row>
    <row r="110" s="2" customFormat="1" ht="16.8" customHeight="1">
      <c r="A110" s="39"/>
      <c r="B110" s="45"/>
      <c r="C110" s="329" t="s">
        <v>1231</v>
      </c>
      <c r="D110" s="329" t="s">
        <v>1232</v>
      </c>
      <c r="E110" s="18" t="s">
        <v>164</v>
      </c>
      <c r="F110" s="330">
        <v>597.50999999999999</v>
      </c>
      <c r="G110" s="39"/>
      <c r="H110" s="45"/>
    </row>
    <row r="111" s="2" customFormat="1" ht="16.8" customHeight="1">
      <c r="A111" s="39"/>
      <c r="B111" s="45"/>
      <c r="C111" s="329" t="s">
        <v>1235</v>
      </c>
      <c r="D111" s="329" t="s">
        <v>1236</v>
      </c>
      <c r="E111" s="18" t="s">
        <v>164</v>
      </c>
      <c r="F111" s="330">
        <v>597.50999999999999</v>
      </c>
      <c r="G111" s="39"/>
      <c r="H111" s="45"/>
    </row>
    <row r="112" s="2" customFormat="1">
      <c r="A112" s="39"/>
      <c r="B112" s="45"/>
      <c r="C112" s="329" t="s">
        <v>1221</v>
      </c>
      <c r="D112" s="329" t="s">
        <v>1222</v>
      </c>
      <c r="E112" s="18" t="s">
        <v>167</v>
      </c>
      <c r="F112" s="330">
        <v>72.051000000000002</v>
      </c>
      <c r="G112" s="39"/>
      <c r="H112" s="45"/>
    </row>
    <row r="113" s="2" customFormat="1" ht="16.8" customHeight="1">
      <c r="A113" s="39"/>
      <c r="B113" s="45"/>
      <c r="C113" s="325" t="s">
        <v>170</v>
      </c>
      <c r="D113" s="326" t="s">
        <v>1</v>
      </c>
      <c r="E113" s="327" t="s">
        <v>164</v>
      </c>
      <c r="F113" s="328">
        <v>165.75</v>
      </c>
      <c r="G113" s="39"/>
      <c r="H113" s="45"/>
    </row>
    <row r="114" s="2" customFormat="1" ht="16.8" customHeight="1">
      <c r="A114" s="39"/>
      <c r="B114" s="45"/>
      <c r="C114" s="329" t="s">
        <v>1</v>
      </c>
      <c r="D114" s="329" t="s">
        <v>1122</v>
      </c>
      <c r="E114" s="18" t="s">
        <v>1</v>
      </c>
      <c r="F114" s="330">
        <v>16.390000000000001</v>
      </c>
      <c r="G114" s="39"/>
      <c r="H114" s="45"/>
    </row>
    <row r="115" s="2" customFormat="1" ht="16.8" customHeight="1">
      <c r="A115" s="39"/>
      <c r="B115" s="45"/>
      <c r="C115" s="329" t="s">
        <v>1</v>
      </c>
      <c r="D115" s="329" t="s">
        <v>1123</v>
      </c>
      <c r="E115" s="18" t="s">
        <v>1</v>
      </c>
      <c r="F115" s="330">
        <v>14.69</v>
      </c>
      <c r="G115" s="39"/>
      <c r="H115" s="45"/>
    </row>
    <row r="116" s="2" customFormat="1" ht="16.8" customHeight="1">
      <c r="A116" s="39"/>
      <c r="B116" s="45"/>
      <c r="C116" s="329" t="s">
        <v>1</v>
      </c>
      <c r="D116" s="329" t="s">
        <v>1124</v>
      </c>
      <c r="E116" s="18" t="s">
        <v>1</v>
      </c>
      <c r="F116" s="330">
        <v>28.460000000000001</v>
      </c>
      <c r="G116" s="39"/>
      <c r="H116" s="45"/>
    </row>
    <row r="117" s="2" customFormat="1" ht="16.8" customHeight="1">
      <c r="A117" s="39"/>
      <c r="B117" s="45"/>
      <c r="C117" s="329" t="s">
        <v>1</v>
      </c>
      <c r="D117" s="329" t="s">
        <v>1125</v>
      </c>
      <c r="E117" s="18" t="s">
        <v>1</v>
      </c>
      <c r="F117" s="330">
        <v>14.69</v>
      </c>
      <c r="G117" s="39"/>
      <c r="H117" s="45"/>
    </row>
    <row r="118" s="2" customFormat="1" ht="16.8" customHeight="1">
      <c r="A118" s="39"/>
      <c r="B118" s="45"/>
      <c r="C118" s="329" t="s">
        <v>1</v>
      </c>
      <c r="D118" s="329" t="s">
        <v>1126</v>
      </c>
      <c r="E118" s="18" t="s">
        <v>1</v>
      </c>
      <c r="F118" s="330">
        <v>15.210000000000001</v>
      </c>
      <c r="G118" s="39"/>
      <c r="H118" s="45"/>
    </row>
    <row r="119" s="2" customFormat="1" ht="16.8" customHeight="1">
      <c r="A119" s="39"/>
      <c r="B119" s="45"/>
      <c r="C119" s="329" t="s">
        <v>1</v>
      </c>
      <c r="D119" s="329" t="s">
        <v>1127</v>
      </c>
      <c r="E119" s="18" t="s">
        <v>1</v>
      </c>
      <c r="F119" s="330">
        <v>12.43</v>
      </c>
      <c r="G119" s="39"/>
      <c r="H119" s="45"/>
    </row>
    <row r="120" s="2" customFormat="1" ht="16.8" customHeight="1">
      <c r="A120" s="39"/>
      <c r="B120" s="45"/>
      <c r="C120" s="329" t="s">
        <v>1</v>
      </c>
      <c r="D120" s="329" t="s">
        <v>1128</v>
      </c>
      <c r="E120" s="18" t="s">
        <v>1</v>
      </c>
      <c r="F120" s="330">
        <v>11.810000000000001</v>
      </c>
      <c r="G120" s="39"/>
      <c r="H120" s="45"/>
    </row>
    <row r="121" s="2" customFormat="1" ht="16.8" customHeight="1">
      <c r="A121" s="39"/>
      <c r="B121" s="45"/>
      <c r="C121" s="329" t="s">
        <v>1</v>
      </c>
      <c r="D121" s="329" t="s">
        <v>1129</v>
      </c>
      <c r="E121" s="18" t="s">
        <v>1</v>
      </c>
      <c r="F121" s="330">
        <v>11.880000000000001</v>
      </c>
      <c r="G121" s="39"/>
      <c r="H121" s="45"/>
    </row>
    <row r="122" s="2" customFormat="1" ht="16.8" customHeight="1">
      <c r="A122" s="39"/>
      <c r="B122" s="45"/>
      <c r="C122" s="329" t="s">
        <v>1</v>
      </c>
      <c r="D122" s="329" t="s">
        <v>1130</v>
      </c>
      <c r="E122" s="18" t="s">
        <v>1</v>
      </c>
      <c r="F122" s="330">
        <v>15.73</v>
      </c>
      <c r="G122" s="39"/>
      <c r="H122" s="45"/>
    </row>
    <row r="123" s="2" customFormat="1" ht="16.8" customHeight="1">
      <c r="A123" s="39"/>
      <c r="B123" s="45"/>
      <c r="C123" s="329" t="s">
        <v>1</v>
      </c>
      <c r="D123" s="329" t="s">
        <v>1131</v>
      </c>
      <c r="E123" s="18" t="s">
        <v>1</v>
      </c>
      <c r="F123" s="330">
        <v>13.83</v>
      </c>
      <c r="G123" s="39"/>
      <c r="H123" s="45"/>
    </row>
    <row r="124" s="2" customFormat="1" ht="16.8" customHeight="1">
      <c r="A124" s="39"/>
      <c r="B124" s="45"/>
      <c r="C124" s="329" t="s">
        <v>1</v>
      </c>
      <c r="D124" s="329" t="s">
        <v>1132</v>
      </c>
      <c r="E124" s="18" t="s">
        <v>1</v>
      </c>
      <c r="F124" s="330">
        <v>10.630000000000001</v>
      </c>
      <c r="G124" s="39"/>
      <c r="H124" s="45"/>
    </row>
    <row r="125" s="2" customFormat="1" ht="16.8" customHeight="1">
      <c r="A125" s="39"/>
      <c r="B125" s="45"/>
      <c r="C125" s="329" t="s">
        <v>170</v>
      </c>
      <c r="D125" s="329" t="s">
        <v>499</v>
      </c>
      <c r="E125" s="18" t="s">
        <v>1</v>
      </c>
      <c r="F125" s="330">
        <v>165.75</v>
      </c>
      <c r="G125" s="39"/>
      <c r="H125" s="45"/>
    </row>
    <row r="126" s="2" customFormat="1" ht="16.8" customHeight="1">
      <c r="A126" s="39"/>
      <c r="B126" s="45"/>
      <c r="C126" s="331" t="s">
        <v>5166</v>
      </c>
      <c r="D126" s="39"/>
      <c r="E126" s="39"/>
      <c r="F126" s="39"/>
      <c r="G126" s="39"/>
      <c r="H126" s="45"/>
    </row>
    <row r="127" s="2" customFormat="1">
      <c r="A127" s="39"/>
      <c r="B127" s="45"/>
      <c r="C127" s="329" t="s">
        <v>1109</v>
      </c>
      <c r="D127" s="329" t="s">
        <v>1110</v>
      </c>
      <c r="E127" s="18" t="s">
        <v>164</v>
      </c>
      <c r="F127" s="330">
        <v>597.50999999999999</v>
      </c>
      <c r="G127" s="39"/>
      <c r="H127" s="45"/>
    </row>
    <row r="128" s="2" customFormat="1" ht="16.8" customHeight="1">
      <c r="A128" s="39"/>
      <c r="B128" s="45"/>
      <c r="C128" s="329" t="s">
        <v>1077</v>
      </c>
      <c r="D128" s="329" t="s">
        <v>1078</v>
      </c>
      <c r="E128" s="18" t="s">
        <v>167</v>
      </c>
      <c r="F128" s="330">
        <v>685.87099999999998</v>
      </c>
      <c r="G128" s="39"/>
      <c r="H128" s="45"/>
    </row>
    <row r="129" s="2" customFormat="1" ht="16.8" customHeight="1">
      <c r="A129" s="39"/>
      <c r="B129" s="45"/>
      <c r="C129" s="329" t="s">
        <v>1084</v>
      </c>
      <c r="D129" s="329" t="s">
        <v>1085</v>
      </c>
      <c r="E129" s="18" t="s">
        <v>167</v>
      </c>
      <c r="F129" s="330">
        <v>752.11099999999999</v>
      </c>
      <c r="G129" s="39"/>
      <c r="H129" s="45"/>
    </row>
    <row r="130" s="2" customFormat="1" ht="16.8" customHeight="1">
      <c r="A130" s="39"/>
      <c r="B130" s="45"/>
      <c r="C130" s="329" t="s">
        <v>1231</v>
      </c>
      <c r="D130" s="329" t="s">
        <v>1232</v>
      </c>
      <c r="E130" s="18" t="s">
        <v>164</v>
      </c>
      <c r="F130" s="330">
        <v>597.50999999999999</v>
      </c>
      <c r="G130" s="39"/>
      <c r="H130" s="45"/>
    </row>
    <row r="131" s="2" customFormat="1" ht="16.8" customHeight="1">
      <c r="A131" s="39"/>
      <c r="B131" s="45"/>
      <c r="C131" s="329" t="s">
        <v>1235</v>
      </c>
      <c r="D131" s="329" t="s">
        <v>1236</v>
      </c>
      <c r="E131" s="18" t="s">
        <v>164</v>
      </c>
      <c r="F131" s="330">
        <v>597.50999999999999</v>
      </c>
      <c r="G131" s="39"/>
      <c r="H131" s="45"/>
    </row>
    <row r="132" s="2" customFormat="1">
      <c r="A132" s="39"/>
      <c r="B132" s="45"/>
      <c r="C132" s="329" t="s">
        <v>1195</v>
      </c>
      <c r="D132" s="329" t="s">
        <v>1196</v>
      </c>
      <c r="E132" s="18" t="s">
        <v>167</v>
      </c>
      <c r="F132" s="330">
        <v>195.298</v>
      </c>
      <c r="G132" s="39"/>
      <c r="H132" s="45"/>
    </row>
    <row r="133" s="2" customFormat="1" ht="16.8" customHeight="1">
      <c r="A133" s="39"/>
      <c r="B133" s="45"/>
      <c r="C133" s="325" t="s">
        <v>163</v>
      </c>
      <c r="D133" s="326" t="s">
        <v>1</v>
      </c>
      <c r="E133" s="327" t="s">
        <v>164</v>
      </c>
      <c r="F133" s="328">
        <v>315.25</v>
      </c>
      <c r="G133" s="39"/>
      <c r="H133" s="45"/>
    </row>
    <row r="134" s="2" customFormat="1" ht="16.8" customHeight="1">
      <c r="A134" s="39"/>
      <c r="B134" s="45"/>
      <c r="C134" s="329" t="s">
        <v>1</v>
      </c>
      <c r="D134" s="329" t="s">
        <v>1112</v>
      </c>
      <c r="E134" s="18" t="s">
        <v>1</v>
      </c>
      <c r="F134" s="330">
        <v>20.620000000000001</v>
      </c>
      <c r="G134" s="39"/>
      <c r="H134" s="45"/>
    </row>
    <row r="135" s="2" customFormat="1" ht="16.8" customHeight="1">
      <c r="A135" s="39"/>
      <c r="B135" s="45"/>
      <c r="C135" s="329" t="s">
        <v>1</v>
      </c>
      <c r="D135" s="329" t="s">
        <v>1113</v>
      </c>
      <c r="E135" s="18" t="s">
        <v>1</v>
      </c>
      <c r="F135" s="330">
        <v>10.380000000000001</v>
      </c>
      <c r="G135" s="39"/>
      <c r="H135" s="45"/>
    </row>
    <row r="136" s="2" customFormat="1" ht="16.8" customHeight="1">
      <c r="A136" s="39"/>
      <c r="B136" s="45"/>
      <c r="C136" s="329" t="s">
        <v>1</v>
      </c>
      <c r="D136" s="329" t="s">
        <v>1114</v>
      </c>
      <c r="E136" s="18" t="s">
        <v>1</v>
      </c>
      <c r="F136" s="330">
        <v>37.439999999999998</v>
      </c>
      <c r="G136" s="39"/>
      <c r="H136" s="45"/>
    </row>
    <row r="137" s="2" customFormat="1" ht="16.8" customHeight="1">
      <c r="A137" s="39"/>
      <c r="B137" s="45"/>
      <c r="C137" s="329" t="s">
        <v>1</v>
      </c>
      <c r="D137" s="329" t="s">
        <v>1115</v>
      </c>
      <c r="E137" s="18" t="s">
        <v>1</v>
      </c>
      <c r="F137" s="330">
        <v>18.390000000000001</v>
      </c>
      <c r="G137" s="39"/>
      <c r="H137" s="45"/>
    </row>
    <row r="138" s="2" customFormat="1" ht="16.8" customHeight="1">
      <c r="A138" s="39"/>
      <c r="B138" s="45"/>
      <c r="C138" s="329" t="s">
        <v>1</v>
      </c>
      <c r="D138" s="329" t="s">
        <v>1116</v>
      </c>
      <c r="E138" s="18" t="s">
        <v>1</v>
      </c>
      <c r="F138" s="330">
        <v>41.049999999999997</v>
      </c>
      <c r="G138" s="39"/>
      <c r="H138" s="45"/>
    </row>
    <row r="139" s="2" customFormat="1" ht="16.8" customHeight="1">
      <c r="A139" s="39"/>
      <c r="B139" s="45"/>
      <c r="C139" s="329" t="s">
        <v>1</v>
      </c>
      <c r="D139" s="329" t="s">
        <v>1117</v>
      </c>
      <c r="E139" s="18" t="s">
        <v>1</v>
      </c>
      <c r="F139" s="330">
        <v>17.91</v>
      </c>
      <c r="G139" s="39"/>
      <c r="H139" s="45"/>
    </row>
    <row r="140" s="2" customFormat="1" ht="16.8" customHeight="1">
      <c r="A140" s="39"/>
      <c r="B140" s="45"/>
      <c r="C140" s="329" t="s">
        <v>1</v>
      </c>
      <c r="D140" s="329" t="s">
        <v>1118</v>
      </c>
      <c r="E140" s="18" t="s">
        <v>1</v>
      </c>
      <c r="F140" s="330">
        <v>40.479999999999997</v>
      </c>
      <c r="G140" s="39"/>
      <c r="H140" s="45"/>
    </row>
    <row r="141" s="2" customFormat="1" ht="16.8" customHeight="1">
      <c r="A141" s="39"/>
      <c r="B141" s="45"/>
      <c r="C141" s="329" t="s">
        <v>1</v>
      </c>
      <c r="D141" s="329" t="s">
        <v>1119</v>
      </c>
      <c r="E141" s="18" t="s">
        <v>1</v>
      </c>
      <c r="F141" s="330">
        <v>30.649999999999999</v>
      </c>
      <c r="G141" s="39"/>
      <c r="H141" s="45"/>
    </row>
    <row r="142" s="2" customFormat="1" ht="16.8" customHeight="1">
      <c r="A142" s="39"/>
      <c r="B142" s="45"/>
      <c r="C142" s="329" t="s">
        <v>1</v>
      </c>
      <c r="D142" s="329" t="s">
        <v>1120</v>
      </c>
      <c r="E142" s="18" t="s">
        <v>1</v>
      </c>
      <c r="F142" s="330">
        <v>40.479999999999997</v>
      </c>
      <c r="G142" s="39"/>
      <c r="H142" s="45"/>
    </row>
    <row r="143" s="2" customFormat="1" ht="16.8" customHeight="1">
      <c r="A143" s="39"/>
      <c r="B143" s="45"/>
      <c r="C143" s="329" t="s">
        <v>1</v>
      </c>
      <c r="D143" s="329" t="s">
        <v>1121</v>
      </c>
      <c r="E143" s="18" t="s">
        <v>1</v>
      </c>
      <c r="F143" s="330">
        <v>57.850000000000001</v>
      </c>
      <c r="G143" s="39"/>
      <c r="H143" s="45"/>
    </row>
    <row r="144" s="2" customFormat="1" ht="16.8" customHeight="1">
      <c r="A144" s="39"/>
      <c r="B144" s="45"/>
      <c r="C144" s="329" t="s">
        <v>163</v>
      </c>
      <c r="D144" s="329" t="s">
        <v>499</v>
      </c>
      <c r="E144" s="18" t="s">
        <v>1</v>
      </c>
      <c r="F144" s="330">
        <v>315.25</v>
      </c>
      <c r="G144" s="39"/>
      <c r="H144" s="45"/>
    </row>
    <row r="145" s="2" customFormat="1" ht="16.8" customHeight="1">
      <c r="A145" s="39"/>
      <c r="B145" s="45"/>
      <c r="C145" s="331" t="s">
        <v>5166</v>
      </c>
      <c r="D145" s="39"/>
      <c r="E145" s="39"/>
      <c r="F145" s="39"/>
      <c r="G145" s="39"/>
      <c r="H145" s="45"/>
    </row>
    <row r="146" s="2" customFormat="1">
      <c r="A146" s="39"/>
      <c r="B146" s="45"/>
      <c r="C146" s="329" t="s">
        <v>1109</v>
      </c>
      <c r="D146" s="329" t="s">
        <v>1110</v>
      </c>
      <c r="E146" s="18" t="s">
        <v>164</v>
      </c>
      <c r="F146" s="330">
        <v>597.50999999999999</v>
      </c>
      <c r="G146" s="39"/>
      <c r="H146" s="45"/>
    </row>
    <row r="147" s="2" customFormat="1" ht="16.8" customHeight="1">
      <c r="A147" s="39"/>
      <c r="B147" s="45"/>
      <c r="C147" s="329" t="s">
        <v>1077</v>
      </c>
      <c r="D147" s="329" t="s">
        <v>1078</v>
      </c>
      <c r="E147" s="18" t="s">
        <v>167</v>
      </c>
      <c r="F147" s="330">
        <v>685.87099999999998</v>
      </c>
      <c r="G147" s="39"/>
      <c r="H147" s="45"/>
    </row>
    <row r="148" s="2" customFormat="1" ht="16.8" customHeight="1">
      <c r="A148" s="39"/>
      <c r="B148" s="45"/>
      <c r="C148" s="329" t="s">
        <v>1084</v>
      </c>
      <c r="D148" s="329" t="s">
        <v>1085</v>
      </c>
      <c r="E148" s="18" t="s">
        <v>167</v>
      </c>
      <c r="F148" s="330">
        <v>752.11099999999999</v>
      </c>
      <c r="G148" s="39"/>
      <c r="H148" s="45"/>
    </row>
    <row r="149" s="2" customFormat="1" ht="16.8" customHeight="1">
      <c r="A149" s="39"/>
      <c r="B149" s="45"/>
      <c r="C149" s="329" t="s">
        <v>1231</v>
      </c>
      <c r="D149" s="329" t="s">
        <v>1232</v>
      </c>
      <c r="E149" s="18" t="s">
        <v>164</v>
      </c>
      <c r="F149" s="330">
        <v>597.50999999999999</v>
      </c>
      <c r="G149" s="39"/>
      <c r="H149" s="45"/>
    </row>
    <row r="150" s="2" customFormat="1" ht="16.8" customHeight="1">
      <c r="A150" s="39"/>
      <c r="B150" s="45"/>
      <c r="C150" s="329" t="s">
        <v>1235</v>
      </c>
      <c r="D150" s="329" t="s">
        <v>1236</v>
      </c>
      <c r="E150" s="18" t="s">
        <v>164</v>
      </c>
      <c r="F150" s="330">
        <v>597.50999999999999</v>
      </c>
      <c r="G150" s="39"/>
      <c r="H150" s="45"/>
    </row>
    <row r="151" s="2" customFormat="1">
      <c r="A151" s="39"/>
      <c r="B151" s="45"/>
      <c r="C151" s="329" t="s">
        <v>1174</v>
      </c>
      <c r="D151" s="329" t="s">
        <v>1175</v>
      </c>
      <c r="E151" s="18" t="s">
        <v>167</v>
      </c>
      <c r="F151" s="330">
        <v>587.875</v>
      </c>
      <c r="G151" s="39"/>
      <c r="H151" s="45"/>
    </row>
    <row r="152" s="2" customFormat="1" ht="16.8" customHeight="1">
      <c r="A152" s="39"/>
      <c r="B152" s="45"/>
      <c r="C152" s="325" t="s">
        <v>185</v>
      </c>
      <c r="D152" s="326" t="s">
        <v>1</v>
      </c>
      <c r="E152" s="327" t="s">
        <v>167</v>
      </c>
      <c r="F152" s="328">
        <v>666</v>
      </c>
      <c r="G152" s="39"/>
      <c r="H152" s="45"/>
    </row>
    <row r="153" s="2" customFormat="1" ht="16.8" customHeight="1">
      <c r="A153" s="39"/>
      <c r="B153" s="45"/>
      <c r="C153" s="329" t="s">
        <v>185</v>
      </c>
      <c r="D153" s="329" t="s">
        <v>243</v>
      </c>
      <c r="E153" s="18" t="s">
        <v>1</v>
      </c>
      <c r="F153" s="330">
        <v>666</v>
      </c>
      <c r="G153" s="39"/>
      <c r="H153" s="45"/>
    </row>
    <row r="154" s="2" customFormat="1" ht="16.8" customHeight="1">
      <c r="A154" s="39"/>
      <c r="B154" s="45"/>
      <c r="C154" s="331" t="s">
        <v>5166</v>
      </c>
      <c r="D154" s="39"/>
      <c r="E154" s="39"/>
      <c r="F154" s="39"/>
      <c r="G154" s="39"/>
      <c r="H154" s="45"/>
    </row>
    <row r="155" s="2" customFormat="1" ht="16.8" customHeight="1">
      <c r="A155" s="39"/>
      <c r="B155" s="45"/>
      <c r="C155" s="329" t="s">
        <v>240</v>
      </c>
      <c r="D155" s="329" t="s">
        <v>241</v>
      </c>
      <c r="E155" s="18" t="s">
        <v>167</v>
      </c>
      <c r="F155" s="330">
        <v>666</v>
      </c>
      <c r="G155" s="39"/>
      <c r="H155" s="45"/>
    </row>
    <row r="156" s="2" customFormat="1" ht="16.8" customHeight="1">
      <c r="A156" s="39"/>
      <c r="B156" s="45"/>
      <c r="C156" s="329" t="s">
        <v>296</v>
      </c>
      <c r="D156" s="329" t="s">
        <v>297</v>
      </c>
      <c r="E156" s="18" t="s">
        <v>189</v>
      </c>
      <c r="F156" s="330">
        <v>462.19999999999999</v>
      </c>
      <c r="G156" s="39"/>
      <c r="H156" s="45"/>
    </row>
    <row r="157" s="2" customFormat="1" ht="16.8" customHeight="1">
      <c r="A157" s="39"/>
      <c r="B157" s="45"/>
      <c r="C157" s="329" t="s">
        <v>672</v>
      </c>
      <c r="D157" s="329" t="s">
        <v>673</v>
      </c>
      <c r="E157" s="18" t="s">
        <v>329</v>
      </c>
      <c r="F157" s="330">
        <v>1019.338</v>
      </c>
      <c r="G157" s="39"/>
      <c r="H157" s="45"/>
    </row>
    <row r="158" s="2" customFormat="1" ht="16.8" customHeight="1">
      <c r="A158" s="39"/>
      <c r="B158" s="45"/>
      <c r="C158" s="325" t="s">
        <v>179</v>
      </c>
      <c r="D158" s="326" t="s">
        <v>1</v>
      </c>
      <c r="E158" s="327" t="s">
        <v>167</v>
      </c>
      <c r="F158" s="328">
        <v>1474</v>
      </c>
      <c r="G158" s="39"/>
      <c r="H158" s="45"/>
    </row>
    <row r="159" s="2" customFormat="1" ht="16.8" customHeight="1">
      <c r="A159" s="39"/>
      <c r="B159" s="45"/>
      <c r="C159" s="329" t="s">
        <v>179</v>
      </c>
      <c r="D159" s="329" t="s">
        <v>180</v>
      </c>
      <c r="E159" s="18" t="s">
        <v>1</v>
      </c>
      <c r="F159" s="330">
        <v>1474</v>
      </c>
      <c r="G159" s="39"/>
      <c r="H159" s="45"/>
    </row>
    <row r="160" s="2" customFormat="1" ht="16.8" customHeight="1">
      <c r="A160" s="39"/>
      <c r="B160" s="45"/>
      <c r="C160" s="331" t="s">
        <v>5166</v>
      </c>
      <c r="D160" s="39"/>
      <c r="E160" s="39"/>
      <c r="F160" s="39"/>
      <c r="G160" s="39"/>
      <c r="H160" s="45"/>
    </row>
    <row r="161" s="2" customFormat="1" ht="16.8" customHeight="1">
      <c r="A161" s="39"/>
      <c r="B161" s="45"/>
      <c r="C161" s="329" t="s">
        <v>235</v>
      </c>
      <c r="D161" s="329" t="s">
        <v>236</v>
      </c>
      <c r="E161" s="18" t="s">
        <v>167</v>
      </c>
      <c r="F161" s="330">
        <v>1474</v>
      </c>
      <c r="G161" s="39"/>
      <c r="H161" s="45"/>
    </row>
    <row r="162" s="2" customFormat="1" ht="16.8" customHeight="1">
      <c r="A162" s="39"/>
      <c r="B162" s="45"/>
      <c r="C162" s="329" t="s">
        <v>296</v>
      </c>
      <c r="D162" s="329" t="s">
        <v>297</v>
      </c>
      <c r="E162" s="18" t="s">
        <v>189</v>
      </c>
      <c r="F162" s="330">
        <v>462.19999999999999</v>
      </c>
      <c r="G162" s="39"/>
      <c r="H162" s="45"/>
    </row>
    <row r="163" s="2" customFormat="1" ht="16.8" customHeight="1">
      <c r="A163" s="39"/>
      <c r="B163" s="45"/>
      <c r="C163" s="329" t="s">
        <v>650</v>
      </c>
      <c r="D163" s="329" t="s">
        <v>651</v>
      </c>
      <c r="E163" s="18" t="s">
        <v>329</v>
      </c>
      <c r="F163" s="330">
        <v>906.11800000000005</v>
      </c>
      <c r="G163" s="39"/>
      <c r="H163" s="45"/>
    </row>
    <row r="164" s="2" customFormat="1" ht="16.8" customHeight="1">
      <c r="A164" s="39"/>
      <c r="B164" s="45"/>
      <c r="C164" s="329" t="s">
        <v>672</v>
      </c>
      <c r="D164" s="329" t="s">
        <v>673</v>
      </c>
      <c r="E164" s="18" t="s">
        <v>329</v>
      </c>
      <c r="F164" s="330">
        <v>1019.338</v>
      </c>
      <c r="G164" s="39"/>
      <c r="H164" s="45"/>
    </row>
    <row r="165" s="2" customFormat="1" ht="16.8" customHeight="1">
      <c r="A165" s="39"/>
      <c r="B165" s="45"/>
      <c r="C165" s="325" t="s">
        <v>182</v>
      </c>
      <c r="D165" s="326" t="s">
        <v>1</v>
      </c>
      <c r="E165" s="327" t="s">
        <v>167</v>
      </c>
      <c r="F165" s="328">
        <v>1118</v>
      </c>
      <c r="G165" s="39"/>
      <c r="H165" s="45"/>
    </row>
    <row r="166" s="2" customFormat="1" ht="16.8" customHeight="1">
      <c r="A166" s="39"/>
      <c r="B166" s="45"/>
      <c r="C166" s="329" t="s">
        <v>182</v>
      </c>
      <c r="D166" s="329" t="s">
        <v>183</v>
      </c>
      <c r="E166" s="18" t="s">
        <v>1</v>
      </c>
      <c r="F166" s="330">
        <v>1118</v>
      </c>
      <c r="G166" s="39"/>
      <c r="H166" s="45"/>
    </row>
    <row r="167" s="2" customFormat="1" ht="16.8" customHeight="1">
      <c r="A167" s="39"/>
      <c r="B167" s="45"/>
      <c r="C167" s="331" t="s">
        <v>5166</v>
      </c>
      <c r="D167" s="39"/>
      <c r="E167" s="39"/>
      <c r="F167" s="39"/>
      <c r="G167" s="39"/>
      <c r="H167" s="45"/>
    </row>
    <row r="168" s="2" customFormat="1" ht="16.8" customHeight="1">
      <c r="A168" s="39"/>
      <c r="B168" s="45"/>
      <c r="C168" s="329" t="s">
        <v>245</v>
      </c>
      <c r="D168" s="329" t="s">
        <v>246</v>
      </c>
      <c r="E168" s="18" t="s">
        <v>167</v>
      </c>
      <c r="F168" s="330">
        <v>1118</v>
      </c>
      <c r="G168" s="39"/>
      <c r="H168" s="45"/>
    </row>
    <row r="169" s="2" customFormat="1" ht="16.8" customHeight="1">
      <c r="A169" s="39"/>
      <c r="B169" s="45"/>
      <c r="C169" s="329" t="s">
        <v>296</v>
      </c>
      <c r="D169" s="329" t="s">
        <v>297</v>
      </c>
      <c r="E169" s="18" t="s">
        <v>189</v>
      </c>
      <c r="F169" s="330">
        <v>462.19999999999999</v>
      </c>
      <c r="G169" s="39"/>
      <c r="H169" s="45"/>
    </row>
    <row r="170" s="2" customFormat="1" ht="16.8" customHeight="1">
      <c r="A170" s="39"/>
      <c r="B170" s="45"/>
      <c r="C170" s="329" t="s">
        <v>650</v>
      </c>
      <c r="D170" s="329" t="s">
        <v>651</v>
      </c>
      <c r="E170" s="18" t="s">
        <v>329</v>
      </c>
      <c r="F170" s="330">
        <v>906.11800000000005</v>
      </c>
      <c r="G170" s="39"/>
      <c r="H170" s="45"/>
    </row>
    <row r="171" s="2" customFormat="1" ht="16.8" customHeight="1">
      <c r="A171" s="39"/>
      <c r="B171" s="45"/>
      <c r="C171" s="329" t="s">
        <v>672</v>
      </c>
      <c r="D171" s="329" t="s">
        <v>673</v>
      </c>
      <c r="E171" s="18" t="s">
        <v>329</v>
      </c>
      <c r="F171" s="330">
        <v>1019.338</v>
      </c>
      <c r="G171" s="39"/>
      <c r="H171" s="45"/>
    </row>
    <row r="172" s="2" customFormat="1" ht="26.4" customHeight="1">
      <c r="A172" s="39"/>
      <c r="B172" s="45"/>
      <c r="C172" s="324" t="s">
        <v>5178</v>
      </c>
      <c r="D172" s="324" t="s">
        <v>142</v>
      </c>
      <c r="E172" s="39"/>
      <c r="F172" s="39"/>
      <c r="G172" s="39"/>
      <c r="H172" s="45"/>
    </row>
    <row r="173" s="2" customFormat="1" ht="16.8" customHeight="1">
      <c r="A173" s="39"/>
      <c r="B173" s="45"/>
      <c r="C173" s="325" t="s">
        <v>179</v>
      </c>
      <c r="D173" s="326" t="s">
        <v>1</v>
      </c>
      <c r="E173" s="327" t="s">
        <v>167</v>
      </c>
      <c r="F173" s="328">
        <v>1474</v>
      </c>
      <c r="G173" s="39"/>
      <c r="H173" s="45"/>
    </row>
    <row r="174" s="2" customFormat="1" ht="16.8" customHeight="1">
      <c r="A174" s="39"/>
      <c r="B174" s="45"/>
      <c r="C174" s="329" t="s">
        <v>179</v>
      </c>
      <c r="D174" s="329" t="s">
        <v>180</v>
      </c>
      <c r="E174" s="18" t="s">
        <v>1</v>
      </c>
      <c r="F174" s="330">
        <v>1474</v>
      </c>
      <c r="G174" s="39"/>
      <c r="H174" s="45"/>
    </row>
    <row r="175" s="2" customFormat="1" ht="16.8" customHeight="1">
      <c r="A175" s="39"/>
      <c r="B175" s="45"/>
      <c r="C175" s="325" t="s">
        <v>182</v>
      </c>
      <c r="D175" s="326" t="s">
        <v>1</v>
      </c>
      <c r="E175" s="327" t="s">
        <v>167</v>
      </c>
      <c r="F175" s="328">
        <v>1118</v>
      </c>
      <c r="G175" s="39"/>
      <c r="H175" s="45"/>
    </row>
    <row r="176" s="2" customFormat="1" ht="16.8" customHeight="1">
      <c r="A176" s="39"/>
      <c r="B176" s="45"/>
      <c r="C176" s="329" t="s">
        <v>182</v>
      </c>
      <c r="D176" s="329" t="s">
        <v>183</v>
      </c>
      <c r="E176" s="18" t="s">
        <v>1</v>
      </c>
      <c r="F176" s="330">
        <v>1118</v>
      </c>
      <c r="G176" s="39"/>
      <c r="H176" s="45"/>
    </row>
    <row r="177" s="2" customFormat="1" ht="7.44" customHeight="1">
      <c r="A177" s="39"/>
      <c r="B177" s="181"/>
      <c r="C177" s="182"/>
      <c r="D177" s="182"/>
      <c r="E177" s="182"/>
      <c r="F177" s="182"/>
      <c r="G177" s="182"/>
      <c r="H177" s="45"/>
    </row>
    <row r="178" s="2" customFormat="1">
      <c r="A178" s="39"/>
      <c r="B178" s="39"/>
      <c r="C178" s="39"/>
      <c r="D178" s="39"/>
      <c r="E178" s="39"/>
      <c r="F178" s="39"/>
      <c r="G178" s="39"/>
      <c r="H178" s="39"/>
    </row>
  </sheetData>
  <sheetProtection sheet="1" formatColumns="0" formatRows="0" objects="1" scenarios="1" spinCount="100000" saltValue="pgPGe+vBxdN7J6s3et6pATsuLym/RocCG0V90pigdzZvkWZLbgWnQN8TeSAbzb6a8WeIEK3d/6Q3rqdEGJrVhw==" hashValue="O0nzK6vvFQQnUBkKtUyA9wWTIn9RFp3oioWXQjtxH/KZVOIhDURoiOGZoCjFuFcMU7ZfOMM3tq8Gg0r1WD7wx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2025-03-21T10:33:06Z</dcterms:created>
  <dcterms:modified xsi:type="dcterms:W3CDTF">2025-03-21T10:33:46Z</dcterms:modified>
</cp:coreProperties>
</file>