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780" windowHeight="7125" tabRatio="500"/>
  </bookViews>
  <sheets>
    <sheet name="Stříkačky, jehly 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L76" i="1"/>
  <c r="M76" s="1"/>
  <c r="M98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63"/>
  <c r="M63" s="1"/>
  <c r="M67" s="1"/>
  <c r="L55"/>
  <c r="M55"/>
  <c r="M58" s="1"/>
  <c r="L64"/>
  <c r="M64" s="1"/>
  <c r="L65"/>
  <c r="M65" s="1"/>
  <c r="L56"/>
  <c r="M56" s="1"/>
  <c r="L44"/>
  <c r="M44" s="1"/>
  <c r="M50" s="1"/>
  <c r="M69" s="1"/>
  <c r="L45"/>
  <c r="M45"/>
  <c r="L46"/>
  <c r="M46"/>
  <c r="L47"/>
  <c r="M47"/>
  <c r="L48"/>
  <c r="M48"/>
  <c r="L26"/>
  <c r="M26"/>
  <c r="M28" s="1"/>
  <c r="L20"/>
  <c r="M20" s="1"/>
  <c r="M22" s="1"/>
  <c r="L7"/>
  <c r="M7" s="1"/>
  <c r="M12" s="1"/>
  <c r="L8"/>
  <c r="M8" s="1"/>
  <c r="L9"/>
  <c r="M9" s="1"/>
  <c r="L10"/>
  <c r="M10" s="1"/>
  <c r="M30" l="1"/>
</calcChain>
</file>

<file path=xl/sharedStrings.xml><?xml version="1.0" encoding="utf-8"?>
<sst xmlns="http://schemas.openxmlformats.org/spreadsheetml/2006/main" count="209" uniqueCount="103">
  <si>
    <t>1. Injekční stříkačky</t>
  </si>
  <si>
    <t>objem</t>
  </si>
  <si>
    <t>konus</t>
  </si>
  <si>
    <t>značení stupnice</t>
  </si>
  <si>
    <t>vzorky počet ks</t>
  </si>
  <si>
    <t>nabízený materiál</t>
  </si>
  <si>
    <t>katalogové objednací číslo</t>
  </si>
  <si>
    <t>nabídková cena za kus bez DPH</t>
  </si>
  <si>
    <t>sazba DPH v %</t>
  </si>
  <si>
    <t>nabídková cena za kus včetně DPH</t>
  </si>
  <si>
    <t>nabídková cena za předpokládané roční množství včetně DPH</t>
  </si>
  <si>
    <t xml:space="preserve"> 2ml</t>
  </si>
  <si>
    <t>centrický</t>
  </si>
  <si>
    <t>0,1ml</t>
  </si>
  <si>
    <t xml:space="preserve"> 5ml</t>
  </si>
  <si>
    <t>excentrický</t>
  </si>
  <si>
    <t>0,2ml</t>
  </si>
  <si>
    <t>10ml</t>
  </si>
  <si>
    <t>0,5ml</t>
  </si>
  <si>
    <t>20ml</t>
  </si>
  <si>
    <t>1,0ml</t>
  </si>
  <si>
    <t>1ml</t>
  </si>
  <si>
    <t xml:space="preserve"> 3ml</t>
  </si>
  <si>
    <t>0,2 ml</t>
  </si>
  <si>
    <t>0,5 ml</t>
  </si>
  <si>
    <t>1,0 ml</t>
  </si>
  <si>
    <t>50ml</t>
  </si>
  <si>
    <t>2 ml</t>
  </si>
  <si>
    <t>konus centrálně</t>
  </si>
  <si>
    <t>100ml</t>
  </si>
  <si>
    <t>pro katetr</t>
  </si>
  <si>
    <t xml:space="preserve">  </t>
  </si>
  <si>
    <t>konus  centrálně</t>
  </si>
  <si>
    <t xml:space="preserve">barva </t>
  </si>
  <si>
    <t>délka a průměr v mm</t>
  </si>
  <si>
    <t>nabídková cena za balení bez DPH</t>
  </si>
  <si>
    <t>nabídková cena za balení včetně DPH</t>
  </si>
  <si>
    <t>růžová</t>
  </si>
  <si>
    <t>18G</t>
  </si>
  <si>
    <t>19G</t>
  </si>
  <si>
    <t>žlutá</t>
  </si>
  <si>
    <t>20G</t>
  </si>
  <si>
    <t>zelená</t>
  </si>
  <si>
    <t>21G</t>
  </si>
  <si>
    <t>černá</t>
  </si>
  <si>
    <t>22G</t>
  </si>
  <si>
    <t>modrá</t>
  </si>
  <si>
    <t>23G</t>
  </si>
  <si>
    <t>fialová</t>
  </si>
  <si>
    <t>24G</t>
  </si>
  <si>
    <t>oranžová</t>
  </si>
  <si>
    <t>25G</t>
  </si>
  <si>
    <t>hnědá</t>
  </si>
  <si>
    <t>26G</t>
  </si>
  <si>
    <t>šedá</t>
  </si>
  <si>
    <t>27G</t>
  </si>
  <si>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
1a, 1b, 1c, 1d
Stříkačka injekční - základní řada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stříkačka musí být:
</t>
    </r>
    <r>
      <rPr>
        <sz val="12"/>
        <rFont val="Arial"/>
        <family val="2"/>
        <charset val="238"/>
      </rPr>
      <t xml:space="preserve">
sterilní,
jednorázová
jednotlivě balená 
ve snadno otevíratelném obalu (peel open)
dvoudílná
bez latexu, PVC a DEHP - free
s konusem LUER ( bez závitu)
s pístem se zarážkou proti nechtěnému vytažení
tělo stříkačky musí být čiré ( transparentní) pro snadnou zjistitelnost vzduchových bublin s dobře čitelnou, nesmyvatelnou stupnicí
s minimálním zbytkovým objemem aplikované tekutiny tzv.dead space volume
s vynikající těsností, hladký a bezproblémový chod pístu
</t>
    </r>
    <r>
      <rPr>
        <b/>
        <sz val="12"/>
        <rFont val="Arial"/>
      </rPr>
      <t xml:space="preserve">Stříkačky injekční musí být v těchto objemech:
</t>
    </r>
    <r>
      <rPr>
        <sz val="12"/>
        <rFont val="Arial"/>
        <family val="2"/>
        <charset val="238"/>
      </rPr>
      <t xml:space="preserve">
Injekční stříkačka 2 ml - konus uložen centrálně a dělením 0,1 ml
Injekční stříkačka 5 ml - konus uložen excentricky a dělením 0,2 ml
Injekční stříkačka 10 ml - konus uložen excentricky a dělením 0,5 ml
Injekční stříkačka 20 ml - konus uložen excentricky a dělením po 1,0 ml
</t>
    </r>
    <r>
      <rPr>
        <b/>
        <sz val="12"/>
        <rFont val="Arial"/>
      </rPr>
      <t xml:space="preserve">
1e
Stříkačka injekční 1 ml pro aplikaci insulinu IU 100 s integrovanou jehlou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stříkačka musí být:
</t>
    </r>
    <r>
      <rPr>
        <sz val="12"/>
        <rFont val="Arial"/>
        <family val="2"/>
        <charset val="238"/>
      </rPr>
      <t xml:space="preserve">
sterilní,
jednorázová
jednotlivě balená 
ve snadno otevíratelném obalu (peel open)
třídílná 
bez latexu, PVC a DEHP - free
s gumovým černým ( či jinak barevným) pístem,
s pístem s dorazem, aby bylo zajištěno minimální zbytkové množství 
aplikované tekutiny tzv.dead space volume
s pístem se zarážkou proti nechtěnému vytažení
tělo stříkačky musí být čiré pro snadnou zjistitelnost vzduchových bublin
s dobře čitelnou,nesmyvatelnou stupnicí, s dělením U 100 /0,01 ml 
</t>
    </r>
    <r>
      <rPr>
        <b/>
        <sz val="12"/>
        <rFont val="Arial"/>
      </rPr>
      <t xml:space="preserve">jehla:
</t>
    </r>
    <r>
      <rPr>
        <sz val="12"/>
        <rFont val="Arial"/>
        <family val="2"/>
        <charset val="238"/>
      </rPr>
      <t xml:space="preserve">
tenkostěnná jehla dle EN ISO 9626:2001
s ostrým hrotem broušeným ve 3 rovinách a potaženým silikonem
</t>
    </r>
    <r>
      <rPr>
        <b/>
        <sz val="12"/>
        <rFont val="Arial"/>
      </rPr>
      <t xml:space="preserve">1f
Stříkačka injekční tuberkulinka 1 ml s integrovanou jehlou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stříkačka musí být:
</t>
    </r>
    <r>
      <rPr>
        <sz val="12"/>
        <rFont val="Arial"/>
        <family val="2"/>
        <charset val="238"/>
      </rPr>
      <t xml:space="preserve">
sterilní,
jednorázová
jednotlivě balená 
třídílná
ve snadno otevíratelném obalu (peel back)
bez latexu ,PVC a DHEP - free
s gumovým černým  ( či jinak barevným) pístem,
s pístem s dorazem,aby bylo zajištěno minimální zbytkové množství 
aplikované tekutiny tzv.dead space volume
s pístem  se zarážkou  proti nechtěnému vytažení
tělo stříkačky musí být čiré pro snadnou zjistitelnost vzduchových bublin
s dobře čitelnou,nesmyvatelnou stupnicí, s dělením 0,01 ml
bez mrtvého prostoru
</t>
    </r>
    <r>
      <rPr>
        <b/>
        <sz val="12"/>
        <rFont val="Arial"/>
      </rPr>
      <t xml:space="preserve">jehla:
</t>
    </r>
    <r>
      <rPr>
        <sz val="12"/>
        <rFont val="Arial"/>
        <family val="2"/>
        <charset val="238"/>
      </rPr>
      <t xml:space="preserve">
tenkostěnná jehla dle EN ISO 9626:2001
 s ostrým hrotem  broušeným  ve 3 rovinách a potaženým  silikonem
</t>
    </r>
    <r>
      <rPr>
        <b/>
        <sz val="12"/>
        <rFont val="Arial"/>
      </rPr>
      <t xml:space="preserve">1g
Stříkačka injekční 1 ml bez jehly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stříkačka musí být:
</t>
    </r>
    <r>
      <rPr>
        <sz val="12"/>
        <rFont val="Arial"/>
        <family val="2"/>
        <charset val="238"/>
      </rPr>
      <t xml:space="preserve">
sterilní,
jednorázová
jednotlivě balená 
ve snadno otevíratelném obalu (peel open)
třídílná 
bez latexu, PVC a DEHP - free
s gumovým černým ( či jinak barevným) pístem,
s pístem s dorazem,aby bylo zajištěno minimální zbytkové množství 
aplikované tekutiny tzv.dead space volume
s pístem se zarážkou proti nechtěnému vytažení
tělo stříkačky musí být čiré pro snadnou zjistitelnost vzduchových bublin
s dobře čitelnou,nesmyvatelnou stupnicí, s dělením 0,01 ml
</t>
    </r>
    <r>
      <rPr>
        <b/>
        <sz val="12"/>
        <rFont val="Arial"/>
      </rPr>
      <t xml:space="preserve">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
</t>
    </r>
    <r>
      <rPr>
        <sz val="12"/>
        <rFont val="Arial"/>
        <family val="2"/>
        <charset val="238"/>
      </rPr>
      <t xml:space="preserve">
V ………………dne…………………
…………………………….
podpis účastníka / dodavatele
</t>
    </r>
  </si>
  <si>
    <t>předpokládaný  počet kusů na 4 roky</t>
  </si>
  <si>
    <t>nabídková cena za předpokládané množství na 4 roky včetně DPH</t>
  </si>
  <si>
    <t>krémová</t>
  </si>
  <si>
    <t>1,2 x 40</t>
  </si>
  <si>
    <t>1,2 x 50</t>
  </si>
  <si>
    <t>1,5 x 40</t>
  </si>
  <si>
    <t>1,1 x 40</t>
  </si>
  <si>
    <t>0,9 x 25</t>
  </si>
  <si>
    <t>0,9 x 40</t>
  </si>
  <si>
    <t>0,9 x 70</t>
  </si>
  <si>
    <t>0,8 x 16</t>
  </si>
  <si>
    <t>0,8 x 25</t>
  </si>
  <si>
    <t>0,8 x 40</t>
  </si>
  <si>
    <t>0,8 x 80</t>
  </si>
  <si>
    <t>0,8 x 120</t>
  </si>
  <si>
    <t>0,7 x 30</t>
  </si>
  <si>
    <t>0,7 x 40</t>
  </si>
  <si>
    <t>0,6 x 30</t>
  </si>
  <si>
    <t>0,6 x 60</t>
  </si>
  <si>
    <t>0,55 x 25</t>
  </si>
  <si>
    <t>0,5 x 16</t>
  </si>
  <si>
    <t>0,5 x 25</t>
  </si>
  <si>
    <t>0,45 x 25</t>
  </si>
  <si>
    <t>0,4 x 20</t>
  </si>
  <si>
    <t>150ml</t>
  </si>
  <si>
    <t>140-160ml</t>
  </si>
  <si>
    <t>vzorky 2 krabice</t>
  </si>
  <si>
    <t>část 1</t>
  </si>
  <si>
    <t>část 2</t>
  </si>
  <si>
    <t>část  2</t>
  </si>
  <si>
    <t>část 3</t>
  </si>
  <si>
    <t>část 4</t>
  </si>
  <si>
    <t>Stříkačky injekční dvoudílné - základní řada</t>
  </si>
  <si>
    <t>2. Stříkačky 1ml a 0,5 ml. s integrovanou injekční jehlou</t>
  </si>
  <si>
    <t>2.1 Stříkačky 1ml s integrovanou injekční jehlou pro inzulin I.U.100/1ml</t>
  </si>
  <si>
    <t>2.2 Stříkačky 0,5ml s integrovanou injekční jehlou pro inzulin I.U.100/1ml</t>
  </si>
  <si>
    <t>Hodnota 2.1 + 2.2</t>
  </si>
  <si>
    <t>3. Stříkačky injekční trojdílné, lavážní nesterilní a lavážní sterilní</t>
  </si>
  <si>
    <t>3.1. Stříkačky injekční trojdílné LL  vhodné pro použití v lineárních dávkovačích B.Braun Perfusor space, B.Braun Perfusor compact, Fresenius injektomat Agilia, Fresenius Pilot A2 a Alaris ASENA GH/ GS</t>
  </si>
  <si>
    <t>3.2 Stříkačky lavážní nesterilní typ Janett</t>
  </si>
  <si>
    <t>3.3 Stříkačka lavážní   sterilní</t>
  </si>
  <si>
    <t>Hodnota 3.1 + 3.2 + 3.3</t>
  </si>
  <si>
    <t>4. Injekční jehly</t>
  </si>
  <si>
    <t xml:space="preserve">injekční jehly </t>
  </si>
  <si>
    <t>Pozn. Vzorky dodložit pouze k položkám, u kterých je uveden požadavek na vzorek.</t>
  </si>
  <si>
    <t>CENOVÁ NABÍDKA PŘÍLOHA Č. 3</t>
  </si>
</sst>
</file>

<file path=xl/styles.xml><?xml version="1.0" encoding="utf-8"?>
<styleSheet xmlns="http://schemas.openxmlformats.org/spreadsheetml/2006/main">
  <numFmts count="3">
    <numFmt numFmtId="164" formatCode="0\ %"/>
    <numFmt numFmtId="165" formatCode="_-* #,##0\ _K_č_-;\-* #,##0\ _K_č_-;_-* &quot;- &quot;_K_č_-;_-@_-"/>
    <numFmt numFmtId="166" formatCode="#,##0.00&quot; Kč&quot;"/>
  </numFmts>
  <fonts count="1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1"/>
    </font>
    <font>
      <sz val="11"/>
      <color rgb="FF000000"/>
      <name val="Calibri"/>
      <family val="2"/>
      <charset val="238"/>
    </font>
    <font>
      <sz val="12"/>
      <name val="Arial"/>
    </font>
    <font>
      <b/>
      <sz val="12"/>
      <name val="Arial"/>
    </font>
    <font>
      <sz val="10"/>
      <name val="Arial"/>
      <charset val="238"/>
    </font>
    <font>
      <sz val="1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00B0F0"/>
        <bgColor rgb="FFFFFF00"/>
      </patternFill>
    </fill>
    <fill>
      <patternFill patternType="solid">
        <fgColor rgb="FF92D05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9" fillId="0" borderId="0"/>
    <xf numFmtId="0" fontId="6" fillId="0" borderId="0"/>
    <xf numFmtId="0" fontId="1" fillId="0" borderId="0"/>
  </cellStyleXfs>
  <cellXfs count="132">
    <xf numFmtId="0" fontId="0" fillId="0" borderId="0" xfId="0"/>
    <xf numFmtId="0" fontId="0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6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6" fontId="0" fillId="2" borderId="2" xfId="0" applyNumberFormat="1" applyFont="1" applyFill="1" applyBorder="1" applyAlignment="1">
      <alignment horizontal="right" vertical="center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5" fontId="0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1" xfId="0" applyFont="1" applyBorder="1" applyAlignment="1">
      <alignment horizontal="left"/>
    </xf>
    <xf numFmtId="0" fontId="7" fillId="0" borderId="0" xfId="0" applyFont="1" applyAlignment="1">
      <alignment wrapText="1"/>
    </xf>
    <xf numFmtId="3" fontId="1" fillId="0" borderId="1" xfId="2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1" fillId="0" borderId="1" xfId="5" applyNumberFormat="1" applyBorder="1"/>
    <xf numFmtId="0" fontId="1" fillId="0" borderId="1" xfId="5" applyBorder="1"/>
    <xf numFmtId="3" fontId="1" fillId="0" borderId="1" xfId="5" applyNumberFormat="1" applyBorder="1"/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1" xfId="0" applyFont="1" applyBorder="1" applyAlignment="1">
      <alignment horizontal="center"/>
    </xf>
    <xf numFmtId="0" fontId="0" fillId="4" borderId="0" xfId="0" applyFont="1" applyFill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1" xfId="5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3" fontId="10" fillId="0" borderId="1" xfId="5" applyNumberFormat="1" applyFont="1" applyBorder="1"/>
    <xf numFmtId="165" fontId="0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1" xfId="5" applyFont="1" applyBorder="1"/>
    <xf numFmtId="165" fontId="3" fillId="0" borderId="0" xfId="0" applyNumberFormat="1" applyFont="1"/>
    <xf numFmtId="0" fontId="3" fillId="0" borderId="0" xfId="0" applyFont="1"/>
    <xf numFmtId="166" fontId="3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0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6" fontId="3" fillId="0" borderId="0" xfId="0" applyNumberFormat="1" applyFont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0" fillId="7" borderId="2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66" fontId="0" fillId="9" borderId="2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11" fillId="9" borderId="2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2" fillId="4" borderId="6" xfId="0" applyFont="1" applyFill="1" applyBorder="1" applyAlignment="1">
      <alignment vertical="center"/>
    </xf>
    <xf numFmtId="0" fontId="0" fillId="4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166" fontId="0" fillId="8" borderId="0" xfId="0" applyNumberFormat="1" applyFont="1" applyFill="1" applyBorder="1" applyAlignment="1">
      <alignment horizontal="right" vertical="center"/>
    </xf>
    <xf numFmtId="0" fontId="12" fillId="6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" fontId="3" fillId="0" borderId="0" xfId="0" applyNumberFormat="1" applyFont="1" applyAlignment="1">
      <alignment horizontal="left" vertical="center" wrapText="1"/>
    </xf>
    <xf numFmtId="16" fontId="0" fillId="0" borderId="0" xfId="0" applyNumberFormat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3" fontId="0" fillId="0" borderId="3" xfId="0" applyNumberFormat="1" applyFont="1" applyBorder="1"/>
  </cellXfs>
  <cellStyles count="6">
    <cellStyle name="normální" xfId="0" builtinId="0"/>
    <cellStyle name="normální 2" xfId="5"/>
    <cellStyle name="normální 3" xfId="3"/>
    <cellStyle name="normální 4" xfId="2"/>
    <cellStyle name="Vysvětlující text" xfId="1" builtinId="53" customBuiltin="1"/>
    <cellStyle name="Vysvětlující text 2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371"/>
  <sheetViews>
    <sheetView showGridLines="0" tabSelected="1" topLeftCell="A70" workbookViewId="0">
      <selection activeCell="I108" sqref="I108"/>
    </sheetView>
  </sheetViews>
  <sheetFormatPr defaultColWidth="8.85546875" defaultRowHeight="15"/>
  <cols>
    <col min="1" max="1" width="8.140625" style="2" customWidth="1"/>
    <col min="2" max="2" width="4.5703125" style="3" customWidth="1"/>
    <col min="3" max="3" width="8.85546875" style="4" customWidth="1"/>
    <col min="4" max="4" width="12.140625" style="5" customWidth="1"/>
    <col min="5" max="5" width="12.28515625" style="6" customWidth="1"/>
    <col min="6" max="6" width="13.28515625" style="6" customWidth="1"/>
    <col min="7" max="7" width="10.7109375" style="6" customWidth="1"/>
    <col min="8" max="8" width="16.140625" style="3" customWidth="1"/>
    <col min="9" max="9" width="15.42578125" style="3" customWidth="1"/>
    <col min="10" max="10" width="14.7109375" style="3" customWidth="1"/>
    <col min="11" max="11" width="8.7109375" style="4" customWidth="1"/>
    <col min="12" max="12" width="16.28515625" style="7" customWidth="1"/>
    <col min="13" max="13" width="20.42578125" style="3" customWidth="1"/>
    <col min="14" max="14" width="9.140625" style="3" customWidth="1"/>
    <col min="15" max="15" width="15" style="3" customWidth="1"/>
    <col min="16" max="16" width="14.42578125" style="3" customWidth="1"/>
    <col min="17" max="17" width="11.7109375" style="3" customWidth="1"/>
    <col min="18" max="18" width="10.7109375" style="3" customWidth="1"/>
    <col min="19" max="1024" width="9.140625" style="3" customWidth="1"/>
    <col min="1025" max="1025" width="9.140625" customWidth="1"/>
  </cols>
  <sheetData>
    <row r="1" spans="1:15">
      <c r="A1" s="115" t="s">
        <v>102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4" spans="1:15" s="2" customFormat="1" ht="15.75">
      <c r="A4" s="97" t="s">
        <v>0</v>
      </c>
      <c r="C4" s="8"/>
      <c r="D4" s="9"/>
      <c r="E4" s="92"/>
      <c r="I4" s="120"/>
      <c r="J4" s="120"/>
      <c r="K4" s="8"/>
    </row>
    <row r="5" spans="1:15" ht="12.75" customHeight="1">
      <c r="B5" s="95" t="s">
        <v>89</v>
      </c>
      <c r="N5" s="125" t="s">
        <v>84</v>
      </c>
    </row>
    <row r="6" spans="1:15" ht="51">
      <c r="A6" s="117" t="s">
        <v>84</v>
      </c>
      <c r="C6" s="10" t="s">
        <v>1</v>
      </c>
      <c r="D6" s="11" t="s">
        <v>2</v>
      </c>
      <c r="E6" s="10" t="s">
        <v>3</v>
      </c>
      <c r="F6" s="53" t="s">
        <v>57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53" t="s">
        <v>58</v>
      </c>
      <c r="N6" s="125"/>
    </row>
    <row r="7" spans="1:15" ht="12.75" customHeight="1">
      <c r="A7" s="117"/>
      <c r="C7" s="12" t="s">
        <v>11</v>
      </c>
      <c r="D7" s="13" t="s">
        <v>12</v>
      </c>
      <c r="E7" s="14" t="s">
        <v>13</v>
      </c>
      <c r="F7" s="52">
        <v>58768</v>
      </c>
      <c r="G7" s="15"/>
      <c r="H7" s="14"/>
      <c r="I7" s="14"/>
      <c r="J7" s="17"/>
      <c r="K7" s="54"/>
      <c r="L7" s="17" t="str">
        <f>IF(OR(K7=15,K7=21),ROUND(J7*(1+(K7/100)),2),"vyplňte DPH")</f>
        <v>vyplňte DPH</v>
      </c>
      <c r="M7" s="18" t="e">
        <f>L7*F7</f>
        <v>#VALUE!</v>
      </c>
      <c r="N7" s="125"/>
    </row>
    <row r="8" spans="1:15" ht="12.75" customHeight="1">
      <c r="A8" s="117"/>
      <c r="C8" s="12" t="s">
        <v>14</v>
      </c>
      <c r="D8" s="13" t="s">
        <v>15</v>
      </c>
      <c r="E8" s="14" t="s">
        <v>16</v>
      </c>
      <c r="F8" s="52">
        <v>170255.9999999998</v>
      </c>
      <c r="G8" s="15"/>
      <c r="H8" s="14"/>
      <c r="I8" s="14"/>
      <c r="J8" s="17"/>
      <c r="K8" s="12"/>
      <c r="L8" s="17" t="str">
        <f>IF(OR(K8=15,K8=21),ROUND(J8*(1+(K8/100)),2),"vyplňte DPH")</f>
        <v>vyplňte DPH</v>
      </c>
      <c r="M8" s="18" t="e">
        <f t="shared" ref="M8:M10" si="0">L8*F8</f>
        <v>#VALUE!</v>
      </c>
      <c r="N8" s="125"/>
    </row>
    <row r="9" spans="1:15" ht="12.75" customHeight="1">
      <c r="A9" s="117"/>
      <c r="C9" s="12" t="s">
        <v>17</v>
      </c>
      <c r="D9" s="13" t="s">
        <v>15</v>
      </c>
      <c r="E9" s="14" t="s">
        <v>18</v>
      </c>
      <c r="F9" s="52">
        <v>1253904.0000000009</v>
      </c>
      <c r="G9" s="15"/>
      <c r="H9" s="14"/>
      <c r="I9" s="14"/>
      <c r="J9" s="17"/>
      <c r="K9" s="12"/>
      <c r="L9" s="17" t="str">
        <f>IF(OR(K9=15,K9=21),ROUND(J9*(1+(K9/100)),2),"vyplňte DPH")</f>
        <v>vyplňte DPH</v>
      </c>
      <c r="M9" s="18" t="e">
        <f t="shared" si="0"/>
        <v>#VALUE!</v>
      </c>
      <c r="N9" s="125"/>
      <c r="O9" s="7" t="s">
        <v>83</v>
      </c>
    </row>
    <row r="10" spans="1:15" ht="12.75" customHeight="1">
      <c r="A10" s="117"/>
      <c r="C10" s="12" t="s">
        <v>19</v>
      </c>
      <c r="D10" s="13" t="s">
        <v>15</v>
      </c>
      <c r="E10" s="14" t="s">
        <v>20</v>
      </c>
      <c r="F10" s="52">
        <v>246815.99999999962</v>
      </c>
      <c r="G10" s="15"/>
      <c r="H10" s="14"/>
      <c r="I10" s="14"/>
      <c r="J10" s="17"/>
      <c r="K10" s="12"/>
      <c r="L10" s="17" t="str">
        <f>IF(OR(K10=15,K10=21),ROUND(J10*(1+(K10/100)),2),"vyplňte DPH")</f>
        <v>vyplňte DPH</v>
      </c>
      <c r="M10" s="18" t="e">
        <f t="shared" si="0"/>
        <v>#VALUE!</v>
      </c>
      <c r="N10" s="125"/>
    </row>
    <row r="11" spans="1:15" ht="12.75" customHeight="1" thickBot="1">
      <c r="C11" s="19"/>
      <c r="D11" s="20"/>
      <c r="E11" s="21"/>
      <c r="F11" s="21"/>
      <c r="G11" s="21"/>
      <c r="H11" s="22"/>
      <c r="I11" s="22"/>
      <c r="J11" s="22"/>
      <c r="K11" s="19"/>
      <c r="L11" s="23"/>
    </row>
    <row r="12" spans="1:15" ht="12.75" customHeight="1" thickBot="1">
      <c r="B12" s="29"/>
      <c r="C12" s="19"/>
      <c r="D12" s="20"/>
      <c r="E12" s="21"/>
      <c r="F12" s="21"/>
      <c r="G12" s="94"/>
      <c r="H12" s="23"/>
      <c r="I12" s="22"/>
      <c r="J12" s="22"/>
      <c r="K12" s="19"/>
      <c r="L12" s="23"/>
      <c r="M12" s="24" t="e">
        <f>SUM(M7:M10)</f>
        <v>#VALUE!</v>
      </c>
    </row>
    <row r="13" spans="1:15" ht="12.75" customHeight="1">
      <c r="B13" s="29"/>
      <c r="C13" s="19"/>
      <c r="D13" s="20"/>
      <c r="E13" s="21"/>
      <c r="F13" s="21"/>
      <c r="G13" s="94"/>
      <c r="H13" s="23"/>
      <c r="I13" s="22"/>
      <c r="J13" s="22"/>
      <c r="K13" s="19"/>
      <c r="L13" s="23"/>
      <c r="M13" s="96"/>
    </row>
    <row r="14" spans="1:15" ht="12.75" customHeight="1">
      <c r="B14" s="29"/>
      <c r="C14" s="19"/>
      <c r="D14" s="20"/>
      <c r="E14" s="21"/>
      <c r="F14" s="21"/>
      <c r="G14" s="94"/>
      <c r="H14" s="23"/>
      <c r="I14" s="22"/>
      <c r="J14" s="22"/>
      <c r="K14" s="19"/>
      <c r="L14" s="23"/>
      <c r="M14" s="96"/>
    </row>
    <row r="15" spans="1:15" ht="12.75" customHeight="1">
      <c r="B15" s="29"/>
      <c r="C15" s="19"/>
      <c r="D15" s="20"/>
      <c r="E15" s="21"/>
      <c r="F15" s="21"/>
      <c r="G15" s="94"/>
      <c r="H15" s="23"/>
      <c r="I15" s="22"/>
      <c r="J15" s="22"/>
      <c r="K15" s="19"/>
      <c r="L15" s="23"/>
      <c r="M15" s="96"/>
    </row>
    <row r="16" spans="1:15" ht="12.75" customHeight="1"/>
    <row r="17" spans="1:1024" ht="12.75" customHeight="1">
      <c r="A17" s="97" t="s">
        <v>90</v>
      </c>
    </row>
    <row r="18" spans="1:1024" ht="12.75" customHeight="1">
      <c r="B18" s="29" t="s">
        <v>91</v>
      </c>
      <c r="N18" s="126" t="s">
        <v>85</v>
      </c>
    </row>
    <row r="19" spans="1:1024" ht="38.25">
      <c r="A19" s="116" t="s">
        <v>85</v>
      </c>
      <c r="C19" s="10" t="s">
        <v>1</v>
      </c>
      <c r="D19" s="25"/>
      <c r="E19" s="25"/>
      <c r="F19" s="53" t="s">
        <v>57</v>
      </c>
      <c r="G19" s="10" t="s">
        <v>4</v>
      </c>
      <c r="H19" s="10" t="s">
        <v>5</v>
      </c>
      <c r="I19" s="10" t="s">
        <v>6</v>
      </c>
      <c r="J19" s="10" t="s">
        <v>7</v>
      </c>
      <c r="K19" s="10" t="s">
        <v>8</v>
      </c>
      <c r="L19" s="10" t="s">
        <v>9</v>
      </c>
      <c r="M19" s="10" t="s">
        <v>10</v>
      </c>
      <c r="N19" s="126"/>
    </row>
    <row r="20" spans="1:1024" ht="12.75" customHeight="1">
      <c r="A20" s="116"/>
      <c r="C20" s="12" t="s">
        <v>21</v>
      </c>
      <c r="D20" s="13"/>
      <c r="E20" s="26"/>
      <c r="F20" s="55">
        <v>327386.66666666645</v>
      </c>
      <c r="G20" s="15"/>
      <c r="H20" s="14"/>
      <c r="I20" s="14"/>
      <c r="J20" s="16"/>
      <c r="K20" s="27"/>
      <c r="L20" s="17" t="str">
        <f>IF(OR(K20=15,K20=21),ROUND(J20*(1+(K20/100)),2),"vyplňte DPH")</f>
        <v>vyplňte DPH</v>
      </c>
      <c r="M20" s="18" t="e">
        <f>L20*F20</f>
        <v>#VALUE!</v>
      </c>
      <c r="N20" s="126"/>
      <c r="O20" s="7" t="s">
        <v>83</v>
      </c>
    </row>
    <row r="21" spans="1:1024" ht="12.75" customHeight="1" thickBot="1">
      <c r="A21" s="116"/>
      <c r="C21" s="19"/>
      <c r="D21" s="20"/>
      <c r="E21" s="21"/>
      <c r="F21" s="21"/>
      <c r="G21" s="21"/>
      <c r="H21" s="22"/>
      <c r="I21" s="22"/>
      <c r="J21" s="22"/>
      <c r="K21" s="19"/>
      <c r="L21" s="23"/>
      <c r="M21" s="22"/>
    </row>
    <row r="22" spans="1:1024" ht="12.75" customHeight="1" thickBot="1">
      <c r="A22" s="116"/>
      <c r="B22" s="29"/>
      <c r="C22" s="19"/>
      <c r="D22" s="20"/>
      <c r="E22" s="21"/>
      <c r="F22" s="21"/>
      <c r="G22" s="94"/>
      <c r="H22" s="22"/>
      <c r="I22" s="22"/>
      <c r="J22" s="22"/>
      <c r="K22" s="19"/>
      <c r="L22" s="23"/>
      <c r="M22" s="98" t="e">
        <f>SUM(M20)</f>
        <v>#VALUE!</v>
      </c>
    </row>
    <row r="23" spans="1:1024" s="69" customFormat="1" ht="12.75" customHeight="1">
      <c r="A23" s="116"/>
      <c r="B23" s="3"/>
      <c r="C23" s="4"/>
      <c r="D23" s="5"/>
      <c r="E23" s="6"/>
      <c r="F23" s="6"/>
      <c r="G23" s="6"/>
      <c r="H23" s="3"/>
      <c r="I23" s="3"/>
      <c r="J23" s="3"/>
      <c r="K23" s="6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spans="1:1024" s="69" customFormat="1" ht="12.75" customHeight="1">
      <c r="A24" s="116"/>
      <c r="B24" s="29" t="s">
        <v>92</v>
      </c>
      <c r="C24" s="4"/>
      <c r="D24" s="5"/>
      <c r="E24" s="6"/>
      <c r="F24" s="6"/>
      <c r="G24" s="6"/>
      <c r="H24" s="3"/>
      <c r="I24" s="3"/>
      <c r="J24" s="3"/>
      <c r="K24" s="4"/>
      <c r="L24" s="3"/>
      <c r="M24" s="3"/>
      <c r="N24" s="126" t="s">
        <v>86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</row>
    <row r="25" spans="1:1024" s="69" customFormat="1" ht="51">
      <c r="A25" s="116"/>
      <c r="B25" s="3"/>
      <c r="C25" s="10" t="s">
        <v>1</v>
      </c>
      <c r="D25" s="25"/>
      <c r="E25" s="25"/>
      <c r="F25" s="10" t="s">
        <v>57</v>
      </c>
      <c r="G25" s="10" t="s">
        <v>4</v>
      </c>
      <c r="H25" s="10" t="s">
        <v>5</v>
      </c>
      <c r="I25" s="10" t="s">
        <v>6</v>
      </c>
      <c r="J25" s="10" t="s">
        <v>7</v>
      </c>
      <c r="K25" s="10" t="s">
        <v>8</v>
      </c>
      <c r="L25" s="10" t="s">
        <v>9</v>
      </c>
      <c r="M25" s="10" t="s">
        <v>58</v>
      </c>
      <c r="N25" s="12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</row>
    <row r="26" spans="1:1024" s="69" customFormat="1" ht="12.75" customHeight="1">
      <c r="A26" s="116"/>
      <c r="B26" s="3"/>
      <c r="C26" s="12" t="s">
        <v>18</v>
      </c>
      <c r="D26" s="25"/>
      <c r="E26" s="25"/>
      <c r="F26" s="70">
        <v>278741.33333333337</v>
      </c>
      <c r="G26" s="37"/>
      <c r="H26" s="28"/>
      <c r="I26" s="28"/>
      <c r="J26" s="16"/>
      <c r="K26" s="45"/>
      <c r="L26" s="16" t="str">
        <f>IF(OR(K26=15,K26=21),ROUND(J26*(1+(K26/100)),2),"vyplňte DPH")</f>
        <v>vyplňte DPH</v>
      </c>
      <c r="M26" s="18" t="e">
        <f>L26*F26</f>
        <v>#VALUE!</v>
      </c>
      <c r="N26" s="126"/>
      <c r="O26" s="7" t="s">
        <v>83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</row>
    <row r="27" spans="1:1024" s="69" customFormat="1" ht="12.75" customHeight="1" thickBot="1">
      <c r="A27" s="116"/>
      <c r="B27" s="3"/>
      <c r="C27" s="19"/>
      <c r="D27" s="20"/>
      <c r="E27" s="21"/>
      <c r="F27" s="21"/>
      <c r="G27" s="21"/>
      <c r="H27" s="22"/>
      <c r="I27" s="22"/>
      <c r="J27" s="22"/>
      <c r="K27" s="19"/>
      <c r="L27" s="22"/>
      <c r="M27" s="2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</row>
    <row r="28" spans="1:1024" s="69" customFormat="1" ht="12.75" customHeight="1" thickBot="1">
      <c r="A28" s="2"/>
      <c r="B28" s="29"/>
      <c r="C28" s="19"/>
      <c r="D28" s="20"/>
      <c r="E28" s="21"/>
      <c r="F28" s="21"/>
      <c r="G28" s="94"/>
      <c r="H28" s="22"/>
      <c r="I28" s="22"/>
      <c r="J28" s="22"/>
      <c r="K28" s="19"/>
      <c r="L28" s="22"/>
      <c r="M28" s="98" t="e">
        <f>SUM(M26)</f>
        <v>#VALUE!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</row>
    <row r="29" spans="1:1024" s="69" customFormat="1" ht="12.75" customHeight="1">
      <c r="A29" s="2"/>
      <c r="B29" s="29"/>
      <c r="C29" s="19"/>
      <c r="D29" s="20"/>
      <c r="E29" s="21"/>
      <c r="F29" s="21"/>
      <c r="G29" s="94"/>
      <c r="H29" s="22"/>
      <c r="I29" s="22"/>
      <c r="J29" s="22"/>
      <c r="K29" s="19"/>
      <c r="L29" s="22"/>
      <c r="M29" s="96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</row>
    <row r="30" spans="1:1024" s="69" customFormat="1" ht="12.75" customHeight="1">
      <c r="A30" s="2"/>
      <c r="B30" s="29"/>
      <c r="C30" s="19"/>
      <c r="D30" s="20"/>
      <c r="E30" s="21"/>
      <c r="F30" s="21"/>
      <c r="G30" s="94"/>
      <c r="H30" s="22"/>
      <c r="I30" s="22"/>
      <c r="J30" s="22"/>
      <c r="K30" s="99" t="s">
        <v>93</v>
      </c>
      <c r="L30" s="99"/>
      <c r="M30" s="100" t="e">
        <f>SUM(M22+M28)</f>
        <v>#VALUE!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</row>
    <row r="31" spans="1:1024" s="69" customFormat="1" ht="12.75" customHeight="1">
      <c r="A31" s="2"/>
      <c r="B31" s="29"/>
      <c r="C31" s="19"/>
      <c r="D31" s="20"/>
      <c r="E31" s="21"/>
      <c r="F31" s="21"/>
      <c r="G31" s="94"/>
      <c r="H31" s="22"/>
      <c r="I31" s="22"/>
      <c r="J31" s="22"/>
      <c r="K31" s="111"/>
      <c r="L31" s="111"/>
      <c r="M31" s="11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</row>
    <row r="32" spans="1:1024" s="69" customFormat="1" ht="12.75" customHeight="1">
      <c r="A32" s="2"/>
      <c r="B32" s="29"/>
      <c r="C32" s="19"/>
      <c r="D32" s="20"/>
      <c r="E32" s="21"/>
      <c r="F32" s="21"/>
      <c r="G32" s="94"/>
      <c r="H32" s="22"/>
      <c r="I32" s="22"/>
      <c r="J32" s="22"/>
      <c r="K32" s="111"/>
      <c r="L32" s="111"/>
      <c r="M32" s="11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</row>
    <row r="33" spans="1:1024" s="69" customFormat="1" ht="12.75" customHeight="1">
      <c r="A33" s="2"/>
      <c r="B33" s="29"/>
      <c r="C33" s="19"/>
      <c r="D33" s="20"/>
      <c r="E33" s="21"/>
      <c r="F33" s="21"/>
      <c r="G33" s="94"/>
      <c r="H33" s="22"/>
      <c r="I33" s="22"/>
      <c r="J33" s="22"/>
      <c r="K33" s="111"/>
      <c r="L33" s="111"/>
      <c r="M33" s="11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</row>
    <row r="34" spans="1:1024" s="69" customFormat="1" ht="12.75" customHeight="1">
      <c r="A34" s="2"/>
      <c r="B34" s="29"/>
      <c r="C34" s="19"/>
      <c r="D34" s="20"/>
      <c r="E34" s="21"/>
      <c r="F34" s="21"/>
      <c r="G34" s="94"/>
      <c r="H34" s="22"/>
      <c r="I34" s="22"/>
      <c r="J34" s="22"/>
      <c r="K34" s="111"/>
      <c r="L34" s="111"/>
      <c r="M34" s="11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</row>
    <row r="35" spans="1:1024" s="69" customFormat="1" ht="12.75" customHeight="1">
      <c r="A35" s="2"/>
      <c r="B35" s="29"/>
      <c r="C35" s="19"/>
      <c r="D35" s="20"/>
      <c r="E35" s="21"/>
      <c r="F35" s="21"/>
      <c r="G35" s="94"/>
      <c r="H35" s="22"/>
      <c r="I35" s="22"/>
      <c r="J35" s="22"/>
      <c r="K35" s="111"/>
      <c r="L35" s="111"/>
      <c r="M35" s="11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</row>
    <row r="36" spans="1:1024" s="69" customFormat="1" ht="12.75" customHeight="1">
      <c r="A36" s="2"/>
      <c r="B36" s="29"/>
      <c r="C36" s="19"/>
      <c r="D36" s="20"/>
      <c r="E36" s="21"/>
      <c r="F36" s="21"/>
      <c r="G36" s="94"/>
      <c r="H36" s="22"/>
      <c r="I36" s="22"/>
      <c r="J36" s="22"/>
      <c r="K36" s="111"/>
      <c r="L36" s="111"/>
      <c r="M36" s="11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</row>
    <row r="37" spans="1:1024" s="69" customFormat="1" ht="12.75" customHeight="1">
      <c r="A37" s="2"/>
      <c r="B37" s="29"/>
      <c r="C37" s="19"/>
      <c r="D37" s="20"/>
      <c r="E37" s="21"/>
      <c r="F37" s="21"/>
      <c r="G37" s="94"/>
      <c r="H37" s="22"/>
      <c r="I37" s="22"/>
      <c r="J37" s="22"/>
      <c r="K37" s="111"/>
      <c r="L37" s="111"/>
      <c r="M37" s="11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</row>
    <row r="38" spans="1:1024" s="69" customFormat="1" ht="12.75" customHeight="1">
      <c r="A38" s="2"/>
      <c r="B38" s="29"/>
      <c r="C38" s="19"/>
      <c r="D38" s="20"/>
      <c r="E38" s="21"/>
      <c r="F38" s="21"/>
      <c r="G38" s="94"/>
      <c r="H38" s="22"/>
      <c r="I38" s="22"/>
      <c r="J38" s="22"/>
      <c r="K38" s="111"/>
      <c r="L38" s="111"/>
      <c r="M38" s="11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</row>
    <row r="39" spans="1:1024" s="69" customFormat="1" ht="12.75" customHeight="1">
      <c r="A39" s="2"/>
      <c r="B39" s="29"/>
      <c r="C39" s="19"/>
      <c r="D39" s="20"/>
      <c r="E39" s="21"/>
      <c r="F39" s="21"/>
      <c r="G39" s="94"/>
      <c r="H39" s="22"/>
      <c r="I39" s="22"/>
      <c r="J39" s="22"/>
      <c r="K39" s="19"/>
      <c r="L39" s="22"/>
      <c r="M39" s="9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</row>
    <row r="40" spans="1:1024" s="69" customFormat="1" ht="12.75" customHeight="1">
      <c r="A40" s="2"/>
      <c r="B40" s="29"/>
      <c r="C40" s="19"/>
      <c r="D40" s="20"/>
      <c r="E40" s="21"/>
      <c r="F40" s="21"/>
      <c r="G40" s="94"/>
      <c r="H40" s="22"/>
      <c r="I40" s="22"/>
      <c r="J40" s="22"/>
      <c r="K40" s="19"/>
      <c r="L40" s="22"/>
      <c r="M40" s="9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</row>
    <row r="41" spans="1:1024" s="69" customFormat="1" ht="12.75" customHeight="1">
      <c r="A41" s="97" t="s">
        <v>94</v>
      </c>
      <c r="B41" s="3"/>
      <c r="C41" s="4"/>
      <c r="D41" s="5"/>
      <c r="E41" s="6"/>
      <c r="F41" s="6"/>
      <c r="G41" s="6"/>
      <c r="H41" s="3"/>
      <c r="I41" s="3"/>
      <c r="J41" s="3"/>
      <c r="K41" s="6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</row>
    <row r="42" spans="1:1024" s="69" customFormat="1" ht="30.75" customHeight="1">
      <c r="A42" s="118" t="s">
        <v>87</v>
      </c>
      <c r="B42" s="121" t="s">
        <v>95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4" t="s">
        <v>87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</row>
    <row r="43" spans="1:1024" s="69" customFormat="1" ht="38.25">
      <c r="A43" s="118"/>
      <c r="B43" s="3"/>
      <c r="C43" s="10" t="s">
        <v>1</v>
      </c>
      <c r="D43" s="11"/>
      <c r="E43" s="10" t="s">
        <v>3</v>
      </c>
      <c r="F43" s="10" t="s">
        <v>57</v>
      </c>
      <c r="G43" s="10" t="s">
        <v>4</v>
      </c>
      <c r="H43" s="10" t="s">
        <v>5</v>
      </c>
      <c r="I43" s="10" t="s">
        <v>6</v>
      </c>
      <c r="J43" s="10" t="s">
        <v>7</v>
      </c>
      <c r="K43" s="10" t="s">
        <v>8</v>
      </c>
      <c r="L43" s="10" t="s">
        <v>9</v>
      </c>
      <c r="M43" s="10" t="s">
        <v>10</v>
      </c>
      <c r="N43" s="12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</row>
    <row r="44" spans="1:1024" s="69" customFormat="1" ht="12.75" customHeight="1">
      <c r="A44" s="118"/>
      <c r="B44" s="3"/>
      <c r="C44" s="103" t="s">
        <v>22</v>
      </c>
      <c r="D44" s="104"/>
      <c r="E44" s="105" t="s">
        <v>13</v>
      </c>
      <c r="F44" s="37">
        <v>49082.666666666664</v>
      </c>
      <c r="G44" s="37"/>
      <c r="H44" s="14"/>
      <c r="I44" s="14"/>
      <c r="J44" s="16"/>
      <c r="K44" s="12"/>
      <c r="L44" s="16" t="str">
        <f>IF(OR(K44=15,K44=21),ROUND(J44*(1+(K44/100)),2),"vyplňte DPH")</f>
        <v>vyplňte DPH</v>
      </c>
      <c r="M44" s="18" t="e">
        <f>L44*F44</f>
        <v>#VALUE!</v>
      </c>
      <c r="N44" s="12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</row>
    <row r="45" spans="1:1024" s="69" customFormat="1" ht="12.75" customHeight="1">
      <c r="A45" s="118"/>
      <c r="B45" s="3"/>
      <c r="C45" s="103" t="s">
        <v>14</v>
      </c>
      <c r="D45" s="104"/>
      <c r="E45" s="105" t="s">
        <v>23</v>
      </c>
      <c r="F45" s="37">
        <v>975.99999999999966</v>
      </c>
      <c r="G45" s="37"/>
      <c r="H45" s="14"/>
      <c r="I45" s="14"/>
      <c r="J45" s="16"/>
      <c r="K45" s="12"/>
      <c r="L45" s="16" t="str">
        <f>IF(OR(K45=15,K45=21),ROUND(J45*(1+(K45/100)),2),"vyplňte DPH")</f>
        <v>vyplňte DPH</v>
      </c>
      <c r="M45" s="18" t="e">
        <f t="shared" ref="M45:M48" si="1">L45*F45</f>
        <v>#VALUE!</v>
      </c>
      <c r="N45" s="12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</row>
    <row r="46" spans="1:1024" s="69" customFormat="1" ht="12.75" customHeight="1">
      <c r="A46" s="118"/>
      <c r="B46" s="3"/>
      <c r="C46" s="103" t="s">
        <v>17</v>
      </c>
      <c r="D46" s="104"/>
      <c r="E46" s="105" t="s">
        <v>24</v>
      </c>
      <c r="F46" s="37">
        <v>5343.9999999999991</v>
      </c>
      <c r="G46" s="37"/>
      <c r="H46" s="14"/>
      <c r="I46" s="14"/>
      <c r="J46" s="16"/>
      <c r="K46" s="12"/>
      <c r="L46" s="16" t="str">
        <f>IF(OR(K46=15,K46=21),ROUND(J46*(1+(K46/100)),2),"vyplňte DPH")</f>
        <v>vyplňte DPH</v>
      </c>
      <c r="M46" s="18" t="e">
        <f t="shared" si="1"/>
        <v>#VALUE!</v>
      </c>
      <c r="N46" s="12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</row>
    <row r="47" spans="1:1024" s="69" customFormat="1" ht="12.75" customHeight="1">
      <c r="A47" s="118"/>
      <c r="B47" s="3"/>
      <c r="C47" s="103" t="s">
        <v>19</v>
      </c>
      <c r="D47" s="104"/>
      <c r="E47" s="105" t="s">
        <v>25</v>
      </c>
      <c r="F47" s="37">
        <v>3008.0000000000014</v>
      </c>
      <c r="G47" s="37"/>
      <c r="H47" s="14"/>
      <c r="I47" s="14"/>
      <c r="J47" s="16"/>
      <c r="K47" s="12"/>
      <c r="L47" s="16" t="str">
        <f>IF(OR(K47=15,K47=21),ROUND(J47*(1+(K47/100)),2),"vyplňte DPH")</f>
        <v>vyplňte DPH</v>
      </c>
      <c r="M47" s="18" t="e">
        <f t="shared" si="1"/>
        <v>#VALUE!</v>
      </c>
      <c r="N47" s="12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</row>
    <row r="48" spans="1:1024" s="69" customFormat="1" ht="12.75" customHeight="1">
      <c r="A48" s="118"/>
      <c r="B48" s="29"/>
      <c r="C48" s="106" t="s">
        <v>26</v>
      </c>
      <c r="D48" s="104"/>
      <c r="E48" s="104" t="s">
        <v>27</v>
      </c>
      <c r="F48" s="30">
        <v>605141.33333333279</v>
      </c>
      <c r="G48" s="30"/>
      <c r="H48" s="31"/>
      <c r="I48" s="28"/>
      <c r="J48" s="16"/>
      <c r="K48" s="12"/>
      <c r="L48" s="16" t="str">
        <f>IF(OR(K48=15,K48=21),ROUND(J48*(1+(K48/100)),2),"vyplňte DPH")</f>
        <v>vyplňte DPH</v>
      </c>
      <c r="M48" s="18" t="e">
        <f t="shared" si="1"/>
        <v>#VALUE!</v>
      </c>
      <c r="N48" s="124"/>
      <c r="O48" s="7" t="s">
        <v>83</v>
      </c>
      <c r="P48" s="32"/>
      <c r="Q48" s="3"/>
      <c r="R48" s="3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</row>
    <row r="49" spans="1:1024" s="69" customFormat="1" ht="12.75" customHeight="1" thickBot="1">
      <c r="A49" s="118"/>
      <c r="B49" s="3"/>
      <c r="C49" s="19"/>
      <c r="D49" s="20"/>
      <c r="E49" s="21"/>
      <c r="F49" s="6"/>
      <c r="G49" s="67"/>
      <c r="H49" s="22"/>
      <c r="I49" s="22"/>
      <c r="J49" s="22"/>
      <c r="K49" s="19"/>
      <c r="L49" s="22"/>
      <c r="M49" s="2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</row>
    <row r="50" spans="1:1024" s="69" customFormat="1" ht="12.75" customHeight="1" thickBot="1">
      <c r="A50" s="118"/>
      <c r="B50" s="29"/>
      <c r="C50" s="19"/>
      <c r="D50" s="20"/>
      <c r="E50" s="21"/>
      <c r="F50" s="21"/>
      <c r="G50" s="101"/>
      <c r="H50" s="22"/>
      <c r="I50" s="22"/>
      <c r="J50" s="22"/>
      <c r="K50" s="19"/>
      <c r="L50" s="22"/>
      <c r="M50" s="102" t="e">
        <f>SUM(M44:M48)</f>
        <v>#VALUE!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</row>
    <row r="51" spans="1:1024" s="69" customFormat="1" ht="12.75" customHeight="1">
      <c r="A51" s="118"/>
      <c r="B51" s="3"/>
      <c r="C51" s="19"/>
      <c r="D51" s="33"/>
      <c r="E51" s="34"/>
      <c r="F51" s="71"/>
      <c r="G51" s="71"/>
      <c r="H51" s="35"/>
      <c r="I51" s="35"/>
      <c r="J51" s="35"/>
      <c r="K51" s="19"/>
      <c r="L51" s="36"/>
      <c r="M51" s="36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</row>
    <row r="52" spans="1:1024" s="69" customFormat="1" ht="12.75" customHeight="1">
      <c r="A52" s="118"/>
      <c r="B52" s="3"/>
      <c r="C52" s="4"/>
      <c r="D52" s="5"/>
      <c r="E52" s="6"/>
      <c r="F52" s="6"/>
      <c r="G52" s="72"/>
      <c r="H52" s="3"/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</row>
    <row r="53" spans="1:1024" s="69" customFormat="1" ht="12.75" customHeight="1">
      <c r="A53" s="118"/>
      <c r="B53" s="29" t="s">
        <v>96</v>
      </c>
      <c r="C53" s="4"/>
      <c r="D53" s="38"/>
      <c r="E53" s="6"/>
      <c r="F53" s="6"/>
      <c r="G53" s="6"/>
      <c r="H53" s="3"/>
      <c r="I53" s="3"/>
      <c r="J53" s="3"/>
      <c r="K53" s="4"/>
      <c r="L53" s="3"/>
      <c r="M53" s="3"/>
      <c r="N53" s="63"/>
      <c r="O53" s="3"/>
      <c r="P53" s="3"/>
      <c r="Q53" s="29" t="s">
        <v>31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</row>
    <row r="54" spans="1:1024" s="69" customFormat="1" ht="38.25">
      <c r="A54" s="118"/>
      <c r="B54" s="3"/>
      <c r="C54" s="10" t="s">
        <v>1</v>
      </c>
      <c r="D54" s="39" t="s">
        <v>32</v>
      </c>
      <c r="E54" s="10" t="s">
        <v>3</v>
      </c>
      <c r="F54" s="10" t="s">
        <v>57</v>
      </c>
      <c r="G54" s="10" t="s">
        <v>4</v>
      </c>
      <c r="H54" s="10" t="s">
        <v>5</v>
      </c>
      <c r="I54" s="10" t="s">
        <v>6</v>
      </c>
      <c r="J54" s="10" t="s">
        <v>7</v>
      </c>
      <c r="K54" s="10" t="s">
        <v>8</v>
      </c>
      <c r="L54" s="10" t="s">
        <v>9</v>
      </c>
      <c r="M54" s="10" t="s">
        <v>10</v>
      </c>
      <c r="N54" s="123" t="s">
        <v>87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</row>
    <row r="55" spans="1:1024" s="69" customFormat="1">
      <c r="A55" s="118"/>
      <c r="B55" s="3"/>
      <c r="C55" s="73" t="s">
        <v>26</v>
      </c>
      <c r="D55" s="41" t="s">
        <v>30</v>
      </c>
      <c r="E55" s="14" t="s">
        <v>17</v>
      </c>
      <c r="F55" s="70">
        <v>20810.666666666664</v>
      </c>
      <c r="G55" s="37"/>
      <c r="H55" s="28"/>
      <c r="I55" s="28"/>
      <c r="J55" s="16"/>
      <c r="K55" s="12"/>
      <c r="L55" s="16" t="str">
        <f>IF(OR(K55=15,K55=21),ROUND(J55*(1+(K55/100)),2),"vyplňte DPH")</f>
        <v>vyplňte DPH</v>
      </c>
      <c r="M55" s="18" t="e">
        <f>L55*F55</f>
        <v>#VALUE!</v>
      </c>
      <c r="N55" s="123"/>
      <c r="O55" s="7" t="s">
        <v>83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</row>
    <row r="56" spans="1:1024" s="69" customFormat="1">
      <c r="A56" s="118"/>
      <c r="B56" s="3"/>
      <c r="C56" s="73" t="s">
        <v>82</v>
      </c>
      <c r="D56" s="41" t="s">
        <v>30</v>
      </c>
      <c r="E56" s="14" t="s">
        <v>17</v>
      </c>
      <c r="F56" s="70">
        <v>6624</v>
      </c>
      <c r="G56" s="37"/>
      <c r="H56" s="28"/>
      <c r="I56" s="28"/>
      <c r="J56" s="16"/>
      <c r="K56" s="12"/>
      <c r="L56" s="16" t="str">
        <f>IF(OR(K56=15,K56=21),ROUND(J56*(1+(K56/100)),2),"vyplňte DPH")</f>
        <v>vyplňte DPH</v>
      </c>
      <c r="M56" s="18" t="e">
        <f>L56*F56</f>
        <v>#VALUE!</v>
      </c>
      <c r="N56" s="12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</row>
    <row r="57" spans="1:1024" s="69" customFormat="1" ht="12.75" customHeight="1" thickBot="1">
      <c r="A57" s="118"/>
      <c r="B57" s="3"/>
      <c r="C57" s="19"/>
      <c r="D57" s="20"/>
      <c r="E57" s="21"/>
      <c r="F57" s="21"/>
      <c r="G57" s="21"/>
      <c r="H57" s="22"/>
      <c r="I57" s="22"/>
      <c r="J57" s="22"/>
      <c r="K57" s="19"/>
      <c r="L57" s="22"/>
      <c r="M57" s="2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</row>
    <row r="58" spans="1:1024" s="69" customFormat="1" ht="12.75" customHeight="1" thickBot="1">
      <c r="A58" s="118"/>
      <c r="B58" s="29"/>
      <c r="C58" s="19"/>
      <c r="D58" s="20"/>
      <c r="E58" s="21"/>
      <c r="F58" s="21"/>
      <c r="G58" s="94"/>
      <c r="H58" s="22"/>
      <c r="I58" s="22"/>
      <c r="J58" s="22"/>
      <c r="K58" s="19"/>
      <c r="L58" s="22"/>
      <c r="M58" s="102" t="e">
        <f>SUM(M55:M56)</f>
        <v>#VALUE!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</row>
    <row r="59" spans="1:1024" s="69" customFormat="1" ht="12.75" customHeight="1">
      <c r="A59" s="118"/>
      <c r="B59" s="29"/>
      <c r="C59" s="19"/>
      <c r="D59" s="20"/>
      <c r="E59" s="21"/>
      <c r="F59" s="21"/>
      <c r="G59" s="94"/>
      <c r="H59" s="22"/>
      <c r="I59" s="22"/>
      <c r="J59" s="22"/>
      <c r="K59" s="19"/>
      <c r="L59" s="22"/>
      <c r="M59" s="96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</row>
    <row r="60" spans="1:1024" s="69" customFormat="1" ht="12.75" customHeight="1">
      <c r="A60" s="118"/>
      <c r="B60" s="3"/>
      <c r="C60" s="4"/>
      <c r="D60" s="5"/>
      <c r="E60" s="6"/>
      <c r="F60" s="74"/>
      <c r="G60" s="75"/>
      <c r="H60" s="3"/>
      <c r="I60" s="3"/>
      <c r="J60" s="3"/>
      <c r="K60" s="42"/>
      <c r="L60" s="3"/>
      <c r="M60" s="76"/>
      <c r="N60" s="2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</row>
    <row r="61" spans="1:1024" s="80" customFormat="1" ht="12.75" customHeight="1">
      <c r="A61" s="118"/>
      <c r="B61" s="29" t="s">
        <v>97</v>
      </c>
      <c r="C61" s="77"/>
      <c r="D61" s="78"/>
      <c r="E61" s="79"/>
      <c r="F61" s="79"/>
      <c r="G61" s="79"/>
      <c r="K61" s="77"/>
      <c r="N61" s="127" t="s">
        <v>87</v>
      </c>
    </row>
    <row r="62" spans="1:1024" s="80" customFormat="1" ht="38.25">
      <c r="A62" s="118"/>
      <c r="C62" s="81" t="s">
        <v>1</v>
      </c>
      <c r="D62" s="39" t="s">
        <v>28</v>
      </c>
      <c r="E62" s="81" t="s">
        <v>3</v>
      </c>
      <c r="F62" s="10" t="s">
        <v>57</v>
      </c>
      <c r="G62" s="81" t="s">
        <v>4</v>
      </c>
      <c r="H62" s="81" t="s">
        <v>5</v>
      </c>
      <c r="I62" s="81" t="s">
        <v>6</v>
      </c>
      <c r="J62" s="81" t="s">
        <v>7</v>
      </c>
      <c r="K62" s="81" t="s">
        <v>8</v>
      </c>
      <c r="L62" s="81" t="s">
        <v>9</v>
      </c>
      <c r="M62" s="81" t="s">
        <v>10</v>
      </c>
      <c r="N62" s="127"/>
    </row>
    <row r="63" spans="1:1024" s="80" customFormat="1">
      <c r="A63" s="118"/>
      <c r="C63" s="73" t="s">
        <v>26</v>
      </c>
      <c r="D63" s="82" t="s">
        <v>30</v>
      </c>
      <c r="E63" s="83" t="s">
        <v>20</v>
      </c>
      <c r="F63" s="70">
        <v>10453.333333333334</v>
      </c>
      <c r="G63" s="84"/>
      <c r="H63" s="85"/>
      <c r="I63" s="85"/>
      <c r="J63" s="86"/>
      <c r="K63" s="87"/>
      <c r="L63" s="86" t="str">
        <f>IF(OR(K63=15,K63=21),ROUND(J63*(1+(K63/100)),2),"vyplňte DPH")</f>
        <v>vyplňte DPH</v>
      </c>
      <c r="M63" s="18" t="e">
        <f>L63*F63</f>
        <v>#VALUE!</v>
      </c>
      <c r="N63" s="127"/>
    </row>
    <row r="64" spans="1:1024" s="80" customFormat="1">
      <c r="A64" s="118"/>
      <c r="C64" s="73" t="s">
        <v>29</v>
      </c>
      <c r="D64" s="82" t="s">
        <v>30</v>
      </c>
      <c r="E64" s="83" t="s">
        <v>20</v>
      </c>
      <c r="F64" s="70">
        <v>44938.666666666679</v>
      </c>
      <c r="G64" s="84"/>
      <c r="H64" s="85"/>
      <c r="I64" s="85"/>
      <c r="J64" s="86"/>
      <c r="K64" s="87"/>
      <c r="L64" s="86" t="str">
        <f t="shared" ref="L64:L65" si="2">IF(OR(K64=15,K64=21),ROUND(J64*(1+(K64/100)),2),"vyplňte DPH")</f>
        <v>vyplňte DPH</v>
      </c>
      <c r="M64" s="18" t="e">
        <f t="shared" ref="M64:M65" si="3">L64*F64</f>
        <v>#VALUE!</v>
      </c>
      <c r="N64" s="127"/>
      <c r="O64" s="7" t="s">
        <v>83</v>
      </c>
    </row>
    <row r="65" spans="1:1024" s="80" customFormat="1">
      <c r="A65" s="118"/>
      <c r="C65" s="73" t="s">
        <v>81</v>
      </c>
      <c r="D65" s="82" t="s">
        <v>30</v>
      </c>
      <c r="E65" s="83" t="s">
        <v>20</v>
      </c>
      <c r="F65" s="70">
        <v>1866.6666666666661</v>
      </c>
      <c r="G65" s="84"/>
      <c r="H65" s="85"/>
      <c r="I65" s="85"/>
      <c r="J65" s="86"/>
      <c r="K65" s="87"/>
      <c r="L65" s="86" t="str">
        <f t="shared" si="2"/>
        <v>vyplňte DPH</v>
      </c>
      <c r="M65" s="18" t="e">
        <f t="shared" si="3"/>
        <v>#VALUE!</v>
      </c>
      <c r="N65" s="127"/>
    </row>
    <row r="66" spans="1:1024" s="80" customFormat="1" ht="12.75" customHeight="1" thickBot="1">
      <c r="A66" s="118"/>
      <c r="C66" s="88"/>
      <c r="D66" s="20"/>
      <c r="E66" s="89"/>
      <c r="F66" s="89"/>
      <c r="G66" s="89"/>
      <c r="H66" s="90"/>
      <c r="I66" s="90"/>
      <c r="J66" s="90"/>
      <c r="K66" s="88"/>
      <c r="L66" s="90"/>
      <c r="M66" s="90"/>
    </row>
    <row r="67" spans="1:1024" s="80" customFormat="1" ht="12.75" customHeight="1" thickBot="1">
      <c r="A67" s="118"/>
      <c r="B67" s="29"/>
      <c r="C67" s="88"/>
      <c r="D67" s="20"/>
      <c r="E67" s="89"/>
      <c r="F67" s="89"/>
      <c r="G67" s="108"/>
      <c r="H67" s="90"/>
      <c r="I67" s="90"/>
      <c r="J67" s="90"/>
      <c r="K67" s="88"/>
      <c r="L67" s="90"/>
      <c r="M67" s="107" t="e">
        <f>SUM(M63:M65)</f>
        <v>#VALUE!</v>
      </c>
    </row>
    <row r="68" spans="1:1024" s="80" customFormat="1" ht="12.75" customHeight="1">
      <c r="A68" s="118"/>
      <c r="C68" s="77"/>
      <c r="D68" s="5"/>
      <c r="E68" s="79"/>
      <c r="F68" s="74"/>
      <c r="G68" s="75"/>
      <c r="K68" s="42"/>
      <c r="M68" s="76"/>
      <c r="N68" s="29"/>
    </row>
    <row r="69" spans="1:1024" s="80" customFormat="1" ht="12.75" customHeight="1">
      <c r="A69" s="118"/>
      <c r="C69" s="77"/>
      <c r="D69" s="5"/>
      <c r="E69" s="79"/>
      <c r="F69" s="74"/>
      <c r="G69" s="75"/>
      <c r="K69" s="109" t="s">
        <v>98</v>
      </c>
      <c r="L69" s="109"/>
      <c r="M69" s="110" t="e">
        <f>M50+M58+M67</f>
        <v>#VALUE!</v>
      </c>
      <c r="N69" s="29"/>
    </row>
    <row r="70" spans="1:1024" s="80" customFormat="1" ht="12.75" customHeight="1">
      <c r="A70" s="118"/>
      <c r="C70" s="77"/>
      <c r="D70" s="5"/>
      <c r="E70" s="79"/>
      <c r="F70" s="74"/>
      <c r="G70" s="75"/>
      <c r="K70" s="42"/>
      <c r="M70" s="76"/>
      <c r="N70" s="29"/>
    </row>
    <row r="71" spans="1:1024" s="80" customFormat="1" ht="12.75" customHeight="1">
      <c r="A71" s="93"/>
      <c r="C71" s="77"/>
      <c r="D71" s="5"/>
      <c r="E71" s="79"/>
      <c r="F71" s="74"/>
      <c r="G71" s="75"/>
      <c r="K71" s="42"/>
      <c r="M71" s="76"/>
      <c r="N71" s="29"/>
    </row>
    <row r="72" spans="1:1024" s="80" customFormat="1" ht="12.75" customHeight="1">
      <c r="A72" s="93"/>
      <c r="C72" s="77"/>
      <c r="D72" s="5"/>
      <c r="E72" s="79"/>
      <c r="F72" s="74"/>
      <c r="G72" s="75"/>
      <c r="K72" s="42"/>
      <c r="M72" s="76"/>
      <c r="N72" s="29"/>
    </row>
    <row r="73" spans="1:1024" s="69" customFormat="1" ht="15.75">
      <c r="A73" s="97" t="s">
        <v>99</v>
      </c>
      <c r="B73" s="2"/>
      <c r="C73" s="8"/>
      <c r="D73" s="9"/>
      <c r="E73" s="92"/>
      <c r="F73" s="6"/>
      <c r="G73" s="6"/>
      <c r="H73" s="3"/>
      <c r="I73" s="120"/>
      <c r="J73" s="120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</row>
    <row r="74" spans="1:1024" s="69" customFormat="1" ht="12.75">
      <c r="A74" s="3"/>
      <c r="B74" s="29" t="s">
        <v>100</v>
      </c>
      <c r="C74" s="4"/>
      <c r="D74" s="5"/>
      <c r="E74" s="6"/>
      <c r="F74" s="6"/>
      <c r="G74" s="6"/>
      <c r="H74" s="3"/>
      <c r="I74" s="3"/>
      <c r="J74" s="3"/>
      <c r="K74" s="4"/>
      <c r="L74" s="3"/>
      <c r="M74" s="3"/>
      <c r="N74" s="114" t="s">
        <v>88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</row>
    <row r="75" spans="1:1024" s="3" customFormat="1" ht="38.25">
      <c r="A75" s="119" t="s">
        <v>88</v>
      </c>
      <c r="C75" s="10" t="s">
        <v>33</v>
      </c>
      <c r="D75" s="11"/>
      <c r="E75" s="10" t="s">
        <v>34</v>
      </c>
      <c r="F75" s="10" t="s">
        <v>57</v>
      </c>
      <c r="G75" s="43" t="s">
        <v>4</v>
      </c>
      <c r="H75" s="43" t="s">
        <v>5</v>
      </c>
      <c r="I75" s="43" t="s">
        <v>6</v>
      </c>
      <c r="J75" s="43" t="s">
        <v>35</v>
      </c>
      <c r="K75" s="43" t="s">
        <v>8</v>
      </c>
      <c r="L75" s="43" t="s">
        <v>36</v>
      </c>
      <c r="M75" s="10" t="s">
        <v>10</v>
      </c>
      <c r="N75" s="114"/>
    </row>
    <row r="76" spans="1:1024" s="3" customFormat="1" ht="12.75" customHeight="1">
      <c r="A76" s="119"/>
      <c r="C76" s="128" t="s">
        <v>37</v>
      </c>
      <c r="D76" s="129" t="s">
        <v>38</v>
      </c>
      <c r="E76" s="130" t="s">
        <v>60</v>
      </c>
      <c r="F76" s="131">
        <v>1869829.333333333</v>
      </c>
      <c r="G76" s="30"/>
      <c r="H76" s="13"/>
      <c r="I76" s="13"/>
      <c r="J76" s="44"/>
      <c r="K76" s="45"/>
      <c r="L76" s="16" t="str">
        <f t="shared" ref="L76:L88" si="4">IF(OR(K76=15,K76=21),ROUND(J76*(1+(K76/100)),2),"vyplňte DPH")</f>
        <v>vyplňte DPH</v>
      </c>
      <c r="M76" s="18" t="e">
        <f>L76*F76</f>
        <v>#VALUE!</v>
      </c>
      <c r="N76" s="114"/>
      <c r="O76" s="7" t="s">
        <v>83</v>
      </c>
    </row>
    <row r="77" spans="1:1024" s="3" customFormat="1" ht="12.75" customHeight="1">
      <c r="A77" s="119"/>
      <c r="C77" s="50" t="s">
        <v>37</v>
      </c>
      <c r="D77" s="40" t="s">
        <v>38</v>
      </c>
      <c r="E77" s="62" t="s">
        <v>61</v>
      </c>
      <c r="F77" s="91">
        <v>112</v>
      </c>
      <c r="G77" s="30"/>
      <c r="H77" s="13"/>
      <c r="I77" s="13"/>
      <c r="J77" s="44"/>
      <c r="K77" s="45"/>
      <c r="L77" s="16" t="str">
        <f t="shared" si="4"/>
        <v>vyplňte DPH</v>
      </c>
      <c r="M77" s="18" t="e">
        <f t="shared" ref="M77:M96" si="5">L77*F77</f>
        <v>#VALUE!</v>
      </c>
      <c r="N77" s="114"/>
    </row>
    <row r="78" spans="1:1024" s="3" customFormat="1" ht="12.75" customHeight="1">
      <c r="A78" s="119"/>
      <c r="C78" s="50" t="s">
        <v>37</v>
      </c>
      <c r="D78" s="40" t="s">
        <v>38</v>
      </c>
      <c r="E78" s="62" t="s">
        <v>62</v>
      </c>
      <c r="F78" s="46">
        <v>6282.666666666667</v>
      </c>
      <c r="G78" s="30"/>
      <c r="H78" s="13"/>
      <c r="I78" s="13"/>
      <c r="J78" s="44"/>
      <c r="K78" s="45"/>
      <c r="L78" s="17" t="str">
        <f t="shared" si="4"/>
        <v>vyplňte DPH</v>
      </c>
      <c r="M78" s="18" t="e">
        <f t="shared" si="5"/>
        <v>#VALUE!</v>
      </c>
      <c r="N78" s="114"/>
    </row>
    <row r="79" spans="1:1024" s="3" customFormat="1" ht="12.75" customHeight="1">
      <c r="A79" s="119"/>
      <c r="C79" s="50" t="s">
        <v>59</v>
      </c>
      <c r="D79" s="40" t="s">
        <v>39</v>
      </c>
      <c r="E79" s="62" t="s">
        <v>63</v>
      </c>
      <c r="F79" s="46">
        <v>362.66666666666663</v>
      </c>
      <c r="G79" s="30"/>
      <c r="H79" s="13"/>
      <c r="I79" s="13"/>
      <c r="J79" s="44"/>
      <c r="K79" s="45"/>
      <c r="L79" s="17" t="str">
        <f t="shared" si="4"/>
        <v>vyplňte DPH</v>
      </c>
      <c r="M79" s="18" t="e">
        <f t="shared" si="5"/>
        <v>#VALUE!</v>
      </c>
      <c r="N79" s="114"/>
    </row>
    <row r="80" spans="1:1024" s="3" customFormat="1" ht="12.75" customHeight="1">
      <c r="A80" s="119"/>
      <c r="C80" s="64" t="s">
        <v>40</v>
      </c>
      <c r="D80" s="58" t="s">
        <v>41</v>
      </c>
      <c r="E80" s="62" t="s">
        <v>64</v>
      </c>
      <c r="F80" s="46">
        <v>2149.333333333333</v>
      </c>
      <c r="G80" s="30"/>
      <c r="H80" s="13"/>
      <c r="I80" s="13"/>
      <c r="J80" s="44"/>
      <c r="K80" s="45"/>
      <c r="L80" s="17" t="str">
        <f t="shared" si="4"/>
        <v>vyplňte DPH</v>
      </c>
      <c r="M80" s="18" t="e">
        <f t="shared" si="5"/>
        <v>#VALUE!</v>
      </c>
      <c r="N80" s="114"/>
    </row>
    <row r="81" spans="1:15" s="3" customFormat="1" ht="12.75" customHeight="1">
      <c r="A81" s="119"/>
      <c r="C81" s="65" t="s">
        <v>40</v>
      </c>
      <c r="D81" s="59" t="s">
        <v>41</v>
      </c>
      <c r="E81" s="62" t="s">
        <v>65</v>
      </c>
      <c r="F81" s="46">
        <v>195013.33333333355</v>
      </c>
      <c r="G81" s="30"/>
      <c r="H81" s="13"/>
      <c r="I81" s="13"/>
      <c r="J81" s="44"/>
      <c r="K81" s="45"/>
      <c r="L81" s="17" t="str">
        <f t="shared" si="4"/>
        <v>vyplňte DPH</v>
      </c>
      <c r="M81" s="18" t="e">
        <f t="shared" si="5"/>
        <v>#VALUE!</v>
      </c>
      <c r="N81" s="114"/>
    </row>
    <row r="82" spans="1:15" s="3" customFormat="1" ht="12.75" customHeight="1">
      <c r="A82" s="119"/>
      <c r="C82" s="64" t="s">
        <v>40</v>
      </c>
      <c r="D82" s="58" t="s">
        <v>41</v>
      </c>
      <c r="E82" s="62" t="s">
        <v>66</v>
      </c>
      <c r="F82" s="46">
        <v>1503.9999999999991</v>
      </c>
      <c r="G82" s="30"/>
      <c r="H82" s="13"/>
      <c r="I82" s="13"/>
      <c r="J82" s="44"/>
      <c r="K82" s="45"/>
      <c r="L82" s="17" t="str">
        <f t="shared" si="4"/>
        <v>vyplňte DPH</v>
      </c>
      <c r="M82" s="18" t="e">
        <f t="shared" si="5"/>
        <v>#VALUE!</v>
      </c>
      <c r="N82" s="114"/>
    </row>
    <row r="83" spans="1:15" s="3" customFormat="1" ht="12.75" customHeight="1">
      <c r="A83" s="119"/>
      <c r="C83" s="65" t="s">
        <v>42</v>
      </c>
      <c r="D83" s="59" t="s">
        <v>43</v>
      </c>
      <c r="E83" s="62" t="s">
        <v>67</v>
      </c>
      <c r="F83" s="46">
        <v>1599.9999999999998</v>
      </c>
      <c r="G83" s="30"/>
      <c r="H83" s="13"/>
      <c r="I83" s="13"/>
      <c r="J83" s="44"/>
      <c r="K83" s="45"/>
      <c r="L83" s="17" t="str">
        <f t="shared" si="4"/>
        <v>vyplňte DPH</v>
      </c>
      <c r="M83" s="18" t="e">
        <f t="shared" si="5"/>
        <v>#VALUE!</v>
      </c>
      <c r="N83" s="114"/>
    </row>
    <row r="84" spans="1:15" ht="15" customHeight="1">
      <c r="A84" s="119"/>
      <c r="C84" s="50" t="s">
        <v>42</v>
      </c>
      <c r="D84" s="40" t="s">
        <v>43</v>
      </c>
      <c r="E84" s="62" t="s">
        <v>68</v>
      </c>
      <c r="F84" s="46">
        <v>5104.0000000000009</v>
      </c>
      <c r="G84" s="30"/>
      <c r="H84" s="13"/>
      <c r="I84" s="13"/>
      <c r="J84" s="44"/>
      <c r="K84" s="45"/>
      <c r="L84" s="17" t="str">
        <f t="shared" si="4"/>
        <v>vyplňte DPH</v>
      </c>
      <c r="M84" s="18" t="e">
        <f t="shared" si="5"/>
        <v>#VALUE!</v>
      </c>
      <c r="N84" s="114"/>
    </row>
    <row r="85" spans="1:15" ht="15" customHeight="1">
      <c r="A85" s="119"/>
      <c r="C85" s="64" t="s">
        <v>42</v>
      </c>
      <c r="D85" s="58" t="s">
        <v>43</v>
      </c>
      <c r="E85" s="62" t="s">
        <v>69</v>
      </c>
      <c r="F85" s="46">
        <v>777712.00000000035</v>
      </c>
      <c r="G85" s="30"/>
      <c r="H85" s="13"/>
      <c r="I85" s="13"/>
      <c r="J85" s="44"/>
      <c r="K85" s="45"/>
      <c r="L85" s="17" t="str">
        <f t="shared" si="4"/>
        <v>vyplňte DPH</v>
      </c>
      <c r="M85" s="18" t="e">
        <f t="shared" si="5"/>
        <v>#VALUE!</v>
      </c>
      <c r="N85" s="114"/>
      <c r="O85" s="7" t="s">
        <v>83</v>
      </c>
    </row>
    <row r="86" spans="1:15" ht="15" customHeight="1">
      <c r="A86" s="119"/>
      <c r="C86" s="65" t="s">
        <v>42</v>
      </c>
      <c r="D86" s="59" t="s">
        <v>43</v>
      </c>
      <c r="E86" s="62" t="s">
        <v>70</v>
      </c>
      <c r="F86" s="46">
        <v>117.33333333333331</v>
      </c>
      <c r="G86" s="30"/>
      <c r="H86" s="13"/>
      <c r="I86" s="13"/>
      <c r="J86" s="44"/>
      <c r="K86" s="45"/>
      <c r="L86" s="17" t="str">
        <f t="shared" si="4"/>
        <v>vyplňte DPH</v>
      </c>
      <c r="M86" s="18" t="e">
        <f t="shared" si="5"/>
        <v>#VALUE!</v>
      </c>
      <c r="N86" s="114"/>
    </row>
    <row r="87" spans="1:15" ht="15" customHeight="1">
      <c r="A87" s="119"/>
      <c r="C87" s="50" t="s">
        <v>42</v>
      </c>
      <c r="D87" s="40" t="s">
        <v>43</v>
      </c>
      <c r="E87" s="62" t="s">
        <v>71</v>
      </c>
      <c r="F87" s="46">
        <v>213.33333333333334</v>
      </c>
      <c r="G87" s="30"/>
      <c r="H87" s="13"/>
      <c r="I87" s="13"/>
      <c r="J87" s="44"/>
      <c r="K87" s="45"/>
      <c r="L87" s="17" t="str">
        <f t="shared" si="4"/>
        <v>vyplňte DPH</v>
      </c>
      <c r="M87" s="18" t="e">
        <f t="shared" si="5"/>
        <v>#VALUE!</v>
      </c>
      <c r="N87" s="114"/>
    </row>
    <row r="88" spans="1:15" ht="15" customHeight="1">
      <c r="A88" s="119"/>
      <c r="C88" s="50" t="s">
        <v>44</v>
      </c>
      <c r="D88" s="40" t="s">
        <v>45</v>
      </c>
      <c r="E88" s="62" t="s">
        <v>72</v>
      </c>
      <c r="F88" s="46">
        <v>170021.33333333343</v>
      </c>
      <c r="G88" s="30"/>
      <c r="H88" s="13"/>
      <c r="I88" s="13"/>
      <c r="J88" s="44"/>
      <c r="K88" s="45"/>
      <c r="L88" s="17" t="str">
        <f t="shared" si="4"/>
        <v>vyplňte DPH</v>
      </c>
      <c r="M88" s="18" t="e">
        <f t="shared" si="5"/>
        <v>#VALUE!</v>
      </c>
      <c r="N88" s="114"/>
    </row>
    <row r="89" spans="1:15" ht="15" customHeight="1">
      <c r="A89" s="119"/>
      <c r="C89" s="1" t="s">
        <v>44</v>
      </c>
      <c r="D89" s="31" t="s">
        <v>45</v>
      </c>
      <c r="E89" s="12" t="s">
        <v>73</v>
      </c>
      <c r="F89" s="46">
        <v>132010.6666666666</v>
      </c>
      <c r="G89" s="30"/>
      <c r="H89" s="13"/>
      <c r="I89" s="13"/>
      <c r="J89" s="44"/>
      <c r="K89" s="45"/>
      <c r="L89" s="17" t="str">
        <f t="shared" ref="L89:L93" si="6">IF(OR(K89=15,K89=21),ROUND(J89*(1+(K89/100)),2),"vyplňte DPH")</f>
        <v>vyplňte DPH</v>
      </c>
      <c r="M89" s="18" t="e">
        <f t="shared" si="5"/>
        <v>#VALUE!</v>
      </c>
      <c r="N89" s="114"/>
    </row>
    <row r="90" spans="1:15" ht="15" customHeight="1">
      <c r="A90" s="119"/>
      <c r="C90" s="1" t="s">
        <v>46</v>
      </c>
      <c r="D90" s="31" t="s">
        <v>47</v>
      </c>
      <c r="E90" s="12" t="s">
        <v>74</v>
      </c>
      <c r="F90" s="46">
        <v>15216</v>
      </c>
      <c r="G90" s="30"/>
      <c r="H90" s="13"/>
      <c r="I90" s="13"/>
      <c r="J90" s="44"/>
      <c r="K90" s="45"/>
      <c r="L90" s="17" t="str">
        <f t="shared" si="6"/>
        <v>vyplňte DPH</v>
      </c>
      <c r="M90" s="18" t="e">
        <f t="shared" si="5"/>
        <v>#VALUE!</v>
      </c>
      <c r="N90" s="114"/>
    </row>
    <row r="91" spans="1:15" ht="15" customHeight="1">
      <c r="A91" s="119"/>
      <c r="C91" s="1" t="s">
        <v>46</v>
      </c>
      <c r="D91" s="31" t="s">
        <v>47</v>
      </c>
      <c r="E91" s="12" t="s">
        <v>75</v>
      </c>
      <c r="F91" s="46">
        <v>90.666666666666671</v>
      </c>
      <c r="G91" s="30"/>
      <c r="H91" s="13"/>
      <c r="I91" s="13"/>
      <c r="J91" s="44"/>
      <c r="K91" s="45"/>
      <c r="L91" s="17" t="str">
        <f t="shared" si="6"/>
        <v>vyplňte DPH</v>
      </c>
      <c r="M91" s="18" t="e">
        <f t="shared" si="5"/>
        <v>#VALUE!</v>
      </c>
      <c r="N91" s="114"/>
    </row>
    <row r="92" spans="1:15" ht="15" customHeight="1">
      <c r="A92" s="119"/>
      <c r="C92" s="1" t="s">
        <v>48</v>
      </c>
      <c r="D92" s="31" t="s">
        <v>49</v>
      </c>
      <c r="E92" s="12" t="s">
        <v>76</v>
      </c>
      <c r="F92" s="46">
        <v>2229.3333333333339</v>
      </c>
      <c r="G92" s="30"/>
      <c r="H92" s="13"/>
      <c r="I92" s="13"/>
      <c r="J92" s="44"/>
      <c r="K92" s="45"/>
      <c r="L92" s="17" t="str">
        <f t="shared" si="6"/>
        <v>vyplňte DPH</v>
      </c>
      <c r="M92" s="18" t="e">
        <f t="shared" si="5"/>
        <v>#VALUE!</v>
      </c>
      <c r="N92" s="114"/>
    </row>
    <row r="93" spans="1:15" ht="15" customHeight="1">
      <c r="A93" s="119"/>
      <c r="B93" s="29"/>
      <c r="C93" s="1" t="s">
        <v>50</v>
      </c>
      <c r="D93" s="31" t="s">
        <v>51</v>
      </c>
      <c r="E93" s="12" t="s">
        <v>77</v>
      </c>
      <c r="F93" s="46">
        <v>36586.666666666642</v>
      </c>
      <c r="G93" s="30"/>
      <c r="H93" s="13"/>
      <c r="I93" s="13"/>
      <c r="J93" s="44"/>
      <c r="K93" s="45"/>
      <c r="L93" s="17" t="str">
        <f t="shared" si="6"/>
        <v>vyplňte DPH</v>
      </c>
      <c r="M93" s="18" t="e">
        <f t="shared" si="5"/>
        <v>#VALUE!</v>
      </c>
      <c r="N93" s="114"/>
    </row>
    <row r="94" spans="1:15">
      <c r="A94" s="119"/>
      <c r="B94" s="29"/>
      <c r="C94" s="66" t="s">
        <v>50</v>
      </c>
      <c r="D94" s="56" t="s">
        <v>51</v>
      </c>
      <c r="E94" s="12" t="s">
        <v>78</v>
      </c>
      <c r="F94" s="57">
        <v>159023.99999999994</v>
      </c>
      <c r="G94" s="60"/>
      <c r="H94" s="13"/>
      <c r="I94" s="13"/>
      <c r="J94" s="44"/>
      <c r="K94" s="45"/>
      <c r="L94" s="17" t="str">
        <f t="shared" ref="L94:L96" si="7">IF(OR(K94=15,K94=21),ROUND(J94*(1+(K94/100)),2),"vyplňte DPH")</f>
        <v>vyplňte DPH</v>
      </c>
      <c r="M94" s="18" t="e">
        <f t="shared" si="5"/>
        <v>#VALUE!</v>
      </c>
      <c r="N94" s="114"/>
    </row>
    <row r="95" spans="1:15" ht="15.75">
      <c r="A95" s="119"/>
      <c r="B95" s="29"/>
      <c r="C95" s="66" t="s">
        <v>52</v>
      </c>
      <c r="D95" s="56" t="s">
        <v>53</v>
      </c>
      <c r="E95" s="12" t="s">
        <v>79</v>
      </c>
      <c r="F95" s="57">
        <v>1967.9999999999998</v>
      </c>
      <c r="G95" s="61"/>
      <c r="H95" s="13"/>
      <c r="I95" s="13"/>
      <c r="J95" s="44"/>
      <c r="K95" s="45"/>
      <c r="L95" s="17" t="str">
        <f t="shared" si="7"/>
        <v>vyplňte DPH</v>
      </c>
      <c r="M95" s="18" t="e">
        <f t="shared" si="5"/>
        <v>#VALUE!</v>
      </c>
      <c r="N95" s="114"/>
    </row>
    <row r="96" spans="1:15">
      <c r="A96" s="119"/>
      <c r="C96" s="66" t="s">
        <v>54</v>
      </c>
      <c r="D96" s="56" t="s">
        <v>55</v>
      </c>
      <c r="E96" s="12" t="s">
        <v>80</v>
      </c>
      <c r="F96" s="57">
        <v>2570.666666666667</v>
      </c>
      <c r="G96" s="60"/>
      <c r="H96" s="13"/>
      <c r="I96" s="13"/>
      <c r="J96" s="44"/>
      <c r="K96" s="45"/>
      <c r="L96" s="17" t="str">
        <f t="shared" si="7"/>
        <v>vyplňte DPH</v>
      </c>
      <c r="M96" s="18" t="e">
        <f t="shared" si="5"/>
        <v>#VALUE!</v>
      </c>
      <c r="N96" s="114"/>
    </row>
    <row r="97" spans="1:20">
      <c r="F97" s="23"/>
      <c r="G97" s="21"/>
      <c r="H97" s="22"/>
      <c r="I97" s="22"/>
      <c r="J97" s="22"/>
      <c r="K97" s="19"/>
      <c r="L97" s="3"/>
    </row>
    <row r="98" spans="1:20">
      <c r="B98" s="29"/>
      <c r="C98" s="19"/>
      <c r="D98" s="20"/>
      <c r="E98" s="21"/>
      <c r="F98" s="21"/>
      <c r="G98" s="101"/>
      <c r="H98" s="22"/>
      <c r="I98" s="22"/>
      <c r="J98" s="22"/>
      <c r="K98" s="19"/>
      <c r="M98" s="113" t="e">
        <f>SUM(M76:M96)</f>
        <v>#VALUE!</v>
      </c>
    </row>
    <row r="100" spans="1:20" s="49" customFormat="1">
      <c r="A100" s="47"/>
      <c r="B100" s="48"/>
      <c r="C100" s="48"/>
      <c r="D100" s="48"/>
      <c r="E100" s="48"/>
      <c r="F100" s="48"/>
      <c r="O100" s="3"/>
      <c r="P100" s="3"/>
      <c r="Q100" s="3"/>
      <c r="R100" s="3"/>
      <c r="S100" s="3"/>
      <c r="T100" s="3"/>
    </row>
    <row r="101" spans="1:20" ht="12.75">
      <c r="A101" s="29" t="s">
        <v>101</v>
      </c>
    </row>
    <row r="1048361" ht="12.75" customHeight="1"/>
    <row r="1048362" ht="12.75" customHeight="1"/>
    <row r="1048363" ht="12.75" customHeight="1"/>
    <row r="1048364" ht="12.75" customHeight="1"/>
    <row r="1048365" ht="12.75" customHeight="1"/>
    <row r="1048366" ht="12.75" customHeight="1"/>
    <row r="1048367" ht="12.75" customHeight="1"/>
    <row r="1048368" ht="12.75" customHeight="1"/>
    <row r="1048369" ht="12.75" customHeight="1"/>
    <row r="1048370" ht="12.75" customHeight="1"/>
    <row r="1048371" ht="12.75" customHeight="1"/>
  </sheetData>
  <mergeCells count="15">
    <mergeCell ref="N74:N96"/>
    <mergeCell ref="A1:M1"/>
    <mergeCell ref="A19:A27"/>
    <mergeCell ref="A6:A10"/>
    <mergeCell ref="A42:A70"/>
    <mergeCell ref="A75:A96"/>
    <mergeCell ref="I4:J4"/>
    <mergeCell ref="I73:J73"/>
    <mergeCell ref="B42:M42"/>
    <mergeCell ref="N54:N56"/>
    <mergeCell ref="N42:N48"/>
    <mergeCell ref="N5:N10"/>
    <mergeCell ref="N18:N20"/>
    <mergeCell ref="N24:N26"/>
    <mergeCell ref="N61:N65"/>
  </mergeCells>
  <pageMargins left="0.82677165354330717" right="0.86614173228346458" top="0.75" bottom="0.98425196850393704" header="0.28999999999999998" footer="0.51181102362204722"/>
  <pageSetup paperSize="9" scale="78" firstPageNumber="0" orientation="landscape" horizontalDpi="300" verticalDpi="300" r:id="rId1"/>
  <headerFooter>
    <oddFooter>&amp;CStrana &amp;P+18 (celkem 21)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defaultColWidth="8.85546875" defaultRowHeight="12.75"/>
  <cols>
    <col min="1" max="1" width="115" customWidth="1"/>
    <col min="2" max="1025" width="8.42578125" customWidth="1"/>
  </cols>
  <sheetData>
    <row r="2" spans="1:1" ht="409.5">
      <c r="A2" s="51" t="s">
        <v>56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Stříkačky, jehly </vt:lpstr>
      <vt:lpstr>List1</vt:lpstr>
    </vt:vector>
  </TitlesOfParts>
  <Company>Fakultní nemocnice Plzeň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</dc:creator>
  <cp:lastModifiedBy>Uživatel systému Windows</cp:lastModifiedBy>
  <cp:revision>8</cp:revision>
  <cp:lastPrinted>2019-02-01T12:25:38Z</cp:lastPrinted>
  <dcterms:created xsi:type="dcterms:W3CDTF">2008-04-24T06:24:03Z</dcterms:created>
  <dcterms:modified xsi:type="dcterms:W3CDTF">2019-02-01T12:52:32Z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Fakultní nemocnice Plzeň</vt:lpwstr>
  </property>
  <property fmtid="{D5CDD505-2E9C-101B-9397-08002B2CF9AE}" pid="4" name="DocSecurity">
    <vt:i4>0</vt:i4>
  </property>
  <property fmtid="{D5CDD505-2E9C-101B-9397-08002B2CF9AE}" pid="5" name="HyperlinksChanged">
    <vt:bool>true</vt:bool>
  </property>
  <property fmtid="{D5CDD505-2E9C-101B-9397-08002B2CF9AE}" pid="6" name="LinksUpToDate">
    <vt:bool>true</vt:bool>
  </property>
  <property fmtid="{D5CDD505-2E9C-101B-9397-08002B2CF9AE}" pid="7" name="ScaleCrop">
    <vt:bool>true</vt:bool>
  </property>
  <property fmtid="{D5CDD505-2E9C-101B-9397-08002B2CF9AE}" pid="8" name="ShareDoc">
    <vt:bool>true</vt:bool>
  </property>
</Properties>
</file>