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hidePivotFieldList="1" defaultThemeVersion="124226"/>
  <xr:revisionPtr revIDLastSave="0" documentId="13_ncr:1_{9F7B453A-14B8-464B-A8D4-01E1C21F752F}" xr6:coauthVersionLast="36" xr6:coauthVersionMax="36" xr10:uidLastSave="{00000000-0000-0000-0000-000000000000}"/>
  <bookViews>
    <workbookView xWindow="0" yWindow="0" windowWidth="22065" windowHeight="10770" tabRatio="766" xr2:uid="{00000000-000D-0000-FFFF-FFFF00000000}"/>
  </bookViews>
  <sheets>
    <sheet name="NemCB" sheetId="39" r:id="rId1"/>
    <sheet name="NemCK" sheetId="37" r:id="rId2"/>
    <sheet name="NemJH" sheetId="35" r:id="rId3"/>
    <sheet name="NemPI" sheetId="34" r:id="rId4"/>
    <sheet name="NemPT" sheetId="33" r:id="rId5"/>
    <sheet name="NemST" sheetId="32" r:id="rId6"/>
    <sheet name="NemTA" sheetId="31" r:id="rId7"/>
  </sheets>
  <definedNames>
    <definedName name="_xlnm.Print_Area" localSheetId="2">NemJH!$A$1:$N$41</definedName>
  </definedNames>
  <calcPr calcId="191029"/>
</workbook>
</file>

<file path=xl/calcChain.xml><?xml version="1.0" encoding="utf-8"?>
<calcChain xmlns="http://schemas.openxmlformats.org/spreadsheetml/2006/main">
  <c r="K8" i="32" l="1"/>
  <c r="K25" i="39" l="1"/>
  <c r="L25" i="39" s="1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26" i="39" l="1"/>
  <c r="K20" i="31"/>
  <c r="K35" i="32"/>
  <c r="K21" i="33"/>
  <c r="K33" i="34"/>
  <c r="K29" i="37"/>
  <c r="K29" i="35"/>
  <c r="L7" i="39" l="1"/>
  <c r="K26" i="31" l="1"/>
  <c r="K25" i="31"/>
  <c r="K10" i="34" l="1"/>
  <c r="K40" i="32" l="1"/>
  <c r="K39" i="32"/>
  <c r="L40" i="32"/>
  <c r="L39" i="32"/>
  <c r="L35" i="32"/>
  <c r="K31" i="32"/>
  <c r="L31" i="32" s="1"/>
  <c r="K30" i="32"/>
  <c r="L30" i="32" s="1"/>
  <c r="K25" i="32"/>
  <c r="L25" i="32" s="1"/>
  <c r="K21" i="32"/>
  <c r="L21" i="32" s="1"/>
  <c r="K20" i="32"/>
  <c r="L20" i="32" s="1"/>
  <c r="K19" i="32"/>
  <c r="L19" i="32" s="1"/>
  <c r="K18" i="32"/>
  <c r="L18" i="32" s="1"/>
  <c r="K17" i="32"/>
  <c r="L17" i="32" s="1"/>
  <c r="K16" i="32"/>
  <c r="L16" i="32" s="1"/>
  <c r="K15" i="32"/>
  <c r="L15" i="32" s="1"/>
  <c r="K14" i="32"/>
  <c r="L14" i="32" s="1"/>
  <c r="K13" i="32"/>
  <c r="L13" i="32" s="1"/>
  <c r="K12" i="32"/>
  <c r="L12" i="32" s="1"/>
  <c r="K11" i="32"/>
  <c r="L11" i="32" s="1"/>
  <c r="K10" i="32"/>
  <c r="L10" i="32" s="1"/>
  <c r="K9" i="32"/>
  <c r="L9" i="32" s="1"/>
  <c r="L8" i="32"/>
  <c r="K7" i="32"/>
  <c r="L41" i="32" l="1"/>
  <c r="K26" i="32"/>
  <c r="L7" i="32"/>
  <c r="L26" i="32" s="1"/>
  <c r="K41" i="32"/>
  <c r="L43" i="32" l="1"/>
  <c r="K43" i="32"/>
  <c r="K22" i="34"/>
  <c r="L22" i="34" s="1"/>
  <c r="K21" i="34"/>
  <c r="L21" i="34" s="1"/>
  <c r="K23" i="34"/>
  <c r="L23" i="34" s="1"/>
  <c r="K28" i="34"/>
  <c r="L28" i="34" s="1"/>
  <c r="K29" i="34"/>
  <c r="L29" i="34" s="1"/>
  <c r="L33" i="34"/>
  <c r="K37" i="34"/>
  <c r="L37" i="34"/>
  <c r="K38" i="34"/>
  <c r="L38" i="34"/>
  <c r="K25" i="33" l="1"/>
  <c r="K34" i="35"/>
  <c r="K33" i="35"/>
  <c r="K34" i="37"/>
  <c r="K33" i="37"/>
  <c r="L33" i="37" s="1"/>
  <c r="K40" i="39"/>
  <c r="K39" i="39"/>
  <c r="L20" i="31" l="1"/>
  <c r="K19" i="31"/>
  <c r="L19" i="31" s="1"/>
  <c r="K17" i="33"/>
  <c r="L17" i="33" s="1"/>
  <c r="K16" i="33"/>
  <c r="L16" i="33" s="1"/>
  <c r="K25" i="35"/>
  <c r="L25" i="35" s="1"/>
  <c r="K24" i="35"/>
  <c r="L24" i="35" s="1"/>
  <c r="K24" i="37"/>
  <c r="L24" i="37" s="1"/>
  <c r="K25" i="37"/>
  <c r="L25" i="37" s="1"/>
  <c r="K30" i="39"/>
  <c r="L30" i="39" s="1"/>
  <c r="K35" i="39" l="1"/>
  <c r="L40" i="39" l="1"/>
  <c r="L39" i="39"/>
  <c r="L35" i="39"/>
  <c r="K31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K41" i="39" l="1"/>
  <c r="L31" i="39"/>
  <c r="L41" i="39" s="1"/>
  <c r="L26" i="39"/>
  <c r="K43" i="39" l="1"/>
  <c r="L43" i="39"/>
  <c r="L34" i="37"/>
  <c r="L29" i="37"/>
  <c r="L34" i="35"/>
  <c r="L33" i="35"/>
  <c r="L29" i="35"/>
  <c r="K8" i="35"/>
  <c r="L8" i="35" s="1"/>
  <c r="K9" i="35"/>
  <c r="L9" i="35" s="1"/>
  <c r="K10" i="35"/>
  <c r="L10" i="35" s="1"/>
  <c r="K11" i="35"/>
  <c r="L11" i="35" s="1"/>
  <c r="K12" i="35"/>
  <c r="L12" i="35" s="1"/>
  <c r="K13" i="35"/>
  <c r="L13" i="35" s="1"/>
  <c r="K14" i="35"/>
  <c r="L14" i="35" s="1"/>
  <c r="K15" i="35"/>
  <c r="L15" i="35" s="1"/>
  <c r="K16" i="35"/>
  <c r="L16" i="35" s="1"/>
  <c r="K17" i="35"/>
  <c r="L17" i="35" s="1"/>
  <c r="K18" i="35"/>
  <c r="L18" i="35" s="1"/>
  <c r="K7" i="35"/>
  <c r="L7" i="35" s="1"/>
  <c r="K8" i="34"/>
  <c r="L8" i="34" s="1"/>
  <c r="K9" i="34"/>
  <c r="L9" i="34" s="1"/>
  <c r="L10" i="34"/>
  <c r="K11" i="34"/>
  <c r="L11" i="34" s="1"/>
  <c r="K12" i="34"/>
  <c r="L12" i="34" s="1"/>
  <c r="K13" i="34"/>
  <c r="L13" i="34" s="1"/>
  <c r="K14" i="34"/>
  <c r="L14" i="34" s="1"/>
  <c r="K15" i="34"/>
  <c r="L15" i="34" s="1"/>
  <c r="K16" i="34"/>
  <c r="L16" i="34" s="1"/>
  <c r="K17" i="34"/>
  <c r="L17" i="34" s="1"/>
  <c r="K18" i="34"/>
  <c r="L18" i="34" s="1"/>
  <c r="K19" i="34"/>
  <c r="L19" i="34" s="1"/>
  <c r="K20" i="34"/>
  <c r="L20" i="34" s="1"/>
  <c r="K7" i="34"/>
  <c r="L25" i="33"/>
  <c r="L21" i="33"/>
  <c r="L26" i="31"/>
  <c r="L25" i="31"/>
  <c r="K10" i="31"/>
  <c r="L10" i="31" s="1"/>
  <c r="K9" i="31"/>
  <c r="L9" i="31" s="1"/>
  <c r="K7" i="31"/>
  <c r="L7" i="31" s="1"/>
  <c r="K7" i="33"/>
  <c r="L7" i="33" s="1"/>
  <c r="K12" i="37"/>
  <c r="L12" i="37" s="1"/>
  <c r="K7" i="37"/>
  <c r="L7" i="37" s="1"/>
  <c r="L7" i="34" l="1"/>
  <c r="L24" i="34" s="1"/>
  <c r="K24" i="34"/>
  <c r="L35" i="37"/>
  <c r="K35" i="37"/>
  <c r="K35" i="35"/>
  <c r="L35" i="35"/>
  <c r="L19" i="35"/>
  <c r="K19" i="35"/>
  <c r="K39" i="34"/>
  <c r="L39" i="34"/>
  <c r="L26" i="33"/>
  <c r="K26" i="33"/>
  <c r="L27" i="31"/>
  <c r="L37" i="35" l="1"/>
  <c r="K37" i="35"/>
  <c r="L41" i="34"/>
  <c r="K41" i="34"/>
  <c r="K27" i="31"/>
  <c r="K14" i="31" l="1"/>
  <c r="L14" i="31" s="1"/>
  <c r="K13" i="31"/>
  <c r="L13" i="31" s="1"/>
  <c r="K12" i="31"/>
  <c r="L12" i="31" s="1"/>
  <c r="K8" i="31"/>
  <c r="K11" i="31"/>
  <c r="L11" i="31" s="1"/>
  <c r="K10" i="33"/>
  <c r="L10" i="33" s="1"/>
  <c r="K9" i="33"/>
  <c r="L9" i="33" s="1"/>
  <c r="K8" i="33"/>
  <c r="K8" i="37"/>
  <c r="K18" i="37"/>
  <c r="L18" i="37" s="1"/>
  <c r="K19" i="37"/>
  <c r="L19" i="37" s="1"/>
  <c r="K17" i="37"/>
  <c r="L17" i="37" s="1"/>
  <c r="K16" i="37"/>
  <c r="L16" i="37" s="1"/>
  <c r="K15" i="37"/>
  <c r="L15" i="37" s="1"/>
  <c r="K14" i="37"/>
  <c r="L14" i="37" s="1"/>
  <c r="K11" i="37"/>
  <c r="L11" i="37" s="1"/>
  <c r="K9" i="37"/>
  <c r="L9" i="37" s="1"/>
  <c r="K10" i="37"/>
  <c r="L10" i="37" s="1"/>
  <c r="K13" i="37"/>
  <c r="L13" i="37" s="1"/>
  <c r="L8" i="31" l="1"/>
  <c r="L15" i="31" s="1"/>
  <c r="L29" i="31" s="1"/>
  <c r="K15" i="31"/>
  <c r="K29" i="31" s="1"/>
  <c r="L8" i="37"/>
  <c r="L20" i="37" s="1"/>
  <c r="L37" i="37" s="1"/>
  <c r="K20" i="37"/>
  <c r="K37" i="37" s="1"/>
  <c r="L8" i="33"/>
  <c r="L11" i="33" s="1"/>
  <c r="L28" i="33" s="1"/>
  <c r="K11" i="33"/>
  <c r="K28" i="33" s="1"/>
</calcChain>
</file>

<file path=xl/sharedStrings.xml><?xml version="1.0" encoding="utf-8"?>
<sst xmlns="http://schemas.openxmlformats.org/spreadsheetml/2006/main" count="678" uniqueCount="150">
  <si>
    <t>kg</t>
  </si>
  <si>
    <t>Sjednocený název</t>
  </si>
  <si>
    <t>Acetylen čistý</t>
  </si>
  <si>
    <t>Kyslík medicinální plynný</t>
  </si>
  <si>
    <t>Kyslík medicinální kapalný</t>
  </si>
  <si>
    <t>Oxid uhličitý medicinální</t>
  </si>
  <si>
    <t>Oxid uhličitý potravinářský</t>
  </si>
  <si>
    <t>Vzduch medicinální syntetický</t>
  </si>
  <si>
    <t>soutěžené jednotky</t>
  </si>
  <si>
    <t>Vodní objem lahve (litry)</t>
  </si>
  <si>
    <t>m3</t>
  </si>
  <si>
    <t>Obsah v lahvi (m3)</t>
  </si>
  <si>
    <t>Obsah v lahvi (kg)</t>
  </si>
  <si>
    <t>27-30</t>
  </si>
  <si>
    <t>40-50</t>
  </si>
  <si>
    <t>Argon technický (vhodný pro laboratorní účely, např.plynový chromatograf)</t>
  </si>
  <si>
    <t xml:space="preserve"> 0,3 až 0,4</t>
  </si>
  <si>
    <t xml:space="preserve"> 150 až 200</t>
  </si>
  <si>
    <t>Plnící tlak (barů)</t>
  </si>
  <si>
    <t xml:space="preserve"> 1,6 až 2,2</t>
  </si>
  <si>
    <t xml:space="preserve"> 30 až 37,5</t>
  </si>
  <si>
    <t xml:space="preserve"> 40 až 50</t>
  </si>
  <si>
    <t xml:space="preserve"> 27 až 30</t>
  </si>
  <si>
    <t>Dusík technický</t>
  </si>
  <si>
    <t>Technické údaje lahví</t>
  </si>
  <si>
    <t>Sjednocený název - médium</t>
  </si>
  <si>
    <t>soutěžené jednotky média</t>
  </si>
  <si>
    <t>Nabídková cena celkem bez DPH</t>
  </si>
  <si>
    <t>Oxid dusný medicinální (velký)</t>
  </si>
  <si>
    <t>Oxid dusný medicinální (malý)</t>
  </si>
  <si>
    <t>Oxid uhličitý medicinální (velký)</t>
  </si>
  <si>
    <t xml:space="preserve"> -</t>
  </si>
  <si>
    <t>Kyslík technický plynný (velký)</t>
  </si>
  <si>
    <t>Propan-butan (velký)</t>
  </si>
  <si>
    <t>POZNÁMKA :</t>
  </si>
  <si>
    <t>Obchodní název nabízené láhve příslušného média;  množství média v láhvi; ev.plnící tlak</t>
  </si>
  <si>
    <t>Kč / závoz</t>
  </si>
  <si>
    <t>Zásobníky na kapalný medicinální kyslík jsou ve vlastnictví nemocnice</t>
  </si>
  <si>
    <t>Poznámka</t>
  </si>
  <si>
    <t>jednotka=jeden závoz</t>
  </si>
  <si>
    <t>Směs plynů (10%vodík, 10%oxid uhličitý, 80%dusík)</t>
  </si>
  <si>
    <t>Kyslík technický (průmyslový) plynný</t>
  </si>
  <si>
    <t>litry</t>
  </si>
  <si>
    <t>Směs medicinálního kyslíku a oxidu dusného (typu ENTONOX)</t>
  </si>
  <si>
    <t>Kyslík medicinální plynný (láhev s integrovaným redukčním ventilem)</t>
  </si>
  <si>
    <t xml:space="preserve">Kyslík medicinální plynný </t>
  </si>
  <si>
    <t>Kyslík technický plynný</t>
  </si>
  <si>
    <t>Oxid uhličitý technický</t>
  </si>
  <si>
    <t>Oxid dusný medicinální</t>
  </si>
  <si>
    <t>Propan-butan</t>
  </si>
  <si>
    <t>Oxid uhličitý lékařský pro laparo přístroje</t>
  </si>
  <si>
    <t>Oxid uhličitý kapalný technický</t>
  </si>
  <si>
    <t>Směs medicinálního kyslíku (50%) a oxidu dusného (50%)</t>
  </si>
  <si>
    <t xml:space="preserve">Jestliže dodavatel nedisponuje poptávanou velikostí láhve, uvede náhradu, která je nejblíže poptávané velikosti dle vodního objemu láhve. </t>
  </si>
  <si>
    <t>Nabídková cena celkem vč DPH</t>
  </si>
  <si>
    <t>průměrný počet lahví denně</t>
  </si>
  <si>
    <t>ks</t>
  </si>
  <si>
    <t>Nájem za technické a potravinářské lahve - průměrný denní počet s tolerancí (+/-) 10%</t>
  </si>
  <si>
    <t>celkový počet zásobníků</t>
  </si>
  <si>
    <t>zásobníky včetně příslušenství</t>
  </si>
  <si>
    <t>Dusík Premier; čistota 99,5%</t>
  </si>
  <si>
    <t>Argon medicínský; čistota &gt;99,995%</t>
  </si>
  <si>
    <t>Kyslík medicinální plynný(láhev s integrovaným redukčním ventilem)</t>
  </si>
  <si>
    <t>Směs plynů 0,3% CO_0,3% CH4_20,9% O2_78,5% N2</t>
  </si>
  <si>
    <t>Směs plynů 12,5% CO_5% H_82,5% N2</t>
  </si>
  <si>
    <t>měsíční nájem za všechny zásobníky; 10.000 litrů</t>
  </si>
  <si>
    <t>Veškeré rozvody medicinálních plynů nemocnice jsou koncipovány na provozní tlak 200Bar</t>
  </si>
  <si>
    <t>Směs plynů X10A_20,9% KYSLÍK, 0,3% OXID UHELNATÝ, 0,3% METHAN, V DUSÍK.HLINÍK LÁHEV 2,3 kg</t>
  </si>
  <si>
    <t>Směs plynů X10S_5% VODÍK, 5% OXID UHLIČITÝ, V DUSÍK.OCEL LÁHEV - 2,2 kg</t>
  </si>
  <si>
    <t xml:space="preserve"> 40 -50</t>
  </si>
  <si>
    <t>Oxid uhličitý medicinální (pharma)</t>
  </si>
  <si>
    <t>Kalibrační plyn LABLINE(CO2 -10 % + H2 - 10 % + N2 - 80 %)</t>
  </si>
  <si>
    <t>Požadavek na dlouhodobý pronájem  TL (bez kombinovaného redukčního ventilu)</t>
  </si>
  <si>
    <t xml:space="preserve">celkem tlakových lahví </t>
  </si>
  <si>
    <t>- Oxid dusný medicinální láhev 50litrů/37,5kg</t>
  </si>
  <si>
    <t>- Oxid dusný medicinální láhev 10litrů/7,5kg</t>
  </si>
  <si>
    <t>- O2 láhev 2litry/15 - 20MPa</t>
  </si>
  <si>
    <t>- O2 láhev 10litrů/15 - 20MPa</t>
  </si>
  <si>
    <t>- O2 láhev 50litrů/15 - 20MPa</t>
  </si>
  <si>
    <t>- OXID UHLIČITÝ MED. láhev 50litrů/37,5kg (Pharma)</t>
  </si>
  <si>
    <t>- OXID UHLIČITÝ MED. láhev 27litrů/20kg (Pharma)</t>
  </si>
  <si>
    <t>- Vzduch stlačený MED.  láhev 50litrů/20MPa (N2-79%  + O2-21 %)</t>
  </si>
  <si>
    <t>- Kalibrační plyn LABLINE 50litry/15MPa  (CO2 -10 % + H2 - 10 % + N2 - 80 %)</t>
  </si>
  <si>
    <t>- O2 technický láhev 50litrů/20MPa</t>
  </si>
  <si>
    <t>- Acetylen láhev 50litrů/</t>
  </si>
  <si>
    <t>Požadavky na zásobníky:</t>
  </si>
  <si>
    <t>zásobníky na kapalný kyslík /v nájmu 6 000 + 10 000 litrů/</t>
  </si>
  <si>
    <t>atmosferický odpařovač (min. kapacita odběru 89Nm3/h)</t>
  </si>
  <si>
    <t>telemetrické zařízení s výstupem pro objednavatele</t>
  </si>
  <si>
    <t>Požadavky na dodávky:</t>
  </si>
  <si>
    <t>TL</t>
  </si>
  <si>
    <t>- 24 hod. po odeslání  objednávky</t>
  </si>
  <si>
    <t>- naskladnění - pouze v pracovní dny 7 - 15.30 hod.</t>
  </si>
  <si>
    <t>- doprava dodávkovým vozem do 3,5t</t>
  </si>
  <si>
    <t>kapalina</t>
  </si>
  <si>
    <t>- 24 hod. po odeslání objednávky</t>
  </si>
  <si>
    <t>- naskladnění - 24/7/365</t>
  </si>
  <si>
    <t>- doprava cisternou s vlasním kompresorem</t>
  </si>
  <si>
    <t>měsíční nájem za všechny zásobníky: 2 ks (1ks-10.000 litrů; 1ks-6.000 litrů)</t>
  </si>
  <si>
    <t>měsíční nájem za všechny zásobníky: 2 ks; 10.008 litrů</t>
  </si>
  <si>
    <t xml:space="preserve">Oxid uhličitý medicinální / 7,5kg /  </t>
  </si>
  <si>
    <t xml:space="preserve">Dusík kapalný 5.0 </t>
  </si>
  <si>
    <t xml:space="preserve">PR OXID UHLIČITÝ Medicinální - X27S 20kg  </t>
  </si>
  <si>
    <t>měsíční nájem za všechny zásobníky; 2ks( 32.000 litrů);                1ks (6.000 litrů)</t>
  </si>
  <si>
    <t>Příloha č. 3 Specifikace dodávek - ceník</t>
  </si>
  <si>
    <t>předpokládané množství lahví za 48 měsíců</t>
  </si>
  <si>
    <t>soutěžené množství média na 48 měsíců</t>
  </si>
  <si>
    <t>Nabídková cena celkem v Kč za 48 měsíců bez DPH</t>
  </si>
  <si>
    <t>Nabídková cena celkem za 48 měsíců v Kč vč DPH</t>
  </si>
  <si>
    <t>Nájem zásobníků kapalného medicinálního kyslíku za 48 měsíců - počet zásobníků; celková kapacita zásobníků</t>
  </si>
  <si>
    <t>NABÍDKOVÁ CENA CELKEM za ČÁST VZ - Nemocnice České Budějovice, a.s. (dodávky MÉDIÍ, DOPRAVNÉ a NÁJEMNÉ za 48 měsíců)</t>
  </si>
  <si>
    <t>CELKEM za MÉDIA za dodávky za 48 měsíců</t>
  </si>
  <si>
    <t>Doprava lahví (vč.všech souvisejících nákladů) - počet závozů / 48 měsíců</t>
  </si>
  <si>
    <t xml:space="preserve">CELKEM za DOPRAVNÉ a NÁJEMNÉ za 48 měsíců </t>
  </si>
  <si>
    <t>Doprava cisterny (vč.všech souvisejících nákladů) - cena závozu za 1 kg kyslíku med. kapalného</t>
  </si>
  <si>
    <t xml:space="preserve">Celkový počet </t>
  </si>
  <si>
    <t>Kč / závozu za kg</t>
  </si>
  <si>
    <t>jednotka= kg /závoz</t>
  </si>
  <si>
    <t>NABÍDKOVÁ CENA CELKEM za ČÁST VZ - Nemocnice Strakonice, a.s. (dodávky MÉDIÍ, DOPRAVNÉ a NÁJEMNÉ za 48 měsíců)</t>
  </si>
  <si>
    <t>NABÍDKOVÁ CENA CELKEM za ČÁST VZ - Nemocnice Tábor, a.s. (dodávky MÉDIÍ, DOPRAVNÉ a NÁJEMNÉ za 48 měsíců)</t>
  </si>
  <si>
    <t>NABÍDKOVÁ CENA CELKEM za ČÁST VZ - Nemocnice Prachatice, a.s. (dodávky MÉDIÍ, DOPRAVNÉ a NÁJEMNÉ za 48 měsíců)</t>
  </si>
  <si>
    <t>NABÍDKOVÁ CENA CELKEM za ČÁST VZ - Nemocnice Písek, a.s. (dodávky MÉDIÍ, DOPRAVNÉ a NÁJEMNÉ za 48 měsíců)</t>
  </si>
  <si>
    <t>NABÍDKOVÁ CENA CELKEM za ČÁST VZ - Nemocnice Jindřichův Hradec, a.s. (dodávky MÉDIÍ, DOPRAVNÉ a NÁJEMNÉ za 48 měsíců)</t>
  </si>
  <si>
    <t>NABÍDKOVÁ CENA CELKEM za ČÁST VZ - Nemocnice Český Krumlov, a.s. (dodávky MÉDIÍ, DOPRAVNÉ a NÁJEMNÉ za 48 měsíců)</t>
  </si>
  <si>
    <t>Zajištění komplexního servisu, údržby, čištění a veškerých potřebných revizí zásobníků kapalného kyslíku za 48 měsíců - počet zásobníků; celková kapacita zásobníků, zásobníky ve vlastnictví nemocnice</t>
  </si>
  <si>
    <t>Nabídková cena celkem bez DPH (za 1461 dnů)</t>
  </si>
  <si>
    <t>Acetylen C2H2</t>
  </si>
  <si>
    <t>Kyslík technický s integrovaným ventilem</t>
  </si>
  <si>
    <t>měsíční nájem za zásobník;          11 017 litrů</t>
  </si>
  <si>
    <t>Nájem za medicinální a speciální lahve, včetně lahví s integrovaným redukčním ventilem - průměrný denní počet s tolerancí (+/-) 10%</t>
  </si>
  <si>
    <t>Kyslík medicinální plynný X2S</t>
  </si>
  <si>
    <t>Kyslík medicinální plynný X3S</t>
  </si>
  <si>
    <t>Kyslík medicinální plynný X10S</t>
  </si>
  <si>
    <t>Kyslík medicinální plynný X50S</t>
  </si>
  <si>
    <t>Sazba DPH v % (21; 12)</t>
  </si>
  <si>
    <t>Kód produktu</t>
  </si>
  <si>
    <t>Nabídková cena za soutěženou jednotku v Kč bez DPH</t>
  </si>
  <si>
    <t xml:space="preserve"> komplexní servis za 1 měsíc za všechny zásobníky; 2 ks; 18.000 litrů</t>
  </si>
  <si>
    <t>Nabídková cena za soutěženou jednotku média v Kč bez DPH</t>
  </si>
  <si>
    <t>Dusík - plyn s vyšší čistotou; čistota 99,5</t>
  </si>
  <si>
    <t>Hélium - plyn s vyšší čistotou; čistota 98</t>
  </si>
  <si>
    <t>Dodavatel vyplňuje Sloupce "I" "J" "N" "O" a "P" tohoto Formuláře</t>
  </si>
  <si>
    <t>UPRAVENÁ Příloha č. 3 Specifikace dodávek - ceník; Medicinální plyny 2024 část 1 České Budějovice</t>
  </si>
  <si>
    <t>Příloha č. 3 Specifikace dodávek - ceník; Medicinální plyny 2024 část 2 Český Krumlov</t>
  </si>
  <si>
    <t>Příloha č. 3 Specifikace dodávek - ceník; Část 3: Medicinální plyny 2024 část 3 Jindřichův Hradec</t>
  </si>
  <si>
    <t>Příloha č. 3 Specifikace dodávek - ceník; Část 4: Medicinální plyny 2024 část 4 Písek</t>
  </si>
  <si>
    <t>Příloha č. 3 Specifikace dodávek - ceník; Část 5: Medicinální plyny 2024 část 5 Prachatice</t>
  </si>
  <si>
    <t>Příloha č. 3 Specifikace dodávek - ceník; Část 6: Medicinální plyny 2024 část 6 Strakonice</t>
  </si>
  <si>
    <t>Příloha č. 3 Specifikace dodávek - ceník; Medicinální plyny 2024 část 7 Tábor</t>
  </si>
  <si>
    <t>Cena za láhev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</si>
</sst>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/>
    <xf numFmtId="49" fontId="0" fillId="0" borderId="0" xfId="0" applyNumberFormat="1" applyFill="1" applyAlignment="1">
      <alignment vertical="center" wrapText="1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2" borderId="14" xfId="0" applyNumberFormat="1" applyFill="1" applyBorder="1" applyAlignment="1" applyProtection="1">
      <alignment horizontal="right"/>
      <protection locked="0"/>
    </xf>
    <xf numFmtId="9" fontId="0" fillId="2" borderId="14" xfId="0" applyNumberFormat="1" applyFill="1" applyBorder="1" applyAlignment="1" applyProtection="1">
      <alignment vertical="center"/>
      <protection locked="0"/>
    </xf>
    <xf numFmtId="9" fontId="0" fillId="2" borderId="16" xfId="0" applyNumberFormat="1" applyFill="1" applyBorder="1" applyProtection="1">
      <protection locked="0"/>
    </xf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0" fillId="0" borderId="21" xfId="0" applyNumberFormat="1" applyFill="1" applyBorder="1"/>
    <xf numFmtId="4" fontId="0" fillId="0" borderId="22" xfId="0" applyNumberFormat="1" applyFill="1" applyBorder="1"/>
    <xf numFmtId="4" fontId="0" fillId="0" borderId="18" xfId="0" applyNumberFormat="1" applyFill="1" applyBorder="1"/>
    <xf numFmtId="4" fontId="0" fillId="0" borderId="15" xfId="0" applyNumberFormat="1" applyFill="1" applyBorder="1"/>
    <xf numFmtId="9" fontId="0" fillId="2" borderId="12" xfId="0" applyNumberFormat="1" applyFill="1" applyBorder="1" applyAlignment="1" applyProtection="1">
      <alignment horizontal="center" vertical="center"/>
      <protection locked="0"/>
    </xf>
    <xf numFmtId="9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4" fontId="0" fillId="0" borderId="0" xfId="0" applyNumberFormat="1" applyFill="1"/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/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0" fillId="2" borderId="20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9" fontId="0" fillId="2" borderId="14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2" borderId="14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9" fontId="0" fillId="2" borderId="16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49" fontId="1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49" fontId="8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4" fontId="0" fillId="0" borderId="4" xfId="0" applyNumberFormat="1" applyFill="1" applyBorder="1"/>
    <xf numFmtId="9" fontId="0" fillId="2" borderId="17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" fontId="1" fillId="0" borderId="2" xfId="0" applyNumberFormat="1" applyFont="1" applyFill="1" applyBorder="1"/>
    <xf numFmtId="4" fontId="0" fillId="2" borderId="15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9" fontId="0" fillId="2" borderId="16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49" fontId="0" fillId="0" borderId="0" xfId="0" applyNumberFormat="1" applyAlignment="1">
      <alignment wrapText="1"/>
    </xf>
    <xf numFmtId="4" fontId="0" fillId="2" borderId="23" xfId="0" applyNumberFormat="1" applyFill="1" applyBorder="1" applyAlignment="1" applyProtection="1">
      <alignment horizontal="right" vertical="center"/>
      <protection locked="0"/>
    </xf>
    <xf numFmtId="9" fontId="0" fillId="2" borderId="24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>
      <alignment horizontal="right" vertical="center"/>
    </xf>
    <xf numFmtId="4" fontId="0" fillId="0" borderId="24" xfId="0" applyNumberForma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" fontId="5" fillId="2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wrapText="1"/>
    </xf>
    <xf numFmtId="4" fontId="0" fillId="0" borderId="26" xfId="0" applyNumberFormat="1" applyFill="1" applyBorder="1"/>
    <xf numFmtId="3" fontId="0" fillId="5" borderId="1" xfId="0" applyNumberFormat="1" applyFont="1" applyFill="1" applyBorder="1" applyAlignment="1">
      <alignment horizontal="center"/>
    </xf>
    <xf numFmtId="4" fontId="0" fillId="0" borderId="30" xfId="0" applyNumberFormat="1" applyFill="1" applyBorder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2" borderId="20" xfId="0" applyNumberFormat="1" applyFont="1" applyFill="1" applyBorder="1" applyProtection="1">
      <protection locked="0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/>
    <xf numFmtId="4" fontId="5" fillId="0" borderId="17" xfId="0" applyNumberFormat="1" applyFont="1" applyFill="1" applyBorder="1"/>
    <xf numFmtId="2" fontId="0" fillId="5" borderId="1" xfId="0" applyNumberFormat="1" applyFill="1" applyBorder="1" applyAlignment="1">
      <alignment horizontal="center"/>
    </xf>
    <xf numFmtId="4" fontId="0" fillId="0" borderId="3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0" fillId="0" borderId="0" xfId="0"/>
    <xf numFmtId="4" fontId="0" fillId="0" borderId="12" xfId="0" applyNumberFormat="1" applyFill="1" applyBorder="1"/>
    <xf numFmtId="4" fontId="0" fillId="0" borderId="17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0" fontId="0" fillId="0" borderId="1" xfId="0" applyFill="1" applyBorder="1" applyAlignment="1">
      <alignment horizontal="center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4" fontId="0" fillId="5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36" xfId="0" applyNumberFormat="1" applyFill="1" applyBorder="1" applyAlignment="1" applyProtection="1">
      <alignment horizontal="center"/>
      <protection locked="0"/>
    </xf>
    <xf numFmtId="4" fontId="0" fillId="2" borderId="27" xfId="0" applyNumberFormat="1" applyFill="1" applyBorder="1" applyProtection="1">
      <protection locked="0"/>
    </xf>
    <xf numFmtId="4" fontId="0" fillId="2" borderId="36" xfId="0" applyNumberFormat="1" applyFill="1" applyBorder="1" applyProtection="1"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37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/>
    </xf>
    <xf numFmtId="4" fontId="0" fillId="0" borderId="36" xfId="0" applyNumberFormat="1" applyFill="1" applyBorder="1"/>
    <xf numFmtId="4" fontId="0" fillId="0" borderId="37" xfId="0" applyNumberFormat="1" applyFill="1" applyBorder="1"/>
    <xf numFmtId="0" fontId="2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4" fontId="0" fillId="5" borderId="27" xfId="0" applyNumberFormat="1" applyFill="1" applyBorder="1" applyAlignment="1">
      <alignment vertical="center"/>
    </xf>
    <xf numFmtId="9" fontId="0" fillId="2" borderId="28" xfId="0" applyNumberFormat="1" applyFill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49" fontId="0" fillId="0" borderId="36" xfId="0" applyNumberFormat="1" applyFill="1" applyBorder="1" applyAlignment="1">
      <alignment wrapText="1"/>
    </xf>
    <xf numFmtId="49" fontId="0" fillId="0" borderId="13" xfId="0" applyNumberFormat="1" applyFill="1" applyBorder="1" applyAlignment="1">
      <alignment vertical="center" wrapText="1"/>
    </xf>
    <xf numFmtId="49" fontId="0" fillId="0" borderId="13" xfId="0" applyNumberFormat="1" applyFill="1" applyBorder="1" applyAlignment="1">
      <alignment wrapText="1"/>
    </xf>
    <xf numFmtId="0" fontId="0" fillId="0" borderId="42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wrapText="1"/>
    </xf>
    <xf numFmtId="0" fontId="2" fillId="0" borderId="35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4" fontId="0" fillId="5" borderId="35" xfId="0" applyNumberFormat="1" applyFill="1" applyBorder="1" applyAlignment="1">
      <alignment vertical="center"/>
    </xf>
    <xf numFmtId="9" fontId="0" fillId="2" borderId="43" xfId="0" applyNumberFormat="1" applyFill="1" applyBorder="1" applyAlignment="1" applyProtection="1">
      <alignment horizontal="center"/>
      <protection locked="0"/>
    </xf>
    <xf numFmtId="4" fontId="0" fillId="0" borderId="7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4" fontId="1" fillId="0" borderId="24" xfId="0" applyNumberFormat="1" applyFont="1" applyFill="1" applyBorder="1"/>
    <xf numFmtId="0" fontId="0" fillId="5" borderId="34" xfId="0" applyFont="1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5" borderId="35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4" fontId="0" fillId="0" borderId="7" xfId="0" applyNumberFormat="1" applyBorder="1"/>
    <xf numFmtId="9" fontId="0" fillId="0" borderId="7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4" fontId="0" fillId="2" borderId="36" xfId="0" applyNumberFormat="1" applyFill="1" applyBorder="1" applyAlignment="1" applyProtection="1">
      <alignment horizontal="right"/>
      <protection locked="0"/>
    </xf>
    <xf numFmtId="9" fontId="0" fillId="2" borderId="37" xfId="0" applyNumberFormat="1" applyFill="1" applyBorder="1" applyAlignment="1" applyProtection="1">
      <alignment horizontal="center" vertical="center"/>
      <protection locked="0"/>
    </xf>
    <xf numFmtId="4" fontId="0" fillId="0" borderId="29" xfId="0" applyNumberFormat="1" applyFill="1" applyBorder="1"/>
    <xf numFmtId="0" fontId="0" fillId="0" borderId="36" xfId="0" applyBorder="1"/>
    <xf numFmtId="0" fontId="0" fillId="0" borderId="13" xfId="0" applyBorder="1"/>
    <xf numFmtId="49" fontId="0" fillId="0" borderId="13" xfId="0" applyNumberFormat="1" applyBorder="1" applyAlignment="1">
      <alignment vertical="center" wrapText="1"/>
    </xf>
    <xf numFmtId="49" fontId="1" fillId="2" borderId="40" xfId="0" applyNumberFormat="1" applyFont="1" applyFill="1" applyBorder="1" applyAlignment="1">
      <alignment wrapText="1"/>
    </xf>
    <xf numFmtId="4" fontId="0" fillId="0" borderId="41" xfId="0" applyNumberFormat="1" applyBorder="1"/>
    <xf numFmtId="9" fontId="0" fillId="0" borderId="41" xfId="0" applyNumberFormat="1" applyBorder="1" applyAlignment="1">
      <alignment horizontal="center" vertical="center"/>
    </xf>
    <xf numFmtId="0" fontId="0" fillId="5" borderId="27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9" fontId="0" fillId="2" borderId="47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Fill="1" applyBorder="1"/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4" fillId="0" borderId="13" xfId="0" applyFont="1" applyBorder="1" applyAlignment="1">
      <alignment wrapText="1"/>
    </xf>
    <xf numFmtId="0" fontId="0" fillId="0" borderId="41" xfId="0" applyBorder="1"/>
    <xf numFmtId="3" fontId="0" fillId="5" borderId="27" xfId="0" applyNumberFormat="1" applyFont="1" applyFill="1" applyBorder="1" applyAlignment="1">
      <alignment horizontal="center" wrapText="1"/>
    </xf>
    <xf numFmtId="4" fontId="0" fillId="2" borderId="26" xfId="0" applyNumberFormat="1" applyFill="1" applyBorder="1" applyAlignment="1" applyProtection="1">
      <alignment vertical="center"/>
      <protection locked="0"/>
    </xf>
    <xf numFmtId="9" fontId="0" fillId="2" borderId="33" xfId="0" applyNumberFormat="1" applyFill="1" applyBorder="1" applyAlignment="1" applyProtection="1">
      <alignment horizontal="center" vertical="center"/>
      <protection locked="0"/>
    </xf>
    <xf numFmtId="4" fontId="0" fillId="0" borderId="50" xfId="0" applyNumberFormat="1" applyFill="1" applyBorder="1"/>
    <xf numFmtId="4" fontId="0" fillId="0" borderId="33" xfId="0" applyNumberFormat="1" applyFill="1" applyBorder="1"/>
    <xf numFmtId="0" fontId="0" fillId="5" borderId="25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49" fontId="0" fillId="0" borderId="52" xfId="0" applyNumberFormat="1" applyBorder="1" applyAlignment="1">
      <alignment wrapText="1"/>
    </xf>
    <xf numFmtId="0" fontId="2" fillId="0" borderId="52" xfId="0" applyFont="1" applyBorder="1" applyAlignment="1">
      <alignment horizontal="center"/>
    </xf>
    <xf numFmtId="0" fontId="0" fillId="0" borderId="52" xfId="0" applyBorder="1" applyAlignment="1">
      <alignment horizontal="center"/>
    </xf>
    <xf numFmtId="4" fontId="0" fillId="0" borderId="52" xfId="0" applyNumberFormat="1" applyBorder="1"/>
    <xf numFmtId="0" fontId="0" fillId="0" borderId="52" xfId="0" applyBorder="1"/>
    <xf numFmtId="9" fontId="0" fillId="0" borderId="52" xfId="0" applyNumberFormat="1" applyBorder="1" applyAlignment="1">
      <alignment horizontal="center" vertical="center"/>
    </xf>
    <xf numFmtId="0" fontId="0" fillId="0" borderId="52" xfId="0" applyFill="1" applyBorder="1"/>
    <xf numFmtId="9" fontId="0" fillId="0" borderId="41" xfId="0" applyNumberFormat="1" applyBorder="1"/>
    <xf numFmtId="0" fontId="0" fillId="0" borderId="13" xfId="0" applyFill="1" applyBorder="1"/>
    <xf numFmtId="49" fontId="5" fillId="0" borderId="13" xfId="0" applyNumberFormat="1" applyFont="1" applyBorder="1" applyAlignment="1">
      <alignment wrapText="1"/>
    </xf>
    <xf numFmtId="4" fontId="0" fillId="0" borderId="41" xfId="0" applyNumberFormat="1" applyBorder="1" applyAlignment="1">
      <alignment horizontal="center"/>
    </xf>
    <xf numFmtId="9" fontId="0" fillId="0" borderId="41" xfId="0" applyNumberFormat="1" applyBorder="1" applyAlignment="1">
      <alignment horizontal="center"/>
    </xf>
    <xf numFmtId="49" fontId="0" fillId="0" borderId="36" xfId="0" applyNumberFormat="1" applyBorder="1" applyAlignment="1">
      <alignment wrapText="1"/>
    </xf>
    <xf numFmtId="0" fontId="2" fillId="0" borderId="27" xfId="0" applyFont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9" fontId="0" fillId="2" borderId="37" xfId="0" applyNumberFormat="1" applyFill="1" applyBorder="1" applyAlignment="1" applyProtection="1">
      <alignment horizontal="center"/>
      <protection locked="0"/>
    </xf>
    <xf numFmtId="3" fontId="0" fillId="5" borderId="27" xfId="0" applyNumberFormat="1" applyFont="1" applyFill="1" applyBorder="1" applyAlignment="1">
      <alignment horizontal="center"/>
    </xf>
    <xf numFmtId="4" fontId="0" fillId="0" borderId="14" xfId="0" applyNumberFormat="1" applyFill="1" applyBorder="1"/>
    <xf numFmtId="4" fontId="0" fillId="0" borderId="57" xfId="0" applyNumberFormat="1" applyFill="1" applyBorder="1"/>
    <xf numFmtId="4" fontId="1" fillId="0" borderId="8" xfId="0" applyNumberFormat="1" applyFont="1" applyFill="1" applyBorder="1"/>
    <xf numFmtId="4" fontId="0" fillId="0" borderId="58" xfId="0" applyNumberFormat="1" applyFill="1" applyBorder="1"/>
    <xf numFmtId="4" fontId="0" fillId="0" borderId="59" xfId="0" applyNumberFormat="1" applyFill="1" applyBorder="1"/>
    <xf numFmtId="4" fontId="0" fillId="0" borderId="40" xfId="0" applyNumberFormat="1" applyBorder="1"/>
    <xf numFmtId="9" fontId="0" fillId="0" borderId="16" xfId="0" applyNumberFormat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9" fontId="0" fillId="2" borderId="60" xfId="0" applyNumberFormat="1" applyFill="1" applyBorder="1" applyAlignment="1" applyProtection="1">
      <alignment horizontal="center" vertical="center"/>
      <protection locked="0"/>
    </xf>
    <xf numFmtId="4" fontId="0" fillId="0" borderId="60" xfId="0" applyNumberFormat="1" applyFill="1" applyBorder="1"/>
    <xf numFmtId="4" fontId="0" fillId="0" borderId="24" xfId="0" applyNumberFormat="1" applyFill="1" applyBorder="1"/>
    <xf numFmtId="4" fontId="0" fillId="2" borderId="23" xfId="0" applyNumberForma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/>
    </xf>
    <xf numFmtId="0" fontId="0" fillId="0" borderId="51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10" fillId="0" borderId="0" xfId="0" applyNumberFormat="1" applyFont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vertical="center" wrapText="1"/>
    </xf>
    <xf numFmtId="49" fontId="0" fillId="3" borderId="15" xfId="0" applyNumberFormat="1" applyFill="1" applyBorder="1" applyAlignment="1">
      <alignment vertical="center" wrapText="1"/>
    </xf>
    <xf numFmtId="49" fontId="2" fillId="0" borderId="34" xfId="0" applyNumberFormat="1" applyFont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 wrapText="1"/>
    </xf>
    <xf numFmtId="49" fontId="0" fillId="3" borderId="35" xfId="0" applyNumberFormat="1" applyFill="1" applyBorder="1" applyAlignment="1">
      <alignment horizontal="center" vertical="center" wrapText="1"/>
    </xf>
    <xf numFmtId="4" fontId="0" fillId="3" borderId="34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49" fontId="0" fillId="3" borderId="38" xfId="0" applyNumberFormat="1" applyFill="1" applyBorder="1" applyAlignment="1">
      <alignment vertical="center" wrapText="1"/>
    </xf>
    <xf numFmtId="49" fontId="0" fillId="0" borderId="39" xfId="0" applyNumberFormat="1" applyBorder="1" applyAlignment="1">
      <alignment wrapText="1"/>
    </xf>
    <xf numFmtId="49" fontId="0" fillId="3" borderId="40" xfId="0" applyNumberFormat="1" applyFill="1" applyBorder="1" applyAlignment="1">
      <alignment vertical="center" wrapText="1"/>
    </xf>
    <xf numFmtId="49" fontId="0" fillId="0" borderId="41" xfId="0" applyNumberFormat="1" applyBorder="1" applyAlignment="1">
      <alignment wrapText="1"/>
    </xf>
    <xf numFmtId="49" fontId="0" fillId="0" borderId="15" xfId="0" applyNumberFormat="1" applyBorder="1" applyAlignment="1">
      <alignment horizontal="left"/>
    </xf>
    <xf numFmtId="49" fontId="0" fillId="0" borderId="35" xfId="0" applyNumberFormat="1" applyBorder="1" applyAlignment="1"/>
    <xf numFmtId="49" fontId="0" fillId="3" borderId="42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left"/>
    </xf>
    <xf numFmtId="49" fontId="0" fillId="0" borderId="1" xfId="0" applyNumberFormat="1" applyBorder="1" applyAlignment="1"/>
    <xf numFmtId="49" fontId="0" fillId="0" borderId="15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vertical="center" wrapText="1"/>
    </xf>
    <xf numFmtId="49" fontId="0" fillId="0" borderId="11" xfId="0" applyNumberFormat="1" applyBorder="1" applyAlignment="1">
      <alignment horizontal="left"/>
    </xf>
    <xf numFmtId="49" fontId="0" fillId="0" borderId="34" xfId="0" applyNumberFormat="1" applyBorder="1" applyAlignment="1"/>
    <xf numFmtId="49" fontId="0" fillId="0" borderId="36" xfId="0" applyNumberFormat="1" applyBorder="1" applyAlignment="1">
      <alignment horizontal="left"/>
    </xf>
    <xf numFmtId="49" fontId="0" fillId="0" borderId="27" xfId="0" applyNumberFormat="1" applyBorder="1" applyAlignment="1"/>
    <xf numFmtId="4" fontId="0" fillId="3" borderId="32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left" vertical="center"/>
    </xf>
    <xf numFmtId="49" fontId="0" fillId="0" borderId="25" xfId="0" applyNumberFormat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49" fontId="0" fillId="0" borderId="55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3" borderId="39" xfId="0" applyNumberFormat="1" applyFill="1" applyBorder="1" applyAlignment="1">
      <alignment vertical="center" wrapText="1"/>
    </xf>
    <xf numFmtId="49" fontId="0" fillId="3" borderId="53" xfId="0" applyNumberFormat="1" applyFill="1" applyBorder="1" applyAlignment="1">
      <alignment vertical="center" wrapText="1"/>
    </xf>
    <xf numFmtId="49" fontId="0" fillId="3" borderId="41" xfId="0" applyNumberFormat="1" applyFill="1" applyBorder="1" applyAlignment="1">
      <alignment vertical="center" wrapText="1"/>
    </xf>
    <xf numFmtId="49" fontId="0" fillId="3" borderId="50" xfId="0" applyNumberFormat="1" applyFill="1" applyBorder="1" applyAlignment="1">
      <alignment vertical="center" wrapText="1"/>
    </xf>
    <xf numFmtId="4" fontId="0" fillId="3" borderId="48" xfId="0" applyNumberFormat="1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center" vertical="center" wrapText="1"/>
    </xf>
    <xf numFmtId="4" fontId="0" fillId="3" borderId="56" xfId="0" applyNumberFormat="1" applyFill="1" applyBorder="1" applyAlignment="1">
      <alignment horizontal="center" vertical="center" wrapText="1"/>
    </xf>
    <xf numFmtId="4" fontId="0" fillId="3" borderId="51" xfId="0" applyNumberFormat="1" applyFill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left" vertical="center" wrapText="1"/>
    </xf>
    <xf numFmtId="49" fontId="6" fillId="0" borderId="50" xfId="0" applyNumberFormat="1" applyFont="1" applyBorder="1" applyAlignment="1">
      <alignment horizontal="left" vertical="center" wrapText="1"/>
    </xf>
    <xf numFmtId="49" fontId="0" fillId="3" borderId="54" xfId="0" applyNumberFormat="1" applyFill="1" applyBorder="1" applyAlignment="1">
      <alignment vertical="center" wrapText="1"/>
    </xf>
    <xf numFmtId="49" fontId="0" fillId="3" borderId="19" xfId="0" applyNumberFormat="1" applyFill="1" applyBorder="1" applyAlignment="1">
      <alignment vertical="center" wrapText="1"/>
    </xf>
    <xf numFmtId="49" fontId="0" fillId="3" borderId="29" xfId="0" applyNumberFormat="1" applyFill="1" applyBorder="1" applyAlignment="1">
      <alignment vertical="center" wrapText="1"/>
    </xf>
    <xf numFmtId="4" fontId="0" fillId="3" borderId="27" xfId="0" applyNumberFormat="1" applyFill="1" applyBorder="1" applyAlignment="1">
      <alignment horizontal="center" vertical="center" wrapText="1"/>
    </xf>
    <xf numFmtId="49" fontId="0" fillId="0" borderId="44" xfId="0" applyNumberFormat="1" applyBorder="1" applyAlignment="1">
      <alignment horizontal="left"/>
    </xf>
    <xf numFmtId="49" fontId="0" fillId="0" borderId="45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" fontId="0" fillId="3" borderId="28" xfId="0" applyNumberForma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9" fontId="0" fillId="0" borderId="34" xfId="0" applyNumberFormat="1" applyBorder="1" applyAlignment="1">
      <alignment wrapText="1"/>
    </xf>
    <xf numFmtId="49" fontId="0" fillId="3" borderId="20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wrapText="1"/>
    </xf>
    <xf numFmtId="4" fontId="0" fillId="3" borderId="46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left" vertical="center"/>
    </xf>
    <xf numFmtId="49" fontId="0" fillId="0" borderId="60" xfId="0" applyNumberFormat="1" applyBorder="1" applyAlignment="1">
      <alignment vertical="center"/>
    </xf>
    <xf numFmtId="49" fontId="0" fillId="0" borderId="35" xfId="0" applyNumberFormat="1" applyBorder="1" applyAlignment="1">
      <alignment wrapText="1"/>
    </xf>
    <xf numFmtId="49" fontId="0" fillId="0" borderId="27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/>
    <xf numFmtId="49" fontId="1" fillId="0" borderId="6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" fontId="1" fillId="0" borderId="7" xfId="0" applyNumberFormat="1" applyFont="1" applyFill="1" applyBorder="1"/>
    <xf numFmtId="49" fontId="1" fillId="0" borderId="6" xfId="0" applyNumberFormat="1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49" fontId="0" fillId="0" borderId="0" xfId="0" applyNumberFormat="1" applyFill="1" applyAlignment="1">
      <alignment wrapText="1"/>
    </xf>
    <xf numFmtId="0" fontId="2" fillId="0" borderId="0" xfId="0" applyFont="1" applyFill="1" applyAlignment="1">
      <alignment horizontal="center"/>
    </xf>
    <xf numFmtId="49" fontId="1" fillId="0" borderId="6" xfId="0" applyNumberFormat="1" applyFont="1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9" fontId="1" fillId="0" borderId="40" xfId="0" applyNumberFormat="1" applyFont="1" applyFill="1" applyBorder="1" applyAlignment="1">
      <alignment wrapText="1"/>
    </xf>
    <xf numFmtId="0" fontId="3" fillId="0" borderId="41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4" fontId="1" fillId="0" borderId="41" xfId="0" applyNumberFormat="1" applyFont="1" applyFill="1" applyBorder="1"/>
    <xf numFmtId="49" fontId="1" fillId="0" borderId="44" xfId="0" applyNumberFormat="1" applyFont="1" applyFill="1" applyBorder="1" applyAlignment="1">
      <alignment wrapText="1"/>
    </xf>
    <xf numFmtId="0" fontId="0" fillId="0" borderId="45" xfId="0" applyFill="1" applyBorder="1" applyAlignment="1">
      <alignment wrapText="1"/>
    </xf>
    <xf numFmtId="4" fontId="0" fillId="0" borderId="41" xfId="0" applyNumberFormat="1" applyFill="1" applyBorder="1"/>
    <xf numFmtId="0" fontId="0" fillId="2" borderId="3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35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36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topLeftCell="A4" workbookViewId="0">
      <selection activeCell="P27" sqref="P27"/>
    </sheetView>
  </sheetViews>
  <sheetFormatPr defaultRowHeight="15" x14ac:dyDescent="0.25"/>
  <cols>
    <col min="1" max="1" width="37.85546875" style="149" customWidth="1"/>
    <col min="2" max="2" width="9.85546875" style="130" bestFit="1" customWidth="1"/>
    <col min="3" max="3" width="9.7109375" style="130" bestFit="1" customWidth="1"/>
    <col min="4" max="4" width="12.28515625" style="130" bestFit="1" customWidth="1"/>
    <col min="5" max="5" width="10.140625" style="130" bestFit="1" customWidth="1"/>
    <col min="6" max="6" width="15" style="126" customWidth="1"/>
    <col min="7" max="7" width="29.85546875" style="125" customWidth="1"/>
    <col min="8" max="8" width="25.85546875" style="126" customWidth="1"/>
    <col min="9" max="9" width="21.85546875" style="126" customWidth="1"/>
    <col min="10" max="10" width="11.140625" style="126" customWidth="1"/>
    <col min="11" max="11" width="16.5703125" style="124" customWidth="1"/>
    <col min="12" max="12" width="14" style="124" customWidth="1"/>
    <col min="13" max="13" width="1.85546875" style="124" customWidth="1"/>
    <col min="14" max="14" width="35.85546875" style="124" customWidth="1"/>
    <col min="15" max="15" width="13.140625" style="124" customWidth="1"/>
    <col min="16" max="16384" width="9.140625" style="124"/>
  </cols>
  <sheetData>
    <row r="1" spans="1:16" x14ac:dyDescent="0.25">
      <c r="A1" s="154"/>
      <c r="I1" s="127" t="s">
        <v>104</v>
      </c>
      <c r="J1" s="127"/>
      <c r="K1" s="127"/>
    </row>
    <row r="2" spans="1:16" x14ac:dyDescent="0.25">
      <c r="A2" s="154"/>
      <c r="I2" s="138"/>
      <c r="J2" s="127"/>
      <c r="K2" s="127"/>
    </row>
    <row r="3" spans="1:16" ht="15.75" x14ac:dyDescent="0.25">
      <c r="A3" s="282" t="s">
        <v>142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6" ht="15.75" thickBot="1" x14ac:dyDescent="0.3"/>
    <row r="5" spans="1:16" ht="25.5" customHeight="1" x14ac:dyDescent="0.25">
      <c r="A5" s="289" t="s">
        <v>25</v>
      </c>
      <c r="B5" s="291" t="s">
        <v>24</v>
      </c>
      <c r="C5" s="291"/>
      <c r="D5" s="291"/>
      <c r="E5" s="291"/>
      <c r="F5" s="292" t="s">
        <v>105</v>
      </c>
      <c r="G5" s="294" t="s">
        <v>106</v>
      </c>
      <c r="H5" s="296" t="s">
        <v>26</v>
      </c>
      <c r="I5" s="283" t="s">
        <v>138</v>
      </c>
      <c r="J5" s="285" t="s">
        <v>134</v>
      </c>
      <c r="K5" s="283" t="s">
        <v>107</v>
      </c>
      <c r="L5" s="285" t="s">
        <v>108</v>
      </c>
      <c r="M5" s="127"/>
      <c r="N5" s="283" t="s">
        <v>35</v>
      </c>
      <c r="O5" s="298" t="s">
        <v>135</v>
      </c>
      <c r="P5" s="285" t="s">
        <v>149</v>
      </c>
    </row>
    <row r="6" spans="1:16" ht="33.75" customHeight="1" thickBot="1" x14ac:dyDescent="0.3">
      <c r="A6" s="290"/>
      <c r="B6" s="199" t="s">
        <v>11</v>
      </c>
      <c r="C6" s="199" t="s">
        <v>12</v>
      </c>
      <c r="D6" s="199" t="s">
        <v>9</v>
      </c>
      <c r="E6" s="199" t="s">
        <v>18</v>
      </c>
      <c r="F6" s="293"/>
      <c r="G6" s="295"/>
      <c r="H6" s="297"/>
      <c r="I6" s="284"/>
      <c r="J6" s="286"/>
      <c r="K6" s="284"/>
      <c r="L6" s="286"/>
      <c r="M6" s="127"/>
      <c r="N6" s="284"/>
      <c r="O6" s="299"/>
      <c r="P6" s="286"/>
    </row>
    <row r="7" spans="1:16" x14ac:dyDescent="0.25">
      <c r="A7" s="200" t="s">
        <v>4</v>
      </c>
      <c r="B7" s="195" t="s">
        <v>31</v>
      </c>
      <c r="C7" s="195" t="s">
        <v>31</v>
      </c>
      <c r="D7" s="195" t="s">
        <v>31</v>
      </c>
      <c r="E7" s="195" t="s">
        <v>31</v>
      </c>
      <c r="F7" s="196">
        <v>1445328</v>
      </c>
      <c r="G7" s="197">
        <v>1445328</v>
      </c>
      <c r="H7" s="196" t="s">
        <v>0</v>
      </c>
      <c r="I7" s="186"/>
      <c r="J7" s="198"/>
      <c r="K7" s="193">
        <f t="shared" ref="K7:K25" si="0">G7*I7</f>
        <v>0</v>
      </c>
      <c r="L7" s="194">
        <f>K7+K7*J7</f>
        <v>0</v>
      </c>
      <c r="N7" s="392"/>
      <c r="O7" s="393"/>
      <c r="P7" s="190"/>
    </row>
    <row r="8" spans="1:16" s="133" customFormat="1" ht="45" customHeight="1" x14ac:dyDescent="0.25">
      <c r="A8" s="201" t="s">
        <v>15</v>
      </c>
      <c r="B8" s="179"/>
      <c r="C8" s="179">
        <v>25.1</v>
      </c>
      <c r="D8" s="179"/>
      <c r="E8" s="179"/>
      <c r="F8" s="180">
        <v>88</v>
      </c>
      <c r="G8" s="178">
        <v>2208.8000000000002</v>
      </c>
      <c r="H8" s="180" t="s">
        <v>0</v>
      </c>
      <c r="I8" s="176"/>
      <c r="J8" s="182"/>
      <c r="K8" s="193">
        <f t="shared" si="0"/>
        <v>0</v>
      </c>
      <c r="L8" s="172">
        <f t="shared" ref="L8:L25" si="1">K8+K8*J8</f>
        <v>0</v>
      </c>
      <c r="N8" s="394"/>
      <c r="O8" s="385"/>
      <c r="P8" s="184"/>
    </row>
    <row r="9" spans="1:16" x14ac:dyDescent="0.25">
      <c r="A9" s="202" t="s">
        <v>139</v>
      </c>
      <c r="B9" s="177"/>
      <c r="C9" s="177">
        <v>11.2</v>
      </c>
      <c r="D9" s="177">
        <v>50</v>
      </c>
      <c r="E9" s="177">
        <v>200</v>
      </c>
      <c r="F9" s="175">
        <v>8</v>
      </c>
      <c r="G9" s="178">
        <v>89.6</v>
      </c>
      <c r="H9" s="175" t="s">
        <v>0</v>
      </c>
      <c r="I9" s="176"/>
      <c r="J9" s="181"/>
      <c r="K9" s="193">
        <f t="shared" si="0"/>
        <v>0</v>
      </c>
      <c r="L9" s="172">
        <f t="shared" si="1"/>
        <v>0</v>
      </c>
      <c r="N9" s="395"/>
      <c r="O9" s="386"/>
      <c r="P9" s="183"/>
    </row>
    <row r="10" spans="1:16" x14ac:dyDescent="0.25">
      <c r="A10" s="202" t="s">
        <v>23</v>
      </c>
      <c r="B10" s="177"/>
      <c r="C10" s="177">
        <v>15.4</v>
      </c>
      <c r="D10" s="177"/>
      <c r="E10" s="177">
        <v>300</v>
      </c>
      <c r="F10" s="175">
        <v>84</v>
      </c>
      <c r="G10" s="178">
        <v>1293.6000000000001</v>
      </c>
      <c r="H10" s="175" t="s">
        <v>0</v>
      </c>
      <c r="I10" s="176"/>
      <c r="J10" s="181"/>
      <c r="K10" s="193">
        <f t="shared" si="0"/>
        <v>0</v>
      </c>
      <c r="L10" s="172">
        <f t="shared" si="1"/>
        <v>0</v>
      </c>
      <c r="N10" s="395"/>
      <c r="O10" s="386"/>
      <c r="P10" s="183"/>
    </row>
    <row r="11" spans="1:16" x14ac:dyDescent="0.25">
      <c r="A11" s="203" t="s">
        <v>101</v>
      </c>
      <c r="B11" s="177"/>
      <c r="C11" s="177">
        <v>1</v>
      </c>
      <c r="D11" s="177"/>
      <c r="E11" s="177"/>
      <c r="F11" s="204">
        <v>26928</v>
      </c>
      <c r="G11" s="178">
        <v>26928</v>
      </c>
      <c r="H11" s="175" t="s">
        <v>42</v>
      </c>
      <c r="I11" s="176"/>
      <c r="J11" s="181"/>
      <c r="K11" s="193">
        <f t="shared" si="0"/>
        <v>0</v>
      </c>
      <c r="L11" s="172">
        <f t="shared" si="1"/>
        <v>0</v>
      </c>
      <c r="N11" s="395"/>
      <c r="O11" s="386"/>
      <c r="P11" s="183"/>
    </row>
    <row r="12" spans="1:16" x14ac:dyDescent="0.25">
      <c r="A12" s="202" t="s">
        <v>140</v>
      </c>
      <c r="B12" s="177"/>
      <c r="C12" s="177">
        <v>1.5</v>
      </c>
      <c r="D12" s="177"/>
      <c r="E12" s="177"/>
      <c r="F12" s="175">
        <v>12</v>
      </c>
      <c r="G12" s="178">
        <v>18</v>
      </c>
      <c r="H12" s="175" t="s">
        <v>0</v>
      </c>
      <c r="I12" s="176"/>
      <c r="J12" s="181"/>
      <c r="K12" s="193">
        <f t="shared" si="0"/>
        <v>0</v>
      </c>
      <c r="L12" s="172">
        <f t="shared" si="1"/>
        <v>0</v>
      </c>
      <c r="N12" s="395"/>
      <c r="O12" s="386"/>
      <c r="P12" s="183"/>
    </row>
    <row r="13" spans="1:16" x14ac:dyDescent="0.25">
      <c r="A13" s="202" t="s">
        <v>130</v>
      </c>
      <c r="B13" s="177"/>
      <c r="C13" s="177">
        <v>0.6</v>
      </c>
      <c r="D13" s="177"/>
      <c r="E13" s="177" t="s">
        <v>17</v>
      </c>
      <c r="F13" s="175">
        <v>4400</v>
      </c>
      <c r="G13" s="178">
        <v>2640</v>
      </c>
      <c r="H13" s="175" t="s">
        <v>0</v>
      </c>
      <c r="I13" s="176"/>
      <c r="J13" s="181"/>
      <c r="K13" s="193">
        <f t="shared" si="0"/>
        <v>0</v>
      </c>
      <c r="L13" s="172">
        <f t="shared" si="1"/>
        <v>0</v>
      </c>
      <c r="N13" s="395"/>
      <c r="O13" s="386"/>
      <c r="P13" s="183"/>
    </row>
    <row r="14" spans="1:16" x14ac:dyDescent="0.25">
      <c r="A14" s="202" t="s">
        <v>131</v>
      </c>
      <c r="B14" s="177"/>
      <c r="C14" s="177">
        <v>0.9</v>
      </c>
      <c r="D14" s="177"/>
      <c r="E14" s="177">
        <v>200</v>
      </c>
      <c r="F14" s="175">
        <v>72</v>
      </c>
      <c r="G14" s="178">
        <v>64.8</v>
      </c>
      <c r="H14" s="175" t="s">
        <v>0</v>
      </c>
      <c r="I14" s="176"/>
      <c r="J14" s="181"/>
      <c r="K14" s="193">
        <f t="shared" si="0"/>
        <v>0</v>
      </c>
      <c r="L14" s="172">
        <f t="shared" si="1"/>
        <v>0</v>
      </c>
      <c r="N14" s="395"/>
      <c r="O14" s="386"/>
      <c r="P14" s="183"/>
    </row>
    <row r="15" spans="1:16" x14ac:dyDescent="0.25">
      <c r="A15" s="202" t="s">
        <v>132</v>
      </c>
      <c r="B15" s="177"/>
      <c r="C15" s="177">
        <v>2.9</v>
      </c>
      <c r="D15" s="177"/>
      <c r="E15" s="177" t="s">
        <v>17</v>
      </c>
      <c r="F15" s="175">
        <v>136</v>
      </c>
      <c r="G15" s="178">
        <v>394.4</v>
      </c>
      <c r="H15" s="175" t="s">
        <v>0</v>
      </c>
      <c r="I15" s="176"/>
      <c r="J15" s="181"/>
      <c r="K15" s="193">
        <f t="shared" si="0"/>
        <v>0</v>
      </c>
      <c r="L15" s="172">
        <f t="shared" si="1"/>
        <v>0</v>
      </c>
      <c r="N15" s="395"/>
      <c r="O15" s="386"/>
      <c r="P15" s="183"/>
    </row>
    <row r="16" spans="1:16" x14ac:dyDescent="0.25">
      <c r="A16" s="202" t="s">
        <v>133</v>
      </c>
      <c r="B16" s="177"/>
      <c r="C16" s="177">
        <v>14.5</v>
      </c>
      <c r="D16" s="177">
        <v>50</v>
      </c>
      <c r="E16" s="177"/>
      <c r="F16" s="175">
        <v>188</v>
      </c>
      <c r="G16" s="178">
        <v>2726</v>
      </c>
      <c r="H16" s="175" t="s">
        <v>0</v>
      </c>
      <c r="I16" s="176"/>
      <c r="J16" s="181"/>
      <c r="K16" s="193">
        <f t="shared" si="0"/>
        <v>0</v>
      </c>
      <c r="L16" s="172">
        <f t="shared" si="1"/>
        <v>0</v>
      </c>
      <c r="N16" s="395"/>
      <c r="O16" s="386"/>
      <c r="P16" s="183"/>
    </row>
    <row r="17" spans="1:16" x14ac:dyDescent="0.25">
      <c r="A17" s="202" t="s">
        <v>29</v>
      </c>
      <c r="B17" s="177"/>
      <c r="C17" s="177">
        <v>7.5</v>
      </c>
      <c r="D17" s="177">
        <v>10</v>
      </c>
      <c r="E17" s="177"/>
      <c r="F17" s="175">
        <v>212</v>
      </c>
      <c r="G17" s="178">
        <v>1590</v>
      </c>
      <c r="H17" s="175" t="s">
        <v>0</v>
      </c>
      <c r="I17" s="176"/>
      <c r="J17" s="181"/>
      <c r="K17" s="193">
        <f t="shared" si="0"/>
        <v>0</v>
      </c>
      <c r="L17" s="172">
        <f t="shared" si="1"/>
        <v>0</v>
      </c>
      <c r="N17" s="395"/>
      <c r="O17" s="386"/>
      <c r="P17" s="183"/>
    </row>
    <row r="18" spans="1:16" x14ac:dyDescent="0.25">
      <c r="A18" s="202" t="s">
        <v>28</v>
      </c>
      <c r="B18" s="177"/>
      <c r="C18" s="177">
        <v>30</v>
      </c>
      <c r="D18" s="177" t="s">
        <v>21</v>
      </c>
      <c r="E18" s="177"/>
      <c r="F18" s="175">
        <v>72</v>
      </c>
      <c r="G18" s="178">
        <v>2160</v>
      </c>
      <c r="H18" s="175" t="s">
        <v>0</v>
      </c>
      <c r="I18" s="176"/>
      <c r="J18" s="181"/>
      <c r="K18" s="193">
        <f t="shared" si="0"/>
        <v>0</v>
      </c>
      <c r="L18" s="172">
        <f t="shared" si="1"/>
        <v>0</v>
      </c>
      <c r="N18" s="395"/>
      <c r="O18" s="386"/>
      <c r="P18" s="183"/>
    </row>
    <row r="19" spans="1:16" x14ac:dyDescent="0.25">
      <c r="A19" s="203" t="s">
        <v>100</v>
      </c>
      <c r="B19" s="177"/>
      <c r="C19" s="177">
        <v>7.5</v>
      </c>
      <c r="D19" s="177"/>
      <c r="E19" s="177"/>
      <c r="F19" s="175">
        <v>320</v>
      </c>
      <c r="G19" s="178">
        <v>2400</v>
      </c>
      <c r="H19" s="175" t="s">
        <v>0</v>
      </c>
      <c r="I19" s="176"/>
      <c r="J19" s="181"/>
      <c r="K19" s="193">
        <f t="shared" si="0"/>
        <v>0</v>
      </c>
      <c r="L19" s="172">
        <f t="shared" si="1"/>
        <v>0</v>
      </c>
      <c r="N19" s="395"/>
      <c r="O19" s="386"/>
      <c r="P19" s="183"/>
    </row>
    <row r="20" spans="1:16" x14ac:dyDescent="0.25">
      <c r="A20" s="203" t="s">
        <v>102</v>
      </c>
      <c r="B20" s="177"/>
      <c r="C20" s="177">
        <v>20</v>
      </c>
      <c r="D20" s="177"/>
      <c r="E20" s="177"/>
      <c r="F20" s="175">
        <v>384</v>
      </c>
      <c r="G20" s="178">
        <v>7680</v>
      </c>
      <c r="H20" s="175" t="s">
        <v>0</v>
      </c>
      <c r="I20" s="176"/>
      <c r="J20" s="181"/>
      <c r="K20" s="193">
        <f t="shared" si="0"/>
        <v>0</v>
      </c>
      <c r="L20" s="172">
        <f t="shared" si="1"/>
        <v>0</v>
      </c>
      <c r="N20" s="395"/>
      <c r="O20" s="386"/>
      <c r="P20" s="183"/>
    </row>
    <row r="21" spans="1:16" s="133" customFormat="1" x14ac:dyDescent="0.25">
      <c r="A21" s="202" t="s">
        <v>30</v>
      </c>
      <c r="B21" s="177"/>
      <c r="C21" s="177">
        <v>30</v>
      </c>
      <c r="D21" s="177" t="s">
        <v>22</v>
      </c>
      <c r="E21" s="177"/>
      <c r="F21" s="175">
        <v>304</v>
      </c>
      <c r="G21" s="178">
        <v>6080</v>
      </c>
      <c r="H21" s="175" t="s">
        <v>0</v>
      </c>
      <c r="I21" s="176"/>
      <c r="J21" s="181"/>
      <c r="K21" s="193">
        <f t="shared" si="0"/>
        <v>0</v>
      </c>
      <c r="L21" s="172">
        <f t="shared" si="1"/>
        <v>0</v>
      </c>
      <c r="N21" s="394"/>
      <c r="O21" s="385"/>
      <c r="P21" s="184"/>
    </row>
    <row r="22" spans="1:16" s="133" customFormat="1" ht="30" x14ac:dyDescent="0.25">
      <c r="A22" s="201" t="s">
        <v>40</v>
      </c>
      <c r="B22" s="179"/>
      <c r="C22" s="179">
        <v>10.8</v>
      </c>
      <c r="D22" s="179"/>
      <c r="E22" s="179"/>
      <c r="F22" s="180">
        <v>112</v>
      </c>
      <c r="G22" s="178">
        <v>1209.6000000000001</v>
      </c>
      <c r="H22" s="180" t="s">
        <v>0</v>
      </c>
      <c r="I22" s="176"/>
      <c r="J22" s="182"/>
      <c r="K22" s="193">
        <f t="shared" si="0"/>
        <v>0</v>
      </c>
      <c r="L22" s="172">
        <f t="shared" si="1"/>
        <v>0</v>
      </c>
      <c r="N22" s="394"/>
      <c r="O22" s="385"/>
      <c r="P22" s="184"/>
    </row>
    <row r="23" spans="1:16" x14ac:dyDescent="0.25">
      <c r="A23" s="202" t="s">
        <v>7</v>
      </c>
      <c r="B23" s="177"/>
      <c r="C23" s="177">
        <v>0.2</v>
      </c>
      <c r="D23" s="177">
        <v>3</v>
      </c>
      <c r="E23" s="177">
        <v>200</v>
      </c>
      <c r="F23" s="175">
        <v>204</v>
      </c>
      <c r="G23" s="178">
        <v>40.800000000000004</v>
      </c>
      <c r="H23" s="175" t="s">
        <v>0</v>
      </c>
      <c r="I23" s="176"/>
      <c r="J23" s="181"/>
      <c r="K23" s="193">
        <f t="shared" si="0"/>
        <v>0</v>
      </c>
      <c r="L23" s="172">
        <f t="shared" si="1"/>
        <v>0</v>
      </c>
      <c r="N23" s="395"/>
      <c r="O23" s="386"/>
      <c r="P23" s="183"/>
    </row>
    <row r="24" spans="1:16" x14ac:dyDescent="0.25">
      <c r="A24" s="202" t="s">
        <v>7</v>
      </c>
      <c r="B24" s="177"/>
      <c r="C24" s="177">
        <v>2.4</v>
      </c>
      <c r="D24" s="177"/>
      <c r="E24" s="177">
        <v>200</v>
      </c>
      <c r="F24" s="175">
        <v>72</v>
      </c>
      <c r="G24" s="178">
        <v>172.79999999999998</v>
      </c>
      <c r="H24" s="175" t="s">
        <v>0</v>
      </c>
      <c r="I24" s="176"/>
      <c r="J24" s="181"/>
      <c r="K24" s="193">
        <f t="shared" si="0"/>
        <v>0</v>
      </c>
      <c r="L24" s="172">
        <f t="shared" si="1"/>
        <v>0</v>
      </c>
      <c r="N24" s="395"/>
      <c r="O24" s="386"/>
      <c r="P24" s="183"/>
    </row>
    <row r="25" spans="1:16" s="170" customFormat="1" ht="15.75" thickBot="1" x14ac:dyDescent="0.3">
      <c r="A25" s="205" t="s">
        <v>7</v>
      </c>
      <c r="B25" s="206"/>
      <c r="C25" s="206">
        <v>11.8</v>
      </c>
      <c r="D25" s="206">
        <v>50</v>
      </c>
      <c r="E25" s="206">
        <v>200</v>
      </c>
      <c r="F25" s="207">
        <v>104</v>
      </c>
      <c r="G25" s="208">
        <v>1227.2</v>
      </c>
      <c r="H25" s="207" t="s">
        <v>0</v>
      </c>
      <c r="I25" s="86"/>
      <c r="J25" s="209"/>
      <c r="K25" s="193">
        <f t="shared" si="0"/>
        <v>0</v>
      </c>
      <c r="L25" s="42">
        <f t="shared" si="1"/>
        <v>0</v>
      </c>
      <c r="N25" s="396"/>
      <c r="O25" s="387"/>
      <c r="P25" s="185"/>
    </row>
    <row r="26" spans="1:16" ht="30.75" thickBot="1" x14ac:dyDescent="0.3">
      <c r="A26" s="365" t="s">
        <v>111</v>
      </c>
      <c r="B26" s="366"/>
      <c r="C26" s="366"/>
      <c r="D26" s="366"/>
      <c r="E26" s="366"/>
      <c r="F26" s="367"/>
      <c r="G26" s="368"/>
      <c r="H26" s="367"/>
      <c r="I26" s="210"/>
      <c r="J26" s="211"/>
      <c r="K26" s="193">
        <f>SUM(K7:K25)</f>
        <v>0</v>
      </c>
      <c r="L26" s="212">
        <f>SUM(L7:L25)</f>
        <v>0</v>
      </c>
    </row>
    <row r="27" spans="1:16" ht="15.75" thickBot="1" x14ac:dyDescent="0.3">
      <c r="J27" s="83"/>
    </row>
    <row r="28" spans="1:16" ht="15" customHeight="1" x14ac:dyDescent="0.25">
      <c r="A28" s="300" t="s">
        <v>1</v>
      </c>
      <c r="B28" s="301"/>
      <c r="C28" s="301"/>
      <c r="D28" s="301"/>
      <c r="E28" s="301"/>
      <c r="F28" s="301"/>
      <c r="G28" s="294" t="s">
        <v>115</v>
      </c>
      <c r="H28" s="294" t="s">
        <v>8</v>
      </c>
      <c r="I28" s="298" t="s">
        <v>136</v>
      </c>
      <c r="J28" s="298" t="s">
        <v>134</v>
      </c>
      <c r="K28" s="298" t="s">
        <v>27</v>
      </c>
      <c r="L28" s="285" t="s">
        <v>54</v>
      </c>
    </row>
    <row r="29" spans="1:16" ht="53.25" customHeight="1" thickBot="1" x14ac:dyDescent="0.3">
      <c r="A29" s="302"/>
      <c r="B29" s="303"/>
      <c r="C29" s="303"/>
      <c r="D29" s="303"/>
      <c r="E29" s="303"/>
      <c r="F29" s="303"/>
      <c r="G29" s="295"/>
      <c r="H29" s="295"/>
      <c r="I29" s="299"/>
      <c r="J29" s="299"/>
      <c r="K29" s="299"/>
      <c r="L29" s="286"/>
      <c r="N29" s="124" t="s">
        <v>38</v>
      </c>
    </row>
    <row r="30" spans="1:16" x14ac:dyDescent="0.25">
      <c r="A30" s="315" t="s">
        <v>114</v>
      </c>
      <c r="B30" s="316"/>
      <c r="C30" s="316"/>
      <c r="D30" s="316"/>
      <c r="E30" s="316"/>
      <c r="F30" s="316"/>
      <c r="G30" s="213">
        <v>1445328</v>
      </c>
      <c r="H30" s="214" t="s">
        <v>116</v>
      </c>
      <c r="I30" s="136"/>
      <c r="J30" s="139"/>
      <c r="K30" s="173">
        <f>G30*I30</f>
        <v>0</v>
      </c>
      <c r="L30" s="171">
        <f>K30+K30*J30</f>
        <v>0</v>
      </c>
      <c r="N30" s="124" t="s">
        <v>117</v>
      </c>
    </row>
    <row r="31" spans="1:16" ht="15.75" thickBot="1" x14ac:dyDescent="0.3">
      <c r="A31" s="304" t="s">
        <v>112</v>
      </c>
      <c r="B31" s="305"/>
      <c r="C31" s="305"/>
      <c r="D31" s="305"/>
      <c r="E31" s="305"/>
      <c r="F31" s="305"/>
      <c r="G31" s="215">
        <v>192</v>
      </c>
      <c r="H31" s="216" t="s">
        <v>36</v>
      </c>
      <c r="I31" s="135"/>
      <c r="J31" s="137"/>
      <c r="K31" s="43">
        <f>G31*I31</f>
        <v>0</v>
      </c>
      <c r="L31" s="42">
        <f t="shared" ref="L31:L40" si="2">K31+K31*J31</f>
        <v>0</v>
      </c>
      <c r="N31" s="124" t="s">
        <v>39</v>
      </c>
    </row>
    <row r="32" spans="1:16" ht="15.75" thickBot="1" x14ac:dyDescent="0.3">
      <c r="I32" s="124"/>
      <c r="J32" s="138"/>
      <c r="K32" s="127"/>
      <c r="L32" s="127"/>
      <c r="M32" s="125"/>
    </row>
    <row r="33" spans="1:14" ht="15" customHeight="1" x14ac:dyDescent="0.25">
      <c r="A33" s="300" t="s">
        <v>1</v>
      </c>
      <c r="B33" s="301"/>
      <c r="C33" s="301"/>
      <c r="D33" s="301"/>
      <c r="E33" s="301"/>
      <c r="F33" s="301"/>
      <c r="G33" s="294" t="s">
        <v>58</v>
      </c>
      <c r="H33" s="294" t="s">
        <v>8</v>
      </c>
      <c r="I33" s="298" t="s">
        <v>136</v>
      </c>
      <c r="J33" s="285" t="s">
        <v>134</v>
      </c>
      <c r="K33" s="298" t="s">
        <v>27</v>
      </c>
      <c r="L33" s="285" t="s">
        <v>54</v>
      </c>
    </row>
    <row r="34" spans="1:14" ht="33" customHeight="1" thickBot="1" x14ac:dyDescent="0.3">
      <c r="A34" s="306"/>
      <c r="B34" s="307"/>
      <c r="C34" s="307"/>
      <c r="D34" s="307"/>
      <c r="E34" s="307"/>
      <c r="F34" s="307"/>
      <c r="G34" s="308"/>
      <c r="H34" s="308"/>
      <c r="I34" s="299"/>
      <c r="J34" s="286"/>
      <c r="K34" s="309"/>
      <c r="L34" s="310"/>
      <c r="N34" s="124" t="s">
        <v>38</v>
      </c>
    </row>
    <row r="35" spans="1:14" ht="60.75" thickBot="1" x14ac:dyDescent="0.3">
      <c r="A35" s="313" t="s">
        <v>109</v>
      </c>
      <c r="B35" s="314"/>
      <c r="C35" s="314"/>
      <c r="D35" s="314"/>
      <c r="E35" s="314"/>
      <c r="F35" s="314"/>
      <c r="G35" s="217">
        <v>5</v>
      </c>
      <c r="H35" s="218" t="s">
        <v>103</v>
      </c>
      <c r="I35" s="150"/>
      <c r="J35" s="151"/>
      <c r="K35" s="152">
        <f>48*I35</f>
        <v>0</v>
      </c>
      <c r="L35" s="153">
        <f t="shared" si="2"/>
        <v>0</v>
      </c>
      <c r="M35" s="133"/>
      <c r="N35" s="133" t="s">
        <v>59</v>
      </c>
    </row>
    <row r="36" spans="1:14" ht="15.75" thickBot="1" x14ac:dyDescent="0.3">
      <c r="I36" s="124"/>
      <c r="J36" s="138"/>
      <c r="K36" s="127"/>
      <c r="L36" s="127"/>
      <c r="M36" s="125"/>
    </row>
    <row r="37" spans="1:14" ht="15" customHeight="1" x14ac:dyDescent="0.25">
      <c r="A37" s="300" t="s">
        <v>1</v>
      </c>
      <c r="B37" s="301"/>
      <c r="C37" s="301"/>
      <c r="D37" s="301"/>
      <c r="E37" s="301"/>
      <c r="F37" s="301"/>
      <c r="G37" s="294" t="s">
        <v>55</v>
      </c>
      <c r="H37" s="294" t="s">
        <v>8</v>
      </c>
      <c r="I37" s="298" t="s">
        <v>136</v>
      </c>
      <c r="J37" s="285" t="s">
        <v>134</v>
      </c>
      <c r="K37" s="298" t="s">
        <v>125</v>
      </c>
      <c r="L37" s="285" t="s">
        <v>54</v>
      </c>
    </row>
    <row r="38" spans="1:14" ht="53.25" customHeight="1" thickBot="1" x14ac:dyDescent="0.3">
      <c r="A38" s="306"/>
      <c r="B38" s="307"/>
      <c r="C38" s="307"/>
      <c r="D38" s="307"/>
      <c r="E38" s="307"/>
      <c r="F38" s="307"/>
      <c r="G38" s="308"/>
      <c r="H38" s="308"/>
      <c r="I38" s="299"/>
      <c r="J38" s="286"/>
      <c r="K38" s="309"/>
      <c r="L38" s="310"/>
    </row>
    <row r="39" spans="1:14" x14ac:dyDescent="0.25">
      <c r="A39" s="311" t="s">
        <v>129</v>
      </c>
      <c r="B39" s="312"/>
      <c r="C39" s="312"/>
      <c r="D39" s="312"/>
      <c r="E39" s="312"/>
      <c r="F39" s="312"/>
      <c r="G39" s="115">
        <v>490</v>
      </c>
      <c r="H39" s="131" t="s">
        <v>56</v>
      </c>
      <c r="I39" s="136"/>
      <c r="J39" s="44"/>
      <c r="K39" s="173">
        <f>(G39*I39)*1461</f>
        <v>0</v>
      </c>
      <c r="L39" s="171">
        <f t="shared" si="2"/>
        <v>0</v>
      </c>
    </row>
    <row r="40" spans="1:14" ht="15.75" thickBot="1" x14ac:dyDescent="0.3">
      <c r="A40" s="304" t="s">
        <v>57</v>
      </c>
      <c r="B40" s="305"/>
      <c r="C40" s="305"/>
      <c r="D40" s="305"/>
      <c r="E40" s="305"/>
      <c r="F40" s="305"/>
      <c r="G40" s="215">
        <v>10</v>
      </c>
      <c r="H40" s="216" t="s">
        <v>56</v>
      </c>
      <c r="I40" s="135"/>
      <c r="J40" s="137"/>
      <c r="K40" s="43">
        <f>(G40*I40)*1461</f>
        <v>0</v>
      </c>
      <c r="L40" s="42">
        <f t="shared" si="2"/>
        <v>0</v>
      </c>
    </row>
    <row r="41" spans="1:14" ht="15.75" thickBot="1" x14ac:dyDescent="0.3">
      <c r="A41" s="369" t="s">
        <v>113</v>
      </c>
      <c r="B41" s="370"/>
      <c r="C41" s="370"/>
      <c r="D41" s="370"/>
      <c r="E41" s="370"/>
      <c r="F41" s="370"/>
      <c r="G41" s="368"/>
      <c r="H41" s="367"/>
      <c r="I41" s="219"/>
      <c r="J41" s="220"/>
      <c r="K41" s="134">
        <f>SUM(K30:K40)</f>
        <v>0</v>
      </c>
      <c r="L41" s="134">
        <f>SUM(L30:L40)</f>
        <v>0</v>
      </c>
    </row>
    <row r="42" spans="1:14" ht="15.75" thickBot="1" x14ac:dyDescent="0.3">
      <c r="A42" s="371"/>
      <c r="B42" s="372"/>
      <c r="C42" s="372"/>
      <c r="D42" s="372"/>
      <c r="E42" s="372"/>
      <c r="F42" s="128"/>
      <c r="G42" s="47"/>
      <c r="H42" s="128"/>
      <c r="I42" s="124"/>
      <c r="J42" s="138"/>
      <c r="K42" s="127"/>
      <c r="L42" s="127"/>
    </row>
    <row r="43" spans="1:14" ht="15.75" thickBot="1" x14ac:dyDescent="0.3">
      <c r="A43" s="373" t="s">
        <v>110</v>
      </c>
      <c r="B43" s="374"/>
      <c r="C43" s="374"/>
      <c r="D43" s="374"/>
      <c r="E43" s="374"/>
      <c r="F43" s="374"/>
      <c r="G43" s="375"/>
      <c r="H43" s="376"/>
      <c r="I43" s="125"/>
      <c r="J43" s="138"/>
      <c r="K43" s="140">
        <f>K26+K41</f>
        <v>0</v>
      </c>
      <c r="L43" s="140">
        <f>L26+L41</f>
        <v>0</v>
      </c>
      <c r="N43" s="141"/>
    </row>
    <row r="44" spans="1:14" x14ac:dyDescent="0.25">
      <c r="I44" s="124"/>
      <c r="J44" s="138"/>
      <c r="K44" s="127"/>
      <c r="L44" s="127"/>
    </row>
    <row r="45" spans="1:14" x14ac:dyDescent="0.25">
      <c r="A45" s="149" t="s">
        <v>34</v>
      </c>
      <c r="B45" s="278" t="s">
        <v>141</v>
      </c>
      <c r="I45" s="124"/>
      <c r="J45" s="138"/>
      <c r="K45" s="127"/>
      <c r="L45" s="127"/>
    </row>
    <row r="46" spans="1:14" x14ac:dyDescent="0.25">
      <c r="B46" s="132" t="s">
        <v>53</v>
      </c>
      <c r="I46" s="124"/>
      <c r="J46" s="138"/>
      <c r="K46" s="127"/>
      <c r="L46" s="127"/>
    </row>
    <row r="47" spans="1:14" x14ac:dyDescent="0.25">
      <c r="B47" s="132"/>
      <c r="I47" s="124"/>
      <c r="J47" s="138"/>
      <c r="K47" s="127"/>
      <c r="L47" s="127"/>
      <c r="M47" s="125"/>
    </row>
    <row r="48" spans="1:14" x14ac:dyDescent="0.25">
      <c r="A48" s="127"/>
      <c r="F48" s="128"/>
      <c r="G48" s="129"/>
      <c r="I48" s="124"/>
      <c r="J48" s="138"/>
      <c r="K48" s="127"/>
      <c r="L48" s="127"/>
      <c r="M48" s="125"/>
    </row>
    <row r="49" spans="1:2" x14ac:dyDescent="0.25">
      <c r="A49" s="142"/>
      <c r="B49" s="144"/>
    </row>
    <row r="50" spans="1:2" x14ac:dyDescent="0.25">
      <c r="A50" s="142"/>
      <c r="B50" s="143"/>
    </row>
    <row r="51" spans="1:2" x14ac:dyDescent="0.25">
      <c r="A51" s="142"/>
      <c r="B51" s="144"/>
    </row>
    <row r="52" spans="1:2" x14ac:dyDescent="0.25">
      <c r="A52" s="142"/>
      <c r="B52" s="144"/>
    </row>
    <row r="53" spans="1:2" x14ac:dyDescent="0.25">
      <c r="A53" s="142"/>
      <c r="B53" s="143"/>
    </row>
    <row r="54" spans="1:2" x14ac:dyDescent="0.25">
      <c r="A54" s="142"/>
      <c r="B54" s="143"/>
    </row>
    <row r="55" spans="1:2" x14ac:dyDescent="0.25">
      <c r="A55" s="142"/>
      <c r="B55" s="143"/>
    </row>
    <row r="56" spans="1:2" x14ac:dyDescent="0.25">
      <c r="B56" s="144"/>
    </row>
  </sheetData>
  <mergeCells count="41">
    <mergeCell ref="O5:O6"/>
    <mergeCell ref="P5:P6"/>
    <mergeCell ref="K37:K38"/>
    <mergeCell ref="L37:L38"/>
    <mergeCell ref="A39:F39"/>
    <mergeCell ref="A35:F35"/>
    <mergeCell ref="L28:L29"/>
    <mergeCell ref="A30:F30"/>
    <mergeCell ref="A31:F31"/>
    <mergeCell ref="A33:F34"/>
    <mergeCell ref="G33:G34"/>
    <mergeCell ref="H33:H34"/>
    <mergeCell ref="I33:I34"/>
    <mergeCell ref="J33:J34"/>
    <mergeCell ref="K33:K34"/>
    <mergeCell ref="L33:L34"/>
    <mergeCell ref="A40:F40"/>
    <mergeCell ref="A41:F41"/>
    <mergeCell ref="I37:I38"/>
    <mergeCell ref="J37:J38"/>
    <mergeCell ref="A43:H43"/>
    <mergeCell ref="A37:F38"/>
    <mergeCell ref="G37:G38"/>
    <mergeCell ref="H37:H38"/>
    <mergeCell ref="K28:K29"/>
    <mergeCell ref="J28:J29"/>
    <mergeCell ref="A28:F29"/>
    <mergeCell ref="G28:G29"/>
    <mergeCell ref="H28:H29"/>
    <mergeCell ref="I28:I29"/>
    <mergeCell ref="A3:K3"/>
    <mergeCell ref="J5:J6"/>
    <mergeCell ref="K5:K6"/>
    <mergeCell ref="L5:L6"/>
    <mergeCell ref="N5:N6"/>
    <mergeCell ref="I5:I6"/>
    <mergeCell ref="A5:A6"/>
    <mergeCell ref="B5:E5"/>
    <mergeCell ref="F5:F6"/>
    <mergeCell ref="G5:G6"/>
    <mergeCell ref="H5:H6"/>
  </mergeCells>
  <pageMargins left="0.7" right="0.7" top="0.78740157499999996" bottom="0.78740157499999996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topLeftCell="B4" zoomScale="110" zoomScaleNormal="110" workbookViewId="0">
      <selection activeCell="N23" sqref="N23"/>
    </sheetView>
  </sheetViews>
  <sheetFormatPr defaultRowHeight="15" x14ac:dyDescent="0.25"/>
  <cols>
    <col min="1" max="1" width="42.85546875" style="13" customWidth="1"/>
    <col min="2" max="2" width="9.85546875" style="9" bestFit="1" customWidth="1"/>
    <col min="3" max="3" width="9.7109375" style="9" bestFit="1" customWidth="1"/>
    <col min="4" max="4" width="13" style="9" customWidth="1"/>
    <col min="5" max="5" width="10.140625" style="9" bestFit="1" customWidth="1"/>
    <col min="6" max="6" width="15" style="2" customWidth="1"/>
    <col min="7" max="7" width="18.7109375" style="1" customWidth="1"/>
    <col min="8" max="8" width="27" style="2" customWidth="1"/>
    <col min="9" max="9" width="19" customWidth="1"/>
    <col min="10" max="10" width="10.85546875" style="15" customWidth="1"/>
    <col min="11" max="12" width="14" customWidth="1"/>
    <col min="13" max="13" width="2.140625" style="1" customWidth="1"/>
    <col min="14" max="14" width="32.425781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I1" s="127" t="s">
        <v>104</v>
      </c>
      <c r="J1" s="127"/>
      <c r="K1" s="127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I2" s="138"/>
      <c r="J2" s="127"/>
      <c r="K2" s="127"/>
    </row>
    <row r="3" spans="1:16" s="124" customFormat="1" ht="15.75" x14ac:dyDescent="0.25">
      <c r="A3" s="282" t="s">
        <v>143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6" ht="15.75" thickBot="1" x14ac:dyDescent="0.3">
      <c r="M4"/>
    </row>
    <row r="5" spans="1:16" ht="25.5" customHeight="1" x14ac:dyDescent="0.25">
      <c r="A5" s="289" t="s">
        <v>25</v>
      </c>
      <c r="B5" s="291" t="s">
        <v>24</v>
      </c>
      <c r="C5" s="291"/>
      <c r="D5" s="291"/>
      <c r="E5" s="291"/>
      <c r="F5" s="292" t="s">
        <v>105</v>
      </c>
      <c r="G5" s="294" t="s">
        <v>106</v>
      </c>
      <c r="H5" s="296" t="s">
        <v>26</v>
      </c>
      <c r="I5" s="283" t="s">
        <v>138</v>
      </c>
      <c r="J5" s="285" t="s">
        <v>134</v>
      </c>
      <c r="K5" s="283" t="s">
        <v>107</v>
      </c>
      <c r="L5" s="285" t="s">
        <v>108</v>
      </c>
      <c r="M5" s="47"/>
      <c r="N5" s="283" t="s">
        <v>35</v>
      </c>
      <c r="O5" s="298" t="s">
        <v>135</v>
      </c>
      <c r="P5" s="285" t="s">
        <v>149</v>
      </c>
    </row>
    <row r="6" spans="1:16" ht="33.75" customHeight="1" thickBot="1" x14ac:dyDescent="0.3">
      <c r="A6" s="290"/>
      <c r="B6" s="199" t="s">
        <v>11</v>
      </c>
      <c r="C6" s="199" t="s">
        <v>12</v>
      </c>
      <c r="D6" s="199" t="s">
        <v>9</v>
      </c>
      <c r="E6" s="199" t="s">
        <v>18</v>
      </c>
      <c r="F6" s="293"/>
      <c r="G6" s="295"/>
      <c r="H6" s="297"/>
      <c r="I6" s="284"/>
      <c r="J6" s="286"/>
      <c r="K6" s="284"/>
      <c r="L6" s="286"/>
      <c r="M6" s="47"/>
      <c r="N6" s="284"/>
      <c r="O6" s="299"/>
      <c r="P6" s="286"/>
    </row>
    <row r="7" spans="1:16" x14ac:dyDescent="0.25">
      <c r="A7" s="227" t="s">
        <v>4</v>
      </c>
      <c r="B7" s="262" t="s">
        <v>31</v>
      </c>
      <c r="C7" s="262" t="s">
        <v>31</v>
      </c>
      <c r="D7" s="262" t="s">
        <v>31</v>
      </c>
      <c r="E7" s="262" t="s">
        <v>31</v>
      </c>
      <c r="F7" s="222"/>
      <c r="G7" s="223">
        <v>141000</v>
      </c>
      <c r="H7" s="192" t="s">
        <v>0</v>
      </c>
      <c r="I7" s="224"/>
      <c r="J7" s="78"/>
      <c r="K7" s="193">
        <f>G7*I7</f>
        <v>0</v>
      </c>
      <c r="L7" s="194">
        <f>K7+K7*J7</f>
        <v>0</v>
      </c>
      <c r="N7" s="186"/>
      <c r="O7" s="187"/>
      <c r="P7" s="191"/>
    </row>
    <row r="8" spans="1:16" x14ac:dyDescent="0.25">
      <c r="A8" s="228" t="s">
        <v>2</v>
      </c>
      <c r="B8" s="107"/>
      <c r="C8" s="107">
        <v>4</v>
      </c>
      <c r="D8" s="107">
        <v>20</v>
      </c>
      <c r="E8" s="107"/>
      <c r="F8" s="108">
        <v>2</v>
      </c>
      <c r="G8" s="116">
        <v>8</v>
      </c>
      <c r="H8" s="131" t="s">
        <v>0</v>
      </c>
      <c r="I8" s="55"/>
      <c r="J8" s="78"/>
      <c r="K8" s="174">
        <f t="shared" ref="K8:K19" si="0">G8*I8</f>
        <v>0</v>
      </c>
      <c r="L8" s="172">
        <f t="shared" ref="L8:L19" si="1">K8+K8*J8</f>
        <v>0</v>
      </c>
      <c r="N8" s="389"/>
      <c r="O8" s="385"/>
      <c r="P8" s="184"/>
    </row>
    <row r="9" spans="1:16" x14ac:dyDescent="0.25">
      <c r="A9" s="228" t="s">
        <v>3</v>
      </c>
      <c r="B9" s="107"/>
      <c r="C9" s="107">
        <v>3</v>
      </c>
      <c r="D9" s="107"/>
      <c r="E9" s="107" t="s">
        <v>17</v>
      </c>
      <c r="F9" s="108">
        <v>9</v>
      </c>
      <c r="G9" s="116">
        <v>27</v>
      </c>
      <c r="H9" s="131" t="s">
        <v>0</v>
      </c>
      <c r="I9" s="56"/>
      <c r="J9" s="54"/>
      <c r="K9" s="174">
        <f t="shared" si="0"/>
        <v>0</v>
      </c>
      <c r="L9" s="172">
        <f t="shared" si="1"/>
        <v>0</v>
      </c>
      <c r="N9" s="389"/>
      <c r="O9" s="386"/>
      <c r="P9" s="183"/>
    </row>
    <row r="10" spans="1:16" s="12" customFormat="1" ht="32.25" customHeight="1" x14ac:dyDescent="0.25">
      <c r="A10" s="229" t="s">
        <v>44</v>
      </c>
      <c r="B10" s="113"/>
      <c r="C10" s="113">
        <v>0.6</v>
      </c>
      <c r="D10" s="113">
        <v>2</v>
      </c>
      <c r="E10" s="113" t="s">
        <v>17</v>
      </c>
      <c r="F10" s="110">
        <v>400</v>
      </c>
      <c r="G10" s="117">
        <v>240</v>
      </c>
      <c r="H10" s="50" t="s">
        <v>0</v>
      </c>
      <c r="I10" s="56"/>
      <c r="J10" s="54"/>
      <c r="K10" s="174">
        <f t="shared" si="0"/>
        <v>0</v>
      </c>
      <c r="L10" s="172">
        <f t="shared" si="1"/>
        <v>0</v>
      </c>
      <c r="M10" s="10"/>
      <c r="N10" s="390"/>
      <c r="O10" s="386"/>
      <c r="P10" s="183"/>
    </row>
    <row r="11" spans="1:16" x14ac:dyDescent="0.25">
      <c r="A11" s="228" t="s">
        <v>45</v>
      </c>
      <c r="B11" s="107"/>
      <c r="C11" s="107">
        <v>2.9</v>
      </c>
      <c r="D11" s="107"/>
      <c r="E11" s="107" t="s">
        <v>17</v>
      </c>
      <c r="F11" s="108">
        <v>2</v>
      </c>
      <c r="G11" s="116">
        <v>5.8</v>
      </c>
      <c r="H11" s="131" t="s">
        <v>0</v>
      </c>
      <c r="I11" s="57"/>
      <c r="J11" s="78"/>
      <c r="K11" s="174">
        <f t="shared" si="0"/>
        <v>0</v>
      </c>
      <c r="L11" s="172">
        <f t="shared" si="1"/>
        <v>0</v>
      </c>
      <c r="N11" s="389"/>
      <c r="O11" s="386"/>
      <c r="P11" s="183"/>
    </row>
    <row r="12" spans="1:16" x14ac:dyDescent="0.25">
      <c r="A12" s="257" t="s">
        <v>46</v>
      </c>
      <c r="B12" s="107">
        <v>5.8</v>
      </c>
      <c r="C12" s="107"/>
      <c r="D12" s="107">
        <v>20</v>
      </c>
      <c r="E12" s="107">
        <v>200</v>
      </c>
      <c r="F12" s="108">
        <v>2</v>
      </c>
      <c r="G12" s="116">
        <v>4.3</v>
      </c>
      <c r="H12" s="131" t="s">
        <v>10</v>
      </c>
      <c r="I12" s="57"/>
      <c r="J12" s="78"/>
      <c r="K12" s="174">
        <f t="shared" si="0"/>
        <v>0</v>
      </c>
      <c r="L12" s="172">
        <f t="shared" si="1"/>
        <v>0</v>
      </c>
      <c r="N12" s="389"/>
      <c r="O12" s="386"/>
      <c r="P12" s="183"/>
    </row>
    <row r="13" spans="1:16" x14ac:dyDescent="0.25">
      <c r="A13" s="228" t="s">
        <v>29</v>
      </c>
      <c r="B13" s="107"/>
      <c r="C13" s="107">
        <v>7.5</v>
      </c>
      <c r="D13" s="107">
        <v>10</v>
      </c>
      <c r="E13" s="107"/>
      <c r="F13" s="108">
        <v>15</v>
      </c>
      <c r="G13" s="116">
        <v>112.5</v>
      </c>
      <c r="H13" s="131" t="s">
        <v>0</v>
      </c>
      <c r="I13" s="57"/>
      <c r="J13" s="78"/>
      <c r="K13" s="174">
        <f t="shared" si="0"/>
        <v>0</v>
      </c>
      <c r="L13" s="172">
        <f t="shared" si="1"/>
        <v>0</v>
      </c>
      <c r="N13" s="389"/>
      <c r="O13" s="386"/>
      <c r="P13" s="183"/>
    </row>
    <row r="14" spans="1:16" x14ac:dyDescent="0.25">
      <c r="A14" s="228" t="s">
        <v>5</v>
      </c>
      <c r="B14" s="107"/>
      <c r="C14" s="107">
        <v>7.5</v>
      </c>
      <c r="D14" s="107">
        <v>10</v>
      </c>
      <c r="E14" s="107"/>
      <c r="F14" s="108">
        <v>100</v>
      </c>
      <c r="G14" s="116">
        <v>360</v>
      </c>
      <c r="H14" s="131" t="s">
        <v>0</v>
      </c>
      <c r="I14" s="57"/>
      <c r="J14" s="78"/>
      <c r="K14" s="174">
        <f t="shared" si="0"/>
        <v>0</v>
      </c>
      <c r="L14" s="172">
        <f t="shared" si="1"/>
        <v>0</v>
      </c>
      <c r="N14" s="389"/>
      <c r="O14" s="386"/>
      <c r="P14" s="183"/>
    </row>
    <row r="15" spans="1:16" x14ac:dyDescent="0.25">
      <c r="A15" s="228" t="s">
        <v>6</v>
      </c>
      <c r="B15" s="107"/>
      <c r="C15" s="107">
        <v>10</v>
      </c>
      <c r="D15" s="107"/>
      <c r="E15" s="107"/>
      <c r="F15" s="108">
        <v>15</v>
      </c>
      <c r="G15" s="116">
        <v>80</v>
      </c>
      <c r="H15" s="131" t="s">
        <v>0</v>
      </c>
      <c r="I15" s="57"/>
      <c r="J15" s="78"/>
      <c r="K15" s="174">
        <f t="shared" si="0"/>
        <v>0</v>
      </c>
      <c r="L15" s="172">
        <f t="shared" si="1"/>
        <v>0</v>
      </c>
      <c r="N15" s="389"/>
      <c r="O15" s="386"/>
      <c r="P15" s="183"/>
    </row>
    <row r="16" spans="1:16" s="3" customFormat="1" x14ac:dyDescent="0.25">
      <c r="A16" s="257" t="s">
        <v>6</v>
      </c>
      <c r="B16" s="177"/>
      <c r="C16" s="177">
        <v>20</v>
      </c>
      <c r="D16" s="177"/>
      <c r="E16" s="177"/>
      <c r="F16" s="109">
        <v>2</v>
      </c>
      <c r="G16" s="116">
        <v>40</v>
      </c>
      <c r="H16" s="48" t="s">
        <v>0</v>
      </c>
      <c r="I16" s="57"/>
      <c r="J16" s="78"/>
      <c r="K16" s="174">
        <f t="shared" si="0"/>
        <v>0</v>
      </c>
      <c r="L16" s="172">
        <f t="shared" si="1"/>
        <v>0</v>
      </c>
      <c r="M16" s="7"/>
      <c r="N16" s="389"/>
      <c r="O16" s="386"/>
      <c r="P16" s="183"/>
    </row>
    <row r="17" spans="1:16" x14ac:dyDescent="0.25">
      <c r="A17" s="228" t="s">
        <v>47</v>
      </c>
      <c r="B17" s="107"/>
      <c r="C17" s="107">
        <v>20</v>
      </c>
      <c r="D17" s="107"/>
      <c r="E17" s="107"/>
      <c r="F17" s="108">
        <v>1</v>
      </c>
      <c r="G17" s="116">
        <v>20</v>
      </c>
      <c r="H17" s="131" t="s">
        <v>0</v>
      </c>
      <c r="I17" s="57"/>
      <c r="J17" s="78"/>
      <c r="K17" s="174">
        <f t="shared" si="0"/>
        <v>0</v>
      </c>
      <c r="L17" s="172">
        <f t="shared" si="1"/>
        <v>0</v>
      </c>
      <c r="N17" s="389"/>
      <c r="O17" s="386"/>
      <c r="P17" s="183"/>
    </row>
    <row r="18" spans="1:16" x14ac:dyDescent="0.25">
      <c r="A18" s="228" t="s">
        <v>7</v>
      </c>
      <c r="B18" s="107"/>
      <c r="C18" s="107">
        <v>11.8</v>
      </c>
      <c r="D18" s="107"/>
      <c r="E18" s="107"/>
      <c r="F18" s="108">
        <v>1</v>
      </c>
      <c r="G18" s="116">
        <v>11.8</v>
      </c>
      <c r="H18" s="131" t="s">
        <v>0</v>
      </c>
      <c r="I18" s="57"/>
      <c r="J18" s="78"/>
      <c r="K18" s="174">
        <f t="shared" si="0"/>
        <v>0</v>
      </c>
      <c r="L18" s="172">
        <f t="shared" si="1"/>
        <v>0</v>
      </c>
      <c r="N18" s="389"/>
      <c r="O18" s="386"/>
      <c r="P18" s="183"/>
    </row>
    <row r="19" spans="1:16" ht="15.75" thickBot="1" x14ac:dyDescent="0.3">
      <c r="A19" s="228" t="s">
        <v>7</v>
      </c>
      <c r="B19" s="107"/>
      <c r="C19" s="107">
        <v>0.2</v>
      </c>
      <c r="D19" s="107"/>
      <c r="E19" s="107"/>
      <c r="F19" s="108">
        <v>1</v>
      </c>
      <c r="G19" s="116">
        <v>0.6</v>
      </c>
      <c r="H19" s="131" t="s">
        <v>0</v>
      </c>
      <c r="I19" s="135"/>
      <c r="J19" s="87"/>
      <c r="K19" s="43">
        <f t="shared" si="0"/>
        <v>0</v>
      </c>
      <c r="L19" s="42">
        <f t="shared" si="1"/>
        <v>0</v>
      </c>
      <c r="N19" s="391"/>
      <c r="O19" s="387"/>
      <c r="P19" s="185"/>
    </row>
    <row r="20" spans="1:16" ht="15.75" thickBot="1" x14ac:dyDescent="0.3">
      <c r="A20" s="377" t="s">
        <v>111</v>
      </c>
      <c r="B20" s="378"/>
      <c r="C20" s="378"/>
      <c r="D20" s="378"/>
      <c r="E20" s="378"/>
      <c r="F20" s="379"/>
      <c r="G20" s="380"/>
      <c r="H20" s="379"/>
      <c r="I20" s="231"/>
      <c r="J20" s="260"/>
      <c r="K20" s="134">
        <f>SUM(K7:K19)</f>
        <v>0</v>
      </c>
      <c r="L20" s="134">
        <f>SUM(L7:L19)</f>
        <v>0</v>
      </c>
    </row>
    <row r="21" spans="1:16" ht="15.75" thickBot="1" x14ac:dyDescent="0.3"/>
    <row r="22" spans="1:16" ht="15" customHeight="1" x14ac:dyDescent="0.25">
      <c r="A22" s="300" t="s">
        <v>1</v>
      </c>
      <c r="B22" s="301"/>
      <c r="C22" s="301"/>
      <c r="D22" s="301"/>
      <c r="E22" s="301"/>
      <c r="F22" s="301"/>
      <c r="G22" s="294" t="s">
        <v>115</v>
      </c>
      <c r="H22" s="319" t="s">
        <v>8</v>
      </c>
      <c r="I22" s="298" t="s">
        <v>136</v>
      </c>
      <c r="J22" s="285" t="s">
        <v>134</v>
      </c>
      <c r="K22" s="325" t="s">
        <v>27</v>
      </c>
      <c r="L22" s="321" t="s">
        <v>54</v>
      </c>
      <c r="M22" s="124"/>
      <c r="N22" s="124"/>
    </row>
    <row r="23" spans="1:16" ht="36" customHeight="1" thickBot="1" x14ac:dyDescent="0.3">
      <c r="A23" s="302"/>
      <c r="B23" s="303"/>
      <c r="C23" s="303"/>
      <c r="D23" s="303"/>
      <c r="E23" s="303"/>
      <c r="F23" s="303"/>
      <c r="G23" s="295"/>
      <c r="H23" s="320"/>
      <c r="I23" s="299"/>
      <c r="J23" s="286"/>
      <c r="K23" s="326"/>
      <c r="L23" s="322"/>
      <c r="M23" s="124"/>
      <c r="N23" s="124" t="s">
        <v>38</v>
      </c>
    </row>
    <row r="24" spans="1:16" x14ac:dyDescent="0.25">
      <c r="A24" s="317" t="s">
        <v>114</v>
      </c>
      <c r="B24" s="318"/>
      <c r="C24" s="318"/>
      <c r="D24" s="318"/>
      <c r="E24" s="318"/>
      <c r="F24" s="318"/>
      <c r="G24" s="223">
        <v>141000</v>
      </c>
      <c r="H24" s="192" t="s">
        <v>116</v>
      </c>
      <c r="I24" s="188"/>
      <c r="J24" s="225"/>
      <c r="K24" s="226">
        <f>G24*I24</f>
        <v>0</v>
      </c>
      <c r="L24" s="194">
        <f>K24+K24*J24</f>
        <v>0</v>
      </c>
      <c r="M24" s="124"/>
      <c r="N24" s="124" t="s">
        <v>117</v>
      </c>
    </row>
    <row r="25" spans="1:16" ht="15.75" customHeight="1" thickBot="1" x14ac:dyDescent="0.3">
      <c r="A25" s="304" t="s">
        <v>112</v>
      </c>
      <c r="B25" s="305"/>
      <c r="C25" s="305"/>
      <c r="D25" s="305"/>
      <c r="E25" s="305"/>
      <c r="F25" s="305"/>
      <c r="G25" s="215">
        <v>48</v>
      </c>
      <c r="H25" s="216" t="s">
        <v>36</v>
      </c>
      <c r="I25" s="135"/>
      <c r="J25" s="45"/>
      <c r="K25" s="41">
        <f>G25*I25</f>
        <v>0</v>
      </c>
      <c r="L25" s="42">
        <f>K25+K25*J25</f>
        <v>0</v>
      </c>
      <c r="M25" s="124"/>
      <c r="N25" s="124" t="s">
        <v>39</v>
      </c>
    </row>
    <row r="26" spans="1:16" ht="15.75" thickBot="1" x14ac:dyDescent="0.3">
      <c r="A26" s="114"/>
      <c r="B26" s="106"/>
      <c r="C26" s="106"/>
      <c r="D26" s="106"/>
      <c r="E26" s="106"/>
      <c r="F26" s="104"/>
      <c r="G26" s="103"/>
      <c r="H26" s="104"/>
      <c r="I26" s="124"/>
      <c r="J26" s="120"/>
      <c r="K26" s="105"/>
      <c r="L26" s="105"/>
      <c r="M26" s="103"/>
      <c r="N26" s="102"/>
    </row>
    <row r="27" spans="1:16" ht="15" customHeight="1" x14ac:dyDescent="0.25">
      <c r="A27" s="300" t="s">
        <v>1</v>
      </c>
      <c r="B27" s="301"/>
      <c r="C27" s="301"/>
      <c r="D27" s="301"/>
      <c r="E27" s="301"/>
      <c r="F27" s="301"/>
      <c r="G27" s="294" t="s">
        <v>58</v>
      </c>
      <c r="H27" s="319" t="s">
        <v>8</v>
      </c>
      <c r="I27" s="298" t="s">
        <v>136</v>
      </c>
      <c r="J27" s="285" t="s">
        <v>134</v>
      </c>
      <c r="K27" s="298" t="s">
        <v>27</v>
      </c>
      <c r="L27" s="285" t="s">
        <v>54</v>
      </c>
      <c r="M27" s="102"/>
      <c r="N27" s="102"/>
    </row>
    <row r="28" spans="1:16" ht="35.25" customHeight="1" thickBot="1" x14ac:dyDescent="0.3">
      <c r="A28" s="302"/>
      <c r="B28" s="303"/>
      <c r="C28" s="303"/>
      <c r="D28" s="303"/>
      <c r="E28" s="303"/>
      <c r="F28" s="303"/>
      <c r="G28" s="295"/>
      <c r="H28" s="320"/>
      <c r="I28" s="299"/>
      <c r="J28" s="286"/>
      <c r="K28" s="299"/>
      <c r="L28" s="286"/>
      <c r="M28" s="102"/>
      <c r="N28" s="102" t="s">
        <v>38</v>
      </c>
    </row>
    <row r="29" spans="1:16" ht="30.75" customHeight="1" thickBot="1" x14ac:dyDescent="0.3">
      <c r="A29" s="323" t="s">
        <v>109</v>
      </c>
      <c r="B29" s="324"/>
      <c r="C29" s="324"/>
      <c r="D29" s="324"/>
      <c r="E29" s="324"/>
      <c r="F29" s="324"/>
      <c r="G29" s="247">
        <v>2</v>
      </c>
      <c r="H29" s="279" t="s">
        <v>99</v>
      </c>
      <c r="I29" s="243"/>
      <c r="J29" s="244"/>
      <c r="K29" s="245">
        <f>48*I29</f>
        <v>0</v>
      </c>
      <c r="L29" s="246">
        <f>K29+K29*J29</f>
        <v>0</v>
      </c>
      <c r="M29" s="112"/>
      <c r="N29" s="112" t="s">
        <v>59</v>
      </c>
    </row>
    <row r="30" spans="1:16" ht="15.75" thickBot="1" x14ac:dyDescent="0.3">
      <c r="A30" s="114"/>
      <c r="B30" s="106"/>
      <c r="C30" s="106"/>
      <c r="D30" s="106"/>
      <c r="E30" s="106"/>
      <c r="F30" s="104"/>
      <c r="G30" s="103"/>
      <c r="H30" s="104"/>
      <c r="I30" s="124"/>
      <c r="J30" s="120"/>
      <c r="K30" s="105"/>
      <c r="L30" s="105"/>
      <c r="M30" s="103"/>
      <c r="N30" s="102"/>
    </row>
    <row r="31" spans="1:16" ht="15" customHeight="1" x14ac:dyDescent="0.25">
      <c r="A31" s="300" t="s">
        <v>1</v>
      </c>
      <c r="B31" s="301"/>
      <c r="C31" s="301"/>
      <c r="D31" s="301"/>
      <c r="E31" s="301"/>
      <c r="F31" s="301"/>
      <c r="G31" s="294" t="s">
        <v>55</v>
      </c>
      <c r="H31" s="319" t="s">
        <v>8</v>
      </c>
      <c r="I31" s="298" t="s">
        <v>136</v>
      </c>
      <c r="J31" s="285" t="s">
        <v>134</v>
      </c>
      <c r="K31" s="298" t="s">
        <v>125</v>
      </c>
      <c r="L31" s="285" t="s">
        <v>54</v>
      </c>
      <c r="M31" s="102"/>
      <c r="N31" s="102"/>
    </row>
    <row r="32" spans="1:16" ht="52.5" customHeight="1" thickBot="1" x14ac:dyDescent="0.3">
      <c r="A32" s="302"/>
      <c r="B32" s="303"/>
      <c r="C32" s="303"/>
      <c r="D32" s="303"/>
      <c r="E32" s="303"/>
      <c r="F32" s="303"/>
      <c r="G32" s="295"/>
      <c r="H32" s="320"/>
      <c r="I32" s="299"/>
      <c r="J32" s="286"/>
      <c r="K32" s="299"/>
      <c r="L32" s="286"/>
      <c r="M32" s="102"/>
      <c r="N32" s="102"/>
    </row>
    <row r="33" spans="1:14" x14ac:dyDescent="0.25">
      <c r="A33" s="317" t="s">
        <v>129</v>
      </c>
      <c r="B33" s="318"/>
      <c r="C33" s="318"/>
      <c r="D33" s="318"/>
      <c r="E33" s="318"/>
      <c r="F33" s="318"/>
      <c r="G33" s="233">
        <v>78</v>
      </c>
      <c r="H33" s="192" t="s">
        <v>56</v>
      </c>
      <c r="I33" s="188"/>
      <c r="J33" s="225"/>
      <c r="K33" s="193">
        <f>(G33*I33)*1461</f>
        <v>0</v>
      </c>
      <c r="L33" s="194">
        <f>K33+K33*J33</f>
        <v>0</v>
      </c>
      <c r="M33" s="102"/>
      <c r="N33" s="102"/>
    </row>
    <row r="34" spans="1:14" ht="15.75" thickBot="1" x14ac:dyDescent="0.3">
      <c r="A34" s="311" t="s">
        <v>57</v>
      </c>
      <c r="B34" s="312"/>
      <c r="C34" s="312"/>
      <c r="D34" s="312"/>
      <c r="E34" s="312"/>
      <c r="F34" s="312"/>
      <c r="G34" s="115">
        <v>7</v>
      </c>
      <c r="H34" s="131" t="s">
        <v>56</v>
      </c>
      <c r="I34" s="135"/>
      <c r="J34" s="137"/>
      <c r="K34" s="157">
        <f>(G34*I34)*1461</f>
        <v>0</v>
      </c>
      <c r="L34" s="42">
        <f t="shared" ref="L34" si="2">K34+K34*J34</f>
        <v>0</v>
      </c>
      <c r="M34" s="102"/>
      <c r="N34" s="102"/>
    </row>
    <row r="35" spans="1:14" ht="15.75" customHeight="1" thickBot="1" x14ac:dyDescent="0.3">
      <c r="A35" s="381" t="s">
        <v>113</v>
      </c>
      <c r="B35" s="382"/>
      <c r="C35" s="382"/>
      <c r="D35" s="382"/>
      <c r="E35" s="382"/>
      <c r="F35" s="382"/>
      <c r="G35" s="380"/>
      <c r="H35" s="379"/>
      <c r="I35" s="383"/>
      <c r="J35" s="232"/>
      <c r="K35" s="134">
        <f>SUM(K24:K34)</f>
        <v>0</v>
      </c>
      <c r="L35" s="134">
        <f>SUM(L24:L34)</f>
        <v>0</v>
      </c>
      <c r="M35" s="102"/>
      <c r="N35" s="102"/>
    </row>
    <row r="36" spans="1:14" ht="15.75" thickBot="1" x14ac:dyDescent="0.3">
      <c r="A36" s="371"/>
      <c r="B36" s="372"/>
      <c r="C36" s="372"/>
      <c r="D36" s="372"/>
      <c r="E36" s="372"/>
      <c r="F36" s="128"/>
      <c r="G36" s="47"/>
      <c r="H36" s="128"/>
      <c r="I36" s="127"/>
      <c r="J36" s="120"/>
      <c r="K36" s="105"/>
      <c r="L36" s="105"/>
      <c r="M36" s="102"/>
      <c r="N36" s="102"/>
    </row>
    <row r="37" spans="1:14" ht="15.75" thickBot="1" x14ac:dyDescent="0.3">
      <c r="A37" s="373" t="s">
        <v>123</v>
      </c>
      <c r="B37" s="374"/>
      <c r="C37" s="374"/>
      <c r="D37" s="374"/>
      <c r="E37" s="374"/>
      <c r="F37" s="374"/>
      <c r="G37" s="375"/>
      <c r="H37" s="376"/>
      <c r="I37" s="47"/>
      <c r="J37" s="120"/>
      <c r="K37" s="122">
        <f>K20+K35</f>
        <v>0</v>
      </c>
      <c r="L37" s="122">
        <f>L20+L35</f>
        <v>0</v>
      </c>
      <c r="M37" s="102"/>
      <c r="N37" s="123"/>
    </row>
    <row r="38" spans="1:14" x14ac:dyDescent="0.25">
      <c r="A38" s="114"/>
      <c r="B38" s="106"/>
      <c r="C38" s="106"/>
      <c r="D38" s="106"/>
      <c r="E38" s="106"/>
      <c r="F38" s="104"/>
      <c r="G38" s="103"/>
      <c r="H38" s="104"/>
      <c r="I38" s="102"/>
      <c r="J38" s="120"/>
      <c r="K38" s="105"/>
      <c r="L38" s="105"/>
      <c r="M38" s="102"/>
      <c r="N38" s="102"/>
    </row>
    <row r="39" spans="1:14" x14ac:dyDescent="0.25">
      <c r="A39" s="114" t="s">
        <v>34</v>
      </c>
      <c r="B39" s="278" t="s">
        <v>141</v>
      </c>
      <c r="C39" s="106"/>
      <c r="D39" s="106"/>
      <c r="E39" s="106"/>
      <c r="F39" s="104"/>
      <c r="G39" s="103"/>
      <c r="H39" s="104"/>
      <c r="I39" s="102"/>
      <c r="J39" s="121"/>
      <c r="K39" s="105"/>
      <c r="L39" s="105"/>
      <c r="M39" s="103"/>
      <c r="N39" s="102"/>
    </row>
    <row r="40" spans="1:14" x14ac:dyDescent="0.25">
      <c r="A40" s="114"/>
      <c r="B40" s="111" t="s">
        <v>53</v>
      </c>
      <c r="C40" s="106"/>
      <c r="D40" s="106"/>
      <c r="E40" s="106"/>
      <c r="F40" s="104"/>
      <c r="G40" s="103"/>
      <c r="H40" s="104"/>
      <c r="I40" s="102"/>
      <c r="J40" s="121"/>
      <c r="K40" s="105"/>
      <c r="L40" s="105"/>
      <c r="M40" s="103"/>
      <c r="N40" s="102"/>
    </row>
    <row r="41" spans="1:14" x14ac:dyDescent="0.25">
      <c r="A41" s="114"/>
      <c r="B41" s="111"/>
      <c r="C41" s="106"/>
      <c r="D41" s="106"/>
      <c r="E41" s="106"/>
      <c r="F41" s="104"/>
      <c r="G41" s="103"/>
      <c r="H41" s="104"/>
      <c r="I41" s="102"/>
      <c r="J41" s="121"/>
      <c r="K41" s="105"/>
      <c r="L41" s="105"/>
      <c r="M41" s="103"/>
      <c r="N41" s="102"/>
    </row>
  </sheetData>
  <mergeCells count="41">
    <mergeCell ref="O5:O6"/>
    <mergeCell ref="P5:P6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L22:L23"/>
    <mergeCell ref="A24:F24"/>
    <mergeCell ref="A25:F25"/>
    <mergeCell ref="A29:F29"/>
    <mergeCell ref="A22:F23"/>
    <mergeCell ref="G22:G23"/>
    <mergeCell ref="H22:H23"/>
    <mergeCell ref="I22:I23"/>
    <mergeCell ref="J22:J23"/>
    <mergeCell ref="K22:K23"/>
    <mergeCell ref="A27:F28"/>
    <mergeCell ref="L27:L28"/>
    <mergeCell ref="A37:H37"/>
    <mergeCell ref="K31:K32"/>
    <mergeCell ref="L31:L32"/>
    <mergeCell ref="G27:G28"/>
    <mergeCell ref="H27:H28"/>
    <mergeCell ref="I27:I28"/>
    <mergeCell ref="J27:J28"/>
    <mergeCell ref="K27:K28"/>
    <mergeCell ref="A31:F32"/>
    <mergeCell ref="G31:G32"/>
    <mergeCell ref="H31:H32"/>
    <mergeCell ref="I31:I32"/>
    <mergeCell ref="J31:J32"/>
    <mergeCell ref="A3:K3"/>
    <mergeCell ref="A33:F33"/>
    <mergeCell ref="A34:F34"/>
    <mergeCell ref="A35:F35"/>
    <mergeCell ref="K5:K6"/>
  </mergeCells>
  <pageMargins left="0" right="0" top="0.59055118110236227" bottom="0.3937007874015748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zoomScaleNormal="100" workbookViewId="0">
      <selection activeCell="N7" sqref="N7:O18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21.140625" style="2" customWidth="1"/>
    <col min="7" max="7" width="24.140625" style="1" customWidth="1"/>
    <col min="8" max="8" width="24.85546875" style="2" customWidth="1"/>
    <col min="9" max="9" width="19" customWidth="1"/>
    <col min="10" max="10" width="11" style="19" customWidth="1"/>
    <col min="11" max="12" width="14" style="3" customWidth="1"/>
    <col min="13" max="13" width="2" style="1" customWidth="1"/>
    <col min="14" max="14" width="36.710937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ht="15.75" x14ac:dyDescent="0.25">
      <c r="A3" s="282" t="s">
        <v>144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/>
    </row>
    <row r="4" spans="1:16" ht="14.25" customHeight="1" thickBot="1" x14ac:dyDescent="0.3">
      <c r="M4"/>
    </row>
    <row r="5" spans="1:16" ht="15" customHeight="1" x14ac:dyDescent="0.25">
      <c r="A5" s="289" t="s">
        <v>25</v>
      </c>
      <c r="B5" s="291" t="s">
        <v>24</v>
      </c>
      <c r="C5" s="291"/>
      <c r="D5" s="291"/>
      <c r="E5" s="291"/>
      <c r="F5" s="292" t="s">
        <v>105</v>
      </c>
      <c r="G5" s="294" t="s">
        <v>106</v>
      </c>
      <c r="H5" s="296" t="s">
        <v>26</v>
      </c>
      <c r="I5" s="287" t="s">
        <v>138</v>
      </c>
      <c r="J5" s="285" t="s">
        <v>134</v>
      </c>
      <c r="K5" s="283" t="s">
        <v>107</v>
      </c>
      <c r="L5" s="285" t="s">
        <v>108</v>
      </c>
      <c r="M5" s="127"/>
      <c r="N5" s="283" t="s">
        <v>35</v>
      </c>
      <c r="O5" s="298" t="s">
        <v>135</v>
      </c>
      <c r="P5" s="285" t="s">
        <v>149</v>
      </c>
    </row>
    <row r="6" spans="1:16" ht="45.75" thickBot="1" x14ac:dyDescent="0.3">
      <c r="A6" s="290"/>
      <c r="B6" s="199" t="s">
        <v>11</v>
      </c>
      <c r="C6" s="199" t="s">
        <v>12</v>
      </c>
      <c r="D6" s="199" t="s">
        <v>9</v>
      </c>
      <c r="E6" s="199" t="s">
        <v>18</v>
      </c>
      <c r="F6" s="293"/>
      <c r="G6" s="295"/>
      <c r="H6" s="297"/>
      <c r="I6" s="288"/>
      <c r="J6" s="286"/>
      <c r="K6" s="284"/>
      <c r="L6" s="286"/>
      <c r="M6" s="127"/>
      <c r="N6" s="284"/>
      <c r="O6" s="299"/>
      <c r="P6" s="286"/>
    </row>
    <row r="7" spans="1:16" x14ac:dyDescent="0.25">
      <c r="A7" s="261" t="s">
        <v>4</v>
      </c>
      <c r="B7" s="262" t="s">
        <v>31</v>
      </c>
      <c r="C7" s="262" t="s">
        <v>31</v>
      </c>
      <c r="D7" s="262" t="s">
        <v>31</v>
      </c>
      <c r="E7" s="262" t="s">
        <v>31</v>
      </c>
      <c r="F7" s="221"/>
      <c r="G7" s="263">
        <v>500000</v>
      </c>
      <c r="H7" s="192" t="s">
        <v>0</v>
      </c>
      <c r="I7" s="186"/>
      <c r="J7" s="264"/>
      <c r="K7" s="226">
        <f>G7*I7</f>
        <v>0</v>
      </c>
      <c r="L7" s="194">
        <f>K7+K7*J7</f>
        <v>0</v>
      </c>
      <c r="M7" s="73"/>
      <c r="N7" s="388"/>
      <c r="O7" s="384"/>
      <c r="P7" s="189"/>
    </row>
    <row r="8" spans="1:16" x14ac:dyDescent="0.25">
      <c r="A8" s="239" t="s">
        <v>3</v>
      </c>
      <c r="B8" s="107"/>
      <c r="C8" s="107">
        <v>0.6</v>
      </c>
      <c r="D8" s="107">
        <v>2</v>
      </c>
      <c r="E8" s="107" t="s">
        <v>17</v>
      </c>
      <c r="F8" s="77">
        <v>917</v>
      </c>
      <c r="G8" s="169">
        <v>550.20000000000005</v>
      </c>
      <c r="H8" s="131" t="s">
        <v>0</v>
      </c>
      <c r="I8" s="176"/>
      <c r="J8" s="78"/>
      <c r="K8" s="118">
        <f t="shared" ref="K8:K18" si="0">G8*I8</f>
        <v>0</v>
      </c>
      <c r="L8" s="172">
        <f t="shared" ref="L8:L18" si="1">K8+K8*J8</f>
        <v>0</v>
      </c>
      <c r="M8" s="73"/>
      <c r="N8" s="389"/>
      <c r="O8" s="385"/>
      <c r="P8" s="184"/>
    </row>
    <row r="9" spans="1:16" x14ac:dyDescent="0.25">
      <c r="A9" s="239" t="s">
        <v>3</v>
      </c>
      <c r="B9" s="107"/>
      <c r="C9" s="107">
        <v>2.9</v>
      </c>
      <c r="D9" s="107">
        <v>10</v>
      </c>
      <c r="E9" s="107" t="s">
        <v>17</v>
      </c>
      <c r="F9" s="77">
        <v>7</v>
      </c>
      <c r="G9" s="169">
        <v>20.3</v>
      </c>
      <c r="H9" s="131" t="s">
        <v>0</v>
      </c>
      <c r="I9" s="176"/>
      <c r="J9" s="78"/>
      <c r="K9" s="118">
        <f t="shared" si="0"/>
        <v>0</v>
      </c>
      <c r="L9" s="172">
        <f t="shared" si="1"/>
        <v>0</v>
      </c>
      <c r="M9" s="73"/>
      <c r="N9" s="389"/>
      <c r="O9" s="386"/>
      <c r="P9" s="183"/>
    </row>
    <row r="10" spans="1:16" x14ac:dyDescent="0.25">
      <c r="A10" s="239" t="s">
        <v>3</v>
      </c>
      <c r="B10" s="107">
        <v>10.8</v>
      </c>
      <c r="C10" s="107">
        <v>14.5</v>
      </c>
      <c r="D10" s="107">
        <v>50</v>
      </c>
      <c r="E10" s="107" t="s">
        <v>17</v>
      </c>
      <c r="F10" s="77">
        <v>35</v>
      </c>
      <c r="G10" s="169">
        <v>507.5</v>
      </c>
      <c r="H10" s="131" t="s">
        <v>0</v>
      </c>
      <c r="I10" s="176"/>
      <c r="J10" s="78"/>
      <c r="K10" s="118">
        <f t="shared" si="0"/>
        <v>0</v>
      </c>
      <c r="L10" s="172">
        <f t="shared" si="1"/>
        <v>0</v>
      </c>
      <c r="M10" s="73"/>
      <c r="N10" s="390"/>
      <c r="O10" s="386"/>
      <c r="P10" s="183"/>
    </row>
    <row r="11" spans="1:16" x14ac:dyDescent="0.25">
      <c r="A11" s="239" t="s">
        <v>41</v>
      </c>
      <c r="B11" s="107"/>
      <c r="C11" s="107">
        <v>14.5</v>
      </c>
      <c r="D11" s="107"/>
      <c r="E11" s="107">
        <v>200</v>
      </c>
      <c r="F11" s="77">
        <v>4</v>
      </c>
      <c r="G11" s="169">
        <v>58</v>
      </c>
      <c r="H11" s="131" t="s">
        <v>0</v>
      </c>
      <c r="I11" s="176"/>
      <c r="J11" s="78"/>
      <c r="K11" s="118">
        <f t="shared" si="0"/>
        <v>0</v>
      </c>
      <c r="L11" s="172">
        <f t="shared" si="1"/>
        <v>0</v>
      </c>
      <c r="M11" s="73"/>
      <c r="N11" s="389"/>
      <c r="O11" s="386"/>
      <c r="P11" s="183"/>
    </row>
    <row r="12" spans="1:16" x14ac:dyDescent="0.25">
      <c r="A12" s="239" t="s">
        <v>48</v>
      </c>
      <c r="B12" s="107"/>
      <c r="C12" s="107">
        <v>7.5</v>
      </c>
      <c r="D12" s="107">
        <v>10</v>
      </c>
      <c r="E12" s="107"/>
      <c r="F12" s="77">
        <v>10</v>
      </c>
      <c r="G12" s="169">
        <v>75</v>
      </c>
      <c r="H12" s="131" t="s">
        <v>0</v>
      </c>
      <c r="I12" s="176"/>
      <c r="J12" s="78"/>
      <c r="K12" s="118">
        <f t="shared" si="0"/>
        <v>0</v>
      </c>
      <c r="L12" s="172">
        <f t="shared" si="1"/>
        <v>0</v>
      </c>
      <c r="M12" s="73"/>
      <c r="N12" s="389"/>
      <c r="O12" s="386"/>
      <c r="P12" s="183"/>
    </row>
    <row r="13" spans="1:16" x14ac:dyDescent="0.25">
      <c r="A13" s="239" t="s">
        <v>48</v>
      </c>
      <c r="B13" s="107"/>
      <c r="C13" s="107">
        <v>37.5</v>
      </c>
      <c r="D13" s="107" t="s">
        <v>69</v>
      </c>
      <c r="E13" s="107"/>
      <c r="F13" s="77">
        <v>134</v>
      </c>
      <c r="G13" s="169">
        <v>5025</v>
      </c>
      <c r="H13" s="131" t="s">
        <v>0</v>
      </c>
      <c r="I13" s="176"/>
      <c r="J13" s="78"/>
      <c r="K13" s="118">
        <f t="shared" si="0"/>
        <v>0</v>
      </c>
      <c r="L13" s="172">
        <f t="shared" si="1"/>
        <v>0</v>
      </c>
      <c r="M13" s="73"/>
      <c r="N13" s="389"/>
      <c r="O13" s="386"/>
      <c r="P13" s="183"/>
    </row>
    <row r="14" spans="1:16" x14ac:dyDescent="0.25">
      <c r="A14" s="239" t="s">
        <v>70</v>
      </c>
      <c r="B14" s="107"/>
      <c r="C14" s="107">
        <v>20</v>
      </c>
      <c r="D14" s="107">
        <v>27</v>
      </c>
      <c r="E14" s="107"/>
      <c r="F14" s="77">
        <v>5</v>
      </c>
      <c r="G14" s="169">
        <v>100</v>
      </c>
      <c r="H14" s="131" t="s">
        <v>0</v>
      </c>
      <c r="I14" s="176"/>
      <c r="J14" s="78"/>
      <c r="K14" s="118">
        <f t="shared" si="0"/>
        <v>0</v>
      </c>
      <c r="L14" s="172">
        <f t="shared" si="1"/>
        <v>0</v>
      </c>
      <c r="M14" s="73"/>
      <c r="N14" s="389"/>
      <c r="O14" s="386"/>
      <c r="P14" s="183"/>
    </row>
    <row r="15" spans="1:16" x14ac:dyDescent="0.25">
      <c r="A15" s="239" t="s">
        <v>70</v>
      </c>
      <c r="B15" s="107"/>
      <c r="C15" s="107">
        <v>37.5</v>
      </c>
      <c r="D15" s="107" t="s">
        <v>14</v>
      </c>
      <c r="E15" s="107"/>
      <c r="F15" s="77">
        <v>35</v>
      </c>
      <c r="G15" s="169">
        <v>1312.5</v>
      </c>
      <c r="H15" s="131" t="s">
        <v>0</v>
      </c>
      <c r="I15" s="176"/>
      <c r="J15" s="78"/>
      <c r="K15" s="118">
        <f t="shared" si="0"/>
        <v>0</v>
      </c>
      <c r="L15" s="172">
        <f t="shared" si="1"/>
        <v>0</v>
      </c>
      <c r="M15" s="73"/>
      <c r="N15" s="389"/>
      <c r="O15" s="386"/>
      <c r="P15" s="183"/>
    </row>
    <row r="16" spans="1:16" ht="30" x14ac:dyDescent="0.25">
      <c r="A16" s="258" t="s">
        <v>71</v>
      </c>
      <c r="B16" s="79">
        <v>7</v>
      </c>
      <c r="C16" s="79"/>
      <c r="D16" s="79">
        <v>50</v>
      </c>
      <c r="E16" s="79">
        <v>150</v>
      </c>
      <c r="F16" s="77">
        <v>6</v>
      </c>
      <c r="G16" s="169">
        <v>42</v>
      </c>
      <c r="H16" s="131" t="s">
        <v>10</v>
      </c>
      <c r="I16" s="155"/>
      <c r="J16" s="81"/>
      <c r="K16" s="118">
        <f t="shared" si="0"/>
        <v>0</v>
      </c>
      <c r="L16" s="172">
        <f t="shared" si="1"/>
        <v>0</v>
      </c>
      <c r="M16" s="82"/>
      <c r="N16" s="389"/>
      <c r="O16" s="386"/>
      <c r="P16" s="183"/>
    </row>
    <row r="17" spans="1:16" x14ac:dyDescent="0.25">
      <c r="A17" s="258" t="s">
        <v>2</v>
      </c>
      <c r="B17" s="79"/>
      <c r="C17" s="79">
        <v>10</v>
      </c>
      <c r="D17" s="79">
        <v>50</v>
      </c>
      <c r="E17" s="79">
        <v>180</v>
      </c>
      <c r="F17" s="77">
        <v>3</v>
      </c>
      <c r="G17" s="169">
        <v>30</v>
      </c>
      <c r="H17" s="131" t="s">
        <v>0</v>
      </c>
      <c r="I17" s="155"/>
      <c r="J17" s="81"/>
      <c r="K17" s="118">
        <f t="shared" si="0"/>
        <v>0</v>
      </c>
      <c r="L17" s="172">
        <f t="shared" si="1"/>
        <v>0</v>
      </c>
      <c r="M17" s="82"/>
      <c r="N17" s="389"/>
      <c r="O17" s="386"/>
      <c r="P17" s="183"/>
    </row>
    <row r="18" spans="1:16" ht="15.75" thickBot="1" x14ac:dyDescent="0.3">
      <c r="A18" s="239" t="s">
        <v>7</v>
      </c>
      <c r="B18" s="107">
        <v>10</v>
      </c>
      <c r="C18" s="107">
        <v>11.8</v>
      </c>
      <c r="D18" s="107">
        <v>50</v>
      </c>
      <c r="E18" s="107">
        <v>200</v>
      </c>
      <c r="F18" s="77">
        <v>9</v>
      </c>
      <c r="G18" s="169">
        <v>106.2</v>
      </c>
      <c r="H18" s="131" t="s">
        <v>0</v>
      </c>
      <c r="I18" s="86"/>
      <c r="J18" s="87"/>
      <c r="K18" s="41">
        <f t="shared" si="0"/>
        <v>0</v>
      </c>
      <c r="L18" s="42">
        <f t="shared" si="1"/>
        <v>0</v>
      </c>
      <c r="M18" s="73"/>
      <c r="N18" s="391"/>
      <c r="O18" s="387"/>
      <c r="P18" s="185"/>
    </row>
    <row r="19" spans="1:16" ht="30.75" thickBot="1" x14ac:dyDescent="0.3">
      <c r="A19" s="230" t="s">
        <v>111</v>
      </c>
      <c r="B19" s="378"/>
      <c r="C19" s="378"/>
      <c r="D19" s="378"/>
      <c r="E19" s="378"/>
      <c r="F19" s="379"/>
      <c r="G19" s="380"/>
      <c r="H19" s="379"/>
      <c r="I19" s="259"/>
      <c r="J19" s="260"/>
      <c r="K19" s="134">
        <f>SUM(K7:K18)</f>
        <v>0</v>
      </c>
      <c r="L19" s="134">
        <f>SUM(L7:L18)</f>
        <v>0</v>
      </c>
      <c r="M19" s="73"/>
      <c r="N19" s="73"/>
    </row>
    <row r="20" spans="1:1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83"/>
      <c r="K20" s="73"/>
      <c r="L20" s="73"/>
      <c r="M20" s="73"/>
    </row>
    <row r="21" spans="1:16" ht="15.75" thickBot="1" x14ac:dyDescent="0.3">
      <c r="N21" s="124"/>
    </row>
    <row r="22" spans="1:16" ht="15" customHeight="1" x14ac:dyDescent="0.25">
      <c r="A22" s="300" t="s">
        <v>1</v>
      </c>
      <c r="B22" s="301"/>
      <c r="C22" s="301"/>
      <c r="D22" s="301"/>
      <c r="E22" s="301"/>
      <c r="F22" s="301"/>
      <c r="G22" s="294" t="s">
        <v>115</v>
      </c>
      <c r="H22" s="319" t="s">
        <v>8</v>
      </c>
      <c r="I22" s="298" t="s">
        <v>136</v>
      </c>
      <c r="J22" s="285" t="s">
        <v>134</v>
      </c>
      <c r="K22" s="325" t="s">
        <v>27</v>
      </c>
      <c r="L22" s="321" t="s">
        <v>54</v>
      </c>
      <c r="M22" s="124"/>
      <c r="N22" s="124" t="s">
        <v>38</v>
      </c>
    </row>
    <row r="23" spans="1:16" ht="42" customHeight="1" thickBot="1" x14ac:dyDescent="0.3">
      <c r="A23" s="302"/>
      <c r="B23" s="303"/>
      <c r="C23" s="303"/>
      <c r="D23" s="303"/>
      <c r="E23" s="303"/>
      <c r="F23" s="303"/>
      <c r="G23" s="295"/>
      <c r="H23" s="320"/>
      <c r="I23" s="299"/>
      <c r="J23" s="286"/>
      <c r="K23" s="326"/>
      <c r="L23" s="322"/>
      <c r="M23" s="124"/>
      <c r="N23" s="124" t="s">
        <v>117</v>
      </c>
    </row>
    <row r="24" spans="1:16" ht="36.75" customHeight="1" x14ac:dyDescent="0.25">
      <c r="A24" s="317" t="s">
        <v>114</v>
      </c>
      <c r="B24" s="318"/>
      <c r="C24" s="318"/>
      <c r="D24" s="318"/>
      <c r="E24" s="318"/>
      <c r="F24" s="318"/>
      <c r="G24" s="265">
        <v>500000</v>
      </c>
      <c r="H24" s="192" t="s">
        <v>116</v>
      </c>
      <c r="I24" s="188"/>
      <c r="J24" s="225"/>
      <c r="K24" s="226">
        <f>G24*I24</f>
        <v>0</v>
      </c>
      <c r="L24" s="194">
        <f>K24+K24*J24</f>
        <v>0</v>
      </c>
      <c r="M24" s="124"/>
      <c r="N24" s="124" t="s">
        <v>39</v>
      </c>
    </row>
    <row r="25" spans="1:16" ht="15.75" thickBot="1" x14ac:dyDescent="0.3">
      <c r="A25" s="304" t="s">
        <v>112</v>
      </c>
      <c r="B25" s="305"/>
      <c r="C25" s="305"/>
      <c r="D25" s="305"/>
      <c r="E25" s="305"/>
      <c r="F25" s="305"/>
      <c r="G25" s="215">
        <v>52</v>
      </c>
      <c r="H25" s="216" t="s">
        <v>36</v>
      </c>
      <c r="I25" s="135"/>
      <c r="J25" s="45"/>
      <c r="K25" s="41">
        <f>G25*I25</f>
        <v>0</v>
      </c>
      <c r="L25" s="42">
        <f>K25+K25*J25</f>
        <v>0</v>
      </c>
      <c r="M25" s="124"/>
      <c r="N25" s="73"/>
    </row>
    <row r="26" spans="1:16" ht="15.75" thickBot="1" x14ac:dyDescent="0.3">
      <c r="A26" s="84"/>
      <c r="B26" s="76"/>
      <c r="C26" s="76"/>
      <c r="D26" s="76"/>
      <c r="E26" s="76"/>
      <c r="F26" s="75"/>
      <c r="G26" s="74"/>
      <c r="H26" s="75"/>
      <c r="I26" s="73"/>
      <c r="J26" s="70"/>
      <c r="K26" s="69"/>
      <c r="L26" s="69"/>
      <c r="M26" s="74"/>
      <c r="N26" s="73"/>
    </row>
    <row r="27" spans="1:16" ht="15" customHeight="1" x14ac:dyDescent="0.25">
      <c r="A27" s="300" t="s">
        <v>1</v>
      </c>
      <c r="B27" s="301"/>
      <c r="C27" s="301"/>
      <c r="D27" s="301"/>
      <c r="E27" s="301"/>
      <c r="F27" s="301"/>
      <c r="G27" s="294" t="s">
        <v>58</v>
      </c>
      <c r="H27" s="319" t="s">
        <v>8</v>
      </c>
      <c r="I27" s="298" t="s">
        <v>136</v>
      </c>
      <c r="J27" s="285" t="s">
        <v>134</v>
      </c>
      <c r="K27" s="298" t="s">
        <v>27</v>
      </c>
      <c r="L27" s="285" t="s">
        <v>54</v>
      </c>
      <c r="M27" s="73"/>
      <c r="N27" s="73" t="s">
        <v>38</v>
      </c>
    </row>
    <row r="28" spans="1:16" ht="48" customHeight="1" thickBot="1" x14ac:dyDescent="0.3">
      <c r="A28" s="302"/>
      <c r="B28" s="303"/>
      <c r="C28" s="303"/>
      <c r="D28" s="303"/>
      <c r="E28" s="303"/>
      <c r="F28" s="303"/>
      <c r="G28" s="295"/>
      <c r="H28" s="320"/>
      <c r="I28" s="299"/>
      <c r="J28" s="286"/>
      <c r="K28" s="299"/>
      <c r="L28" s="286"/>
      <c r="M28" s="73"/>
      <c r="N28" s="85" t="s">
        <v>59</v>
      </c>
      <c r="O28" s="89"/>
    </row>
    <row r="29" spans="1:16" ht="45.75" thickBot="1" x14ac:dyDescent="0.3">
      <c r="A29" s="323" t="s">
        <v>109</v>
      </c>
      <c r="B29" s="324"/>
      <c r="C29" s="324"/>
      <c r="D29" s="324"/>
      <c r="E29" s="324"/>
      <c r="F29" s="324"/>
      <c r="G29" s="247">
        <v>2</v>
      </c>
      <c r="H29" s="248" t="s">
        <v>98</v>
      </c>
      <c r="I29" s="243"/>
      <c r="J29" s="244"/>
      <c r="K29" s="157">
        <f>48*I29</f>
        <v>0</v>
      </c>
      <c r="L29" s="246">
        <f t="shared" ref="L29:L34" si="2">K29+K29*J29</f>
        <v>0</v>
      </c>
      <c r="M29" s="85"/>
      <c r="N29" s="73"/>
    </row>
    <row r="30" spans="1:16" ht="15.75" thickBot="1" x14ac:dyDescent="0.3">
      <c r="A30" s="84"/>
      <c r="B30" s="76"/>
      <c r="C30" s="76"/>
      <c r="D30" s="76"/>
      <c r="E30" s="76"/>
      <c r="F30" s="75"/>
      <c r="G30" s="74"/>
      <c r="H30" s="75"/>
      <c r="I30" s="73"/>
      <c r="J30" s="70"/>
      <c r="K30" s="69"/>
      <c r="L30" s="69"/>
      <c r="M30" s="74"/>
      <c r="N30" s="73"/>
    </row>
    <row r="31" spans="1:16" ht="15" customHeight="1" x14ac:dyDescent="0.25">
      <c r="A31" s="300" t="s">
        <v>1</v>
      </c>
      <c r="B31" s="301"/>
      <c r="C31" s="301"/>
      <c r="D31" s="301"/>
      <c r="E31" s="301"/>
      <c r="F31" s="301"/>
      <c r="G31" s="294" t="s">
        <v>55</v>
      </c>
      <c r="H31" s="319" t="s">
        <v>8</v>
      </c>
      <c r="I31" s="298" t="s">
        <v>136</v>
      </c>
      <c r="J31" s="285" t="s">
        <v>134</v>
      </c>
      <c r="K31" s="285" t="s">
        <v>125</v>
      </c>
      <c r="L31" s="327" t="s">
        <v>54</v>
      </c>
      <c r="M31" s="73"/>
      <c r="N31" s="73"/>
    </row>
    <row r="32" spans="1:16" ht="56.25" customHeight="1" thickBot="1" x14ac:dyDescent="0.3">
      <c r="A32" s="302"/>
      <c r="B32" s="303"/>
      <c r="C32" s="303"/>
      <c r="D32" s="303"/>
      <c r="E32" s="303"/>
      <c r="F32" s="303"/>
      <c r="G32" s="295"/>
      <c r="H32" s="320"/>
      <c r="I32" s="299"/>
      <c r="J32" s="286"/>
      <c r="K32" s="286"/>
      <c r="L32" s="328"/>
      <c r="M32" s="73"/>
      <c r="N32" s="73"/>
      <c r="O32" s="89"/>
    </row>
    <row r="33" spans="1:15" x14ac:dyDescent="0.25">
      <c r="A33" s="317" t="s">
        <v>129</v>
      </c>
      <c r="B33" s="318"/>
      <c r="C33" s="318"/>
      <c r="D33" s="318"/>
      <c r="E33" s="318"/>
      <c r="F33" s="318"/>
      <c r="G33" s="233">
        <v>104</v>
      </c>
      <c r="H33" s="192" t="s">
        <v>56</v>
      </c>
      <c r="I33" s="188"/>
      <c r="J33" s="225"/>
      <c r="K33" s="269">
        <f>(G33*I33)*1461</f>
        <v>0</v>
      </c>
      <c r="L33" s="266">
        <f t="shared" si="2"/>
        <v>0</v>
      </c>
      <c r="M33" s="73"/>
      <c r="N33" s="73"/>
      <c r="O33" s="89"/>
    </row>
    <row r="34" spans="1:15" ht="15.75" thickBot="1" x14ac:dyDescent="0.3">
      <c r="A34" s="311" t="s">
        <v>57</v>
      </c>
      <c r="B34" s="312"/>
      <c r="C34" s="312"/>
      <c r="D34" s="312"/>
      <c r="E34" s="312"/>
      <c r="F34" s="312"/>
      <c r="G34" s="115">
        <v>2</v>
      </c>
      <c r="H34" s="131" t="s">
        <v>56</v>
      </c>
      <c r="I34" s="135"/>
      <c r="J34" s="137"/>
      <c r="K34" s="270">
        <f>(G34*I34)*1461</f>
        <v>0</v>
      </c>
      <c r="L34" s="267">
        <f t="shared" si="2"/>
        <v>0</v>
      </c>
      <c r="M34" s="73"/>
      <c r="N34" s="73"/>
    </row>
    <row r="35" spans="1:15" ht="15.75" customHeight="1" thickBot="1" x14ac:dyDescent="0.3">
      <c r="A35" s="381" t="s">
        <v>113</v>
      </c>
      <c r="B35" s="382"/>
      <c r="C35" s="382"/>
      <c r="D35" s="382"/>
      <c r="E35" s="382"/>
      <c r="F35" s="382"/>
      <c r="G35" s="380"/>
      <c r="H35" s="379"/>
      <c r="I35" s="271"/>
      <c r="J35" s="272"/>
      <c r="K35" s="134">
        <f>SUM(K24:K34)</f>
        <v>0</v>
      </c>
      <c r="L35" s="268">
        <f>SUM(L24:L34)</f>
        <v>0</v>
      </c>
      <c r="M35" s="73"/>
      <c r="N35" s="73"/>
    </row>
    <row r="36" spans="1:15" ht="15.75" thickBot="1" x14ac:dyDescent="0.3">
      <c r="A36" s="84"/>
      <c r="B36" s="76"/>
      <c r="C36" s="76"/>
      <c r="D36" s="76"/>
      <c r="E36" s="76"/>
      <c r="F36" s="75"/>
      <c r="G36" s="74"/>
      <c r="H36" s="75"/>
      <c r="I36" s="73"/>
      <c r="J36" s="70"/>
      <c r="K36" s="69"/>
      <c r="L36" s="69"/>
      <c r="M36" s="73"/>
      <c r="N36" s="88"/>
    </row>
    <row r="37" spans="1:15" ht="15.75" thickBot="1" x14ac:dyDescent="0.3">
      <c r="A37" s="373" t="s">
        <v>122</v>
      </c>
      <c r="B37" s="374"/>
      <c r="C37" s="374"/>
      <c r="D37" s="374"/>
      <c r="E37" s="374"/>
      <c r="F37" s="374"/>
      <c r="G37" s="375"/>
      <c r="H37" s="376"/>
      <c r="I37" s="74"/>
      <c r="J37" s="70"/>
      <c r="K37" s="71">
        <f>K19+K35</f>
        <v>0</v>
      </c>
      <c r="L37" s="71">
        <f>L19+L35</f>
        <v>0</v>
      </c>
      <c r="M37" s="73"/>
      <c r="N37" s="73"/>
    </row>
    <row r="38" spans="1:15" x14ac:dyDescent="0.25">
      <c r="A38" s="84"/>
      <c r="B38" s="76"/>
      <c r="C38" s="76"/>
      <c r="D38" s="76"/>
      <c r="E38" s="76"/>
      <c r="F38" s="75"/>
      <c r="G38" s="74"/>
      <c r="H38" s="75"/>
      <c r="I38" s="73"/>
      <c r="J38" s="70"/>
      <c r="K38" s="69"/>
      <c r="L38" s="69"/>
      <c r="M38" s="73"/>
      <c r="N38" s="73"/>
    </row>
    <row r="39" spans="1:15" x14ac:dyDescent="0.25">
      <c r="A39" s="92" t="s">
        <v>34</v>
      </c>
      <c r="B39" s="278" t="s">
        <v>141</v>
      </c>
      <c r="C39" s="89"/>
      <c r="D39" s="76"/>
      <c r="E39" s="76"/>
      <c r="F39" s="75"/>
      <c r="G39" s="74"/>
      <c r="H39" s="75"/>
      <c r="I39" s="73"/>
      <c r="J39" s="70"/>
      <c r="K39" s="69"/>
      <c r="L39" s="69"/>
      <c r="M39" s="73"/>
      <c r="N39" s="73"/>
    </row>
    <row r="40" spans="1:15" x14ac:dyDescent="0.25">
      <c r="A40" s="89"/>
      <c r="B40" s="93" t="s">
        <v>53</v>
      </c>
      <c r="C40" s="76"/>
      <c r="D40" s="76"/>
      <c r="E40" s="76"/>
      <c r="F40" s="75"/>
      <c r="G40" s="74"/>
      <c r="H40" s="75"/>
      <c r="I40" s="73"/>
      <c r="J40" s="70"/>
      <c r="K40" s="69"/>
      <c r="L40" s="69"/>
      <c r="M40" s="73"/>
      <c r="N40" s="73"/>
    </row>
    <row r="41" spans="1:15" x14ac:dyDescent="0.25">
      <c r="A41" s="89"/>
      <c r="B41" s="93"/>
      <c r="C41" s="76"/>
      <c r="D41" s="76"/>
      <c r="E41" s="76"/>
      <c r="F41" s="75"/>
      <c r="G41" s="74"/>
      <c r="H41" s="75"/>
      <c r="I41" s="73"/>
      <c r="J41" s="70"/>
      <c r="K41" s="69"/>
      <c r="L41" s="69"/>
      <c r="M41" s="74"/>
    </row>
    <row r="42" spans="1:15" ht="45" x14ac:dyDescent="0.25">
      <c r="A42" s="94" t="s">
        <v>72</v>
      </c>
      <c r="B42" s="95"/>
      <c r="C42" s="76"/>
    </row>
    <row r="43" spans="1:15" x14ac:dyDescent="0.25">
      <c r="A43" s="96" t="s">
        <v>73</v>
      </c>
      <c r="B43" s="97">
        <v>106</v>
      </c>
      <c r="C43" s="76"/>
    </row>
    <row r="44" spans="1:15" ht="30" x14ac:dyDescent="0.25">
      <c r="A44" s="90" t="s">
        <v>74</v>
      </c>
      <c r="B44" s="91">
        <v>8</v>
      </c>
      <c r="C44" s="76"/>
    </row>
    <row r="45" spans="1:15" ht="30" x14ac:dyDescent="0.25">
      <c r="A45" s="90" t="s">
        <v>75</v>
      </c>
      <c r="B45" s="91">
        <v>3</v>
      </c>
      <c r="C45" s="76"/>
    </row>
    <row r="46" spans="1:15" x14ac:dyDescent="0.25">
      <c r="A46" s="90" t="s">
        <v>76</v>
      </c>
      <c r="B46" s="91">
        <v>66</v>
      </c>
      <c r="C46" s="76"/>
    </row>
    <row r="47" spans="1:15" x14ac:dyDescent="0.25">
      <c r="A47" s="90" t="s">
        <v>77</v>
      </c>
      <c r="B47" s="91">
        <v>5</v>
      </c>
      <c r="C47" s="76"/>
    </row>
    <row r="48" spans="1:15" x14ac:dyDescent="0.25">
      <c r="A48" s="90" t="s">
        <v>78</v>
      </c>
      <c r="B48" s="91">
        <v>10</v>
      </c>
      <c r="C48" s="76"/>
    </row>
    <row r="49" spans="1:3" ht="30" x14ac:dyDescent="0.25">
      <c r="A49" s="90" t="s">
        <v>79</v>
      </c>
      <c r="B49" s="91">
        <v>6</v>
      </c>
      <c r="C49" s="76"/>
    </row>
    <row r="50" spans="1:3" ht="30" x14ac:dyDescent="0.25">
      <c r="A50" s="90" t="s">
        <v>80</v>
      </c>
      <c r="B50" s="91">
        <v>2</v>
      </c>
      <c r="C50" s="76"/>
    </row>
    <row r="51" spans="1:3" ht="30" x14ac:dyDescent="0.25">
      <c r="A51" s="90" t="s">
        <v>81</v>
      </c>
      <c r="B51" s="91">
        <v>2</v>
      </c>
      <c r="C51" s="76"/>
    </row>
    <row r="52" spans="1:3" ht="45" x14ac:dyDescent="0.25">
      <c r="A52" s="90" t="s">
        <v>82</v>
      </c>
      <c r="B52" s="91">
        <v>2</v>
      </c>
      <c r="C52" s="76"/>
    </row>
    <row r="53" spans="1:3" x14ac:dyDescent="0.25">
      <c r="A53" s="98" t="s">
        <v>83</v>
      </c>
      <c r="B53" s="99">
        <v>1</v>
      </c>
      <c r="C53" s="76"/>
    </row>
    <row r="54" spans="1:3" x14ac:dyDescent="0.25">
      <c r="A54" s="98" t="s">
        <v>84</v>
      </c>
      <c r="B54" s="99">
        <v>1</v>
      </c>
      <c r="C54" s="76"/>
    </row>
    <row r="55" spans="1:3" x14ac:dyDescent="0.25">
      <c r="A55" s="84"/>
      <c r="B55" s="76"/>
      <c r="C55" s="76"/>
    </row>
    <row r="56" spans="1:3" x14ac:dyDescent="0.25">
      <c r="A56" s="100" t="s">
        <v>85</v>
      </c>
      <c r="B56" s="89"/>
      <c r="C56" s="76"/>
    </row>
    <row r="57" spans="1:3" ht="30" x14ac:dyDescent="0.25">
      <c r="A57" s="90" t="s">
        <v>86</v>
      </c>
      <c r="B57" s="91">
        <v>2</v>
      </c>
      <c r="C57" s="76"/>
    </row>
    <row r="58" spans="1:3" ht="30" x14ac:dyDescent="0.25">
      <c r="A58" s="90" t="s">
        <v>87</v>
      </c>
      <c r="B58" s="91">
        <v>2</v>
      </c>
      <c r="C58" s="76"/>
    </row>
    <row r="59" spans="1:3" ht="30" x14ac:dyDescent="0.25">
      <c r="A59" s="90" t="s">
        <v>88</v>
      </c>
      <c r="B59" s="91">
        <v>2</v>
      </c>
      <c r="C59" s="76"/>
    </row>
    <row r="60" spans="1:3" x14ac:dyDescent="0.25">
      <c r="A60" s="84"/>
      <c r="B60" s="76"/>
      <c r="C60" s="76"/>
    </row>
    <row r="61" spans="1:3" x14ac:dyDescent="0.25">
      <c r="A61" s="101" t="s">
        <v>89</v>
      </c>
      <c r="B61" s="89"/>
      <c r="C61" s="76"/>
    </row>
    <row r="62" spans="1:3" x14ac:dyDescent="0.25">
      <c r="A62" s="96" t="s">
        <v>90</v>
      </c>
      <c r="B62" s="89"/>
      <c r="C62" s="76"/>
    </row>
    <row r="63" spans="1:3" x14ac:dyDescent="0.25">
      <c r="A63" s="90" t="s">
        <v>91</v>
      </c>
      <c r="B63" s="89"/>
      <c r="C63" s="76"/>
    </row>
    <row r="64" spans="1:3" ht="30" x14ac:dyDescent="0.25">
      <c r="A64" s="90" t="s">
        <v>92</v>
      </c>
      <c r="B64" s="89"/>
      <c r="C64" s="76"/>
    </row>
    <row r="65" spans="1:3" x14ac:dyDescent="0.25">
      <c r="A65" s="90" t="s">
        <v>93</v>
      </c>
      <c r="B65" s="89"/>
      <c r="C65" s="76"/>
    </row>
    <row r="66" spans="1:3" x14ac:dyDescent="0.25">
      <c r="A66" s="96" t="s">
        <v>94</v>
      </c>
      <c r="B66" s="89"/>
      <c r="C66" s="76"/>
    </row>
    <row r="67" spans="1:3" x14ac:dyDescent="0.25">
      <c r="A67" s="90" t="s">
        <v>95</v>
      </c>
      <c r="B67" s="89"/>
      <c r="C67" s="76"/>
    </row>
    <row r="68" spans="1:3" x14ac:dyDescent="0.25">
      <c r="A68" s="90" t="s">
        <v>96</v>
      </c>
      <c r="B68" s="89"/>
      <c r="C68" s="76"/>
    </row>
    <row r="69" spans="1:3" ht="30" x14ac:dyDescent="0.25">
      <c r="A69" s="90" t="s">
        <v>97</v>
      </c>
      <c r="B69" s="89"/>
      <c r="C69" s="76"/>
    </row>
    <row r="70" spans="1:3" x14ac:dyDescent="0.25">
      <c r="C70" s="76"/>
    </row>
  </sheetData>
  <mergeCells count="41">
    <mergeCell ref="O5:O6"/>
    <mergeCell ref="P5:P6"/>
    <mergeCell ref="N5:N6"/>
    <mergeCell ref="I5:I6"/>
    <mergeCell ref="H5:H6"/>
    <mergeCell ref="J5:J6"/>
    <mergeCell ref="K5:K6"/>
    <mergeCell ref="L5:L6"/>
    <mergeCell ref="K22:K23"/>
    <mergeCell ref="L22:L23"/>
    <mergeCell ref="A24:F24"/>
    <mergeCell ref="A5:A6"/>
    <mergeCell ref="B5:E5"/>
    <mergeCell ref="F5:F6"/>
    <mergeCell ref="G5:G6"/>
    <mergeCell ref="G22:G23"/>
    <mergeCell ref="H22:H23"/>
    <mergeCell ref="I22:I23"/>
    <mergeCell ref="J22:J23"/>
    <mergeCell ref="A22:F23"/>
    <mergeCell ref="A27:F28"/>
    <mergeCell ref="G27:G28"/>
    <mergeCell ref="H27:H28"/>
    <mergeCell ref="I27:I28"/>
    <mergeCell ref="J27:J28"/>
    <mergeCell ref="A25:F25"/>
    <mergeCell ref="A3:L3"/>
    <mergeCell ref="A35:F35"/>
    <mergeCell ref="A37:H37"/>
    <mergeCell ref="J31:J32"/>
    <mergeCell ref="K31:K32"/>
    <mergeCell ref="L31:L32"/>
    <mergeCell ref="A33:F33"/>
    <mergeCell ref="A34:F34"/>
    <mergeCell ref="A29:F29"/>
    <mergeCell ref="A31:F32"/>
    <mergeCell ref="G31:G32"/>
    <mergeCell ref="H31:H32"/>
    <mergeCell ref="I31:I32"/>
    <mergeCell ref="K27:K28"/>
    <mergeCell ref="L27:L28"/>
  </mergeCells>
  <pageMargins left="0" right="0" top="0.59055118110236227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5"/>
  <sheetViews>
    <sheetView topLeftCell="A28" workbookViewId="0">
      <selection activeCell="J33" sqref="J33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20" style="2" customWidth="1"/>
    <col min="7" max="7" width="14.7109375" style="1" customWidth="1"/>
    <col min="8" max="8" width="25.85546875" style="2" customWidth="1"/>
    <col min="9" max="9" width="22.140625" customWidth="1"/>
    <col min="10" max="10" width="10.5703125" style="19" customWidth="1"/>
    <col min="11" max="12" width="14" customWidth="1"/>
    <col min="13" max="13" width="2.42578125" style="1" customWidth="1"/>
    <col min="14" max="14" width="34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282" t="s">
        <v>145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16" ht="15.75" thickBot="1" x14ac:dyDescent="0.3">
      <c r="M4"/>
    </row>
    <row r="5" spans="1:16" ht="15" customHeight="1" x14ac:dyDescent="0.25">
      <c r="A5" s="289" t="s">
        <v>25</v>
      </c>
      <c r="B5" s="291" t="s">
        <v>24</v>
      </c>
      <c r="C5" s="291"/>
      <c r="D5" s="291"/>
      <c r="E5" s="291"/>
      <c r="F5" s="292" t="s">
        <v>105</v>
      </c>
      <c r="G5" s="294" t="s">
        <v>106</v>
      </c>
      <c r="H5" s="296" t="s">
        <v>26</v>
      </c>
      <c r="I5" s="283" t="s">
        <v>138</v>
      </c>
      <c r="J5" s="285" t="s">
        <v>134</v>
      </c>
      <c r="K5" s="283" t="s">
        <v>107</v>
      </c>
      <c r="L5" s="285" t="s">
        <v>108</v>
      </c>
      <c r="M5" s="127"/>
      <c r="N5" s="283" t="s">
        <v>35</v>
      </c>
      <c r="O5" s="298" t="s">
        <v>135</v>
      </c>
      <c r="P5" s="285" t="s">
        <v>149</v>
      </c>
    </row>
    <row r="6" spans="1:16" ht="45.75" thickBot="1" x14ac:dyDescent="0.3">
      <c r="A6" s="290"/>
      <c r="B6" s="199" t="s">
        <v>11</v>
      </c>
      <c r="C6" s="199" t="s">
        <v>12</v>
      </c>
      <c r="D6" s="199" t="s">
        <v>9</v>
      </c>
      <c r="E6" s="199" t="s">
        <v>18</v>
      </c>
      <c r="F6" s="293"/>
      <c r="G6" s="295"/>
      <c r="H6" s="297"/>
      <c r="I6" s="284"/>
      <c r="J6" s="286"/>
      <c r="K6" s="284"/>
      <c r="L6" s="286"/>
      <c r="M6" s="127"/>
      <c r="N6" s="357"/>
      <c r="O6" s="309"/>
      <c r="P6" s="286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240000</v>
      </c>
      <c r="H7" s="192" t="s">
        <v>0</v>
      </c>
      <c r="I7" s="224"/>
      <c r="J7" s="54"/>
      <c r="K7" s="193">
        <f>G7*I7</f>
        <v>0</v>
      </c>
      <c r="L7" s="194">
        <f>K7+K7*J7</f>
        <v>0</v>
      </c>
      <c r="M7" s="46"/>
      <c r="N7" s="388"/>
      <c r="O7" s="384"/>
      <c r="P7" s="189"/>
    </row>
    <row r="8" spans="1:16" x14ac:dyDescent="0.25">
      <c r="A8" s="257" t="s">
        <v>2</v>
      </c>
      <c r="B8" s="175"/>
      <c r="C8" s="175">
        <v>1.8</v>
      </c>
      <c r="D8" s="175"/>
      <c r="E8" s="175"/>
      <c r="F8" s="109">
        <v>4</v>
      </c>
      <c r="G8" s="116">
        <v>7.2</v>
      </c>
      <c r="H8" s="48" t="s">
        <v>0</v>
      </c>
      <c r="I8" s="55"/>
      <c r="J8" s="54"/>
      <c r="K8" s="174">
        <f t="shared" ref="K8:K23" si="0">G8*I8</f>
        <v>0</v>
      </c>
      <c r="L8" s="172">
        <f t="shared" ref="L8:L23" si="1">K8+K8*J8</f>
        <v>0</v>
      </c>
      <c r="M8" s="47"/>
      <c r="N8" s="389"/>
      <c r="O8" s="385"/>
      <c r="P8" s="184"/>
    </row>
    <row r="9" spans="1:16" x14ac:dyDescent="0.25">
      <c r="A9" s="257" t="s">
        <v>3</v>
      </c>
      <c r="B9" s="175" t="s">
        <v>16</v>
      </c>
      <c r="C9" s="175">
        <v>0.6</v>
      </c>
      <c r="D9" s="175">
        <v>2</v>
      </c>
      <c r="E9" s="175" t="s">
        <v>17</v>
      </c>
      <c r="F9" s="109">
        <v>450</v>
      </c>
      <c r="G9" s="116">
        <v>270</v>
      </c>
      <c r="H9" s="48" t="s">
        <v>0</v>
      </c>
      <c r="I9" s="56"/>
      <c r="J9" s="54"/>
      <c r="K9" s="174">
        <f t="shared" si="0"/>
        <v>0</v>
      </c>
      <c r="L9" s="172">
        <f t="shared" si="1"/>
        <v>0</v>
      </c>
      <c r="M9" s="47"/>
      <c r="N9" s="389"/>
      <c r="O9" s="386"/>
      <c r="P9" s="183"/>
    </row>
    <row r="10" spans="1:16" x14ac:dyDescent="0.25">
      <c r="A10" s="257" t="s">
        <v>3</v>
      </c>
      <c r="B10" s="175"/>
      <c r="C10" s="175">
        <v>0.9</v>
      </c>
      <c r="D10" s="175">
        <v>3</v>
      </c>
      <c r="E10" s="175" t="s">
        <v>17</v>
      </c>
      <c r="F10" s="109">
        <v>20</v>
      </c>
      <c r="G10" s="116">
        <v>18</v>
      </c>
      <c r="H10" s="48" t="s">
        <v>0</v>
      </c>
      <c r="I10" s="57"/>
      <c r="J10" s="54"/>
      <c r="K10" s="174">
        <f>G10*I10</f>
        <v>0</v>
      </c>
      <c r="L10" s="172">
        <f t="shared" si="1"/>
        <v>0</v>
      </c>
      <c r="M10" s="47"/>
      <c r="N10" s="390"/>
      <c r="O10" s="386"/>
      <c r="P10" s="183"/>
    </row>
    <row r="11" spans="1:16" x14ac:dyDescent="0.25">
      <c r="A11" s="257" t="s">
        <v>3</v>
      </c>
      <c r="B11" s="175" t="s">
        <v>19</v>
      </c>
      <c r="C11" s="175">
        <v>2.9</v>
      </c>
      <c r="D11" s="175">
        <v>10</v>
      </c>
      <c r="E11" s="175" t="s">
        <v>17</v>
      </c>
      <c r="F11" s="109">
        <v>2</v>
      </c>
      <c r="G11" s="116">
        <v>5.8</v>
      </c>
      <c r="H11" s="48" t="s">
        <v>0</v>
      </c>
      <c r="I11" s="57"/>
      <c r="J11" s="54"/>
      <c r="K11" s="174">
        <f t="shared" si="0"/>
        <v>0</v>
      </c>
      <c r="L11" s="172">
        <f t="shared" si="1"/>
        <v>0</v>
      </c>
      <c r="M11" s="47"/>
      <c r="N11" s="389"/>
      <c r="O11" s="386"/>
      <c r="P11" s="183"/>
    </row>
    <row r="12" spans="1:16" x14ac:dyDescent="0.25">
      <c r="A12" s="257" t="s">
        <v>3</v>
      </c>
      <c r="B12" s="175"/>
      <c r="C12" s="175">
        <v>14.5</v>
      </c>
      <c r="D12" s="175">
        <v>50</v>
      </c>
      <c r="E12" s="175" t="s">
        <v>17</v>
      </c>
      <c r="F12" s="109">
        <v>12</v>
      </c>
      <c r="G12" s="116">
        <v>174</v>
      </c>
      <c r="H12" s="48" t="s">
        <v>0</v>
      </c>
      <c r="I12" s="57"/>
      <c r="J12" s="54"/>
      <c r="K12" s="174">
        <f t="shared" si="0"/>
        <v>0</v>
      </c>
      <c r="L12" s="172">
        <f t="shared" si="1"/>
        <v>0</v>
      </c>
      <c r="M12" s="47"/>
      <c r="N12" s="389"/>
      <c r="O12" s="386"/>
      <c r="P12" s="183"/>
    </row>
    <row r="13" spans="1:16" x14ac:dyDescent="0.25">
      <c r="A13" s="257" t="s">
        <v>32</v>
      </c>
      <c r="B13" s="175">
        <v>2.2000000000000002</v>
      </c>
      <c r="C13" s="175">
        <v>3</v>
      </c>
      <c r="D13" s="175">
        <v>10</v>
      </c>
      <c r="E13" s="175">
        <v>200</v>
      </c>
      <c r="F13" s="109">
        <v>4</v>
      </c>
      <c r="G13" s="116">
        <v>12</v>
      </c>
      <c r="H13" s="48" t="s">
        <v>0</v>
      </c>
      <c r="I13" s="57"/>
      <c r="J13" s="54"/>
      <c r="K13" s="174">
        <f t="shared" si="0"/>
        <v>0</v>
      </c>
      <c r="L13" s="172">
        <f t="shared" si="1"/>
        <v>0</v>
      </c>
      <c r="M13" s="47"/>
      <c r="N13" s="389"/>
      <c r="O13" s="386"/>
      <c r="P13" s="183"/>
    </row>
    <row r="14" spans="1:16" x14ac:dyDescent="0.25">
      <c r="A14" s="257" t="s">
        <v>48</v>
      </c>
      <c r="B14" s="175"/>
      <c r="C14" s="175">
        <v>7.5</v>
      </c>
      <c r="D14" s="175">
        <v>10</v>
      </c>
      <c r="E14" s="175"/>
      <c r="F14" s="109">
        <v>80</v>
      </c>
      <c r="G14" s="116">
        <v>600</v>
      </c>
      <c r="H14" s="48" t="s">
        <v>0</v>
      </c>
      <c r="I14" s="57"/>
      <c r="J14" s="54"/>
      <c r="K14" s="174">
        <f t="shared" si="0"/>
        <v>0</v>
      </c>
      <c r="L14" s="172">
        <f t="shared" si="1"/>
        <v>0</v>
      </c>
      <c r="M14" s="47"/>
      <c r="N14" s="389"/>
      <c r="O14" s="386"/>
      <c r="P14" s="183"/>
    </row>
    <row r="15" spans="1:16" x14ac:dyDescent="0.25">
      <c r="A15" s="257" t="s">
        <v>5</v>
      </c>
      <c r="B15" s="175"/>
      <c r="C15" s="175">
        <v>7.5</v>
      </c>
      <c r="D15" s="175">
        <v>10</v>
      </c>
      <c r="E15" s="175"/>
      <c r="F15" s="109">
        <v>24</v>
      </c>
      <c r="G15" s="116">
        <v>180</v>
      </c>
      <c r="H15" s="48" t="s">
        <v>0</v>
      </c>
      <c r="I15" s="57"/>
      <c r="J15" s="54"/>
      <c r="K15" s="174">
        <f t="shared" si="0"/>
        <v>0</v>
      </c>
      <c r="L15" s="172">
        <f t="shared" si="1"/>
        <v>0</v>
      </c>
      <c r="M15" s="47"/>
      <c r="N15" s="389"/>
      <c r="O15" s="386"/>
      <c r="P15" s="183"/>
    </row>
    <row r="16" spans="1:16" x14ac:dyDescent="0.25">
      <c r="A16" s="257" t="s">
        <v>5</v>
      </c>
      <c r="B16" s="175"/>
      <c r="C16" s="175">
        <v>20.3</v>
      </c>
      <c r="D16" s="175">
        <v>27</v>
      </c>
      <c r="E16" s="175"/>
      <c r="F16" s="109">
        <v>52</v>
      </c>
      <c r="G16" s="116">
        <v>1055.5999999999999</v>
      </c>
      <c r="H16" s="48" t="s">
        <v>0</v>
      </c>
      <c r="I16" s="57"/>
      <c r="J16" s="54"/>
      <c r="K16" s="174">
        <f t="shared" si="0"/>
        <v>0</v>
      </c>
      <c r="L16" s="172">
        <f t="shared" si="1"/>
        <v>0</v>
      </c>
      <c r="M16" s="47"/>
      <c r="N16" s="389"/>
      <c r="O16" s="386"/>
      <c r="P16" s="183"/>
    </row>
    <row r="17" spans="1:16" x14ac:dyDescent="0.25">
      <c r="A17" s="257" t="s">
        <v>6</v>
      </c>
      <c r="B17" s="175"/>
      <c r="C17" s="175">
        <v>6</v>
      </c>
      <c r="D17" s="175">
        <v>10</v>
      </c>
      <c r="E17" s="175"/>
      <c r="F17" s="109">
        <v>8</v>
      </c>
      <c r="G17" s="116">
        <v>48</v>
      </c>
      <c r="H17" s="48" t="s">
        <v>0</v>
      </c>
      <c r="I17" s="57"/>
      <c r="J17" s="54"/>
      <c r="K17" s="174">
        <f t="shared" si="0"/>
        <v>0</v>
      </c>
      <c r="L17" s="172">
        <f t="shared" si="1"/>
        <v>0</v>
      </c>
      <c r="M17" s="47"/>
      <c r="N17" s="389"/>
      <c r="O17" s="386"/>
      <c r="P17" s="183"/>
    </row>
    <row r="18" spans="1:16" x14ac:dyDescent="0.25">
      <c r="A18" s="257" t="s">
        <v>49</v>
      </c>
      <c r="B18" s="175"/>
      <c r="C18" s="175">
        <v>33</v>
      </c>
      <c r="D18" s="175"/>
      <c r="E18" s="175"/>
      <c r="F18" s="109">
        <v>12</v>
      </c>
      <c r="G18" s="116">
        <v>396</v>
      </c>
      <c r="H18" s="48" t="s">
        <v>0</v>
      </c>
      <c r="I18" s="57"/>
      <c r="J18" s="54"/>
      <c r="K18" s="174">
        <f t="shared" si="0"/>
        <v>0</v>
      </c>
      <c r="L18" s="172">
        <f t="shared" si="1"/>
        <v>0</v>
      </c>
      <c r="M18" s="47"/>
      <c r="N18" s="389"/>
      <c r="O18" s="386"/>
      <c r="P18" s="183"/>
    </row>
    <row r="19" spans="1:16" ht="30" x14ac:dyDescent="0.25">
      <c r="A19" s="239" t="s">
        <v>43</v>
      </c>
      <c r="B19" s="107"/>
      <c r="C19" s="51">
        <v>4.4269999999999996</v>
      </c>
      <c r="D19" s="107"/>
      <c r="E19" s="107"/>
      <c r="F19" s="49">
        <v>8</v>
      </c>
      <c r="G19" s="116">
        <v>35.415999999999997</v>
      </c>
      <c r="H19" s="50" t="s">
        <v>0</v>
      </c>
      <c r="I19" s="57"/>
      <c r="J19" s="54"/>
      <c r="K19" s="174">
        <f t="shared" si="0"/>
        <v>0</v>
      </c>
      <c r="L19" s="172">
        <f t="shared" si="1"/>
        <v>0</v>
      </c>
      <c r="M19" s="46"/>
      <c r="N19" s="389"/>
      <c r="O19" s="386"/>
      <c r="P19" s="183"/>
    </row>
    <row r="20" spans="1:16" ht="45" x14ac:dyDescent="0.25">
      <c r="A20" s="239" t="s">
        <v>67</v>
      </c>
      <c r="B20" s="107"/>
      <c r="C20" s="51">
        <v>2.2999999999999998</v>
      </c>
      <c r="D20" s="51">
        <v>10</v>
      </c>
      <c r="E20" s="107"/>
      <c r="F20" s="49">
        <v>20</v>
      </c>
      <c r="G20" s="116">
        <v>46</v>
      </c>
      <c r="H20" s="50" t="s">
        <v>0</v>
      </c>
      <c r="I20" s="72"/>
      <c r="J20" s="119"/>
      <c r="K20" s="174">
        <f t="shared" si="0"/>
        <v>0</v>
      </c>
      <c r="L20" s="172">
        <f t="shared" si="1"/>
        <v>0</v>
      </c>
      <c r="M20" s="46"/>
      <c r="N20" s="389"/>
      <c r="O20" s="386"/>
      <c r="P20" s="183"/>
    </row>
    <row r="21" spans="1:16" s="124" customFormat="1" ht="30" x14ac:dyDescent="0.25">
      <c r="A21" s="239" t="s">
        <v>68</v>
      </c>
      <c r="B21" s="107"/>
      <c r="C21" s="51">
        <v>2.2000000000000002</v>
      </c>
      <c r="D21" s="51">
        <v>10</v>
      </c>
      <c r="E21" s="107"/>
      <c r="F21" s="49">
        <v>24</v>
      </c>
      <c r="G21" s="116">
        <v>52.8</v>
      </c>
      <c r="H21" s="50" t="s">
        <v>0</v>
      </c>
      <c r="I21" s="72"/>
      <c r="J21" s="119"/>
      <c r="K21" s="174">
        <f t="shared" si="0"/>
        <v>0</v>
      </c>
      <c r="L21" s="172">
        <f t="shared" si="1"/>
        <v>0</v>
      </c>
      <c r="N21" s="389"/>
      <c r="O21" s="386"/>
      <c r="P21" s="183"/>
    </row>
    <row r="22" spans="1:16" s="124" customFormat="1" x14ac:dyDescent="0.25">
      <c r="A22" s="258" t="s">
        <v>7</v>
      </c>
      <c r="B22" s="79"/>
      <c r="C22" s="161">
        <v>0.2</v>
      </c>
      <c r="D22" s="161">
        <v>3</v>
      </c>
      <c r="E22" s="80">
        <v>200</v>
      </c>
      <c r="F22" s="161">
        <v>36</v>
      </c>
      <c r="G22" s="116">
        <v>7.2</v>
      </c>
      <c r="H22" s="162" t="s">
        <v>0</v>
      </c>
      <c r="I22" s="163"/>
      <c r="J22" s="164"/>
      <c r="K22" s="165">
        <f t="shared" si="0"/>
        <v>0</v>
      </c>
      <c r="L22" s="166">
        <f t="shared" si="1"/>
        <v>0</v>
      </c>
      <c r="M22" s="160"/>
      <c r="N22" s="389"/>
      <c r="O22" s="386"/>
      <c r="P22" s="183"/>
    </row>
    <row r="23" spans="1:16" s="124" customFormat="1" ht="15.75" thickBot="1" x14ac:dyDescent="0.3">
      <c r="A23" s="257" t="s">
        <v>7</v>
      </c>
      <c r="B23" s="175">
        <v>10</v>
      </c>
      <c r="C23" s="175">
        <v>11.8</v>
      </c>
      <c r="D23" s="175">
        <v>50</v>
      </c>
      <c r="E23" s="175">
        <v>200</v>
      </c>
      <c r="F23" s="52">
        <v>12</v>
      </c>
      <c r="G23" s="116">
        <v>141.6</v>
      </c>
      <c r="H23" s="53" t="s">
        <v>10</v>
      </c>
      <c r="I23" s="135"/>
      <c r="J23" s="137"/>
      <c r="K23" s="43">
        <f t="shared" si="0"/>
        <v>0</v>
      </c>
      <c r="L23" s="42">
        <f t="shared" si="1"/>
        <v>0</v>
      </c>
      <c r="M23" s="47"/>
      <c r="N23" s="391"/>
      <c r="O23" s="387"/>
      <c r="P23" s="185"/>
    </row>
    <row r="24" spans="1:16" s="124" customFormat="1" ht="30.75" thickBot="1" x14ac:dyDescent="0.3">
      <c r="A24" s="377" t="s">
        <v>111</v>
      </c>
      <c r="B24" s="378"/>
      <c r="C24" s="378"/>
      <c r="D24" s="378"/>
      <c r="E24" s="378"/>
      <c r="F24" s="379"/>
      <c r="G24" s="380"/>
      <c r="H24" s="379"/>
      <c r="I24" s="383"/>
      <c r="J24" s="241"/>
      <c r="K24" s="134">
        <f>SUM(K7:K23)</f>
        <v>0</v>
      </c>
      <c r="L24" s="134">
        <f>SUM(L7:L23)</f>
        <v>0</v>
      </c>
    </row>
    <row r="25" spans="1:16" ht="15.75" thickBot="1" x14ac:dyDescent="0.3"/>
    <row r="26" spans="1:16" s="124" customFormat="1" ht="15" customHeight="1" x14ac:dyDescent="0.25">
      <c r="A26" s="300" t="s">
        <v>1</v>
      </c>
      <c r="B26" s="332"/>
      <c r="C26" s="332"/>
      <c r="D26" s="332"/>
      <c r="E26" s="332"/>
      <c r="F26" s="333"/>
      <c r="G26" s="336" t="s">
        <v>115</v>
      </c>
      <c r="H26" s="338" t="s">
        <v>8</v>
      </c>
      <c r="I26" s="298" t="s">
        <v>136</v>
      </c>
      <c r="J26" s="285" t="s">
        <v>134</v>
      </c>
      <c r="K26" s="325" t="s">
        <v>27</v>
      </c>
      <c r="L26" s="321" t="s">
        <v>54</v>
      </c>
    </row>
    <row r="27" spans="1:16" s="124" customFormat="1" ht="42" customHeight="1" thickBot="1" x14ac:dyDescent="0.3">
      <c r="A27" s="343"/>
      <c r="B27" s="344"/>
      <c r="C27" s="344"/>
      <c r="D27" s="344"/>
      <c r="E27" s="344"/>
      <c r="F27" s="345"/>
      <c r="G27" s="346"/>
      <c r="H27" s="350"/>
      <c r="I27" s="299"/>
      <c r="J27" s="286"/>
      <c r="K27" s="326"/>
      <c r="L27" s="322"/>
      <c r="N27" s="124" t="s">
        <v>38</v>
      </c>
    </row>
    <row r="28" spans="1:16" s="124" customFormat="1" x14ac:dyDescent="0.25">
      <c r="A28" s="329" t="s">
        <v>114</v>
      </c>
      <c r="B28" s="330"/>
      <c r="C28" s="330"/>
      <c r="D28" s="330"/>
      <c r="E28" s="330"/>
      <c r="F28" s="331"/>
      <c r="G28" s="158">
        <v>240000</v>
      </c>
      <c r="H28" s="131" t="s">
        <v>116</v>
      </c>
      <c r="I28" s="136"/>
      <c r="J28" s="44"/>
      <c r="K28" s="40">
        <f>G28*I28</f>
        <v>0</v>
      </c>
      <c r="L28" s="171">
        <f>K28+K28*J28</f>
        <v>0</v>
      </c>
      <c r="N28" s="124" t="s">
        <v>117</v>
      </c>
    </row>
    <row r="29" spans="1:16" s="124" customFormat="1" ht="15.75" thickBot="1" x14ac:dyDescent="0.3">
      <c r="A29" s="347" t="s">
        <v>112</v>
      </c>
      <c r="B29" s="348"/>
      <c r="C29" s="348"/>
      <c r="D29" s="348"/>
      <c r="E29" s="348"/>
      <c r="F29" s="349"/>
      <c r="G29" s="215">
        <v>120</v>
      </c>
      <c r="H29" s="216" t="s">
        <v>36</v>
      </c>
      <c r="I29" s="135"/>
      <c r="J29" s="45"/>
      <c r="K29" s="41">
        <f>G29*I29</f>
        <v>0</v>
      </c>
      <c r="L29" s="42">
        <f>K29+K29*J29</f>
        <v>0</v>
      </c>
      <c r="N29" s="124" t="s">
        <v>39</v>
      </c>
    </row>
    <row r="30" spans="1:16" s="124" customFormat="1" ht="15.75" thickBot="1" x14ac:dyDescent="0.3">
      <c r="A30" s="156"/>
      <c r="B30" s="130"/>
      <c r="C30" s="130"/>
      <c r="D30" s="130"/>
      <c r="E30" s="130"/>
      <c r="F30" s="126"/>
      <c r="G30" s="125"/>
      <c r="H30" s="126"/>
      <c r="J30" s="138"/>
      <c r="K30" s="127"/>
      <c r="L30" s="127"/>
      <c r="M30" s="125"/>
    </row>
    <row r="31" spans="1:16" s="124" customFormat="1" ht="15" customHeight="1" x14ac:dyDescent="0.25">
      <c r="A31" s="300" t="s">
        <v>1</v>
      </c>
      <c r="B31" s="332"/>
      <c r="C31" s="332"/>
      <c r="D31" s="332"/>
      <c r="E31" s="332"/>
      <c r="F31" s="333"/>
      <c r="G31" s="336" t="s">
        <v>58</v>
      </c>
      <c r="H31" s="338" t="s">
        <v>8</v>
      </c>
      <c r="I31" s="298" t="s">
        <v>136</v>
      </c>
      <c r="J31" s="285" t="s">
        <v>134</v>
      </c>
      <c r="K31" s="325" t="s">
        <v>27</v>
      </c>
      <c r="L31" s="321" t="s">
        <v>54</v>
      </c>
    </row>
    <row r="32" spans="1:16" s="124" customFormat="1" ht="45.75" customHeight="1" thickBot="1" x14ac:dyDescent="0.3">
      <c r="A32" s="302"/>
      <c r="B32" s="334"/>
      <c r="C32" s="334"/>
      <c r="D32" s="334"/>
      <c r="E32" s="334"/>
      <c r="F32" s="335"/>
      <c r="G32" s="337"/>
      <c r="H32" s="339"/>
      <c r="I32" s="299"/>
      <c r="J32" s="286"/>
      <c r="K32" s="326"/>
      <c r="L32" s="322"/>
    </row>
    <row r="33" spans="1:14" s="124" customFormat="1" ht="56.25" customHeight="1" thickBot="1" x14ac:dyDescent="0.3">
      <c r="A33" s="340" t="s">
        <v>124</v>
      </c>
      <c r="B33" s="341"/>
      <c r="C33" s="341"/>
      <c r="D33" s="341"/>
      <c r="E33" s="341"/>
      <c r="F33" s="342"/>
      <c r="G33" s="247">
        <v>2</v>
      </c>
      <c r="H33" s="248" t="s">
        <v>137</v>
      </c>
      <c r="I33" s="243"/>
      <c r="J33" s="244"/>
      <c r="K33" s="245">
        <f>48*I33</f>
        <v>0</v>
      </c>
      <c r="L33" s="246">
        <f>K33+K33*J33</f>
        <v>0</v>
      </c>
      <c r="M33" s="133"/>
      <c r="N33" s="133"/>
    </row>
    <row r="34" spans="1:14" s="124" customFormat="1" ht="15.75" thickBot="1" x14ac:dyDescent="0.3">
      <c r="A34" s="156"/>
      <c r="B34" s="130"/>
      <c r="C34" s="130"/>
      <c r="D34" s="130"/>
      <c r="E34" s="130"/>
      <c r="F34" s="126"/>
      <c r="G34" s="125"/>
      <c r="H34" s="126"/>
      <c r="J34" s="138"/>
      <c r="K34" s="127"/>
      <c r="L34" s="127"/>
      <c r="M34" s="125"/>
    </row>
    <row r="35" spans="1:14" s="124" customFormat="1" ht="15" customHeight="1" x14ac:dyDescent="0.25">
      <c r="A35" s="300" t="s">
        <v>1</v>
      </c>
      <c r="B35" s="332"/>
      <c r="C35" s="332"/>
      <c r="D35" s="332"/>
      <c r="E35" s="332"/>
      <c r="F35" s="333"/>
      <c r="G35" s="336" t="s">
        <v>55</v>
      </c>
      <c r="H35" s="338" t="s">
        <v>8</v>
      </c>
      <c r="I35" s="298" t="s">
        <v>136</v>
      </c>
      <c r="J35" s="285" t="s">
        <v>134</v>
      </c>
      <c r="K35" s="325" t="s">
        <v>125</v>
      </c>
      <c r="L35" s="321" t="s">
        <v>54</v>
      </c>
    </row>
    <row r="36" spans="1:14" s="124" customFormat="1" ht="51" customHeight="1" thickBot="1" x14ac:dyDescent="0.3">
      <c r="A36" s="302"/>
      <c r="B36" s="334"/>
      <c r="C36" s="334"/>
      <c r="D36" s="334"/>
      <c r="E36" s="334"/>
      <c r="F36" s="335"/>
      <c r="G36" s="337"/>
      <c r="H36" s="339"/>
      <c r="I36" s="299"/>
      <c r="J36" s="286"/>
      <c r="K36" s="326"/>
      <c r="L36" s="322"/>
    </row>
    <row r="37" spans="1:14" s="124" customFormat="1" x14ac:dyDescent="0.25">
      <c r="A37" s="317" t="s">
        <v>129</v>
      </c>
      <c r="B37" s="318"/>
      <c r="C37" s="318"/>
      <c r="D37" s="318"/>
      <c r="E37" s="318"/>
      <c r="F37" s="318"/>
      <c r="G37" s="233">
        <v>80</v>
      </c>
      <c r="H37" s="192" t="s">
        <v>56</v>
      </c>
      <c r="I37" s="188"/>
      <c r="J37" s="225"/>
      <c r="K37" s="193">
        <f>(G37*I37)*1461</f>
        <v>0</v>
      </c>
      <c r="L37" s="194">
        <f>K37+K37*J37</f>
        <v>0</v>
      </c>
    </row>
    <row r="38" spans="1:14" s="124" customFormat="1" ht="15.75" thickBot="1" x14ac:dyDescent="0.3">
      <c r="A38" s="329" t="s">
        <v>57</v>
      </c>
      <c r="B38" s="330"/>
      <c r="C38" s="330"/>
      <c r="D38" s="330"/>
      <c r="E38" s="330"/>
      <c r="F38" s="331"/>
      <c r="G38" s="115">
        <v>10</v>
      </c>
      <c r="H38" s="131" t="s">
        <v>56</v>
      </c>
      <c r="I38" s="135"/>
      <c r="J38" s="137"/>
      <c r="K38" s="43">
        <f>(G38*I38)*1461</f>
        <v>0</v>
      </c>
      <c r="L38" s="42">
        <f t="shared" ref="L38" si="2">K38+K38*J38</f>
        <v>0</v>
      </c>
    </row>
    <row r="39" spans="1:14" ht="15.75" customHeight="1" thickBot="1" x14ac:dyDescent="0.3">
      <c r="A39" s="381" t="s">
        <v>113</v>
      </c>
      <c r="B39" s="382"/>
      <c r="C39" s="382"/>
      <c r="D39" s="382"/>
      <c r="E39" s="382"/>
      <c r="F39" s="382"/>
      <c r="G39" s="380"/>
      <c r="H39" s="379"/>
      <c r="I39" s="231"/>
      <c r="J39" s="232"/>
      <c r="K39" s="134">
        <f>SUM(K28:K38)</f>
        <v>0</v>
      </c>
      <c r="L39" s="134">
        <f>SUM(L28:L38)</f>
        <v>0</v>
      </c>
      <c r="M39" s="58"/>
      <c r="N39" s="58"/>
    </row>
    <row r="40" spans="1:14" ht="15.75" thickBot="1" x14ac:dyDescent="0.3">
      <c r="A40" s="371"/>
      <c r="B40" s="372"/>
      <c r="C40" s="372"/>
      <c r="D40" s="372"/>
      <c r="E40" s="372"/>
      <c r="F40" s="128"/>
      <c r="G40" s="47"/>
      <c r="H40" s="128"/>
      <c r="I40" s="58"/>
      <c r="J40" s="65"/>
      <c r="K40" s="61"/>
      <c r="L40" s="61"/>
      <c r="M40" s="58"/>
      <c r="N40" s="58"/>
    </row>
    <row r="41" spans="1:14" ht="15.75" thickBot="1" x14ac:dyDescent="0.3">
      <c r="A41" s="373" t="s">
        <v>121</v>
      </c>
      <c r="B41" s="374"/>
      <c r="C41" s="374"/>
      <c r="D41" s="374"/>
      <c r="E41" s="374"/>
      <c r="F41" s="374"/>
      <c r="G41" s="375"/>
      <c r="H41" s="376"/>
      <c r="I41" s="59"/>
      <c r="J41" s="65"/>
      <c r="K41" s="67">
        <f>K24+K39</f>
        <v>0</v>
      </c>
      <c r="L41" s="67">
        <f>L24+L39</f>
        <v>0</v>
      </c>
      <c r="M41" s="58"/>
      <c r="N41" s="68"/>
    </row>
    <row r="42" spans="1:14" x14ac:dyDescent="0.25">
      <c r="A42" s="64"/>
      <c r="B42" s="62"/>
      <c r="C42" s="62"/>
      <c r="D42" s="62"/>
      <c r="E42" s="62"/>
      <c r="F42" s="60"/>
      <c r="G42" s="59"/>
      <c r="H42" s="60"/>
      <c r="I42" s="58"/>
      <c r="J42" s="65"/>
      <c r="K42" s="61"/>
      <c r="L42" s="61"/>
      <c r="M42" s="58"/>
      <c r="N42" s="58"/>
    </row>
    <row r="43" spans="1:14" x14ac:dyDescent="0.25">
      <c r="A43" s="64" t="s">
        <v>34</v>
      </c>
      <c r="B43" s="278" t="s">
        <v>141</v>
      </c>
      <c r="C43" s="62"/>
      <c r="D43" s="62"/>
      <c r="E43" s="62"/>
      <c r="F43" s="60"/>
      <c r="G43" s="59"/>
      <c r="H43" s="60"/>
      <c r="I43" s="58"/>
      <c r="J43" s="66"/>
      <c r="K43" s="61"/>
      <c r="L43" s="61"/>
      <c r="M43" s="59"/>
      <c r="N43" s="58"/>
    </row>
    <row r="44" spans="1:14" x14ac:dyDescent="0.25">
      <c r="A44" s="64"/>
      <c r="B44" s="63" t="s">
        <v>53</v>
      </c>
      <c r="C44" s="62"/>
      <c r="D44" s="62"/>
      <c r="E44" s="62"/>
      <c r="F44" s="60"/>
      <c r="G44" s="59"/>
      <c r="H44" s="60"/>
      <c r="I44" s="58"/>
      <c r="J44" s="66"/>
      <c r="K44" s="61"/>
      <c r="L44" s="61"/>
      <c r="M44" s="59"/>
      <c r="N44" s="58"/>
    </row>
    <row r="45" spans="1:14" x14ac:dyDescent="0.25">
      <c r="A45" s="64"/>
      <c r="B45" s="145" t="s">
        <v>37</v>
      </c>
      <c r="C45" s="62"/>
      <c r="D45" s="62"/>
      <c r="E45" s="62"/>
      <c r="F45" s="60"/>
      <c r="G45" s="59"/>
      <c r="H45" s="146"/>
      <c r="I45" s="58"/>
      <c r="J45" s="66"/>
      <c r="K45" s="61"/>
      <c r="L45" s="61"/>
      <c r="M45" s="59"/>
      <c r="N45" s="58"/>
    </row>
  </sheetData>
  <mergeCells count="41">
    <mergeCell ref="O5:O6"/>
    <mergeCell ref="P5:P6"/>
    <mergeCell ref="A26:F27"/>
    <mergeCell ref="G26:G27"/>
    <mergeCell ref="A31:F32"/>
    <mergeCell ref="G31:G32"/>
    <mergeCell ref="K31:K32"/>
    <mergeCell ref="H31:H32"/>
    <mergeCell ref="I31:I32"/>
    <mergeCell ref="J31:J32"/>
    <mergeCell ref="A28:F28"/>
    <mergeCell ref="A29:F29"/>
    <mergeCell ref="H26:H27"/>
    <mergeCell ref="I26:I27"/>
    <mergeCell ref="J26:J27"/>
    <mergeCell ref="K26:K27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A3:L3"/>
    <mergeCell ref="A39:F39"/>
    <mergeCell ref="A41:H41"/>
    <mergeCell ref="K35:K36"/>
    <mergeCell ref="L35:L36"/>
    <mergeCell ref="A37:F37"/>
    <mergeCell ref="A38:F38"/>
    <mergeCell ref="A35:F36"/>
    <mergeCell ref="G35:G36"/>
    <mergeCell ref="H35:H36"/>
    <mergeCell ref="I35:I36"/>
    <mergeCell ref="J35:J36"/>
    <mergeCell ref="L26:L27"/>
    <mergeCell ref="K5:K6"/>
    <mergeCell ref="L31:L32"/>
    <mergeCell ref="A33:F33"/>
  </mergeCells>
  <pageMargins left="0" right="0" top="0.59055118110236227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1"/>
  <sheetViews>
    <sheetView workbookViewId="0">
      <selection activeCell="N16" sqref="N16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15" style="2" customWidth="1"/>
    <col min="7" max="7" width="14.28515625" style="1" customWidth="1"/>
    <col min="8" max="8" width="26" style="2" customWidth="1"/>
    <col min="9" max="9" width="19" customWidth="1"/>
    <col min="10" max="10" width="10.85546875" style="14" customWidth="1"/>
    <col min="11" max="12" width="14" style="3" customWidth="1"/>
    <col min="13" max="13" width="2.28515625" style="1" customWidth="1"/>
    <col min="14" max="14" width="34.285156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282" t="s">
        <v>146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16" ht="15.75" thickBot="1" x14ac:dyDescent="0.3">
      <c r="M4"/>
    </row>
    <row r="5" spans="1:16" ht="25.5" customHeight="1" x14ac:dyDescent="0.25">
      <c r="A5" s="289" t="s">
        <v>25</v>
      </c>
      <c r="B5" s="291" t="s">
        <v>24</v>
      </c>
      <c r="C5" s="291"/>
      <c r="D5" s="291"/>
      <c r="E5" s="291"/>
      <c r="F5" s="292" t="s">
        <v>105</v>
      </c>
      <c r="G5" s="294" t="s">
        <v>106</v>
      </c>
      <c r="H5" s="296" t="s">
        <v>26</v>
      </c>
      <c r="I5" s="283" t="s">
        <v>138</v>
      </c>
      <c r="J5" s="285" t="s">
        <v>134</v>
      </c>
      <c r="K5" s="283" t="s">
        <v>107</v>
      </c>
      <c r="L5" s="285" t="s">
        <v>108</v>
      </c>
      <c r="M5" s="47"/>
      <c r="N5" s="283" t="s">
        <v>35</v>
      </c>
      <c r="O5" s="298" t="s">
        <v>135</v>
      </c>
      <c r="P5" s="285" t="s">
        <v>149</v>
      </c>
    </row>
    <row r="6" spans="1:16" ht="33.75" customHeight="1" thickBot="1" x14ac:dyDescent="0.3">
      <c r="A6" s="290"/>
      <c r="B6" s="199" t="s">
        <v>11</v>
      </c>
      <c r="C6" s="199" t="s">
        <v>12</v>
      </c>
      <c r="D6" s="199" t="s">
        <v>9</v>
      </c>
      <c r="E6" s="199" t="s">
        <v>18</v>
      </c>
      <c r="F6" s="293"/>
      <c r="G6" s="295"/>
      <c r="H6" s="297"/>
      <c r="I6" s="284"/>
      <c r="J6" s="286"/>
      <c r="K6" s="284"/>
      <c r="L6" s="286"/>
      <c r="M6" s="47"/>
      <c r="N6" s="284"/>
      <c r="O6" s="299"/>
      <c r="P6" s="286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240000</v>
      </c>
      <c r="H7" s="192" t="s">
        <v>0</v>
      </c>
      <c r="I7" s="224"/>
      <c r="J7" s="16"/>
      <c r="K7" s="226">
        <f>G7*I7</f>
        <v>0</v>
      </c>
      <c r="L7" s="194">
        <f>K7+K7*J7</f>
        <v>0</v>
      </c>
      <c r="N7" s="388"/>
      <c r="O7" s="384"/>
      <c r="P7" s="189"/>
    </row>
    <row r="8" spans="1:16" x14ac:dyDescent="0.25">
      <c r="A8" s="228" t="s">
        <v>3</v>
      </c>
      <c r="B8" s="77"/>
      <c r="C8" s="77">
        <v>0.6</v>
      </c>
      <c r="D8" s="77">
        <v>2</v>
      </c>
      <c r="E8" s="77" t="s">
        <v>17</v>
      </c>
      <c r="F8" s="108">
        <v>413</v>
      </c>
      <c r="G8" s="167">
        <v>247.8</v>
      </c>
      <c r="H8" s="131" t="s">
        <v>0</v>
      </c>
      <c r="I8" s="55"/>
      <c r="J8" s="16"/>
      <c r="K8" s="118">
        <f t="shared" ref="K8:K10" si="0">G8*I8</f>
        <v>0</v>
      </c>
      <c r="L8" s="172">
        <f t="shared" ref="L8:L10" si="1">K8+K8*J8</f>
        <v>0</v>
      </c>
      <c r="N8" s="389"/>
      <c r="O8" s="385"/>
      <c r="P8" s="184"/>
    </row>
    <row r="9" spans="1:16" x14ac:dyDescent="0.25">
      <c r="A9" s="228" t="s">
        <v>3</v>
      </c>
      <c r="B9" s="77"/>
      <c r="C9" s="77">
        <v>2.9</v>
      </c>
      <c r="D9" s="77">
        <v>10</v>
      </c>
      <c r="E9" s="77" t="s">
        <v>17</v>
      </c>
      <c r="F9" s="108">
        <v>184</v>
      </c>
      <c r="G9" s="167">
        <v>533.6</v>
      </c>
      <c r="H9" s="131" t="s">
        <v>0</v>
      </c>
      <c r="I9" s="56"/>
      <c r="J9" s="17"/>
      <c r="K9" s="118">
        <f t="shared" si="0"/>
        <v>0</v>
      </c>
      <c r="L9" s="172">
        <f t="shared" si="1"/>
        <v>0</v>
      </c>
      <c r="N9" s="389"/>
      <c r="O9" s="386"/>
      <c r="P9" s="183"/>
    </row>
    <row r="10" spans="1:16" ht="15.75" thickBot="1" x14ac:dyDescent="0.3">
      <c r="A10" s="228" t="s">
        <v>5</v>
      </c>
      <c r="B10" s="77"/>
      <c r="C10" s="77">
        <v>7.5</v>
      </c>
      <c r="D10" s="77">
        <v>10</v>
      </c>
      <c r="E10" s="77"/>
      <c r="F10" s="108">
        <v>80</v>
      </c>
      <c r="G10" s="167">
        <v>600</v>
      </c>
      <c r="H10" s="131" t="s">
        <v>0</v>
      </c>
      <c r="I10" s="135"/>
      <c r="J10" s="18"/>
      <c r="K10" s="118">
        <f t="shared" si="0"/>
        <v>0</v>
      </c>
      <c r="L10" s="172">
        <f t="shared" si="1"/>
        <v>0</v>
      </c>
      <c r="N10" s="397"/>
      <c r="O10" s="387"/>
      <c r="P10" s="185"/>
    </row>
    <row r="11" spans="1:16" ht="30.75" thickBot="1" x14ac:dyDescent="0.3">
      <c r="A11" s="377" t="s">
        <v>111</v>
      </c>
      <c r="B11" s="378"/>
      <c r="C11" s="378"/>
      <c r="D11" s="378"/>
      <c r="E11" s="378"/>
      <c r="F11" s="379"/>
      <c r="G11" s="380"/>
      <c r="H11" s="379"/>
      <c r="I11" s="231"/>
      <c r="J11" s="256"/>
      <c r="K11" s="134">
        <f>SUM(K7:K10)</f>
        <v>0</v>
      </c>
      <c r="L11" s="134">
        <f>SUM(L7:L10)</f>
        <v>0</v>
      </c>
    </row>
    <row r="13" spans="1:16" ht="15.75" thickBot="1" x14ac:dyDescent="0.3">
      <c r="B13" s="11"/>
    </row>
    <row r="14" spans="1:16" ht="15" customHeight="1" x14ac:dyDescent="0.25">
      <c r="A14" s="300" t="s">
        <v>1</v>
      </c>
      <c r="B14" s="301"/>
      <c r="C14" s="301"/>
      <c r="D14" s="301"/>
      <c r="E14" s="301"/>
      <c r="F14" s="301"/>
      <c r="G14" s="294" t="s">
        <v>115</v>
      </c>
      <c r="H14" s="319" t="s">
        <v>8</v>
      </c>
      <c r="I14" s="298" t="s">
        <v>136</v>
      </c>
      <c r="J14" s="285" t="s">
        <v>134</v>
      </c>
      <c r="K14" s="325" t="s">
        <v>27</v>
      </c>
      <c r="L14" s="321" t="s">
        <v>54</v>
      </c>
      <c r="M14" s="124"/>
      <c r="N14" s="124"/>
    </row>
    <row r="15" spans="1:16" ht="48" customHeight="1" thickBot="1" x14ac:dyDescent="0.3">
      <c r="A15" s="302"/>
      <c r="B15" s="303"/>
      <c r="C15" s="303"/>
      <c r="D15" s="303"/>
      <c r="E15" s="303"/>
      <c r="F15" s="303"/>
      <c r="G15" s="295"/>
      <c r="H15" s="320"/>
      <c r="I15" s="299"/>
      <c r="J15" s="286"/>
      <c r="K15" s="326"/>
      <c r="L15" s="322"/>
      <c r="M15" s="124"/>
      <c r="N15" s="124" t="s">
        <v>38</v>
      </c>
    </row>
    <row r="16" spans="1:16" x14ac:dyDescent="0.25">
      <c r="A16" s="317" t="s">
        <v>114</v>
      </c>
      <c r="B16" s="318"/>
      <c r="C16" s="318"/>
      <c r="D16" s="318"/>
      <c r="E16" s="318"/>
      <c r="F16" s="318"/>
      <c r="G16" s="223">
        <v>240000</v>
      </c>
      <c r="H16" s="192" t="s">
        <v>116</v>
      </c>
      <c r="I16" s="188"/>
      <c r="J16" s="225"/>
      <c r="K16" s="226">
        <f>G16*I16</f>
        <v>0</v>
      </c>
      <c r="L16" s="194">
        <f>K16+K16*J16</f>
        <v>0</v>
      </c>
      <c r="M16" s="124"/>
      <c r="N16" s="124" t="s">
        <v>117</v>
      </c>
    </row>
    <row r="17" spans="1:14" ht="15.75" thickBot="1" x14ac:dyDescent="0.3">
      <c r="A17" s="304" t="s">
        <v>112</v>
      </c>
      <c r="B17" s="305"/>
      <c r="C17" s="305"/>
      <c r="D17" s="305"/>
      <c r="E17" s="305"/>
      <c r="F17" s="305"/>
      <c r="G17" s="215">
        <v>104</v>
      </c>
      <c r="H17" s="216" t="s">
        <v>36</v>
      </c>
      <c r="I17" s="135"/>
      <c r="J17" s="45"/>
      <c r="K17" s="41">
        <f>G17*I17</f>
        <v>0</v>
      </c>
      <c r="L17" s="42">
        <f>K17+K17*J17</f>
        <v>0</v>
      </c>
      <c r="M17" s="124"/>
      <c r="N17" s="124" t="s">
        <v>39</v>
      </c>
    </row>
    <row r="18" spans="1:14" ht="15.75" thickBot="1" x14ac:dyDescent="0.3">
      <c r="A18" s="36"/>
      <c r="B18" s="33"/>
      <c r="C18" s="33"/>
      <c r="D18" s="33"/>
      <c r="E18" s="33"/>
      <c r="F18" s="29"/>
      <c r="G18" s="28"/>
      <c r="H18" s="29"/>
      <c r="I18" s="27"/>
      <c r="J18" s="37"/>
      <c r="K18" s="30"/>
      <c r="L18" s="30"/>
      <c r="M18" s="28"/>
      <c r="N18" s="27"/>
    </row>
    <row r="19" spans="1:14" ht="15" customHeight="1" x14ac:dyDescent="0.25">
      <c r="A19" s="300" t="s">
        <v>1</v>
      </c>
      <c r="B19" s="301"/>
      <c r="C19" s="301"/>
      <c r="D19" s="301"/>
      <c r="E19" s="301"/>
      <c r="F19" s="301"/>
      <c r="G19" s="294" t="s">
        <v>58</v>
      </c>
      <c r="H19" s="319" t="s">
        <v>8</v>
      </c>
      <c r="I19" s="298" t="s">
        <v>136</v>
      </c>
      <c r="J19" s="285" t="s">
        <v>134</v>
      </c>
      <c r="K19" s="351" t="s">
        <v>27</v>
      </c>
      <c r="L19" s="285" t="s">
        <v>54</v>
      </c>
      <c r="M19" s="27"/>
      <c r="N19" s="27"/>
    </row>
    <row r="20" spans="1:14" ht="47.25" customHeight="1" thickBot="1" x14ac:dyDescent="0.3">
      <c r="A20" s="302"/>
      <c r="B20" s="303"/>
      <c r="C20" s="303"/>
      <c r="D20" s="303"/>
      <c r="E20" s="303"/>
      <c r="F20" s="303"/>
      <c r="G20" s="295"/>
      <c r="H20" s="320"/>
      <c r="I20" s="299"/>
      <c r="J20" s="286"/>
      <c r="K20" s="352"/>
      <c r="L20" s="286"/>
      <c r="M20" s="27"/>
      <c r="N20" s="27" t="s">
        <v>38</v>
      </c>
    </row>
    <row r="21" spans="1:14" ht="30.75" thickBot="1" x14ac:dyDescent="0.3">
      <c r="A21" s="323" t="s">
        <v>109</v>
      </c>
      <c r="B21" s="324"/>
      <c r="C21" s="324"/>
      <c r="D21" s="324"/>
      <c r="E21" s="324"/>
      <c r="F21" s="324"/>
      <c r="G21" s="247">
        <v>2</v>
      </c>
      <c r="H21" s="248" t="s">
        <v>65</v>
      </c>
      <c r="I21" s="243"/>
      <c r="J21" s="244"/>
      <c r="K21" s="245">
        <f>48*I21</f>
        <v>0</v>
      </c>
      <c r="L21" s="246">
        <f t="shared" ref="L21:L25" si="2">K21+K21*J21</f>
        <v>0</v>
      </c>
      <c r="M21" s="35"/>
      <c r="N21" s="35" t="s">
        <v>59</v>
      </c>
    </row>
    <row r="22" spans="1:14" ht="15.75" thickBot="1" x14ac:dyDescent="0.3">
      <c r="A22" s="36"/>
      <c r="B22" s="33"/>
      <c r="C22" s="33"/>
      <c r="D22" s="33"/>
      <c r="E22" s="33"/>
      <c r="F22" s="29"/>
      <c r="G22" s="28"/>
      <c r="H22" s="29"/>
      <c r="I22" s="27"/>
      <c r="J22" s="37"/>
      <c r="K22" s="30"/>
      <c r="L22" s="30"/>
      <c r="M22" s="28"/>
      <c r="N22" s="27"/>
    </row>
    <row r="23" spans="1:14" ht="15" customHeight="1" x14ac:dyDescent="0.25">
      <c r="A23" s="300" t="s">
        <v>1</v>
      </c>
      <c r="B23" s="301"/>
      <c r="C23" s="301"/>
      <c r="D23" s="301"/>
      <c r="E23" s="301"/>
      <c r="F23" s="301"/>
      <c r="G23" s="294" t="s">
        <v>55</v>
      </c>
      <c r="H23" s="319" t="s">
        <v>8</v>
      </c>
      <c r="I23" s="298" t="s">
        <v>136</v>
      </c>
      <c r="J23" s="285" t="s">
        <v>134</v>
      </c>
      <c r="K23" s="298" t="s">
        <v>125</v>
      </c>
      <c r="L23" s="285" t="s">
        <v>54</v>
      </c>
      <c r="M23" s="27"/>
      <c r="N23" s="27"/>
    </row>
    <row r="24" spans="1:14" ht="45.75" customHeight="1" thickBot="1" x14ac:dyDescent="0.3">
      <c r="A24" s="302"/>
      <c r="B24" s="303"/>
      <c r="C24" s="303"/>
      <c r="D24" s="303"/>
      <c r="E24" s="303"/>
      <c r="F24" s="303"/>
      <c r="G24" s="295"/>
      <c r="H24" s="320"/>
      <c r="I24" s="299"/>
      <c r="J24" s="286"/>
      <c r="K24" s="299"/>
      <c r="L24" s="286"/>
      <c r="M24" s="27"/>
      <c r="N24" s="27"/>
    </row>
    <row r="25" spans="1:14" ht="15.75" thickBot="1" x14ac:dyDescent="0.3">
      <c r="A25" s="317" t="s">
        <v>129</v>
      </c>
      <c r="B25" s="318"/>
      <c r="C25" s="318"/>
      <c r="D25" s="318"/>
      <c r="E25" s="318"/>
      <c r="F25" s="318"/>
      <c r="G25" s="233">
        <v>102</v>
      </c>
      <c r="H25" s="192" t="s">
        <v>56</v>
      </c>
      <c r="I25" s="188"/>
      <c r="J25" s="225"/>
      <c r="K25" s="193">
        <f>(G25*I25)*1461</f>
        <v>0</v>
      </c>
      <c r="L25" s="194">
        <f t="shared" si="2"/>
        <v>0</v>
      </c>
      <c r="M25" s="27"/>
      <c r="N25" s="27"/>
    </row>
    <row r="26" spans="1:14" ht="15.75" customHeight="1" thickBot="1" x14ac:dyDescent="0.3">
      <c r="A26" s="381" t="s">
        <v>113</v>
      </c>
      <c r="B26" s="382"/>
      <c r="C26" s="382"/>
      <c r="D26" s="382"/>
      <c r="E26" s="382"/>
      <c r="F26" s="382"/>
      <c r="G26" s="380"/>
      <c r="H26" s="379"/>
      <c r="I26" s="231"/>
      <c r="J26" s="232"/>
      <c r="K26" s="134">
        <f>SUM(K16:K25)</f>
        <v>0</v>
      </c>
      <c r="L26" s="134">
        <f>SUM(L16:L25)</f>
        <v>0</v>
      </c>
      <c r="M26" s="27"/>
      <c r="N26" s="27"/>
    </row>
    <row r="27" spans="1:14" ht="15.75" thickBot="1" x14ac:dyDescent="0.3">
      <c r="A27" s="371"/>
      <c r="B27" s="372"/>
      <c r="C27" s="372"/>
      <c r="D27" s="372"/>
      <c r="E27" s="372"/>
      <c r="F27" s="128"/>
      <c r="G27" s="47"/>
      <c r="H27" s="128"/>
      <c r="I27" s="27"/>
      <c r="J27" s="37"/>
      <c r="K27" s="30"/>
      <c r="L27" s="30"/>
      <c r="M27" s="27"/>
      <c r="N27" s="27"/>
    </row>
    <row r="28" spans="1:14" ht="15.75" thickBot="1" x14ac:dyDescent="0.3">
      <c r="A28" s="373" t="s">
        <v>120</v>
      </c>
      <c r="B28" s="374"/>
      <c r="C28" s="374"/>
      <c r="D28" s="374"/>
      <c r="E28" s="374"/>
      <c r="F28" s="374"/>
      <c r="G28" s="375"/>
      <c r="H28" s="376"/>
      <c r="I28" s="28"/>
      <c r="J28" s="37"/>
      <c r="K28" s="38">
        <f>K11+K26</f>
        <v>0</v>
      </c>
      <c r="L28" s="38">
        <f>L11+L26</f>
        <v>0</v>
      </c>
      <c r="M28" s="27"/>
      <c r="N28" s="39"/>
    </row>
    <row r="29" spans="1:14" x14ac:dyDescent="0.25">
      <c r="A29" s="36"/>
      <c r="B29" s="33"/>
      <c r="C29" s="33"/>
      <c r="D29" s="33"/>
      <c r="E29" s="33"/>
      <c r="F29" s="29"/>
      <c r="G29" s="28"/>
      <c r="H29" s="29"/>
      <c r="I29" s="27"/>
      <c r="J29" s="37"/>
      <c r="K29" s="30"/>
      <c r="L29" s="30"/>
      <c r="M29" s="27"/>
      <c r="N29" s="27"/>
    </row>
    <row r="30" spans="1:14" x14ac:dyDescent="0.25">
      <c r="A30" s="36" t="s">
        <v>34</v>
      </c>
      <c r="B30" s="278" t="s">
        <v>141</v>
      </c>
      <c r="C30" s="33"/>
      <c r="D30" s="33"/>
      <c r="E30" s="33"/>
      <c r="F30" s="29"/>
      <c r="G30" s="28"/>
      <c r="H30" s="29"/>
      <c r="I30" s="27"/>
      <c r="J30" s="37"/>
      <c r="K30" s="30"/>
      <c r="L30" s="30"/>
      <c r="M30" s="27"/>
      <c r="N30" s="27"/>
    </row>
    <row r="31" spans="1:14" x14ac:dyDescent="0.25">
      <c r="A31" s="36"/>
      <c r="B31" s="34" t="s">
        <v>53</v>
      </c>
      <c r="C31" s="33"/>
      <c r="D31" s="33"/>
      <c r="E31" s="33"/>
      <c r="F31" s="29"/>
      <c r="G31" s="28"/>
      <c r="H31" s="29"/>
      <c r="I31" s="27"/>
      <c r="J31" s="37"/>
      <c r="K31" s="30"/>
      <c r="L31" s="30"/>
      <c r="M31" s="27"/>
      <c r="N31" s="27"/>
    </row>
    <row r="32" spans="1:14" x14ac:dyDescent="0.25">
      <c r="A32" s="36"/>
      <c r="B32" s="34"/>
      <c r="C32" s="33"/>
      <c r="D32" s="33"/>
      <c r="E32" s="33"/>
      <c r="F32" s="29"/>
      <c r="G32" s="28"/>
      <c r="H32" s="29"/>
      <c r="I32" s="27"/>
      <c r="J32" s="37"/>
      <c r="K32" s="30"/>
      <c r="L32" s="30"/>
      <c r="M32" s="28"/>
      <c r="N32" s="27"/>
    </row>
    <row r="33" spans="1:14" x14ac:dyDescent="0.25">
      <c r="A33" s="30"/>
      <c r="B33" s="33"/>
      <c r="C33" s="33"/>
      <c r="D33" s="33"/>
      <c r="E33" s="33"/>
      <c r="F33" s="31"/>
      <c r="G33" s="32"/>
      <c r="H33" s="29"/>
      <c r="I33" s="27"/>
      <c r="J33" s="37"/>
      <c r="K33" s="30"/>
      <c r="L33" s="30"/>
      <c r="M33" s="28"/>
      <c r="N33" s="27"/>
    </row>
    <row r="34" spans="1:14" x14ac:dyDescent="0.25">
      <c r="A34" s="127"/>
      <c r="B34" s="130"/>
      <c r="C34" s="130"/>
      <c r="D34" s="130"/>
      <c r="E34" s="130"/>
    </row>
    <row r="35" spans="1:14" x14ac:dyDescent="0.25">
      <c r="A35" s="127"/>
      <c r="B35" s="130"/>
      <c r="C35" s="130"/>
      <c r="D35" s="130"/>
      <c r="E35" s="130"/>
    </row>
    <row r="36" spans="1:14" x14ac:dyDescent="0.25">
      <c r="A36" s="127"/>
      <c r="B36" s="130"/>
      <c r="C36" s="130"/>
      <c r="D36" s="130"/>
      <c r="E36" s="130"/>
    </row>
    <row r="37" spans="1:14" x14ac:dyDescent="0.25">
      <c r="A37" s="127"/>
      <c r="B37" s="130"/>
      <c r="C37" s="130"/>
      <c r="D37" s="130"/>
      <c r="E37" s="130"/>
    </row>
    <row r="38" spans="1:14" x14ac:dyDescent="0.25">
      <c r="A38" s="127"/>
      <c r="B38" s="130"/>
      <c r="C38" s="130"/>
      <c r="D38" s="130"/>
      <c r="E38" s="130"/>
    </row>
    <row r="39" spans="1:14" x14ac:dyDescent="0.25">
      <c r="A39" s="127"/>
      <c r="B39" s="130"/>
      <c r="C39" s="130"/>
      <c r="D39" s="130"/>
      <c r="E39" s="130"/>
    </row>
    <row r="40" spans="1:14" x14ac:dyDescent="0.25">
      <c r="A40" s="127"/>
      <c r="B40" s="130"/>
      <c r="C40" s="130"/>
      <c r="D40" s="130"/>
      <c r="E40" s="130"/>
    </row>
    <row r="41" spans="1:14" x14ac:dyDescent="0.25">
      <c r="A41" s="127"/>
      <c r="B41" s="130"/>
      <c r="C41" s="130"/>
      <c r="D41" s="130"/>
      <c r="E41" s="130"/>
    </row>
  </sheetData>
  <mergeCells count="40">
    <mergeCell ref="N5:N6"/>
    <mergeCell ref="O5:O6"/>
    <mergeCell ref="P5:P6"/>
    <mergeCell ref="K5:K6"/>
    <mergeCell ref="A5:A6"/>
    <mergeCell ref="B5:E5"/>
    <mergeCell ref="F5:F6"/>
    <mergeCell ref="G5:G6"/>
    <mergeCell ref="H5:H6"/>
    <mergeCell ref="I5:I6"/>
    <mergeCell ref="L5:L6"/>
    <mergeCell ref="J5:J6"/>
    <mergeCell ref="K19:K20"/>
    <mergeCell ref="L19:L20"/>
    <mergeCell ref="A14:F15"/>
    <mergeCell ref="G14:G15"/>
    <mergeCell ref="H14:H15"/>
    <mergeCell ref="I14:I15"/>
    <mergeCell ref="J14:J15"/>
    <mergeCell ref="A17:F17"/>
    <mergeCell ref="A19:F20"/>
    <mergeCell ref="G19:G20"/>
    <mergeCell ref="H19:H20"/>
    <mergeCell ref="I19:I20"/>
    <mergeCell ref="A3:L3"/>
    <mergeCell ref="A26:F26"/>
    <mergeCell ref="A28:H28"/>
    <mergeCell ref="J23:J24"/>
    <mergeCell ref="K23:K24"/>
    <mergeCell ref="L23:L24"/>
    <mergeCell ref="A25:F25"/>
    <mergeCell ref="A21:F21"/>
    <mergeCell ref="A23:F24"/>
    <mergeCell ref="G23:G24"/>
    <mergeCell ref="H23:H24"/>
    <mergeCell ref="I23:I24"/>
    <mergeCell ref="K14:K15"/>
    <mergeCell ref="L14:L15"/>
    <mergeCell ref="A16:F16"/>
    <mergeCell ref="J19:J20"/>
  </mergeCells>
  <pageMargins left="0" right="0" top="0.59055118110236227" bottom="0.3937007874015748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8"/>
  <sheetViews>
    <sheetView workbookViewId="0"/>
  </sheetViews>
  <sheetFormatPr defaultRowHeight="15" x14ac:dyDescent="0.25"/>
  <cols>
    <col min="1" max="1" width="52.5703125" style="156" customWidth="1"/>
    <col min="2" max="2" width="9.85546875" style="130" bestFit="1" customWidth="1"/>
    <col min="3" max="3" width="9.7109375" style="130" bestFit="1" customWidth="1"/>
    <col min="4" max="4" width="12.28515625" style="130" bestFit="1" customWidth="1"/>
    <col min="5" max="5" width="10.140625" style="130" bestFit="1" customWidth="1"/>
    <col min="6" max="6" width="23.42578125" style="126" customWidth="1"/>
    <col min="7" max="7" width="15.28515625" style="125" customWidth="1"/>
    <col min="8" max="8" width="27.7109375" style="126" customWidth="1"/>
    <col min="9" max="9" width="19" style="124" customWidth="1"/>
    <col min="10" max="10" width="11.140625" style="121" customWidth="1"/>
    <col min="11" max="11" width="14" style="127" customWidth="1"/>
    <col min="12" max="12" width="18" style="127" customWidth="1"/>
    <col min="13" max="13" width="2" style="125" customWidth="1"/>
    <col min="14" max="14" width="36.5703125" style="124" customWidth="1"/>
    <col min="15" max="16384" width="9.140625" style="124"/>
  </cols>
  <sheetData>
    <row r="1" spans="1:16" x14ac:dyDescent="0.25">
      <c r="J1" s="127" t="s">
        <v>104</v>
      </c>
    </row>
    <row r="2" spans="1:16" x14ac:dyDescent="0.25">
      <c r="J2" s="138"/>
    </row>
    <row r="3" spans="1:16" ht="15.75" x14ac:dyDescent="0.25">
      <c r="A3" s="282" t="s">
        <v>147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124"/>
    </row>
    <row r="4" spans="1:16" ht="15.75" thickBot="1" x14ac:dyDescent="0.3">
      <c r="M4" s="124"/>
    </row>
    <row r="5" spans="1:16" ht="25.5" customHeight="1" x14ac:dyDescent="0.25">
      <c r="A5" s="289" t="s">
        <v>25</v>
      </c>
      <c r="B5" s="291" t="s">
        <v>24</v>
      </c>
      <c r="C5" s="291"/>
      <c r="D5" s="291"/>
      <c r="E5" s="291"/>
      <c r="F5" s="292" t="s">
        <v>105</v>
      </c>
      <c r="G5" s="294" t="s">
        <v>106</v>
      </c>
      <c r="H5" s="296" t="s">
        <v>26</v>
      </c>
      <c r="I5" s="283" t="s">
        <v>138</v>
      </c>
      <c r="J5" s="298" t="s">
        <v>134</v>
      </c>
      <c r="K5" s="298" t="s">
        <v>107</v>
      </c>
      <c r="L5" s="285" t="s">
        <v>108</v>
      </c>
      <c r="M5" s="127"/>
      <c r="N5" s="283" t="s">
        <v>35</v>
      </c>
      <c r="O5" s="298" t="s">
        <v>135</v>
      </c>
      <c r="P5" s="285" t="s">
        <v>149</v>
      </c>
    </row>
    <row r="6" spans="1:16" ht="33.75" customHeight="1" thickBot="1" x14ac:dyDescent="0.3">
      <c r="A6" s="290"/>
      <c r="B6" s="199" t="s">
        <v>11</v>
      </c>
      <c r="C6" s="199" t="s">
        <v>12</v>
      </c>
      <c r="D6" s="199" t="s">
        <v>9</v>
      </c>
      <c r="E6" s="199" t="s">
        <v>18</v>
      </c>
      <c r="F6" s="293"/>
      <c r="G6" s="295"/>
      <c r="H6" s="297"/>
      <c r="I6" s="284"/>
      <c r="J6" s="299"/>
      <c r="K6" s="299"/>
      <c r="L6" s="286"/>
      <c r="M6" s="127"/>
      <c r="N6" s="357"/>
      <c r="O6" s="309"/>
      <c r="P6" s="286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360000</v>
      </c>
      <c r="H7" s="192" t="s">
        <v>0</v>
      </c>
      <c r="I7" s="224"/>
      <c r="J7" s="54"/>
      <c r="K7" s="226">
        <f>I7*G7</f>
        <v>0</v>
      </c>
      <c r="L7" s="194">
        <f>K7+K7*J7</f>
        <v>0</v>
      </c>
      <c r="M7" s="124"/>
      <c r="N7" s="388"/>
      <c r="O7" s="384"/>
      <c r="P7" s="189"/>
    </row>
    <row r="8" spans="1:16" x14ac:dyDescent="0.25">
      <c r="A8" s="228" t="s">
        <v>60</v>
      </c>
      <c r="B8" s="175"/>
      <c r="C8" s="175">
        <v>11.2</v>
      </c>
      <c r="D8" s="77">
        <v>50</v>
      </c>
      <c r="E8" s="77"/>
      <c r="F8" s="108">
        <v>8</v>
      </c>
      <c r="G8" s="167">
        <v>89.6</v>
      </c>
      <c r="H8" s="131" t="s">
        <v>0</v>
      </c>
      <c r="I8" s="55"/>
      <c r="J8" s="54"/>
      <c r="K8" s="118">
        <f>I8*G8</f>
        <v>0</v>
      </c>
      <c r="L8" s="172">
        <f t="shared" ref="L8:L25" si="0">K8+K8*J8</f>
        <v>0</v>
      </c>
      <c r="M8" s="124"/>
      <c r="N8" s="389"/>
      <c r="O8" s="385"/>
      <c r="P8" s="184"/>
    </row>
    <row r="9" spans="1:16" x14ac:dyDescent="0.25">
      <c r="A9" s="228" t="s">
        <v>61</v>
      </c>
      <c r="B9" s="175"/>
      <c r="C9" s="175">
        <v>2</v>
      </c>
      <c r="D9" s="77">
        <v>5</v>
      </c>
      <c r="E9" s="77"/>
      <c r="F9" s="108">
        <v>4</v>
      </c>
      <c r="G9" s="167">
        <v>89.6</v>
      </c>
      <c r="H9" s="48" t="s">
        <v>0</v>
      </c>
      <c r="I9" s="55"/>
      <c r="J9" s="54"/>
      <c r="K9" s="118">
        <f t="shared" ref="K9:K25" si="1">I9*G9</f>
        <v>0</v>
      </c>
      <c r="L9" s="172">
        <f t="shared" si="0"/>
        <v>0</v>
      </c>
      <c r="M9" s="124"/>
      <c r="N9" s="389"/>
      <c r="O9" s="386"/>
      <c r="P9" s="183"/>
    </row>
    <row r="10" spans="1:16" ht="30" x14ac:dyDescent="0.25">
      <c r="A10" s="238" t="s">
        <v>62</v>
      </c>
      <c r="B10" s="77" t="s">
        <v>16</v>
      </c>
      <c r="C10" s="77">
        <v>0.6</v>
      </c>
      <c r="D10" s="77">
        <v>2</v>
      </c>
      <c r="E10" s="77"/>
      <c r="F10" s="108">
        <v>600</v>
      </c>
      <c r="G10" s="167">
        <v>89.6</v>
      </c>
      <c r="H10" s="131" t="s">
        <v>0</v>
      </c>
      <c r="I10" s="56"/>
      <c r="J10" s="54"/>
      <c r="K10" s="118">
        <f t="shared" si="1"/>
        <v>0</v>
      </c>
      <c r="L10" s="172">
        <f t="shared" si="0"/>
        <v>0</v>
      </c>
      <c r="M10" s="124"/>
      <c r="N10" s="390"/>
      <c r="O10" s="386"/>
      <c r="P10" s="183"/>
    </row>
    <row r="11" spans="1:16" x14ac:dyDescent="0.25">
      <c r="A11" s="228" t="s">
        <v>3</v>
      </c>
      <c r="B11" s="77" t="s">
        <v>19</v>
      </c>
      <c r="C11" s="77">
        <v>2.9</v>
      </c>
      <c r="D11" s="77">
        <v>10</v>
      </c>
      <c r="E11" s="77"/>
      <c r="F11" s="108">
        <v>20</v>
      </c>
      <c r="G11" s="167">
        <v>89.6</v>
      </c>
      <c r="H11" s="131" t="s">
        <v>0</v>
      </c>
      <c r="I11" s="57"/>
      <c r="J11" s="54"/>
      <c r="K11" s="118">
        <f t="shared" si="1"/>
        <v>0</v>
      </c>
      <c r="L11" s="172">
        <f t="shared" si="0"/>
        <v>0</v>
      </c>
      <c r="M11" s="124"/>
      <c r="N11" s="389"/>
      <c r="O11" s="386"/>
      <c r="P11" s="183"/>
    </row>
    <row r="12" spans="1:16" x14ac:dyDescent="0.25">
      <c r="A12" s="228" t="s">
        <v>3</v>
      </c>
      <c r="B12" s="77"/>
      <c r="C12" s="77">
        <v>14.5</v>
      </c>
      <c r="D12" s="77">
        <v>50</v>
      </c>
      <c r="E12" s="77"/>
      <c r="F12" s="108">
        <v>24</v>
      </c>
      <c r="G12" s="167">
        <v>89.6</v>
      </c>
      <c r="H12" s="131" t="s">
        <v>0</v>
      </c>
      <c r="I12" s="57"/>
      <c r="J12" s="54"/>
      <c r="K12" s="118">
        <f t="shared" si="1"/>
        <v>0</v>
      </c>
      <c r="L12" s="172">
        <f t="shared" si="0"/>
        <v>0</v>
      </c>
      <c r="M12" s="124"/>
      <c r="N12" s="389"/>
      <c r="O12" s="386"/>
      <c r="P12" s="183"/>
    </row>
    <row r="13" spans="1:16" ht="30" x14ac:dyDescent="0.25">
      <c r="A13" s="239" t="s">
        <v>44</v>
      </c>
      <c r="B13" s="77" t="s">
        <v>19</v>
      </c>
      <c r="C13" s="49">
        <v>3</v>
      </c>
      <c r="D13" s="49">
        <v>10</v>
      </c>
      <c r="E13" s="49"/>
      <c r="F13" s="110">
        <v>24</v>
      </c>
      <c r="G13" s="167">
        <v>89.6</v>
      </c>
      <c r="H13" s="131" t="s">
        <v>0</v>
      </c>
      <c r="I13" s="57"/>
      <c r="J13" s="54"/>
      <c r="K13" s="118">
        <f t="shared" si="1"/>
        <v>0</v>
      </c>
      <c r="L13" s="172">
        <f t="shared" si="0"/>
        <v>0</v>
      </c>
      <c r="M13" s="23"/>
      <c r="N13" s="389"/>
      <c r="O13" s="386"/>
      <c r="P13" s="183"/>
    </row>
    <row r="14" spans="1:16" x14ac:dyDescent="0.25">
      <c r="A14" s="228" t="s">
        <v>48</v>
      </c>
      <c r="B14" s="77"/>
      <c r="C14" s="77">
        <v>7.5</v>
      </c>
      <c r="D14" s="77">
        <v>10</v>
      </c>
      <c r="E14" s="77"/>
      <c r="F14" s="108">
        <v>16</v>
      </c>
      <c r="G14" s="167">
        <v>89.6</v>
      </c>
      <c r="H14" s="131" t="s">
        <v>0</v>
      </c>
      <c r="I14" s="57"/>
      <c r="J14" s="54"/>
      <c r="K14" s="118">
        <f t="shared" si="1"/>
        <v>0</v>
      </c>
      <c r="L14" s="172">
        <f t="shared" si="0"/>
        <v>0</v>
      </c>
      <c r="M14" s="124"/>
      <c r="N14" s="389"/>
      <c r="O14" s="386"/>
      <c r="P14" s="183"/>
    </row>
    <row r="15" spans="1:16" x14ac:dyDescent="0.25">
      <c r="A15" s="228" t="s">
        <v>48</v>
      </c>
      <c r="B15" s="77"/>
      <c r="C15" s="77" t="s">
        <v>20</v>
      </c>
      <c r="D15" s="77" t="s">
        <v>21</v>
      </c>
      <c r="E15" s="77"/>
      <c r="F15" s="108">
        <v>40</v>
      </c>
      <c r="G15" s="167">
        <v>89.6</v>
      </c>
      <c r="H15" s="131" t="s">
        <v>0</v>
      </c>
      <c r="I15" s="57"/>
      <c r="J15" s="54"/>
      <c r="K15" s="118">
        <f t="shared" si="1"/>
        <v>0</v>
      </c>
      <c r="L15" s="172">
        <f t="shared" si="0"/>
        <v>0</v>
      </c>
      <c r="M15" s="124"/>
      <c r="N15" s="389"/>
      <c r="O15" s="386"/>
      <c r="P15" s="183"/>
    </row>
    <row r="16" spans="1:16" x14ac:dyDescent="0.25">
      <c r="A16" s="228" t="s">
        <v>5</v>
      </c>
      <c r="B16" s="77"/>
      <c r="C16" s="77">
        <v>7.5</v>
      </c>
      <c r="D16" s="77">
        <v>10</v>
      </c>
      <c r="E16" s="77"/>
      <c r="F16" s="108">
        <v>60</v>
      </c>
      <c r="G16" s="167">
        <v>89.6</v>
      </c>
      <c r="H16" s="131" t="s">
        <v>0</v>
      </c>
      <c r="I16" s="57"/>
      <c r="J16" s="54"/>
      <c r="K16" s="118">
        <f t="shared" si="1"/>
        <v>0</v>
      </c>
      <c r="L16" s="172">
        <f t="shared" si="0"/>
        <v>0</v>
      </c>
      <c r="M16" s="124"/>
      <c r="N16" s="389"/>
      <c r="O16" s="386"/>
      <c r="P16" s="183"/>
    </row>
    <row r="17" spans="1:16" x14ac:dyDescent="0.25">
      <c r="A17" s="228" t="s">
        <v>5</v>
      </c>
      <c r="B17" s="77"/>
      <c r="C17" s="77">
        <v>30</v>
      </c>
      <c r="D17" s="77" t="s">
        <v>14</v>
      </c>
      <c r="E17" s="77"/>
      <c r="F17" s="108">
        <v>40</v>
      </c>
      <c r="G17" s="167">
        <v>89.6</v>
      </c>
      <c r="H17" s="131" t="s">
        <v>0</v>
      </c>
      <c r="I17" s="57"/>
      <c r="J17" s="54"/>
      <c r="K17" s="118">
        <f t="shared" si="1"/>
        <v>0</v>
      </c>
      <c r="L17" s="172">
        <f t="shared" si="0"/>
        <v>0</v>
      </c>
      <c r="M17" s="124"/>
      <c r="N17" s="389"/>
      <c r="O17" s="386"/>
      <c r="P17" s="183"/>
    </row>
    <row r="18" spans="1:16" x14ac:dyDescent="0.25">
      <c r="A18" s="239" t="s">
        <v>52</v>
      </c>
      <c r="B18" s="107"/>
      <c r="C18" s="51">
        <v>2.214</v>
      </c>
      <c r="D18" s="107"/>
      <c r="E18" s="107"/>
      <c r="F18" s="49">
        <v>4</v>
      </c>
      <c r="G18" s="167">
        <v>89.6</v>
      </c>
      <c r="H18" s="50" t="s">
        <v>0</v>
      </c>
      <c r="I18" s="57"/>
      <c r="J18" s="54"/>
      <c r="K18" s="118">
        <f t="shared" si="1"/>
        <v>0</v>
      </c>
      <c r="L18" s="172">
        <f t="shared" si="0"/>
        <v>0</v>
      </c>
      <c r="M18" s="124"/>
      <c r="N18" s="389"/>
      <c r="O18" s="386"/>
      <c r="P18" s="183"/>
    </row>
    <row r="19" spans="1:16" x14ac:dyDescent="0.25">
      <c r="A19" s="239" t="s">
        <v>63</v>
      </c>
      <c r="B19" s="107"/>
      <c r="C19" s="51">
        <v>2.4</v>
      </c>
      <c r="D19" s="24">
        <v>10</v>
      </c>
      <c r="E19" s="24"/>
      <c r="F19" s="49">
        <v>12</v>
      </c>
      <c r="G19" s="167">
        <v>28.8</v>
      </c>
      <c r="H19" s="50" t="s">
        <v>0</v>
      </c>
      <c r="I19" s="57"/>
      <c r="J19" s="54"/>
      <c r="K19" s="118">
        <f t="shared" si="1"/>
        <v>0</v>
      </c>
      <c r="L19" s="172">
        <f t="shared" si="0"/>
        <v>0</v>
      </c>
      <c r="M19" s="124"/>
      <c r="N19" s="389"/>
      <c r="O19" s="386"/>
      <c r="P19" s="183"/>
    </row>
    <row r="20" spans="1:16" ht="15" customHeight="1" x14ac:dyDescent="0.25">
      <c r="A20" s="239" t="s">
        <v>64</v>
      </c>
      <c r="B20" s="107"/>
      <c r="C20" s="51">
        <v>12.1</v>
      </c>
      <c r="D20" s="24">
        <v>50</v>
      </c>
      <c r="E20" s="24"/>
      <c r="F20" s="49">
        <v>40</v>
      </c>
      <c r="G20" s="167">
        <v>484</v>
      </c>
      <c r="H20" s="50" t="s">
        <v>0</v>
      </c>
      <c r="I20" s="57"/>
      <c r="J20" s="54"/>
      <c r="K20" s="118">
        <f t="shared" si="1"/>
        <v>0</v>
      </c>
      <c r="L20" s="172">
        <f t="shared" si="0"/>
        <v>0</v>
      </c>
      <c r="M20" s="124"/>
      <c r="N20" s="395"/>
      <c r="O20" s="386"/>
      <c r="P20" s="183"/>
    </row>
    <row r="21" spans="1:16" ht="14.45" customHeight="1" x14ac:dyDescent="0.25">
      <c r="A21" s="228" t="s">
        <v>33</v>
      </c>
      <c r="B21" s="77"/>
      <c r="C21" s="77">
        <v>33</v>
      </c>
      <c r="D21" s="77"/>
      <c r="E21" s="77"/>
      <c r="F21" s="108">
        <v>6</v>
      </c>
      <c r="G21" s="167">
        <v>198</v>
      </c>
      <c r="H21" s="131" t="s">
        <v>0</v>
      </c>
      <c r="I21" s="57"/>
      <c r="J21" s="119"/>
      <c r="K21" s="118">
        <f t="shared" si="1"/>
        <v>0</v>
      </c>
      <c r="L21" s="172">
        <f t="shared" si="0"/>
        <v>0</v>
      </c>
      <c r="M21" s="124"/>
      <c r="N21" s="389"/>
      <c r="O21" s="386"/>
      <c r="P21" s="183"/>
    </row>
    <row r="22" spans="1:16" ht="14.45" customHeight="1" x14ac:dyDescent="0.25">
      <c r="A22" s="228" t="s">
        <v>126</v>
      </c>
      <c r="B22" s="77"/>
      <c r="C22" s="77">
        <v>33</v>
      </c>
      <c r="D22" s="77"/>
      <c r="E22" s="77"/>
      <c r="F22" s="108">
        <v>2</v>
      </c>
      <c r="G22" s="167">
        <v>66</v>
      </c>
      <c r="H22" s="131" t="s">
        <v>0</v>
      </c>
      <c r="I22" s="72"/>
      <c r="J22" s="119"/>
      <c r="K22" s="168"/>
      <c r="L22" s="159"/>
      <c r="M22" s="124"/>
      <c r="N22" s="389"/>
      <c r="O22" s="386"/>
      <c r="P22" s="183"/>
    </row>
    <row r="23" spans="1:16" ht="14.45" customHeight="1" x14ac:dyDescent="0.25">
      <c r="A23" s="228" t="s">
        <v>127</v>
      </c>
      <c r="B23" s="77"/>
      <c r="C23" s="77">
        <v>33</v>
      </c>
      <c r="D23" s="77"/>
      <c r="E23" s="77"/>
      <c r="F23" s="108">
        <v>3</v>
      </c>
      <c r="G23" s="167">
        <v>99</v>
      </c>
      <c r="H23" s="131" t="s">
        <v>0</v>
      </c>
      <c r="I23" s="72"/>
      <c r="J23" s="119"/>
      <c r="K23" s="168"/>
      <c r="L23" s="159"/>
      <c r="M23" s="124"/>
      <c r="N23" s="389"/>
      <c r="O23" s="386"/>
      <c r="P23" s="183"/>
    </row>
    <row r="24" spans="1:16" ht="14.45" customHeight="1" x14ac:dyDescent="0.25">
      <c r="A24" s="228" t="s">
        <v>5</v>
      </c>
      <c r="B24" s="77"/>
      <c r="C24" s="77">
        <v>1.5</v>
      </c>
      <c r="D24" s="77"/>
      <c r="E24" s="77"/>
      <c r="F24" s="108">
        <v>3</v>
      </c>
      <c r="G24" s="167">
        <v>4.5</v>
      </c>
      <c r="H24" s="131" t="s">
        <v>0</v>
      </c>
      <c r="I24" s="72"/>
      <c r="J24" s="119"/>
      <c r="K24" s="168"/>
      <c r="L24" s="159"/>
      <c r="M24" s="124"/>
      <c r="N24" s="389"/>
      <c r="O24" s="386"/>
      <c r="P24" s="183"/>
    </row>
    <row r="25" spans="1:16" ht="15.75" thickBot="1" x14ac:dyDescent="0.3">
      <c r="A25" s="240" t="s">
        <v>7</v>
      </c>
      <c r="B25" s="80"/>
      <c r="C25" s="25">
        <v>2.4</v>
      </c>
      <c r="D25" s="25">
        <v>10</v>
      </c>
      <c r="E25" s="25"/>
      <c r="F25" s="26">
        <v>20</v>
      </c>
      <c r="G25" s="167">
        <v>48</v>
      </c>
      <c r="H25" s="131" t="s">
        <v>0</v>
      </c>
      <c r="I25" s="135"/>
      <c r="J25" s="45"/>
      <c r="K25" s="41">
        <f t="shared" si="1"/>
        <v>0</v>
      </c>
      <c r="L25" s="42">
        <f t="shared" si="0"/>
        <v>0</v>
      </c>
      <c r="M25" s="124"/>
      <c r="N25" s="398"/>
      <c r="O25" s="387"/>
      <c r="P25" s="185"/>
    </row>
    <row r="26" spans="1:16" ht="15" customHeight="1" thickBot="1" x14ac:dyDescent="0.3">
      <c r="A26" s="377" t="s">
        <v>111</v>
      </c>
      <c r="B26" s="378"/>
      <c r="C26" s="378"/>
      <c r="D26" s="378"/>
      <c r="E26" s="378"/>
      <c r="F26" s="379"/>
      <c r="G26" s="380"/>
      <c r="H26" s="379"/>
      <c r="I26" s="231"/>
      <c r="J26" s="241"/>
      <c r="K26" s="134">
        <f>SUM(K7:K25)</f>
        <v>0</v>
      </c>
      <c r="L26" s="134">
        <f>SUM(L7:L25)</f>
        <v>0</v>
      </c>
      <c r="M26" s="124"/>
    </row>
    <row r="27" spans="1:16" ht="15.75" thickBot="1" x14ac:dyDescent="0.3">
      <c r="A27" s="124"/>
      <c r="B27" s="124"/>
      <c r="C27" s="124"/>
      <c r="D27" s="124"/>
      <c r="E27" s="124"/>
      <c r="F27" s="124"/>
      <c r="G27" s="124"/>
      <c r="H27" s="124"/>
      <c r="J27" s="124"/>
      <c r="K27" s="124"/>
      <c r="L27" s="124"/>
      <c r="M27" s="124"/>
    </row>
    <row r="28" spans="1:16" ht="15" customHeight="1" x14ac:dyDescent="0.25">
      <c r="A28" s="300" t="s">
        <v>1</v>
      </c>
      <c r="B28" s="301"/>
      <c r="C28" s="301"/>
      <c r="D28" s="301"/>
      <c r="E28" s="301"/>
      <c r="F28" s="301"/>
      <c r="G28" s="294" t="s">
        <v>115</v>
      </c>
      <c r="H28" s="294" t="s">
        <v>8</v>
      </c>
      <c r="I28" s="298" t="s">
        <v>136</v>
      </c>
      <c r="J28" s="285" t="s">
        <v>134</v>
      </c>
      <c r="K28" s="325" t="s">
        <v>27</v>
      </c>
      <c r="L28" s="321" t="s">
        <v>54</v>
      </c>
      <c r="M28" s="124"/>
    </row>
    <row r="29" spans="1:16" ht="41.25" customHeight="1" thickBot="1" x14ac:dyDescent="0.3">
      <c r="A29" s="302"/>
      <c r="B29" s="303"/>
      <c r="C29" s="303"/>
      <c r="D29" s="303"/>
      <c r="E29" s="303"/>
      <c r="F29" s="303"/>
      <c r="G29" s="295"/>
      <c r="H29" s="295"/>
      <c r="I29" s="299"/>
      <c r="J29" s="286"/>
      <c r="K29" s="326"/>
      <c r="L29" s="322"/>
      <c r="M29" s="124"/>
      <c r="N29" s="124" t="s">
        <v>38</v>
      </c>
    </row>
    <row r="30" spans="1:16" ht="58.5" customHeight="1" x14ac:dyDescent="0.25">
      <c r="A30" s="317" t="s">
        <v>114</v>
      </c>
      <c r="B30" s="318"/>
      <c r="C30" s="318"/>
      <c r="D30" s="318"/>
      <c r="E30" s="318"/>
      <c r="F30" s="318"/>
      <c r="G30" s="242">
        <v>360000</v>
      </c>
      <c r="H30" s="192" t="s">
        <v>116</v>
      </c>
      <c r="I30" s="188"/>
      <c r="J30" s="225"/>
      <c r="K30" s="226">
        <f>G30*I30</f>
        <v>0</v>
      </c>
      <c r="L30" s="194">
        <f>K30+K30*J30</f>
        <v>0</v>
      </c>
      <c r="M30" s="124"/>
      <c r="N30" s="124" t="s">
        <v>117</v>
      </c>
    </row>
    <row r="31" spans="1:16" ht="15.75" thickBot="1" x14ac:dyDescent="0.3">
      <c r="A31" s="304" t="s">
        <v>112</v>
      </c>
      <c r="B31" s="305"/>
      <c r="C31" s="305"/>
      <c r="D31" s="305"/>
      <c r="E31" s="305"/>
      <c r="F31" s="305"/>
      <c r="G31" s="215">
        <v>100</v>
      </c>
      <c r="H31" s="216" t="s">
        <v>36</v>
      </c>
      <c r="I31" s="135"/>
      <c r="J31" s="45"/>
      <c r="K31" s="41">
        <f>G31*I31</f>
        <v>0</v>
      </c>
      <c r="L31" s="42">
        <f>K31+K31*J31</f>
        <v>0</v>
      </c>
      <c r="M31" s="124"/>
      <c r="N31" s="124" t="s">
        <v>39</v>
      </c>
    </row>
    <row r="32" spans="1:16" ht="15.75" thickBot="1" x14ac:dyDescent="0.3">
      <c r="A32" s="249"/>
      <c r="B32" s="250"/>
      <c r="C32" s="250"/>
      <c r="D32" s="250"/>
      <c r="E32" s="250"/>
      <c r="F32" s="251"/>
      <c r="G32" s="252"/>
      <c r="H32" s="251"/>
      <c r="I32" s="253"/>
      <c r="J32" s="254"/>
      <c r="K32" s="255"/>
      <c r="L32" s="255"/>
    </row>
    <row r="33" spans="1:14" ht="15" customHeight="1" x14ac:dyDescent="0.25">
      <c r="A33" s="289" t="s">
        <v>1</v>
      </c>
      <c r="B33" s="353"/>
      <c r="C33" s="353"/>
      <c r="D33" s="353"/>
      <c r="E33" s="353"/>
      <c r="F33" s="353"/>
      <c r="G33" s="294" t="s">
        <v>58</v>
      </c>
      <c r="H33" s="319" t="s">
        <v>8</v>
      </c>
      <c r="I33" s="298" t="s">
        <v>136</v>
      </c>
      <c r="J33" s="285" t="s">
        <v>134</v>
      </c>
      <c r="K33" s="283" t="s">
        <v>27</v>
      </c>
      <c r="L33" s="285" t="s">
        <v>54</v>
      </c>
      <c r="M33" s="124"/>
    </row>
    <row r="34" spans="1:14" ht="59.1" customHeight="1" thickBot="1" x14ac:dyDescent="0.3">
      <c r="A34" s="354"/>
      <c r="B34" s="355"/>
      <c r="C34" s="355"/>
      <c r="D34" s="355"/>
      <c r="E34" s="355"/>
      <c r="F34" s="355"/>
      <c r="G34" s="308"/>
      <c r="H34" s="356"/>
      <c r="I34" s="309"/>
      <c r="J34" s="310"/>
      <c r="K34" s="357"/>
      <c r="L34" s="310"/>
      <c r="M34" s="124"/>
      <c r="N34" s="124" t="s">
        <v>38</v>
      </c>
    </row>
    <row r="35" spans="1:14" ht="30.75" thickBot="1" x14ac:dyDescent="0.3">
      <c r="A35" s="358" t="s">
        <v>109</v>
      </c>
      <c r="B35" s="359"/>
      <c r="C35" s="359"/>
      <c r="D35" s="359"/>
      <c r="E35" s="359"/>
      <c r="F35" s="359"/>
      <c r="G35" s="273">
        <v>1</v>
      </c>
      <c r="H35" s="280" t="s">
        <v>128</v>
      </c>
      <c r="I35" s="277"/>
      <c r="J35" s="274"/>
      <c r="K35" s="275">
        <f>48*I35</f>
        <v>0</v>
      </c>
      <c r="L35" s="276">
        <f>K35+K35*J35</f>
        <v>0</v>
      </c>
      <c r="M35" s="133"/>
      <c r="N35" s="133" t="s">
        <v>59</v>
      </c>
    </row>
    <row r="36" spans="1:14" ht="15.75" thickBot="1" x14ac:dyDescent="0.3">
      <c r="J36" s="138"/>
    </row>
    <row r="37" spans="1:14" ht="15" customHeight="1" x14ac:dyDescent="0.25">
      <c r="A37" s="300" t="s">
        <v>1</v>
      </c>
      <c r="B37" s="301"/>
      <c r="C37" s="301"/>
      <c r="D37" s="301"/>
      <c r="E37" s="301"/>
      <c r="F37" s="301"/>
      <c r="G37" s="294" t="s">
        <v>55</v>
      </c>
      <c r="H37" s="294" t="s">
        <v>8</v>
      </c>
      <c r="I37" s="298" t="s">
        <v>136</v>
      </c>
      <c r="J37" s="285" t="s">
        <v>134</v>
      </c>
      <c r="K37" s="298" t="s">
        <v>125</v>
      </c>
      <c r="L37" s="285" t="s">
        <v>54</v>
      </c>
      <c r="M37" s="124"/>
    </row>
    <row r="38" spans="1:14" ht="48" customHeight="1" thickBot="1" x14ac:dyDescent="0.3">
      <c r="A38" s="302"/>
      <c r="B38" s="303"/>
      <c r="C38" s="303"/>
      <c r="D38" s="303"/>
      <c r="E38" s="303"/>
      <c r="F38" s="303"/>
      <c r="G38" s="295"/>
      <c r="H38" s="295"/>
      <c r="I38" s="299"/>
      <c r="J38" s="286"/>
      <c r="K38" s="299"/>
      <c r="L38" s="286"/>
      <c r="M38" s="124"/>
    </row>
    <row r="39" spans="1:14" ht="36" customHeight="1" x14ac:dyDescent="0.25">
      <c r="A39" s="317" t="s">
        <v>129</v>
      </c>
      <c r="B39" s="318"/>
      <c r="C39" s="318"/>
      <c r="D39" s="318"/>
      <c r="E39" s="318"/>
      <c r="F39" s="318"/>
      <c r="G39" s="233">
        <v>90</v>
      </c>
      <c r="H39" s="192" t="s">
        <v>56</v>
      </c>
      <c r="I39" s="188"/>
      <c r="J39" s="225"/>
      <c r="K39" s="193">
        <f>(G39*I39)*1461</f>
        <v>0</v>
      </c>
      <c r="L39" s="194">
        <f>K39+K39*J39</f>
        <v>0</v>
      </c>
      <c r="M39" s="124"/>
    </row>
    <row r="40" spans="1:14" ht="15.75" thickBot="1" x14ac:dyDescent="0.3">
      <c r="A40" s="311" t="s">
        <v>57</v>
      </c>
      <c r="B40" s="312"/>
      <c r="C40" s="312"/>
      <c r="D40" s="312"/>
      <c r="E40" s="312"/>
      <c r="F40" s="312"/>
      <c r="G40" s="115">
        <v>2</v>
      </c>
      <c r="H40" s="131" t="s">
        <v>56</v>
      </c>
      <c r="I40" s="135"/>
      <c r="J40" s="137"/>
      <c r="K40" s="157">
        <f>(G40*I40)*1461</f>
        <v>0</v>
      </c>
      <c r="L40" s="42">
        <f t="shared" ref="L40" si="2">K40+K40*J40</f>
        <v>0</v>
      </c>
      <c r="M40" s="124"/>
    </row>
    <row r="41" spans="1:14" ht="15.75" thickBot="1" x14ac:dyDescent="0.3">
      <c r="A41" s="381" t="s">
        <v>113</v>
      </c>
      <c r="B41" s="382"/>
      <c r="C41" s="382"/>
      <c r="D41" s="382"/>
      <c r="E41" s="382"/>
      <c r="F41" s="382"/>
      <c r="G41" s="380"/>
      <c r="H41" s="379"/>
      <c r="I41" s="231"/>
      <c r="J41" s="232"/>
      <c r="K41" s="134">
        <f>SUM(K30:K40)</f>
        <v>0</v>
      </c>
      <c r="L41" s="134">
        <f>SUM(L30:L40)</f>
        <v>0</v>
      </c>
      <c r="M41" s="124"/>
    </row>
    <row r="42" spans="1:14" ht="15.75" thickBot="1" x14ac:dyDescent="0.3">
      <c r="A42" s="371"/>
      <c r="B42" s="372"/>
      <c r="C42" s="372"/>
      <c r="D42" s="372"/>
      <c r="E42" s="372"/>
      <c r="F42" s="128"/>
      <c r="G42" s="47"/>
      <c r="H42" s="128"/>
      <c r="J42" s="138"/>
      <c r="M42" s="124"/>
    </row>
    <row r="43" spans="1:14" ht="15.75" thickBot="1" x14ac:dyDescent="0.3">
      <c r="A43" s="373" t="s">
        <v>118</v>
      </c>
      <c r="B43" s="374"/>
      <c r="C43" s="374"/>
      <c r="D43" s="374"/>
      <c r="E43" s="374"/>
      <c r="F43" s="374"/>
      <c r="G43" s="375"/>
      <c r="H43" s="376"/>
      <c r="I43" s="125"/>
      <c r="J43" s="138"/>
      <c r="K43" s="140">
        <f>K26+K41</f>
        <v>0</v>
      </c>
      <c r="L43" s="140">
        <f>L26+L41</f>
        <v>0</v>
      </c>
      <c r="M43" s="124"/>
      <c r="N43" s="141"/>
    </row>
    <row r="44" spans="1:14" x14ac:dyDescent="0.25">
      <c r="J44" s="138"/>
      <c r="M44" s="124"/>
    </row>
    <row r="45" spans="1:14" x14ac:dyDescent="0.25">
      <c r="A45" s="156" t="s">
        <v>34</v>
      </c>
      <c r="B45" s="278" t="s">
        <v>141</v>
      </c>
    </row>
    <row r="46" spans="1:14" x14ac:dyDescent="0.25">
      <c r="B46" s="132" t="s">
        <v>53</v>
      </c>
    </row>
    <row r="47" spans="1:14" x14ac:dyDescent="0.25">
      <c r="B47" s="281" t="s">
        <v>66</v>
      </c>
    </row>
    <row r="48" spans="1:14" x14ac:dyDescent="0.25">
      <c r="A48" s="127"/>
      <c r="F48" s="128"/>
      <c r="G48" s="129"/>
    </row>
  </sheetData>
  <mergeCells count="41">
    <mergeCell ref="O5:O6"/>
    <mergeCell ref="P5:P6"/>
    <mergeCell ref="A40:F40"/>
    <mergeCell ref="A41:F41"/>
    <mergeCell ref="A43:H43"/>
    <mergeCell ref="K33:K34"/>
    <mergeCell ref="A39:F39"/>
    <mergeCell ref="L33:L34"/>
    <mergeCell ref="A35:F35"/>
    <mergeCell ref="A37:F38"/>
    <mergeCell ref="G37:G38"/>
    <mergeCell ref="H37:H38"/>
    <mergeCell ref="I37:I38"/>
    <mergeCell ref="J37:J38"/>
    <mergeCell ref="K37:K38"/>
    <mergeCell ref="L37:L38"/>
    <mergeCell ref="A33:F34"/>
    <mergeCell ref="G33:G34"/>
    <mergeCell ref="H33:H34"/>
    <mergeCell ref="I33:I34"/>
    <mergeCell ref="J33:J34"/>
    <mergeCell ref="A30:F30"/>
    <mergeCell ref="A31:F31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I28:I29"/>
    <mergeCell ref="J28:J29"/>
    <mergeCell ref="K28:K29"/>
    <mergeCell ref="L28:L29"/>
    <mergeCell ref="A3:L3"/>
    <mergeCell ref="K5:K6"/>
    <mergeCell ref="A28:F29"/>
    <mergeCell ref="G28:G29"/>
    <mergeCell ref="H28:H29"/>
  </mergeCells>
  <pageMargins left="0" right="0" top="0.59055118110236227" bottom="0.3937007874015748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1"/>
  <sheetViews>
    <sheetView topLeftCell="A13" workbookViewId="0"/>
  </sheetViews>
  <sheetFormatPr defaultRowHeight="15" x14ac:dyDescent="0.25"/>
  <cols>
    <col min="1" max="1" width="35.710937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39.7109375" style="2" customWidth="1"/>
    <col min="7" max="7" width="14.7109375" style="1" customWidth="1"/>
    <col min="8" max="8" width="28.28515625" style="2" customWidth="1"/>
    <col min="9" max="9" width="19" customWidth="1"/>
    <col min="10" max="10" width="10.5703125" style="19" customWidth="1"/>
    <col min="11" max="12" width="14" style="3" customWidth="1"/>
    <col min="13" max="13" width="1.7109375" style="1" customWidth="1"/>
    <col min="14" max="14" width="36.42578125" customWidth="1"/>
    <col min="16" max="16" width="12.1406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282" t="s">
        <v>148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16" ht="15.75" thickBot="1" x14ac:dyDescent="0.3">
      <c r="M4"/>
    </row>
    <row r="5" spans="1:16" ht="25.5" customHeight="1" x14ac:dyDescent="0.25">
      <c r="A5" s="289" t="s">
        <v>25</v>
      </c>
      <c r="B5" s="291" t="s">
        <v>24</v>
      </c>
      <c r="C5" s="291"/>
      <c r="D5" s="291"/>
      <c r="E5" s="291"/>
      <c r="F5" s="292" t="s">
        <v>105</v>
      </c>
      <c r="G5" s="294" t="s">
        <v>106</v>
      </c>
      <c r="H5" s="296" t="s">
        <v>26</v>
      </c>
      <c r="I5" s="283" t="s">
        <v>138</v>
      </c>
      <c r="J5" s="298" t="s">
        <v>134</v>
      </c>
      <c r="K5" s="298" t="s">
        <v>107</v>
      </c>
      <c r="L5" s="285" t="s">
        <v>108</v>
      </c>
      <c r="M5" s="47"/>
      <c r="N5" s="283" t="s">
        <v>35</v>
      </c>
      <c r="O5" s="298" t="s">
        <v>135</v>
      </c>
      <c r="P5" s="285" t="s">
        <v>149</v>
      </c>
    </row>
    <row r="6" spans="1:16" ht="33.75" customHeight="1" thickBot="1" x14ac:dyDescent="0.3">
      <c r="A6" s="290"/>
      <c r="B6" s="199" t="s">
        <v>11</v>
      </c>
      <c r="C6" s="199" t="s">
        <v>12</v>
      </c>
      <c r="D6" s="199" t="s">
        <v>9</v>
      </c>
      <c r="E6" s="199" t="s">
        <v>18</v>
      </c>
      <c r="F6" s="293"/>
      <c r="G6" s="295"/>
      <c r="H6" s="297"/>
      <c r="I6" s="284"/>
      <c r="J6" s="299"/>
      <c r="K6" s="299"/>
      <c r="L6" s="286"/>
      <c r="M6" s="47"/>
      <c r="N6" s="357"/>
      <c r="O6" s="309"/>
      <c r="P6" s="286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450000</v>
      </c>
      <c r="H7" s="192" t="s">
        <v>0</v>
      </c>
      <c r="I7" s="224"/>
      <c r="J7" s="54"/>
      <c r="K7" s="193">
        <f>G7*I7</f>
        <v>0</v>
      </c>
      <c r="L7" s="194">
        <f>K7+K7*J7</f>
        <v>0</v>
      </c>
      <c r="N7" s="388"/>
      <c r="O7" s="384"/>
      <c r="P7" s="189"/>
    </row>
    <row r="8" spans="1:16" x14ac:dyDescent="0.25">
      <c r="A8" s="228" t="s">
        <v>3</v>
      </c>
      <c r="B8" s="77">
        <v>10.8</v>
      </c>
      <c r="C8" s="77">
        <v>14.5</v>
      </c>
      <c r="D8" s="77">
        <v>50</v>
      </c>
      <c r="E8" s="77">
        <v>200</v>
      </c>
      <c r="F8" s="108">
        <v>40</v>
      </c>
      <c r="G8" s="116">
        <v>580</v>
      </c>
      <c r="H8" s="131" t="s">
        <v>0</v>
      </c>
      <c r="I8" s="55"/>
      <c r="J8" s="54"/>
      <c r="K8" s="174">
        <f t="shared" ref="K8:K14" si="0">G8*I8</f>
        <v>0</v>
      </c>
      <c r="L8" s="172">
        <f t="shared" ref="L8:L14" si="1">K8+K8*J8</f>
        <v>0</v>
      </c>
      <c r="N8" s="389"/>
      <c r="O8" s="385"/>
      <c r="P8" s="184"/>
    </row>
    <row r="9" spans="1:16" x14ac:dyDescent="0.25">
      <c r="A9" s="228" t="s">
        <v>3</v>
      </c>
      <c r="B9" s="107"/>
      <c r="C9" s="107">
        <v>3</v>
      </c>
      <c r="D9" s="107"/>
      <c r="E9" s="107" t="s">
        <v>17</v>
      </c>
      <c r="F9" s="108">
        <v>16</v>
      </c>
      <c r="G9" s="116">
        <v>48</v>
      </c>
      <c r="H9" s="131" t="s">
        <v>0</v>
      </c>
      <c r="I9" s="56"/>
      <c r="J9" s="54"/>
      <c r="K9" s="174">
        <f t="shared" si="0"/>
        <v>0</v>
      </c>
      <c r="L9" s="172">
        <f t="shared" si="1"/>
        <v>0</v>
      </c>
      <c r="N9" s="389"/>
      <c r="O9" s="386"/>
      <c r="P9" s="183"/>
    </row>
    <row r="10" spans="1:16" s="12" customFormat="1" ht="32.25" customHeight="1" x14ac:dyDescent="0.25">
      <c r="A10" s="229" t="s">
        <v>44</v>
      </c>
      <c r="B10" s="113"/>
      <c r="C10" s="113">
        <v>0.6</v>
      </c>
      <c r="D10" s="113">
        <v>2</v>
      </c>
      <c r="E10" s="113" t="s">
        <v>17</v>
      </c>
      <c r="F10" s="110">
        <v>840</v>
      </c>
      <c r="G10" s="117">
        <v>504</v>
      </c>
      <c r="H10" s="50" t="s">
        <v>0</v>
      </c>
      <c r="I10" s="56"/>
      <c r="J10" s="54"/>
      <c r="K10" s="174">
        <f t="shared" si="0"/>
        <v>0</v>
      </c>
      <c r="L10" s="172">
        <f t="shared" si="1"/>
        <v>0</v>
      </c>
      <c r="M10" s="10"/>
      <c r="N10" s="390"/>
      <c r="O10" s="386"/>
      <c r="P10" s="183"/>
    </row>
    <row r="11" spans="1:16" x14ac:dyDescent="0.25">
      <c r="A11" s="228" t="s">
        <v>48</v>
      </c>
      <c r="B11" s="77"/>
      <c r="C11" s="77" t="s">
        <v>20</v>
      </c>
      <c r="D11" s="77" t="s">
        <v>21</v>
      </c>
      <c r="E11" s="77"/>
      <c r="F11" s="108">
        <v>144</v>
      </c>
      <c r="G11" s="116">
        <v>5400</v>
      </c>
      <c r="H11" s="131" t="s">
        <v>0</v>
      </c>
      <c r="I11" s="56"/>
      <c r="J11" s="54"/>
      <c r="K11" s="174">
        <f t="shared" si="0"/>
        <v>0</v>
      </c>
      <c r="L11" s="172">
        <f t="shared" si="1"/>
        <v>0</v>
      </c>
      <c r="N11" s="389"/>
      <c r="O11" s="386"/>
      <c r="P11" s="183"/>
    </row>
    <row r="12" spans="1:16" x14ac:dyDescent="0.25">
      <c r="A12" s="228" t="s">
        <v>5</v>
      </c>
      <c r="B12" s="77"/>
      <c r="C12" s="77">
        <v>7.5</v>
      </c>
      <c r="D12" s="77">
        <v>10</v>
      </c>
      <c r="E12" s="77"/>
      <c r="F12" s="108">
        <v>330</v>
      </c>
      <c r="G12" s="116">
        <v>2475</v>
      </c>
      <c r="H12" s="131" t="s">
        <v>0</v>
      </c>
      <c r="I12" s="57"/>
      <c r="J12" s="54"/>
      <c r="K12" s="174">
        <f t="shared" si="0"/>
        <v>0</v>
      </c>
      <c r="L12" s="172">
        <f t="shared" si="1"/>
        <v>0</v>
      </c>
      <c r="N12" s="389"/>
      <c r="O12" s="386"/>
      <c r="P12" s="183"/>
    </row>
    <row r="13" spans="1:16" x14ac:dyDescent="0.25">
      <c r="A13" s="228" t="s">
        <v>50</v>
      </c>
      <c r="B13" s="77"/>
      <c r="C13" s="77">
        <v>30</v>
      </c>
      <c r="D13" s="77" t="s">
        <v>14</v>
      </c>
      <c r="E13" s="77"/>
      <c r="F13" s="108">
        <v>28</v>
      </c>
      <c r="G13" s="116">
        <v>840</v>
      </c>
      <c r="H13" s="131" t="s">
        <v>0</v>
      </c>
      <c r="I13" s="57"/>
      <c r="J13" s="54"/>
      <c r="K13" s="174">
        <f t="shared" si="0"/>
        <v>0</v>
      </c>
      <c r="L13" s="172">
        <f t="shared" si="1"/>
        <v>0</v>
      </c>
      <c r="N13" s="389"/>
      <c r="O13" s="386"/>
      <c r="P13" s="183"/>
    </row>
    <row r="14" spans="1:16" ht="15.75" thickBot="1" x14ac:dyDescent="0.3">
      <c r="A14" s="228" t="s">
        <v>51</v>
      </c>
      <c r="B14" s="77"/>
      <c r="C14" s="77">
        <v>20</v>
      </c>
      <c r="D14" s="77" t="s">
        <v>13</v>
      </c>
      <c r="E14" s="77"/>
      <c r="F14" s="108">
        <v>4</v>
      </c>
      <c r="G14" s="116">
        <v>80</v>
      </c>
      <c r="H14" s="131" t="s">
        <v>0</v>
      </c>
      <c r="I14" s="135"/>
      <c r="J14" s="137"/>
      <c r="K14" s="43">
        <f t="shared" si="0"/>
        <v>0</v>
      </c>
      <c r="L14" s="42">
        <f t="shared" si="1"/>
        <v>0</v>
      </c>
      <c r="N14" s="391"/>
      <c r="O14" s="387"/>
      <c r="P14" s="185"/>
    </row>
    <row r="15" spans="1:16" ht="30.75" thickBot="1" x14ac:dyDescent="0.3">
      <c r="A15" s="377" t="s">
        <v>111</v>
      </c>
      <c r="B15" s="378"/>
      <c r="C15" s="378"/>
      <c r="D15" s="378"/>
      <c r="E15" s="378"/>
      <c r="F15" s="379"/>
      <c r="G15" s="380"/>
      <c r="H15" s="379"/>
      <c r="I15" s="231"/>
      <c r="J15" s="232"/>
      <c r="K15" s="134">
        <f>SUM(K7:K14)</f>
        <v>0</v>
      </c>
      <c r="L15" s="134">
        <f>SUM(L7:L14)</f>
        <v>0</v>
      </c>
    </row>
    <row r="16" spans="1:16" ht="15.75" thickBot="1" x14ac:dyDescent="0.3"/>
    <row r="17" spans="1:14" ht="14.45" customHeight="1" x14ac:dyDescent="0.25">
      <c r="A17" s="289" t="s">
        <v>1</v>
      </c>
      <c r="B17" s="353"/>
      <c r="C17" s="353"/>
      <c r="D17" s="353"/>
      <c r="E17" s="353"/>
      <c r="F17" s="353"/>
      <c r="G17" s="294" t="s">
        <v>115</v>
      </c>
      <c r="H17" s="294" t="s">
        <v>8</v>
      </c>
      <c r="I17" s="298" t="s">
        <v>136</v>
      </c>
      <c r="J17" s="298" t="s">
        <v>134</v>
      </c>
      <c r="K17" s="298" t="s">
        <v>27</v>
      </c>
      <c r="L17" s="285" t="s">
        <v>54</v>
      </c>
      <c r="M17" s="124"/>
      <c r="N17" s="124"/>
    </row>
    <row r="18" spans="1:14" ht="46.5" customHeight="1" thickBot="1" x14ac:dyDescent="0.3">
      <c r="A18" s="290"/>
      <c r="B18" s="360"/>
      <c r="C18" s="360"/>
      <c r="D18" s="360"/>
      <c r="E18" s="360"/>
      <c r="F18" s="360"/>
      <c r="G18" s="295"/>
      <c r="H18" s="295"/>
      <c r="I18" s="299"/>
      <c r="J18" s="299"/>
      <c r="K18" s="299"/>
      <c r="L18" s="286"/>
      <c r="M18" s="124"/>
      <c r="N18" s="124" t="s">
        <v>38</v>
      </c>
    </row>
    <row r="19" spans="1:14" ht="19.5" customHeight="1" x14ac:dyDescent="0.25">
      <c r="A19" s="361" t="s">
        <v>114</v>
      </c>
      <c r="B19" s="318"/>
      <c r="C19" s="318"/>
      <c r="D19" s="318"/>
      <c r="E19" s="318"/>
      <c r="F19" s="318"/>
      <c r="G19" s="223">
        <v>450000</v>
      </c>
      <c r="H19" s="192" t="s">
        <v>116</v>
      </c>
      <c r="I19" s="188"/>
      <c r="J19" s="225"/>
      <c r="K19" s="226">
        <f>G19*I19</f>
        <v>0</v>
      </c>
      <c r="L19" s="194">
        <f>K19+K19*J19</f>
        <v>0</v>
      </c>
      <c r="M19" s="124"/>
      <c r="N19" s="124" t="s">
        <v>117</v>
      </c>
    </row>
    <row r="20" spans="1:14" ht="15.75" thickBot="1" x14ac:dyDescent="0.3">
      <c r="A20" s="362" t="s">
        <v>112</v>
      </c>
      <c r="B20" s="312"/>
      <c r="C20" s="312"/>
      <c r="D20" s="312"/>
      <c r="E20" s="312"/>
      <c r="F20" s="312"/>
      <c r="G20" s="115">
        <v>72</v>
      </c>
      <c r="H20" s="131" t="s">
        <v>36</v>
      </c>
      <c r="I20" s="135"/>
      <c r="J20" s="45"/>
      <c r="K20" s="41">
        <f>G20*I20</f>
        <v>0</v>
      </c>
      <c r="L20" s="42">
        <f>K20+K20*J20</f>
        <v>0</v>
      </c>
      <c r="M20" s="124"/>
      <c r="N20" s="124" t="s">
        <v>39</v>
      </c>
    </row>
    <row r="21" spans="1:14" x14ac:dyDescent="0.25">
      <c r="A21" s="22"/>
    </row>
    <row r="22" spans="1:14" ht="14.45" customHeight="1" thickBot="1" x14ac:dyDescent="0.3">
      <c r="A22" s="22"/>
      <c r="M22"/>
    </row>
    <row r="23" spans="1:14" ht="46.5" customHeight="1" x14ac:dyDescent="0.25">
      <c r="A23" s="289" t="s">
        <v>1</v>
      </c>
      <c r="B23" s="353"/>
      <c r="C23" s="353"/>
      <c r="D23" s="353"/>
      <c r="E23" s="353"/>
      <c r="F23" s="353"/>
      <c r="G23" s="294" t="s">
        <v>55</v>
      </c>
      <c r="H23" s="294" t="s">
        <v>8</v>
      </c>
      <c r="I23" s="298" t="s">
        <v>136</v>
      </c>
      <c r="J23" s="298" t="s">
        <v>134</v>
      </c>
      <c r="K23" s="298" t="s">
        <v>125</v>
      </c>
      <c r="L23" s="285" t="s">
        <v>54</v>
      </c>
      <c r="M23"/>
    </row>
    <row r="24" spans="1:14" ht="51.75" customHeight="1" thickBot="1" x14ac:dyDescent="0.3">
      <c r="A24" s="290"/>
      <c r="B24" s="360"/>
      <c r="C24" s="360"/>
      <c r="D24" s="360"/>
      <c r="E24" s="360"/>
      <c r="F24" s="360"/>
      <c r="G24" s="295"/>
      <c r="H24" s="295"/>
      <c r="I24" s="299"/>
      <c r="J24" s="299"/>
      <c r="K24" s="299"/>
      <c r="L24" s="286"/>
      <c r="M24" s="12"/>
      <c r="N24" s="12"/>
    </row>
    <row r="25" spans="1:14" x14ac:dyDescent="0.25">
      <c r="A25" s="361" t="s">
        <v>129</v>
      </c>
      <c r="B25" s="318"/>
      <c r="C25" s="318"/>
      <c r="D25" s="318"/>
      <c r="E25" s="318"/>
      <c r="F25" s="318"/>
      <c r="G25" s="233">
        <v>100</v>
      </c>
      <c r="H25" s="192" t="s">
        <v>56</v>
      </c>
      <c r="I25" s="188"/>
      <c r="J25" s="225"/>
      <c r="K25" s="193">
        <f>(G25*I25)*1461</f>
        <v>0</v>
      </c>
      <c r="L25" s="194">
        <f t="shared" ref="L25:L26" si="2">K25+K25*J25</f>
        <v>0</v>
      </c>
    </row>
    <row r="26" spans="1:14" ht="14.45" customHeight="1" thickBot="1" x14ac:dyDescent="0.3">
      <c r="A26" s="363" t="s">
        <v>57</v>
      </c>
      <c r="B26" s="364"/>
      <c r="C26" s="364"/>
      <c r="D26" s="364"/>
      <c r="E26" s="364"/>
      <c r="F26" s="364"/>
      <c r="G26" s="234">
        <v>3</v>
      </c>
      <c r="H26" s="235" t="s">
        <v>56</v>
      </c>
      <c r="I26" s="72"/>
      <c r="J26" s="236"/>
      <c r="K26" s="237">
        <f>(G26*I26)*1461</f>
        <v>0</v>
      </c>
      <c r="L26" s="159">
        <f t="shared" si="2"/>
        <v>0</v>
      </c>
      <c r="M26"/>
    </row>
    <row r="27" spans="1:14" ht="46.5" customHeight="1" thickBot="1" x14ac:dyDescent="0.3">
      <c r="A27" s="369" t="s">
        <v>113</v>
      </c>
      <c r="B27" s="370"/>
      <c r="C27" s="370"/>
      <c r="D27" s="370"/>
      <c r="E27" s="370"/>
      <c r="F27" s="370"/>
      <c r="G27" s="368"/>
      <c r="H27" s="367"/>
      <c r="I27" s="219"/>
      <c r="J27" s="220"/>
      <c r="K27" s="134">
        <f>SUM(K19:K26)</f>
        <v>0</v>
      </c>
      <c r="L27" s="134">
        <f>SUM(L19:L26)</f>
        <v>0</v>
      </c>
      <c r="M27"/>
    </row>
    <row r="28" spans="1:14" ht="15.75" thickBot="1" x14ac:dyDescent="0.3">
      <c r="A28" s="371"/>
      <c r="B28" s="372"/>
      <c r="C28" s="372"/>
      <c r="D28" s="372"/>
      <c r="E28" s="372"/>
      <c r="F28" s="128"/>
      <c r="G28" s="47"/>
      <c r="H28" s="128"/>
      <c r="M28"/>
    </row>
    <row r="29" spans="1:14" ht="15.75" thickBot="1" x14ac:dyDescent="0.3">
      <c r="A29" s="373" t="s">
        <v>119</v>
      </c>
      <c r="B29" s="374"/>
      <c r="C29" s="374"/>
      <c r="D29" s="374"/>
      <c r="E29" s="374"/>
      <c r="F29" s="374"/>
      <c r="G29" s="375"/>
      <c r="H29" s="376"/>
      <c r="I29" s="1"/>
      <c r="K29" s="20">
        <f>K15+K27</f>
        <v>0</v>
      </c>
      <c r="L29" s="20">
        <f>L15+L27</f>
        <v>0</v>
      </c>
      <c r="M29"/>
    </row>
    <row r="30" spans="1:14" ht="15.75" customHeight="1" x14ac:dyDescent="0.25">
      <c r="M30"/>
    </row>
    <row r="31" spans="1:14" x14ac:dyDescent="0.25">
      <c r="A31" s="13" t="s">
        <v>34</v>
      </c>
      <c r="B31" s="278" t="s">
        <v>141</v>
      </c>
      <c r="M31"/>
    </row>
    <row r="32" spans="1:14" ht="40.5" customHeight="1" x14ac:dyDescent="0.25">
      <c r="B32" s="11" t="s">
        <v>53</v>
      </c>
      <c r="M32"/>
      <c r="N32" s="21"/>
    </row>
    <row r="33" spans="1:13" x14ac:dyDescent="0.25">
      <c r="B33" s="147" t="s">
        <v>37</v>
      </c>
      <c r="C33" s="148"/>
      <c r="D33" s="148"/>
      <c r="E33" s="148"/>
      <c r="F33" s="146"/>
      <c r="M33"/>
    </row>
    <row r="34" spans="1:13" x14ac:dyDescent="0.25">
      <c r="A34" s="3"/>
      <c r="F34" s="5"/>
      <c r="G34" s="6"/>
      <c r="M34"/>
    </row>
    <row r="35" spans="1:13" x14ac:dyDescent="0.25">
      <c r="A35" s="3"/>
      <c r="F35" s="5"/>
      <c r="G35" s="6"/>
      <c r="M35"/>
    </row>
    <row r="36" spans="1:13" x14ac:dyDescent="0.25">
      <c r="F36" s="4"/>
      <c r="G36" s="4"/>
    </row>
    <row r="37" spans="1:13" x14ac:dyDescent="0.25">
      <c r="A37" s="3"/>
      <c r="F37" s="5"/>
      <c r="G37" s="5"/>
    </row>
    <row r="38" spans="1:13" x14ac:dyDescent="0.25">
      <c r="A38" s="3"/>
      <c r="F38" s="5"/>
      <c r="G38" s="6"/>
    </row>
    <row r="41" spans="1:13" x14ac:dyDescent="0.25">
      <c r="A41" s="8"/>
    </row>
  </sheetData>
  <mergeCells count="33">
    <mergeCell ref="O5:O6"/>
    <mergeCell ref="P5:P6"/>
    <mergeCell ref="H5:H6"/>
    <mergeCell ref="K5:K6"/>
    <mergeCell ref="N5:N6"/>
    <mergeCell ref="I5:I6"/>
    <mergeCell ref="L5:L6"/>
    <mergeCell ref="J5:J6"/>
    <mergeCell ref="A29:H29"/>
    <mergeCell ref="A19:F19"/>
    <mergeCell ref="A20:F20"/>
    <mergeCell ref="A25:F25"/>
    <mergeCell ref="A26:F26"/>
    <mergeCell ref="A27:F27"/>
    <mergeCell ref="A23:F24"/>
    <mergeCell ref="G23:G24"/>
    <mergeCell ref="H23:H24"/>
    <mergeCell ref="A3:L3"/>
    <mergeCell ref="I23:I24"/>
    <mergeCell ref="J23:J24"/>
    <mergeCell ref="K23:K24"/>
    <mergeCell ref="L23:L24"/>
    <mergeCell ref="J17:J18"/>
    <mergeCell ref="I17:I18"/>
    <mergeCell ref="K17:K18"/>
    <mergeCell ref="L17:L18"/>
    <mergeCell ref="A17:F18"/>
    <mergeCell ref="G17:G18"/>
    <mergeCell ref="H17:H18"/>
    <mergeCell ref="A5:A6"/>
    <mergeCell ref="B5:E5"/>
    <mergeCell ref="F5:F6"/>
    <mergeCell ref="G5:G6"/>
  </mergeCells>
  <pageMargins left="0" right="0" top="0.59055118110236227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NemCB</vt:lpstr>
      <vt:lpstr>NemCK</vt:lpstr>
      <vt:lpstr>NemJH</vt:lpstr>
      <vt:lpstr>NemPI</vt:lpstr>
      <vt:lpstr>NemPT</vt:lpstr>
      <vt:lpstr>NemST</vt:lpstr>
      <vt:lpstr>NemTA</vt:lpstr>
      <vt:lpstr>NemJH!Oblast_tisku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2024-10-17T08:45:45Z</dcterms:modified>
</cp:coreProperties>
</file>