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580" activeTab="0"/>
  </bookViews>
  <sheets>
    <sheet name="Rekapitulace stavby" sheetId="1" r:id="rId1"/>
    <sheet name="0 - Bourací práce" sheetId="2" r:id="rId2"/>
    <sheet name="1 - Stavební část" sheetId="3" r:id="rId3"/>
    <sheet name="1 - Zdravotní instalace" sheetId="4" r:id="rId4"/>
    <sheet name="2 - Přípojky - kanalizace..." sheetId="5" r:id="rId5"/>
    <sheet name="D.1.4.2 - Vzduchotechnika..." sheetId="6" r:id="rId6"/>
    <sheet name="1 - Elektrická požární si..." sheetId="7" r:id="rId7"/>
    <sheet name="2 - Evakuační rozhlas" sheetId="8" r:id="rId8"/>
    <sheet name="3 - Strukturovaná kabeláž" sheetId="9" r:id="rId9"/>
    <sheet name="4 - Kamerový systém" sheetId="10" r:id="rId10"/>
    <sheet name="5 - Elektronická kontrola..." sheetId="11" r:id="rId11"/>
    <sheet name="6 - Společná televizní sy..." sheetId="12" r:id="rId12"/>
    <sheet name="7 - Sestra + pacient" sheetId="13" r:id="rId13"/>
    <sheet name="D.1.4.4 - Silnoproud" sheetId="14" r:id="rId14"/>
    <sheet name="D.1.4.6 - Vytápení" sheetId="15" r:id="rId15"/>
    <sheet name="D.1.4.7 - Medicinální plyny" sheetId="16" r:id="rId16"/>
    <sheet name="D.1.4.8 - Měření a regulace" sheetId="17" r:id="rId17"/>
    <sheet name="PS.2 - Technologie desinf..." sheetId="18" r:id="rId18"/>
    <sheet name="VRN - Ostatní a vedlejší ..." sheetId="19" r:id="rId19"/>
    <sheet name="Pokyny pro vyplnění" sheetId="20" r:id="rId20"/>
  </sheets>
  <definedNames>
    <definedName name="_xlnm._FilterDatabase" localSheetId="1" hidden="1">'0 - Bourací práce'!$C$93:$K$213</definedName>
    <definedName name="_xlnm._FilterDatabase" localSheetId="6" hidden="1">'1 - Elektrická požární si...'!$C$89:$K$133</definedName>
    <definedName name="_xlnm._FilterDatabase" localSheetId="2" hidden="1">'1 - Stavební část'!$C$111:$K$1465</definedName>
    <definedName name="_xlnm._FilterDatabase" localSheetId="3" hidden="1">'1 - Zdravotní instalace'!$C$93:$K$194</definedName>
    <definedName name="_xlnm._FilterDatabase" localSheetId="7" hidden="1">'2 - Evakuační rozhlas'!$C$91:$K$124</definedName>
    <definedName name="_xlnm._FilterDatabase" localSheetId="4" hidden="1">'2 - Přípojky - kanalizace...'!$C$86:$K$105</definedName>
    <definedName name="_xlnm._FilterDatabase" localSheetId="8" hidden="1">'3 - Strukturovaná kabeláž'!$C$91:$K$173</definedName>
    <definedName name="_xlnm._FilterDatabase" localSheetId="9" hidden="1">'4 - Kamerový systém'!$C$91:$K$125</definedName>
    <definedName name="_xlnm._FilterDatabase" localSheetId="10" hidden="1">'5 - Elektronická kontrola...'!$C$91:$K$131</definedName>
    <definedName name="_xlnm._FilterDatabase" localSheetId="11" hidden="1">'6 - Společná televizní sy...'!$C$91:$K$131</definedName>
    <definedName name="_xlnm._FilterDatabase" localSheetId="12" hidden="1">'7 - Sestra + pacient'!$C$91:$K$170</definedName>
    <definedName name="_xlnm._FilterDatabase" localSheetId="5" hidden="1">'D.1.4.2 - Vzduchotechnika...'!$C$82:$K$154</definedName>
    <definedName name="_xlnm._FilterDatabase" localSheetId="13" hidden="1">'D.1.4.4 - Silnoproud'!$C$89:$K$249</definedName>
    <definedName name="_xlnm._FilterDatabase" localSheetId="14" hidden="1">'D.1.4.6 - Vytápení'!$C$88:$K$177</definedName>
    <definedName name="_xlnm._FilterDatabase" localSheetId="15" hidden="1">'D.1.4.7 - Medicinální plyny'!$C$87:$K$125</definedName>
    <definedName name="_xlnm._FilterDatabase" localSheetId="16" hidden="1">'D.1.4.8 - Měření a regulace'!$C$89:$K$180</definedName>
    <definedName name="_xlnm._FilterDatabase" localSheetId="17" hidden="1">'PS.2 - Technologie desinf...'!$C$88:$K$148</definedName>
    <definedName name="_xlnm._FilterDatabase" localSheetId="18" hidden="1">'VRN - Ostatní a vedlejší ...'!$C$79:$K$93</definedName>
    <definedName name="_xlnm.Print_Area" localSheetId="1">'0 - Bourací práce'!$C$4:$J$41,'0 - Bourací práce'!$C$47:$J$73,'0 - Bourací práce'!$C$79:$K$213</definedName>
    <definedName name="_xlnm.Print_Area" localSheetId="6">'1 - Elektrická požární si...'!$C$4:$J$41,'1 - Elektrická požární si...'!$C$47:$J$69,'1 - Elektrická požární si...'!$C$75:$K$133</definedName>
    <definedName name="_xlnm.Print_Area" localSheetId="2">'1 - Stavební část'!$C$4:$J$41,'1 - Stavební část'!$C$47:$J$91,'1 - Stavební část'!$C$97:$K$1465</definedName>
    <definedName name="_xlnm.Print_Area" localSheetId="3">'1 - Zdravotní instalace'!$C$4:$J$41,'1 - Zdravotní instalace'!$C$47:$J$73,'1 - Zdravotní instalace'!$C$79:$K$194</definedName>
    <definedName name="_xlnm.Print_Area" localSheetId="7">'2 - Evakuační rozhlas'!$C$4:$J$41,'2 - Evakuační rozhlas'!$C$47:$J$71,'2 - Evakuační rozhlas'!$C$77:$K$124</definedName>
    <definedName name="_xlnm.Print_Area" localSheetId="4">'2 - Přípojky - kanalizace...'!$C$4:$J$41,'2 - Přípojky - kanalizace...'!$C$47:$J$66,'2 - Přípojky - kanalizace...'!$C$72:$K$105</definedName>
    <definedName name="_xlnm.Print_Area" localSheetId="8">'3 - Strukturovaná kabeláž'!$C$4:$J$41,'3 - Strukturovaná kabeláž'!$C$47:$J$71,'3 - Strukturovaná kabeláž'!$C$77:$K$173</definedName>
    <definedName name="_xlnm.Print_Area" localSheetId="9">'4 - Kamerový systém'!$C$4:$J$41,'4 - Kamerový systém'!$C$47:$J$71,'4 - Kamerový systém'!$C$77:$K$125</definedName>
    <definedName name="_xlnm.Print_Area" localSheetId="10">'5 - Elektronická kontrola...'!$C$4:$J$41,'5 - Elektronická kontrola...'!$C$47:$J$71,'5 - Elektronická kontrola...'!$C$77:$K$131</definedName>
    <definedName name="_xlnm.Print_Area" localSheetId="11">'6 - Společná televizní sy...'!$C$4:$J$41,'6 - Společná televizní sy...'!$C$47:$J$71,'6 - Společná televizní sy...'!$C$77:$K$131</definedName>
    <definedName name="_xlnm.Print_Area" localSheetId="12">'7 - Sestra + pacient'!$C$4:$J$41,'7 - Sestra + pacient'!$C$47:$J$71,'7 - Sestra + pacient'!$C$77:$K$170</definedName>
    <definedName name="_xlnm.Print_Area" localSheetId="5">'D.1.4.2 - Vzduchotechnika...'!$C$4:$J$39,'D.1.4.2 - Vzduchotechnika...'!$C$45:$J$64,'D.1.4.2 - Vzduchotechnika...'!$C$70:$K$154</definedName>
    <definedName name="_xlnm.Print_Area" localSheetId="13">'D.1.4.4 - Silnoproud'!$C$4:$J$39,'D.1.4.4 - Silnoproud'!$C$45:$J$71,'D.1.4.4 - Silnoproud'!$C$77:$K$249</definedName>
    <definedName name="_xlnm.Print_Area" localSheetId="14">'D.1.4.6 - Vytápení'!$C$4:$J$39,'D.1.4.6 - Vytápení'!$C$45:$J$70,'D.1.4.6 - Vytápení'!$C$76:$K$177</definedName>
    <definedName name="_xlnm.Print_Area" localSheetId="15">'D.1.4.7 - Medicinální plyny'!$C$4:$J$39,'D.1.4.7 - Medicinální plyny'!$C$45:$J$69,'D.1.4.7 - Medicinální plyny'!$C$75:$K$125</definedName>
    <definedName name="_xlnm.Print_Area" localSheetId="16">'D.1.4.8 - Měření a regulace'!$C$4:$J$39,'D.1.4.8 - Měření a regulace'!$C$45:$J$71,'D.1.4.8 - Měření a regulace'!$C$77:$K$180</definedName>
    <definedName name="_xlnm.Print_Area" localSheetId="19">'Pokyny pro vyplnění'!$B$2:$K$71,'Pokyny pro vyplnění'!$B$74:$K$118,'Pokyny pro vyplnění'!$B$121:$K$161,'Pokyny pro vyplnění'!$B$164:$K$219</definedName>
    <definedName name="_xlnm.Print_Area" localSheetId="17">'PS.2 - Technologie desinf...'!$C$4:$J$39,'PS.2 - Technologie desinf...'!$C$45:$J$70,'PS.2 - Technologie desinf...'!$C$76:$K$148</definedName>
    <definedName name="_xlnm.Print_Area" localSheetId="0">'Rekapitulace stavby'!$D$4:$AO$36,'Rekapitulace stavby'!$C$42:$AQ$76</definedName>
    <definedName name="_xlnm.Print_Area" localSheetId="18">'VRN - Ostatní a vedlejší ...'!$C$4:$J$39,'VRN - Ostatní a vedlejší ...'!$C$45:$J$61,'VRN - Ostatní a vedlejší ...'!$C$67:$K$93</definedName>
    <definedName name="_xlnm.Print_Titles" localSheetId="0">'Rekapitulace stavby'!$52:$52</definedName>
    <definedName name="_xlnm.Print_Titles" localSheetId="1">'0 - Bourací práce'!$93:$93</definedName>
    <definedName name="_xlnm.Print_Titles" localSheetId="2">'1 - Stavební část'!$111:$111</definedName>
    <definedName name="_xlnm.Print_Titles" localSheetId="3">'1 - Zdravotní instalace'!$93:$93</definedName>
    <definedName name="_xlnm.Print_Titles" localSheetId="4">'2 - Přípojky - kanalizace...'!$86:$86</definedName>
    <definedName name="_xlnm.Print_Titles" localSheetId="5">'D.1.4.2 - Vzduchotechnika...'!$82:$82</definedName>
    <definedName name="_xlnm.Print_Titles" localSheetId="6">'1 - Elektrická požární si...'!$89:$89</definedName>
    <definedName name="_xlnm.Print_Titles" localSheetId="7">'2 - Evakuační rozhlas'!$91:$91</definedName>
    <definedName name="_xlnm.Print_Titles" localSheetId="8">'3 - Strukturovaná kabeláž'!$91:$91</definedName>
    <definedName name="_xlnm.Print_Titles" localSheetId="9">'4 - Kamerový systém'!$91:$91</definedName>
    <definedName name="_xlnm.Print_Titles" localSheetId="10">'5 - Elektronická kontrola...'!$91:$91</definedName>
    <definedName name="_xlnm.Print_Titles" localSheetId="11">'6 - Společná televizní sy...'!$91:$91</definedName>
    <definedName name="_xlnm.Print_Titles" localSheetId="12">'7 - Sestra + pacient'!$91:$91</definedName>
    <definedName name="_xlnm.Print_Titles" localSheetId="13">'D.1.4.4 - Silnoproud'!$89:$89</definedName>
    <definedName name="_xlnm.Print_Titles" localSheetId="14">'D.1.4.6 - Vytápení'!$88:$88</definedName>
    <definedName name="_xlnm.Print_Titles" localSheetId="15">'D.1.4.7 - Medicinální plyny'!$87:$87</definedName>
    <definedName name="_xlnm.Print_Titles" localSheetId="16">'D.1.4.8 - Měření a regulace'!$89:$89</definedName>
    <definedName name="_xlnm.Print_Titles" localSheetId="17">'PS.2 - Technologie desinf...'!$88:$88</definedName>
    <definedName name="_xlnm.Print_Titles" localSheetId="18">'VRN - Ostatní a vedlejší ...'!$79:$79</definedName>
  </definedNames>
  <calcPr calcId="162913"/>
</workbook>
</file>

<file path=xl/sharedStrings.xml><?xml version="1.0" encoding="utf-8"?>
<sst xmlns="http://schemas.openxmlformats.org/spreadsheetml/2006/main" count="30507" uniqueCount="3967">
  <si>
    <t>Export Komplet</t>
  </si>
  <si>
    <t>VZ</t>
  </si>
  <si>
    <t>2.0</t>
  </si>
  <si>
    <t>ZAMOK</t>
  </si>
  <si>
    <t>False</t>
  </si>
  <si>
    <t>{aa2779dd-509d-49a7-8674-cb4dc277ca1c}</t>
  </si>
  <si>
    <t>0,01</t>
  </si>
  <si>
    <t>21</t>
  </si>
  <si>
    <t>12</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</si>
  <si>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</si>
  <si>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</si>
  <si>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</si>
  <si>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</si>
  <si>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</si>
  <si>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</si>
  <si>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</si>
  <si>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</si>
  <si>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Infekce Nemocnice Tábor, a.s.(2.ETAPA)</t>
  </si>
  <si>
    <t>KSO:</t>
  </si>
  <si>
    <t/>
  </si>
  <si>
    <t>CC-CZ:</t>
  </si>
  <si>
    <t>Místo:</t>
  </si>
  <si>
    <t xml:space="preserve"> </t>
  </si>
  <si>
    <t>Datum:</t>
  </si>
  <si>
    <t>26. 1. 2024</t>
  </si>
  <si>
    <t>Zadavatel:</t>
  </si>
  <si>
    <t>IČ:</t>
  </si>
  <si>
    <t>Nemocnice Tábor, a.s.</t>
  </si>
  <si>
    <t>DIČ:</t>
  </si>
  <si>
    <t>Uchazeč:</t>
  </si>
  <si>
    <t>Vyplň údaj</t>
  </si>
  <si>
    <t>Projektant:</t>
  </si>
  <si>
    <t>AGP nova spol. s r.o.</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</si>
  <si>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</si>
  <si>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</si>
  <si>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</si>
  <si>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</si>
  <si>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</si>
  <si>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</si>
  <si>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</si>
  <si>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</si>
  <si>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</si>
  <si>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</si>
  <si>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</si>
  <si>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</si>
  <si>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</si>
  <si>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</si>
  <si>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</si>
  <si>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</si>
  <si>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</si>
  <si>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</si>
  <si>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</si>
  <si>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</si>
  <si>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</si>
  <si>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</si>
  <si>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</si>
  <si>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</si>
  <si>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</si>
  <si>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</si>
  <si>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</si>
  <si>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</si>
  <si>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</si>
  <si>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</si>
  <si>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</si>
  <si>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</si>
  <si>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</si>
  <si>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</si>
  <si>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</si>
  <si>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</si>
  <si>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</si>
  <si>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</si>
  <si>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</si>
  <si>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</si>
  <si>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</si>
  <si>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</si>
  <si>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D.1.1</t>
  </si>
  <si>
    <t>Architektonicko-stavební řešení+ Stavebně konstrukční řešení</t>
  </si>
  <si>
    <t>STA</t>
  </si>
  <si>
    <t>{8d05908d-d038-4c3a-91d2-5a8f532ff824}</t>
  </si>
  <si>
    <t>2</t>
  </si>
  <si>
    <t>/</t>
  </si>
  <si>
    <t>Bourací práce</t>
  </si>
  <si>
    <t>Soupis</t>
  </si>
  <si>
    <t>{aaee830d-8aec-45de-853e-f665de1ac6bf}</t>
  </si>
  <si>
    <t>Stavební část</t>
  </si>
  <si>
    <t>{5023610f-358a-4c3d-af41-b46ac7f2c1ff}</t>
  </si>
  <si>
    <t>D.1.4.1</t>
  </si>
  <si>
    <t>Zdravotně technické instalace</t>
  </si>
  <si>
    <t>{c66b1691-a4d3-4f18-b95f-371d55a51980}</t>
  </si>
  <si>
    <t>Zdravotní instalace</t>
  </si>
  <si>
    <t>{48aa051d-e43a-4dae-b57c-3f6c05605950}</t>
  </si>
  <si>
    <t>Přípojky - kanalizace, vodovod</t>
  </si>
  <si>
    <t>{56d2673c-a869-4838-8582-6d706ebea0c3}</t>
  </si>
  <si>
    <t>D.1.4.2</t>
  </si>
  <si>
    <t>Vzduchotechnika a chlazení</t>
  </si>
  <si>
    <t>{cafb02aa-353f-443c-895a-055c056e4b51}</t>
  </si>
  <si>
    <t>D.1.4.3</t>
  </si>
  <si>
    <t>Slaboproud</t>
  </si>
  <si>
    <t>{8c1312ed-cbe0-44db-8ad5-6e2e1bf6d27e}</t>
  </si>
  <si>
    <t>Elektrická požární signalizace</t>
  </si>
  <si>
    <t>{e787c61a-402d-4a94-8617-546355a6437f}</t>
  </si>
  <si>
    <t>Evakuační rozhlas</t>
  </si>
  <si>
    <t>{a7c45a2e-5a36-431a-a488-c95cc7da854e}</t>
  </si>
  <si>
    <t>3</t>
  </si>
  <si>
    <t>Strukturovaná kabeláž</t>
  </si>
  <si>
    <t>{bbcac6ef-32a3-41b3-8a56-360007d532c4}</t>
  </si>
  <si>
    <t>4</t>
  </si>
  <si>
    <t>Kamerový systém</t>
  </si>
  <si>
    <t>{34fc1056-2239-469f-973c-f4fba1bda079}</t>
  </si>
  <si>
    <t>5</t>
  </si>
  <si>
    <t>Elektronická kontrola vstupu</t>
  </si>
  <si>
    <t>{d86b0962-4ec8-4c03-9776-c411624835c6}</t>
  </si>
  <si>
    <t>6</t>
  </si>
  <si>
    <t>Společná televizní systém</t>
  </si>
  <si>
    <t>{01f6a905-65ea-464c-9f98-5769bb1cebc5}</t>
  </si>
  <si>
    <t>7</t>
  </si>
  <si>
    <t>Sestra + pacient</t>
  </si>
  <si>
    <t>{922f1f0a-e937-488c-80f6-42248b1e970e}</t>
  </si>
  <si>
    <t>D.1.4.4</t>
  </si>
  <si>
    <t>Silnoproud</t>
  </si>
  <si>
    <t>{9280c1bd-08eb-4124-adc9-ac95b9cdfb88}</t>
  </si>
  <si>
    <t>D.1.4.6</t>
  </si>
  <si>
    <t>Vytápení</t>
  </si>
  <si>
    <t>{67f9a4ab-8e09-4c90-aa4b-2bd44d44ccf6}</t>
  </si>
  <si>
    <t>D.1.4.7</t>
  </si>
  <si>
    <t>Medicinální plyny</t>
  </si>
  <si>
    <t>{2a5659e7-55a2-49ed-9cbc-548e9c399e7e}</t>
  </si>
  <si>
    <t>D.1.4.8</t>
  </si>
  <si>
    <t>Měření a regulace</t>
  </si>
  <si>
    <t>{78ea2092-5dc7-4d86-b53b-6716af2a5a0b}</t>
  </si>
  <si>
    <t>PS.2</t>
  </si>
  <si>
    <t>Technologie desinfekční stanice</t>
  </si>
  <si>
    <t>{0d2cc238-0edf-4885-9ceb-e5b15151c9a8}</t>
  </si>
  <si>
    <t>VRN</t>
  </si>
  <si>
    <t>Ostatní a vedlejší náklady</t>
  </si>
  <si>
    <t>{f8ec72a6-01fe-4900-9ffd-4ecc71243a3a}</t>
  </si>
  <si>
    <t>KRYCÍ LIST SOUPISU PRACÍ</t>
  </si>
  <si>
    <t>Objekt:</t>
  </si>
  <si>
    <t>D.1.1 - Architektonicko-stavební řešení+ Stavebně konstrukční řešení</t>
  </si>
  <si>
    <t>Soupis:</t>
  </si>
  <si>
    <t>0 - Bourací práce</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</si>
  <si>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</si>
  <si>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</si>
  <si>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</si>
  <si>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</si>
  <si>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</si>
  <si>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</si>
  <si>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</si>
  <si>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</si>
  <si>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711 - Izolace proti vodě, vlhkosti a plynům</t>
  </si>
  <si>
    <t xml:space="preserve">    713 - Izolace tepelné</t>
  </si>
  <si>
    <t xml:space="preserve">    771 - Podlahy z dlaždic</t>
  </si>
  <si>
    <t xml:space="preserve">    776 - Podlahy povlakové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</si>
  <si>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</si>
  <si>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</si>
  <si>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</si>
  <si>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</si>
  <si>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</si>
  <si>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</si>
  <si>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</si>
  <si>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</si>
  <si>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</si>
  <si>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</si>
  <si>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</si>
  <si>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</si>
  <si>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</si>
  <si>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</si>
  <si>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</si>
  <si>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</si>
  <si>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</si>
  <si>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</si>
  <si>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</si>
  <si>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</si>
  <si>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962031132</t>
  </si>
  <si>
    <t>Bourání příček nebo přizdívek z cihel pálených plných nebo dutých, tl. do 100 mm</t>
  </si>
  <si>
    <t>m2</t>
  </si>
  <si>
    <t>CS ÚRS 2024 01</t>
  </si>
  <si>
    <t>-1143001299</t>
  </si>
  <si>
    <t>Online PSC</t>
  </si>
  <si>
    <t>https://podminky.urs.cz/item/CS_URS_2024_01/962031132</t>
  </si>
  <si>
    <t>VV</t>
  </si>
  <si>
    <t>(1,5+2,1+1,6+1,6+1,6*3+2,2+1,6+2,2+2,2+1,6+1,3+0,5+1,0+2,3+4,0+0,5+1,0+4,6+2,3+2,5+1,6+2,5+1,6+3,0+10,9+1,6*3+1,9+3,3+21,7+1,6*6)*3,0</t>
  </si>
  <si>
    <t>-(0,8*2,0*4+1,2*2,0+0,8*2,0*6+1,1*2,0*3+0,7*2,0*4+1,1*2,0*7+0,7*2,0*6)</t>
  </si>
  <si>
    <t>Součet</t>
  </si>
  <si>
    <t>962031133</t>
  </si>
  <si>
    <t>Bourání příček nebo přizdívek z cihel pálených plných nebo dutých, tl. přes 100 do 150 mm</t>
  </si>
  <si>
    <t>-1497217589</t>
  </si>
  <si>
    <t>https://podminky.urs.cz/item/CS_URS_2024_01/962031133</t>
  </si>
  <si>
    <t>(5,7+5,7+5,7+5,7+5,7+5,7+5,7+5,7+5,7+36,2+4,7+6,0+2,0+3,9+31,5+5,4*3+1,6+2,0+3,3+3,4+8,3+4,0+9,2+2,9+0,6+9,1+4,0+2,2+1,5+5,2+5,0+8,9+5,7+6,6+4,8)*3,0</t>
  </si>
  <si>
    <t>(2,9)*3,0</t>
  </si>
  <si>
    <t>-(1,1*2,0*10+0,8*2,0*3+1,2*2,0+0,7*2,0+0,8*2,0*7+1,2*2,0*2+0,8*2,0*6)</t>
  </si>
  <si>
    <t>22</t>
  </si>
  <si>
    <t>962032231</t>
  </si>
  <si>
    <t>Bourání zdiva nadzákladového z cihel pálených plných nebo lícových nebo vápenopískových, na maltu vápennou nebo vápenocementovou, objemu přes 1 m3</t>
  </si>
  <si>
    <t>m3</t>
  </si>
  <si>
    <t>638974644</t>
  </si>
  <si>
    <t>https://podminky.urs.cz/item/CS_URS_2024_01/962032231</t>
  </si>
  <si>
    <t>(5,2+8,6+2,6+2,0)*3,0*0,4</t>
  </si>
  <si>
    <t>-(2,2*2,5+1,5*1,5+1,75*1,5)*0,4</t>
  </si>
  <si>
    <t>965042141</t>
  </si>
  <si>
    <t>Bourání mazanin betonových nebo z litého asfaltu tl. do 100 mm, plochy přes 4 m2</t>
  </si>
  <si>
    <t>-1561508971</t>
  </si>
  <si>
    <t>https://podminky.urs.cz/item/CS_URS_2024_01/965042141</t>
  </si>
  <si>
    <t>mazanina- předpoklad</t>
  </si>
  <si>
    <t>624,5*0,1</t>
  </si>
  <si>
    <t>965042241</t>
  </si>
  <si>
    <t>Bourání mazanin betonových nebo z litého asfaltu tl. přes 100 mm, plochy přes 4 m2</t>
  </si>
  <si>
    <t>1036974802</t>
  </si>
  <si>
    <t>https://podminky.urs.cz/item/CS_URS_2024_01/965042241</t>
  </si>
  <si>
    <t>základová deska- předpoklad</t>
  </si>
  <si>
    <t>624,5*0,15</t>
  </si>
  <si>
    <t>965049111</t>
  </si>
  <si>
    <t>Bourání mazanin Příplatek k cenám za bourání mazanin betonových se svařovanou sítí, tl. do 100 mm</t>
  </si>
  <si>
    <t>982143037</t>
  </si>
  <si>
    <t>https://podminky.urs.cz/item/CS_URS_2024_01/965049111</t>
  </si>
  <si>
    <t>965049112</t>
  </si>
  <si>
    <t>Bourání mazanin Příplatek k cenám za bourání mazanin betonových se svařovanou sítí, tl. přes 100 mm</t>
  </si>
  <si>
    <t>-1768947243</t>
  </si>
  <si>
    <t>https://podminky.urs.cz/item/CS_URS_2024_01/965049112</t>
  </si>
  <si>
    <t>968062375</t>
  </si>
  <si>
    <t>Vybourání dřevěných rámů oken s křídly, dveřních zárubní, vrat, stěn, ostění nebo obkladů rámů oken s křídly zdvojených, plochy do 2 m2</t>
  </si>
  <si>
    <t>-1326098039</t>
  </si>
  <si>
    <t>https://podminky.urs.cz/item/CS_URS_2024_01/968062375</t>
  </si>
  <si>
    <t>1,0*1,5*2</t>
  </si>
  <si>
    <t>8</t>
  </si>
  <si>
    <t>968062376</t>
  </si>
  <si>
    <t>Vybourání dřevěných rámů oken s křídly, dveřních zárubní, vrat, stěn, ostění nebo obkladů rámů oken s křídly zdvojených, plochy do 4 m2</t>
  </si>
  <si>
    <t>20939895</t>
  </si>
  <si>
    <t>https://podminky.urs.cz/item/CS_URS_2024_01/968062376</t>
  </si>
  <si>
    <t>1,5*1,5*5</t>
  </si>
  <si>
    <t>1,75*1,5</t>
  </si>
  <si>
    <t>968072455</t>
  </si>
  <si>
    <t>Vybourání kovových rámů oken s křídly, dveřních zárubní, vrat, stěn, ostění nebo obkladů dveřních zárubní, plochy do 2 m2</t>
  </si>
  <si>
    <t>-335756764</t>
  </si>
  <si>
    <t>https://podminky.urs.cz/item/CS_URS_2024_01/968072455</t>
  </si>
  <si>
    <t>0,8*2,0*38</t>
  </si>
  <si>
    <t>10</t>
  </si>
  <si>
    <t>968072456</t>
  </si>
  <si>
    <t>Vybourání kovových rámů oken s křídly, dveřních zárubní, vrat, stěn, ostění nebo obkladů dveřních zárubní, plochy přes 2 m2</t>
  </si>
  <si>
    <t>1920509311</t>
  </si>
  <si>
    <t>https://podminky.urs.cz/item/CS_URS_2024_01/968072456</t>
  </si>
  <si>
    <t>1,1*2,0*20</t>
  </si>
  <si>
    <t>1,2*2,0*4</t>
  </si>
  <si>
    <t>2,2*2,0</t>
  </si>
  <si>
    <t>1,2*2,5*2</t>
  </si>
  <si>
    <t>2,2*2,5</t>
  </si>
  <si>
    <t>30</t>
  </si>
  <si>
    <t>971033561</t>
  </si>
  <si>
    <t>Vybourání otvorů ve zdivu základovém nebo nadzákladovém z cihel, tvárnic, příčkovek z cihel pálených na maltu vápennou nebo vápenocementovou plochy do 1 m2, tl. do 600 mm</t>
  </si>
  <si>
    <t>-1505553105</t>
  </si>
  <si>
    <t>https://podminky.urs.cz/item/CS_URS_2024_01/971033561</t>
  </si>
  <si>
    <t>0,8*0,8*0,4</t>
  </si>
  <si>
    <t>24</t>
  </si>
  <si>
    <t>971033651</t>
  </si>
  <si>
    <t>Vybourání otvorů ve zdivu základovém nebo nadzákladovém z cihel, tvárnic, příčkovek z cihel pálených na maltu vápennou nebo vápenocementovou plochy do 4 m2, tl. do 600 mm</t>
  </si>
  <si>
    <t>-131032638</t>
  </si>
  <si>
    <t>https://podminky.urs.cz/item/CS_URS_2024_01/971033651</t>
  </si>
  <si>
    <t>1,05*2,05*0,4</t>
  </si>
  <si>
    <t>1,8*2,05*0,4*2</t>
  </si>
  <si>
    <t>29</t>
  </si>
  <si>
    <t>978013191</t>
  </si>
  <si>
    <t>Otlučení vápenných nebo vápenocementových omítek vnitřních ploch stěn s vyškrabáním spar, s očištěním zdiva, v rozsahu přes 50 do 100 %</t>
  </si>
  <si>
    <t>-1958384932</t>
  </si>
  <si>
    <t>https://podminky.urs.cz/item/CS_URS_2024_01/978013191</t>
  </si>
  <si>
    <t>106,0*3,0</t>
  </si>
  <si>
    <t>-(1,5*1,5+1,8*2,0+1,75*1,5*10+0,8*0,8*2+1,05*2,05+1,8*2,05*5+1,5*1,5*3)</t>
  </si>
  <si>
    <t>(1,5+1,5+1,5+1,8+2,0+2,0)*0,2</t>
  </si>
  <si>
    <t>(1,75+1,5+1,5)*0,2*10</t>
  </si>
  <si>
    <t>(0,8+0,8+0,8)*0,2*2</t>
  </si>
  <si>
    <t>(1,05+2,05+2,05)*0,2</t>
  </si>
  <si>
    <t>(1,8+2,05+2,05)*0,2*5</t>
  </si>
  <si>
    <t>(1,5+1,5+1,5)*0,2*3</t>
  </si>
  <si>
    <t>28</t>
  </si>
  <si>
    <t>978015341</t>
  </si>
  <si>
    <t>Otlučení vápenných nebo vápenocementových omítek vnějších ploch s vyškrabáním spar a s očištěním zdiva stupně členitosti 1 a 2, v rozsahu přes 10 do 30 %</t>
  </si>
  <si>
    <t>-1520143277</t>
  </si>
  <si>
    <t>https://podminky.urs.cz/item/CS_URS_2024_01/978015341</t>
  </si>
  <si>
    <t>viz. KZS MW+XPS- nový stav</t>
  </si>
  <si>
    <t>242,507+29,73</t>
  </si>
  <si>
    <t>31</t>
  </si>
  <si>
    <t>K034</t>
  </si>
  <si>
    <t>Vyklizení objektu</t>
  </si>
  <si>
    <t>kpl</t>
  </si>
  <si>
    <t>1470671500</t>
  </si>
  <si>
    <t>997</t>
  </si>
  <si>
    <t>Přesun sutě</t>
  </si>
  <si>
    <t>11</t>
  </si>
  <si>
    <t>997013211</t>
  </si>
  <si>
    <t>Vnitrostaveništní doprava suti a vybouraných hmot vodorovně do 50 m s naložením ručně pro budovy a haly výšky do 6 m</t>
  </si>
  <si>
    <t>t</t>
  </si>
  <si>
    <t>352972705</t>
  </si>
  <si>
    <t>https://podminky.urs.cz/item/CS_URS_2024_01/997013211</t>
  </si>
  <si>
    <t>997013501</t>
  </si>
  <si>
    <t>Odvoz suti a vybouraných hmot na skládku nebo meziskládku se složením, na vzdálenost do 1 km</t>
  </si>
  <si>
    <t>-122963830</t>
  </si>
  <si>
    <t>https://podminky.urs.cz/item/CS_URS_2024_01/997013501</t>
  </si>
  <si>
    <t>13</t>
  </si>
  <si>
    <t>997013509</t>
  </si>
  <si>
    <t>Odvoz suti a vybouraných hmot na skládku nebo meziskládku se složením, na vzdálenost Příplatek k ceně za každý další započatý 1 km přes 1 km</t>
  </si>
  <si>
    <t>1750758461</t>
  </si>
  <si>
    <t>https://podminky.urs.cz/item/CS_URS_2024_01/997013509</t>
  </si>
  <si>
    <t>678,689*15 'Přepočtené koeficientem množství</t>
  </si>
  <si>
    <t>14</t>
  </si>
  <si>
    <t>997013813</t>
  </si>
  <si>
    <t>Poplatek za uložení stavebního odpadu na skládce (skládkovné) z plastických hmot zatříděného do Katalogu odpadů pod kódem 17 02 03</t>
  </si>
  <si>
    <t>1713309409</t>
  </si>
  <si>
    <t>https://podminky.urs.cz/item/CS_URS_2024_01/997013813</t>
  </si>
  <si>
    <t>15</t>
  </si>
  <si>
    <t>997013814</t>
  </si>
  <si>
    <t>Poplatek za uložení stavebního odpadu na skládce (skládkovné) z izolačních materiálů zatříděného do Katalogu odpadů pod kódem 17 06 04</t>
  </si>
  <si>
    <t>1937560874</t>
  </si>
  <si>
    <t>https://podminky.urs.cz/item/CS_URS_2024_01/997013814</t>
  </si>
  <si>
    <t>16</t>
  </si>
  <si>
    <t>997013869</t>
  </si>
  <si>
    <t>Poplatek za uložení stavebního odpadu na recyklační skládce (skládkovné) ze směsí nebo oddělených frakcí betonu, cihel a keramických výrobků zatříděného do Katalogu odpadů pod kódem 17 01 07</t>
  </si>
  <si>
    <t>-956137575</t>
  </si>
  <si>
    <t>https://podminky.urs.cz/item/CS_URS_2024_01/997013869</t>
  </si>
  <si>
    <t>PSV</t>
  </si>
  <si>
    <t>Práce a dodávky PSV</t>
  </si>
  <si>
    <t>711</t>
  </si>
  <si>
    <t>Izolace proti vodě, vlhkosti a plynům</t>
  </si>
  <si>
    <t>17</t>
  </si>
  <si>
    <t>711131811</t>
  </si>
  <si>
    <t>Odstranění izolace proti zemní vlhkosti na ploše vodorovné V</t>
  </si>
  <si>
    <t>1330284665</t>
  </si>
  <si>
    <t>https://podminky.urs.cz/item/CS_URS_2024_01/711131811</t>
  </si>
  <si>
    <t>624,5</t>
  </si>
  <si>
    <t>713</t>
  </si>
  <si>
    <t>Izolace tepelné</t>
  </si>
  <si>
    <t>18</t>
  </si>
  <si>
    <t>713120811</t>
  </si>
  <si>
    <t>Odstranění tepelné izolace podlah z rohoží, pásů, dílců, desek, bloků podlah volně kladených nebo mezi trámy z vláknitých materiálů suchých, tloušťka izolace do 100 mm</t>
  </si>
  <si>
    <t>-352465877</t>
  </si>
  <si>
    <t>https://podminky.urs.cz/item/CS_URS_2024_01/713120811</t>
  </si>
  <si>
    <t>771</t>
  </si>
  <si>
    <t>Podlahy z dlaždic</t>
  </si>
  <si>
    <t>26</t>
  </si>
  <si>
    <t>771471810</t>
  </si>
  <si>
    <t>Demontáž soklíků z dlaždic keramických kladených do malty rovných</t>
  </si>
  <si>
    <t>m</t>
  </si>
  <si>
    <t>-605223027</t>
  </si>
  <si>
    <t>https://podminky.urs.cz/item/CS_URS_2024_01/771471810</t>
  </si>
  <si>
    <t>na nebouraném zdivu- předpoklad</t>
  </si>
  <si>
    <t>5,0</t>
  </si>
  <si>
    <t>25</t>
  </si>
  <si>
    <t>771571810</t>
  </si>
  <si>
    <t>Demontáž podlah z dlaždic keramických kladených do malty</t>
  </si>
  <si>
    <t>723007382</t>
  </si>
  <si>
    <t>https://podminky.urs.cz/item/CS_URS_2024_01/771571810</t>
  </si>
  <si>
    <t xml:space="preserve">předpoklad </t>
  </si>
  <si>
    <t>115,0</t>
  </si>
  <si>
    <t>776</t>
  </si>
  <si>
    <t>Podlahy povlakové</t>
  </si>
  <si>
    <t>19</t>
  </si>
  <si>
    <t>776201812</t>
  </si>
  <si>
    <t>Demontáž povlakových podlahovin lepených ručně s podložkou</t>
  </si>
  <si>
    <t>772117335</t>
  </si>
  <si>
    <t>https://podminky.urs.cz/item/CS_URS_2024_01/776201812</t>
  </si>
  <si>
    <t>předpoklad</t>
  </si>
  <si>
    <t>624,5-115,0</t>
  </si>
  <si>
    <t>20</t>
  </si>
  <si>
    <t>776410811</t>
  </si>
  <si>
    <t>Demontáž soklíků nebo lišt pryžových nebo plastových</t>
  </si>
  <si>
    <t>-1545368722</t>
  </si>
  <si>
    <t>https://podminky.urs.cz/item/CS_URS_2024_01/776410811</t>
  </si>
  <si>
    <t>509,5*1,1</t>
  </si>
  <si>
    <t>781</t>
  </si>
  <si>
    <t>Dokončovací práce - obklady</t>
  </si>
  <si>
    <t>27</t>
  </si>
  <si>
    <t>781471810</t>
  </si>
  <si>
    <t>Demontáž obkladů z dlaždic keramických kladených do malty</t>
  </si>
  <si>
    <t>1468987425</t>
  </si>
  <si>
    <t>https://podminky.urs.cz/item/CS_URS_2024_01/781471810</t>
  </si>
  <si>
    <t>odhad</t>
  </si>
  <si>
    <t>75,0</t>
  </si>
  <si>
    <t>1 - Stavební část</t>
  </si>
  <si>
    <t xml:space="preserve">    1 - Zemní práce</t>
  </si>
  <si>
    <t xml:space="preserve">    2 - Zakládání</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</si>
  <si>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</si>
  <si>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</si>
  <si>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</si>
  <si>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</si>
  <si>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</si>
  <si>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93 - Stavební přípomoce k TZB</t>
  </si>
  <si>
    <t xml:space="preserve">      94 - Lešení a stavební výtahy</t>
  </si>
  <si>
    <t xml:space="preserve">      95 - Různé dokončovací konstrukce a práce pozemních staveb</t>
  </si>
  <si>
    <t xml:space="preserve">      98 - Demolice a sanace</t>
  </si>
  <si>
    <t xml:space="preserve">    998 - Přesun hmot</t>
  </si>
  <si>
    <t xml:space="preserve">    763 - Konstrukce suché výstavby</t>
  </si>
  <si>
    <t xml:space="preserve">    764 - Konstrukce klempířské</t>
  </si>
  <si>
    <t xml:space="preserve">    766 - Konstrukce truhlářské</t>
  </si>
  <si>
    <t xml:space="preserve">    767 - Konstrukce zámečnické</t>
  </si>
  <si>
    <t xml:space="preserve">    768 - Ostatní prvky</t>
  </si>
  <si>
    <t xml:space="preserve">    783 - Dokončovací práce - nátěry</t>
  </si>
  <si>
    <t xml:space="preserve">    784 - Dokončovací práce - malby a tapety</t>
  </si>
  <si>
    <t>Zemní práce</t>
  </si>
  <si>
    <t>131213701</t>
  </si>
  <si>
    <t>Hloubení nezapažených jam ručně s urovnáním dna do předepsaného profilu a spádu v hornině třídy těžitelnosti I skupiny 3 soudržných</t>
  </si>
  <si>
    <t>-1129596537</t>
  </si>
  <si>
    <t>https://podminky.urs.cz/item/CS_URS_2024_01/131213701</t>
  </si>
  <si>
    <t>627,5*(0,1+0,2+0,2+0,2+0,02+0,18+0,1-0,1-0,05-0,15)</t>
  </si>
  <si>
    <t>131251100</t>
  </si>
  <si>
    <t>Hloubení nezapažených jam a zářezů strojně s urovnáním dna do předepsaného profilu a spádu v hornině třídy těžitelnosti I skupiny 3 do 20 m3</t>
  </si>
  <si>
    <t>56836187</t>
  </si>
  <si>
    <t>https://podminky.urs.cz/item/CS_URS_2024_01/131251100</t>
  </si>
  <si>
    <t>základ pod kontejner</t>
  </si>
  <si>
    <t>3,6*3,04*(0,3+0,08+0,08)*1,05</t>
  </si>
  <si>
    <t>132251103</t>
  </si>
  <si>
    <t>Hloubení nezapažených rýh šířky do 800 mm strojně s urovnáním dna do předepsaného profilu a spádu v hornině třídy těžitelnosti I skupiny 3 přes 50 do 100 m3</t>
  </si>
  <si>
    <t>-1258438826</t>
  </si>
  <si>
    <t>https://podminky.urs.cz/item/CS_URS_2024_01/132251103</t>
  </si>
  <si>
    <t>kolem základů pro drenáž</t>
  </si>
  <si>
    <t>(85,0+16,0)*0,85</t>
  </si>
  <si>
    <t>133251102</t>
  </si>
  <si>
    <t>Hloubení nezapažených šachet strojně v hornině třídy těžitelnosti I skupiny 3 přes 20 do 50 m3</t>
  </si>
  <si>
    <t>-1663582810</t>
  </si>
  <si>
    <t>https://podminky.urs.cz/item/CS_URS_2024_01/133251102</t>
  </si>
  <si>
    <t>pro šachtu</t>
  </si>
  <si>
    <t>24,0</t>
  </si>
  <si>
    <t>162211311</t>
  </si>
  <si>
    <t>Vodorovné přemístění výkopku nebo sypaniny stavebním kolečkem s vyprázdněním kolečka na hromady nebo do dopravního prostředku na vzdálenost do 10 m z horniny třídy těžitelnosti I, skupiny 1 až 3</t>
  </si>
  <si>
    <t>-110388419</t>
  </si>
  <si>
    <t>https://podminky.urs.cz/item/CS_URS_2024_01/162211311</t>
  </si>
  <si>
    <t>162211319</t>
  </si>
  <si>
    <t>Vodorovné přemístění výkopku nebo sypaniny stavebním kolečkem s vyprázdněním kolečka na hromady nebo do dopravního prostředku na vzdálenost do 10 m Příplatek za každých dalších 10 m k ceně -1311</t>
  </si>
  <si>
    <t>-218597963</t>
  </si>
  <si>
    <t>https://podminky.urs.cz/item/CS_URS_2024_01/162211319</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</si>
  <si>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</si>
  <si>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</si>
  <si>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-189313508</t>
  </si>
  <si>
    <t>https://podminky.urs.cz/item/CS_URS_2024_01/162751117</t>
  </si>
  <si>
    <t>výkop</t>
  </si>
  <si>
    <t>439,25+85,85+24+5,286</t>
  </si>
  <si>
    <t>-zásyp</t>
  </si>
  <si>
    <t>-38,178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</si>
  <si>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</si>
  <si>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</si>
  <si>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1857253301</t>
  </si>
  <si>
    <t>https://podminky.urs.cz/item/CS_URS_2024_01/162751119</t>
  </si>
  <si>
    <t>516,208*5 'Přepočtené koeficientem množství</t>
  </si>
  <si>
    <t>171201231</t>
  </si>
  <si>
    <t>Poplatek za uložení stavebního odpadu na recyklační skládce (skládkovné) zeminy a kamení zatříděného do Katalogu odpadů pod kódem 17 05 04</t>
  </si>
  <si>
    <t>-399628021</t>
  </si>
  <si>
    <t>https://podminky.urs.cz/item/CS_URS_2024_01/171201231</t>
  </si>
  <si>
    <t>516,208*2 'Přepočtené koeficientem množství</t>
  </si>
  <si>
    <t>171251201</t>
  </si>
  <si>
    <t>Uložení sypaniny na skládky nebo meziskládky bez hutnění s upravením uložené sypaniny do předepsaného tvaru</t>
  </si>
  <si>
    <t>2074571259</t>
  </si>
  <si>
    <t>https://podminky.urs.cz/item/CS_URS_2024_01/171251201</t>
  </si>
  <si>
    <t>174151101</t>
  </si>
  <si>
    <t>Zásyp sypaninou z jakékoliv horniny strojně s uložením výkopku ve vrstvách se zhutněním jam, šachet, rýh nebo kolem objektů v těchto vykopávkách</t>
  </si>
  <si>
    <t>-941897617</t>
  </si>
  <si>
    <t>https://podminky.urs.cz/item/CS_URS_2024_01/174151101</t>
  </si>
  <si>
    <t>- zateplení</t>
  </si>
  <si>
    <t>-(85,0+16,0)*0,22*0,6</t>
  </si>
  <si>
    <t>-drenáž</t>
  </si>
  <si>
    <t>-(85,0+16,0)*0,3</t>
  </si>
  <si>
    <t>-okapový chodník</t>
  </si>
  <si>
    <t>-(85,0+16,0)*0,5*0,08</t>
  </si>
  <si>
    <t>181912112</t>
  </si>
  <si>
    <t>Úprava pláně vyrovnáním výškových rozdílů ručně v hornině třídy těžitelnosti I skupiny 3 se zhutněním</t>
  </si>
  <si>
    <t>-2012776003</t>
  </si>
  <si>
    <t>https://podminky.urs.cz/item/CS_URS_2024_01/181912112</t>
  </si>
  <si>
    <t>627,5</t>
  </si>
  <si>
    <t>181951112</t>
  </si>
  <si>
    <t>Úprava pláně vyrovnáním výškových rozdílů strojně v hornině třídy těžitelnosti I, skupiny 1 až 3 se zhutněním</t>
  </si>
  <si>
    <t>1757481797</t>
  </si>
  <si>
    <t>https://podminky.urs.cz/item/CS_URS_2024_01/181951112</t>
  </si>
  <si>
    <t>základ nádrže</t>
  </si>
  <si>
    <t>4,18*3,28</t>
  </si>
  <si>
    <t>3,6*3,04</t>
  </si>
  <si>
    <t>Zakládání</t>
  </si>
  <si>
    <t>211971110</t>
  </si>
  <si>
    <t>Zřízení opláštění výplně z geotextilie odvodňovacích žeber nebo trativodů v rýze nebo zářezu se stěnami šikmými o sklonu do 1:2</t>
  </si>
  <si>
    <t>-1579917835</t>
  </si>
  <si>
    <t>https://podminky.urs.cz/item/CS_URS_2024_01/211971110</t>
  </si>
  <si>
    <t>101,0*2,5</t>
  </si>
  <si>
    <t>M</t>
  </si>
  <si>
    <t>69311068</t>
  </si>
  <si>
    <t>geotextilie netkaná separační, ochranná, filtrační, drenážní PP 300g/m2</t>
  </si>
  <si>
    <t>33747747</t>
  </si>
  <si>
    <t>252,5*1,1845 'Přepočtené koeficientem množství</t>
  </si>
  <si>
    <t>212751104</t>
  </si>
  <si>
    <t>Trativody z drenážních a melioračních trubek pro meliorace, dočasné nebo odlehčovací drenáže se zřízením štěrkového lože pod trubky a s jejich obsypem v otevřeném výkopu trubka flexibilní PVC-U SN 4 celoperforovaná 360° DN 100</t>
  </si>
  <si>
    <t>-1596226122</t>
  </si>
  <si>
    <t>https://podminky.urs.cz/item/CS_URS_2024_01/212751104</t>
  </si>
  <si>
    <t>85,0+16,0</t>
  </si>
  <si>
    <t>218111113</t>
  </si>
  <si>
    <t>Odvětrání radonu vodorovné kladené do štěrkového podsypu drenážní z plastových perforovaných trubek, vnitřní průměr přes 80 do 100 mm</t>
  </si>
  <si>
    <t>-1061187848</t>
  </si>
  <si>
    <t>https://podminky.urs.cz/item/CS_URS_2024_01/218111113</t>
  </si>
  <si>
    <t>70,0+3,5*4+11,8*2+21,0+49,5+28,5+12,0</t>
  </si>
  <si>
    <t>218121114</t>
  </si>
  <si>
    <t>Odvětrání radonu svislé z plastových trubek, vnitřní průměr přes 160 do 200 mm</t>
  </si>
  <si>
    <t>-432332744</t>
  </si>
  <si>
    <t>https://podminky.urs.cz/item/CS_URS_2024_01/218121114</t>
  </si>
  <si>
    <t>6,5*2</t>
  </si>
  <si>
    <t>271542211</t>
  </si>
  <si>
    <t>Podsyp pod základové konstrukce se zhutněním a urovnáním povrchu ze štěrkodrtě netříděné</t>
  </si>
  <si>
    <t>-1500492803</t>
  </si>
  <si>
    <t>https://podminky.urs.cz/item/CS_URS_2024_01/271542211</t>
  </si>
  <si>
    <t>627,5*(0,1+0,2+0,2)</t>
  </si>
  <si>
    <t>3,6*3,04*0,08</t>
  </si>
  <si>
    <t>273313511</t>
  </si>
  <si>
    <t>Základy z betonu prostého desky z betonu kamenem neprokládaného tř. C 12/15</t>
  </si>
  <si>
    <t>-1565775153</t>
  </si>
  <si>
    <t>https://podminky.urs.cz/item/CS_URS_2024_01/273313511</t>
  </si>
  <si>
    <t>4,18*3,28*0,08*1,05</t>
  </si>
  <si>
    <t>3,6*3,04*0,08*1,05</t>
  </si>
  <si>
    <t>273321511</t>
  </si>
  <si>
    <t>Základy z betonu železového (bez výztuže) desky z betonu bez zvláštních nároků na prostředí tř. C 25/30</t>
  </si>
  <si>
    <t>-1461543597</t>
  </si>
  <si>
    <t>https://podminky.urs.cz/item/CS_URS_2024_01/273321511</t>
  </si>
  <si>
    <t>4,18*3,28*0,3*1,05</t>
  </si>
  <si>
    <t>3,6*3,04*0,3*1,05</t>
  </si>
  <si>
    <t>dům</t>
  </si>
  <si>
    <t>627,5*0,2</t>
  </si>
  <si>
    <t>273351121</t>
  </si>
  <si>
    <t>Bednění základů desek zřízení</t>
  </si>
  <si>
    <t>1726364796</t>
  </si>
  <si>
    <t>https://podminky.urs.cz/item/CS_URS_2024_01/273351121</t>
  </si>
  <si>
    <t>(4,18+4,18+3,28+3,28)*0,38</t>
  </si>
  <si>
    <t>(3,6+3,6+3,04+3,04)*0,38</t>
  </si>
  <si>
    <t>23</t>
  </si>
  <si>
    <t>273351122</t>
  </si>
  <si>
    <t>Bednění základů desek odstranění</t>
  </si>
  <si>
    <t>510809079</t>
  </si>
  <si>
    <t>https://podminky.urs.cz/item/CS_URS_2024_01/273351122</t>
  </si>
  <si>
    <t>273362021</t>
  </si>
  <si>
    <t>Výztuž základů desek ze svařovaných sítí z drátů typu KARI</t>
  </si>
  <si>
    <t>-753677532</t>
  </si>
  <si>
    <t>https://podminky.urs.cz/item/CS_URS_2024_01/273362021</t>
  </si>
  <si>
    <t>předpoklad 8x100x100</t>
  </si>
  <si>
    <t>627,5*0,0079*1,2*2</t>
  </si>
  <si>
    <t>0,18081</t>
  </si>
  <si>
    <t>0,1434</t>
  </si>
  <si>
    <t>Svislé a kompletní konstrukce</t>
  </si>
  <si>
    <t>317168052</t>
  </si>
  <si>
    <t>Překlady keramické vysoké osazené do maltového lože, šířky překladu 70 mm výšky 238 mm, délky 1250 mm</t>
  </si>
  <si>
    <t>kus</t>
  </si>
  <si>
    <t>-1381557611</t>
  </si>
  <si>
    <t>https://podminky.urs.cz/item/CS_URS_2024_01/317168052</t>
  </si>
  <si>
    <t>317168053</t>
  </si>
  <si>
    <t>Překlady keramické vysoké osazené do maltového lože, šířky překladu 70 mm výšky 238 mm, délky 1500 mm</t>
  </si>
  <si>
    <t>-29215145</t>
  </si>
  <si>
    <t>https://podminky.urs.cz/item/CS_URS_2024_01/317168053</t>
  </si>
  <si>
    <t>317168056</t>
  </si>
  <si>
    <t>Překlady keramické vysoké osazené do maltového lože, šířky překladu 70 mm výšky 238 mm, délky 2250 mm</t>
  </si>
  <si>
    <t>-551404374</t>
  </si>
  <si>
    <t>https://podminky.urs.cz/item/CS_URS_2024_01/317168056</t>
  </si>
  <si>
    <t>317168058</t>
  </si>
  <si>
    <t>Překlady keramické vysoké osazené do maltového lože, šířky překladu 70 mm výšky 238 mm, délky 2750 mm</t>
  </si>
  <si>
    <t>1322982465</t>
  </si>
  <si>
    <t>https://podminky.urs.cz/item/CS_URS_2024_01/317168058</t>
  </si>
  <si>
    <t>317168059</t>
  </si>
  <si>
    <t>Překlady keramické vysoké osazené do maltového lože, šířky překladu 70 mm výšky 238 mm, délky 3000 mm</t>
  </si>
  <si>
    <t>-1088298121</t>
  </si>
  <si>
    <t>https://podminky.urs.cz/item/CS_URS_2024_01/317168059</t>
  </si>
  <si>
    <t>Úpravy povrchů, podlahy a osazování výplní</t>
  </si>
  <si>
    <t>61</t>
  </si>
  <si>
    <t>Úprava povrchů vnitřních</t>
  </si>
  <si>
    <t>612131121</t>
  </si>
  <si>
    <t>Podkladní a spojovací vrstva vnitřních omítaných ploch penetrace disperzní nanášená ručně stěn</t>
  </si>
  <si>
    <t>1915349801</t>
  </si>
  <si>
    <t>https://podminky.urs.cz/item/CS_URS_2024_01/612131121</t>
  </si>
  <si>
    <t>obvodové zdivo</t>
  </si>
  <si>
    <t>104,0*3,0</t>
  </si>
  <si>
    <t>-(1,5*1,5+1,8*2,0+1,75*1,5*10+0,8*0,8*2+1,05*2,05+1,8*2,05*5+1,5*1,5*3+2,6*2,0)</t>
  </si>
  <si>
    <t>612321141</t>
  </si>
  <si>
    <t>Omítka vápenocementová vnitřních ploch nanášená ručně dvouvrstvá, tloušťky jádrové omítky do 10 mm a tloušťky štuku do 3 mm štuková svislých konstrukcí stěn</t>
  </si>
  <si>
    <t>-1828502471</t>
  </si>
  <si>
    <t>https://podminky.urs.cz/item/CS_URS_2024_01/612321141</t>
  </si>
  <si>
    <t>32</t>
  </si>
  <si>
    <t>622143003</t>
  </si>
  <si>
    <t>Montáž omítkových profilů plastových, pozinkovaných nebo dřevěných upevněných vtlačením do podkladní vrstvy nebo přibitím rohových s tkaninou</t>
  </si>
  <si>
    <t>754012515</t>
  </si>
  <si>
    <t>https://podminky.urs.cz/item/CS_URS_2024_01/622143003</t>
  </si>
  <si>
    <t>viz. APU</t>
  </si>
  <si>
    <t>110,75</t>
  </si>
  <si>
    <t>33</t>
  </si>
  <si>
    <t>63127466</t>
  </si>
  <si>
    <t>profil rohový Al 23x23mm s výztužnou tkaninou š 100mm pro ETICS</t>
  </si>
  <si>
    <t>-1587274912</t>
  </si>
  <si>
    <t>110,75*1,05 'Přepočtené koeficientem množství</t>
  </si>
  <si>
    <t>34</t>
  </si>
  <si>
    <t>622143004</t>
  </si>
  <si>
    <t>Montáž omítkových profilů plastových, pozinkovaných nebo dřevěných upevněných vtlačením do podkladní vrstvy nebo přibitím začišťovacích samolepících pro vytvoření dilatujícího spoje s okenním rámem</t>
  </si>
  <si>
    <t>-835132523</t>
  </si>
  <si>
    <t>https://podminky.urs.cz/item/CS_URS_2024_01/622143004</t>
  </si>
  <si>
    <t>(1,75+1,5+1,5)*10</t>
  </si>
  <si>
    <t>(0,8+0,8+0,8)*2</t>
  </si>
  <si>
    <t>(1,05+2,05+2,05)</t>
  </si>
  <si>
    <t>(1,8+2,05+2,05)*5</t>
  </si>
  <si>
    <t>(1,5+1,5+1,5)*4</t>
  </si>
  <si>
    <t>(1,8+2,0+2,0)</t>
  </si>
  <si>
    <t>35</t>
  </si>
  <si>
    <t>59051476</t>
  </si>
  <si>
    <t>profil začišťovací PVC 9mm s výztužnou tkaninou pro ostění ETICS</t>
  </si>
  <si>
    <t>7329638</t>
  </si>
  <si>
    <t>36</t>
  </si>
  <si>
    <t>629991011</t>
  </si>
  <si>
    <t>Zakrytí vnějších ploch před znečištěním včetně pozdějšího odkrytí výplní otvorů a svislých ploch fólií přilepenou lepící páskou</t>
  </si>
  <si>
    <t>108720293</t>
  </si>
  <si>
    <t>https://podminky.urs.cz/item/CS_URS_2024_01/629991011</t>
  </si>
  <si>
    <t>(1,75*1,5)*10</t>
  </si>
  <si>
    <t>(0,8*0,8)*2</t>
  </si>
  <si>
    <t>(1,05*2,05)*1</t>
  </si>
  <si>
    <t>(1,8*2,05)*5</t>
  </si>
  <si>
    <t>(1,5*1,5)*4</t>
  </si>
  <si>
    <t>(1,8*2,0)</t>
  </si>
  <si>
    <t>37</t>
  </si>
  <si>
    <t>619991001</t>
  </si>
  <si>
    <t>Zakrytí vnitřních ploch před znečištěním fólií včetně pozdějšího odkrytí podlah</t>
  </si>
  <si>
    <t>-812537493</t>
  </si>
  <si>
    <t>https://podminky.urs.cz/item/CS_URS_2024_01/619991001</t>
  </si>
  <si>
    <t>91+68+408,580+2+14+2</t>
  </si>
  <si>
    <t>62</t>
  </si>
  <si>
    <t>Úprava povrchů vnějších</t>
  </si>
  <si>
    <t>38</t>
  </si>
  <si>
    <t>629995101</t>
  </si>
  <si>
    <t>Očištění vnějších ploch tlakovou vodou omytím</t>
  </si>
  <si>
    <t>-1272796478</t>
  </si>
  <si>
    <t>https://podminky.urs.cz/item/CS_URS_2024_01/629995101</t>
  </si>
  <si>
    <t>viz. KZS MW+XPS</t>
  </si>
  <si>
    <t>39</t>
  </si>
  <si>
    <t>622325102</t>
  </si>
  <si>
    <t>Oprava vápenocementové omítky vnějších ploch stupně členitosti 1 hladké stěn, v rozsahu opravované plochy přes 10 do 30%</t>
  </si>
  <si>
    <t>1628265368</t>
  </si>
  <si>
    <t>https://podminky.urs.cz/item/CS_URS_2024_01/622325102</t>
  </si>
  <si>
    <t>40</t>
  </si>
  <si>
    <t>622131121</t>
  </si>
  <si>
    <t>Podkladní a spojovací vrstva vnějších omítaných ploch penetrace nanášená ručně stěn</t>
  </si>
  <si>
    <t>665943102</t>
  </si>
  <si>
    <t>https://podminky.urs.cz/item/CS_URS_2024_01/622131121</t>
  </si>
  <si>
    <t>41</t>
  </si>
  <si>
    <t>622221051</t>
  </si>
  <si>
    <t>Montáž kontaktního zateplení lepením a mechanickým kotvením z desek minerální vlny s podélnou orientací vláken nebo kombinovaných (dodávka ve specifikaci) na vnější stěny, na podklad betonový nebo z lehčeného betonu, z tvárnic keramických nebo vápenopískových, tloušťky desek přes 200 do 240 mm</t>
  </si>
  <si>
    <t>1919399353</t>
  </si>
  <si>
    <t>https://podminky.urs.cz/item/CS_URS_2024_01/622221051</t>
  </si>
  <si>
    <t>(84,6+16,3)*(3,3-0,3)</t>
  </si>
  <si>
    <t>-(1,75*1,5*10+0,8*0,8*2+1,05*2,05+1,8*2,05*5+1,5*1,5*4+1,8*1,7)</t>
  </si>
  <si>
    <t>42</t>
  </si>
  <si>
    <t>63152268</t>
  </si>
  <si>
    <t>deska tepelně izolační minerální kontaktních fasád podélné vlákno λ=0,034 tl 220mm</t>
  </si>
  <si>
    <t>507007480</t>
  </si>
  <si>
    <t>242,507*1,05 'Přepočtené koeficientem množství</t>
  </si>
  <si>
    <t>43</t>
  </si>
  <si>
    <t>622251105</t>
  </si>
  <si>
    <t>Montáž kontaktního zateplení lepením a mechanickým kotvením Příplatek k cenám za zápustnou montáž kotev s použitím tepelněizolačních zátek na vnější stěny z minerální vlny</t>
  </si>
  <si>
    <t>-1095442496</t>
  </si>
  <si>
    <t>https://podminky.urs.cz/item/CS_URS_2024_01/622251105</t>
  </si>
  <si>
    <t>44</t>
  </si>
  <si>
    <t>622211051</t>
  </si>
  <si>
    <t>Montáž kontaktního zateplení lepením a mechanickým kotvením z polystyrenových desek (dodávka ve specifikaci) na vnější stěny, na podklad betonový nebo z lehčeného betonu, z tvárnic keramických nebo vápenopískových, tloušťky desek přes 200 do 240 mm</t>
  </si>
  <si>
    <t>567358181</t>
  </si>
  <si>
    <t>https://podminky.urs.cz/item/CS_URS_2024_01/622211051</t>
  </si>
  <si>
    <t>sokl nad terénem</t>
  </si>
  <si>
    <t>(84,6+16,3)*0,3</t>
  </si>
  <si>
    <t>-(1,8)*0,3</t>
  </si>
  <si>
    <t>45</t>
  </si>
  <si>
    <t>28376452</t>
  </si>
  <si>
    <t>deska XPS hrana polodrážková a hladký povrch 300kPA λ=0,035 tl 220mm</t>
  </si>
  <si>
    <t>-371367933</t>
  </si>
  <si>
    <t>29,73*1,05 'Přepočtené koeficientem množství</t>
  </si>
  <si>
    <t>46</t>
  </si>
  <si>
    <t>622251101</t>
  </si>
  <si>
    <t>Montáž kontaktního zateplení lepením a mechanickým kotvením Příplatek k cenám za zápustnou montáž kotev s použitím tepelněizolačních zátek na vnější stěny z polystyrenu</t>
  </si>
  <si>
    <t>1156249005</t>
  </si>
  <si>
    <t>https://podminky.urs.cz/item/CS_URS_2024_01/622251101</t>
  </si>
  <si>
    <t>47</t>
  </si>
  <si>
    <t>622212051</t>
  </si>
  <si>
    <t>Montáž kontaktního zateplení vnějšího ostění, nadpraží nebo parapetu lepením z polystyrenových desek (dodávka ve specifikaci) hloubky špalet přes 200 do 400 mm, tloušťky desek do 40 mm</t>
  </si>
  <si>
    <t>1554516268</t>
  </si>
  <si>
    <t>https://podminky.urs.cz/item/CS_URS_2024_01/622212051</t>
  </si>
  <si>
    <t>pod parapet</t>
  </si>
  <si>
    <t>1,75*10</t>
  </si>
  <si>
    <t>0,8*2</t>
  </si>
  <si>
    <t>1,05*1</t>
  </si>
  <si>
    <t>1,8*5</t>
  </si>
  <si>
    <t>1,5*3</t>
  </si>
  <si>
    <t>48</t>
  </si>
  <si>
    <t>28376415</t>
  </si>
  <si>
    <t>deska XPS hrana polodrážková a hladký povrch 300kPA λ=0,035 tl 30mm</t>
  </si>
  <si>
    <t>2008794917</t>
  </si>
  <si>
    <t>33,650*0,3</t>
  </si>
  <si>
    <t>10,095*1,05 'Přepočtené koeficientem množství</t>
  </si>
  <si>
    <t>49</t>
  </si>
  <si>
    <t>622222051</t>
  </si>
  <si>
    <t>Montáž kontaktního zateplení vnějšího ostění, nadpraží nebo parapetu lepením z desek z minerální vlny s podélnou nebo kolmou orientací vláken nebo z kombinovaných desek (dodávka ve specifikaci) hloubky špalet přes 200 do 400 mm, tloušťky desek do 40 mm</t>
  </si>
  <si>
    <t>-2071139557</t>
  </si>
  <si>
    <t>https://podminky.urs.cz/item/CS_URS_2024_01/622222051</t>
  </si>
  <si>
    <t>(1,05+2,05+2,05)*1</t>
  </si>
  <si>
    <t>50</t>
  </si>
  <si>
    <t>6314x020</t>
  </si>
  <si>
    <t>deska tepelně izolační minerální kontaktních fasád podélné vlákno  tl 30mm</t>
  </si>
  <si>
    <t>-1309451868</t>
  </si>
  <si>
    <t>110,750*0,3</t>
  </si>
  <si>
    <t>33,225*1,05 'Přepočtené koeficientem množství</t>
  </si>
  <si>
    <t>51</t>
  </si>
  <si>
    <t>622151021</t>
  </si>
  <si>
    <t>Penetrační nátěr vnějších pastovitých tenkovrstvých omítek mozaikových akrylátový stěn</t>
  </si>
  <si>
    <t>-734449610</t>
  </si>
  <si>
    <t>https://podminky.urs.cz/item/CS_URS_2024_01/622151021</t>
  </si>
  <si>
    <t>52</t>
  </si>
  <si>
    <t>622511112</t>
  </si>
  <si>
    <t>Omítka tenkovrstvá akrylátová vnějších ploch probarvená bez penetrace mozaiková střednězrnná stěn</t>
  </si>
  <si>
    <t>-542976173</t>
  </si>
  <si>
    <t>https://podminky.urs.cz/item/CS_URS_2024_01/622511112</t>
  </si>
  <si>
    <t>53</t>
  </si>
  <si>
    <t>622151031</t>
  </si>
  <si>
    <t>Penetrační nátěr vnějších pastovitých tenkovrstvých omítek silikonový stěn</t>
  </si>
  <si>
    <t>1224573356</t>
  </si>
  <si>
    <t>https://podminky.urs.cz/item/CS_URS_2024_01/622151031</t>
  </si>
  <si>
    <t>KZS MW 220</t>
  </si>
  <si>
    <t>ostění</t>
  </si>
  <si>
    <t>34,886</t>
  </si>
  <si>
    <t>54</t>
  </si>
  <si>
    <t>622531012</t>
  </si>
  <si>
    <t>Omítka tenkovrstvá silikonová vnějších ploch probarvená bez penetrace zatíraná (škrábaná), zrnitost 1,5 mm stěn</t>
  </si>
  <si>
    <t>-1067781017</t>
  </si>
  <si>
    <t>https://podminky.urs.cz/item/CS_URS_2024_01/622531012</t>
  </si>
  <si>
    <t>55</t>
  </si>
  <si>
    <t>1692612820</t>
  </si>
  <si>
    <t>rohy</t>
  </si>
  <si>
    <t>3,3*6</t>
  </si>
  <si>
    <t>56</t>
  </si>
  <si>
    <t>-1614769115</t>
  </si>
  <si>
    <t>130,55*1,05 'Přepočtené koeficientem množství</t>
  </si>
  <si>
    <t>57</t>
  </si>
  <si>
    <t>-1540396443</t>
  </si>
  <si>
    <t>58</t>
  </si>
  <si>
    <t>253840</t>
  </si>
  <si>
    <t>59</t>
  </si>
  <si>
    <t>622252002</t>
  </si>
  <si>
    <t>Montáž profilů kontaktního zateplení ostatních stěnových, dilatačních apod. lepených do tmelu</t>
  </si>
  <si>
    <t>1385527413</t>
  </si>
  <si>
    <t>https://podminky.urs.cz/item/CS_URS_2024_01/622252002</t>
  </si>
  <si>
    <t>3,3*4</t>
  </si>
  <si>
    <t>60</t>
  </si>
  <si>
    <t>59051502</t>
  </si>
  <si>
    <t>profil dilatační rohový PVC s výztužnou tkaninou pro ETICS</t>
  </si>
  <si>
    <t>-1070160443</t>
  </si>
  <si>
    <t>13,2*1,05 'Přepočtené koeficientem množství</t>
  </si>
  <si>
    <t>119445736</t>
  </si>
  <si>
    <t>59051512</t>
  </si>
  <si>
    <t>profil začišťovací s okapnicí PVC s výztužnou tkaninou pro parapet ETICS</t>
  </si>
  <si>
    <t>-400223336</t>
  </si>
  <si>
    <t>33,65*1,05 'Přepočtené koeficientem množství</t>
  </si>
  <si>
    <t>63</t>
  </si>
  <si>
    <t>629991001</t>
  </si>
  <si>
    <t>Zakrytí vnějších ploch před znečištěním včetně pozdějšího odkrytí ploch podélných rovných (např. chodníků) fólií položenou volně</t>
  </si>
  <si>
    <t>-1545707313</t>
  </si>
  <si>
    <t>https://podminky.urs.cz/item/CS_URS_2024_01/629991001</t>
  </si>
  <si>
    <t>(84,6+16,3)*1,2</t>
  </si>
  <si>
    <t>64</t>
  </si>
  <si>
    <t>-1762272009</t>
  </si>
  <si>
    <t>Podlahy a podlahové konstrukce</t>
  </si>
  <si>
    <t>65</t>
  </si>
  <si>
    <t>631311125</t>
  </si>
  <si>
    <t>Mazanina z betonu prostého bez zvýšených nároků na prostředí tl. přes 80 do 120 mm tř. C 20/25</t>
  </si>
  <si>
    <t>420773823</t>
  </si>
  <si>
    <t>https://podminky.urs.cz/item/CS_URS_2024_01/631311125</t>
  </si>
  <si>
    <t>627,5*0,095</t>
  </si>
  <si>
    <t>66</t>
  </si>
  <si>
    <t>631319012</t>
  </si>
  <si>
    <t>Příplatek k cenám mazanin za úpravu povrchu mazaniny přehlazením, mazanina tl. přes 80 do 120 mm</t>
  </si>
  <si>
    <t>-683324544</t>
  </si>
  <si>
    <t>https://podminky.urs.cz/item/CS_URS_2024_01/631319012</t>
  </si>
  <si>
    <t>67</t>
  </si>
  <si>
    <t>631319173</t>
  </si>
  <si>
    <t>Příplatek k cenám mazanin za stržení povrchu spodní vrstvy mazaniny latí před vložením výztuže nebo pletiva pro tl. obou vrstev mazaniny přes 80 do 120 mm</t>
  </si>
  <si>
    <t>-560647216</t>
  </si>
  <si>
    <t>https://podminky.urs.cz/item/CS_URS_2024_01/631319173</t>
  </si>
  <si>
    <t>68</t>
  </si>
  <si>
    <t>631362021</t>
  </si>
  <si>
    <t>Výztuž mazanin ze svařovaných sítí z drátů typu KARI</t>
  </si>
  <si>
    <t>-892813995</t>
  </si>
  <si>
    <t>https://podminky.urs.cz/item/CS_URS_2024_01/631362021</t>
  </si>
  <si>
    <t>627,5*0,003033*1,2</t>
  </si>
  <si>
    <t>69</t>
  </si>
  <si>
    <t>634112112</t>
  </si>
  <si>
    <t>Obvodová dilatace mezi stěnou a mazaninou nebo potěrem podlahovým páskem z pěnového PE tl. do 10 mm, výšky 100 mm</t>
  </si>
  <si>
    <t>277811984</t>
  </si>
  <si>
    <t>https://podminky.urs.cz/item/CS_URS_2024_01/634112112</t>
  </si>
  <si>
    <t>70</t>
  </si>
  <si>
    <t>637111111</t>
  </si>
  <si>
    <t>Okapový chodník z kameniva s udusáním a urovnáním povrchu ze štěrkopísku tl. 100 mm</t>
  </si>
  <si>
    <t>-1123912668</t>
  </si>
  <si>
    <t>https://podminky.urs.cz/item/CS_URS_2024_01/637111111</t>
  </si>
  <si>
    <t>(85,0+16,0-1,8)*0,5</t>
  </si>
  <si>
    <t>71</t>
  </si>
  <si>
    <t>637311131</t>
  </si>
  <si>
    <t>Okapový chodník z obrubníků betonových zahradních, se zalitím spár cementovou maltou do lože z betonu prostého</t>
  </si>
  <si>
    <t>930012934</t>
  </si>
  <si>
    <t>https://podminky.urs.cz/item/CS_URS_2024_01/637311131</t>
  </si>
  <si>
    <t>85,0+16,0-1,8</t>
  </si>
  <si>
    <t>93</t>
  </si>
  <si>
    <t>Stavební přípomoce k TZB</t>
  </si>
  <si>
    <t>72</t>
  </si>
  <si>
    <t>K850</t>
  </si>
  <si>
    <t>Stavební přípomoce k TZB- pro všechny profese (vysekání, prostupy, zahození atd.)</t>
  </si>
  <si>
    <t>834591132</t>
  </si>
  <si>
    <t>94</t>
  </si>
  <si>
    <t>Lešení a stavební výtahy</t>
  </si>
  <si>
    <t>73</t>
  </si>
  <si>
    <t>941211111</t>
  </si>
  <si>
    <t>Lešení řadové rámové lehké pracovní s podlahami s provozním zatížením tř. 3 do 200 kg/m2 šířky tř. SW06 od 0,6 do 0,9 m výšky do 10 m montáž</t>
  </si>
  <si>
    <t>-1884115407</t>
  </si>
  <si>
    <t>https://podminky.urs.cz/item/CS_URS_2024_01/941211111</t>
  </si>
  <si>
    <t>(84,6+16,3)*(3,75)</t>
  </si>
  <si>
    <t>74</t>
  </si>
  <si>
    <t>941211211</t>
  </si>
  <si>
    <t>Lešení řadové rámové lehké pracovní s podlahami s provozním zatížením tř. 3 do 200 kg/m2 šířky tř. SW06 od 0,6 do 0,9 m výšky do 10 m příplatek za každý den použití</t>
  </si>
  <si>
    <t>-102780298</t>
  </si>
  <si>
    <t>https://podminky.urs.cz/item/CS_URS_2024_01/941211211</t>
  </si>
  <si>
    <t>378,375*31*3</t>
  </si>
  <si>
    <t>75</t>
  </si>
  <si>
    <t>941211811</t>
  </si>
  <si>
    <t>Lešení řadové rámové lehké pracovní s podlahami s provozním zatížením tř. 3 do 200 kg/m2 šířky tř. SW06 od 0,6 do 0,9 m výšky do 10 m demontáž</t>
  </si>
  <si>
    <t>-39499152</t>
  </si>
  <si>
    <t>https://podminky.urs.cz/item/CS_URS_2024_01/941211811</t>
  </si>
  <si>
    <t>76</t>
  </si>
  <si>
    <t>944511111</t>
  </si>
  <si>
    <t>Síť ochranná zavěšená na konstrukci lešení z textilie z umělých vláken montáž</t>
  </si>
  <si>
    <t>-1888169712</t>
  </si>
  <si>
    <t>https://podminky.urs.cz/item/CS_URS_2024_01/944511111</t>
  </si>
  <si>
    <t>77</t>
  </si>
  <si>
    <t>944511211</t>
  </si>
  <si>
    <t>Síť ochranná zavěšená na konstrukci lešení z textilie z umělých vláken příplatek k ceně za každý den použití</t>
  </si>
  <si>
    <t>1261109606</t>
  </si>
  <si>
    <t>https://podminky.urs.cz/item/CS_URS_2024_01/944511211</t>
  </si>
  <si>
    <t>78</t>
  </si>
  <si>
    <t>944511811</t>
  </si>
  <si>
    <t>Síť ochranná zavěšená na konstrukci lešení z textilie z umělých vláken demontáž</t>
  </si>
  <si>
    <t>-56490029</t>
  </si>
  <si>
    <t>https://podminky.urs.cz/item/CS_URS_2024_01/944511811</t>
  </si>
  <si>
    <t>79</t>
  </si>
  <si>
    <t>949101111</t>
  </si>
  <si>
    <t>Lešení pomocné pracovní pro objekty pozemních staveb pro zatížení do 150 kg/m2, o výšce lešeňové podlahy do 1,9 m</t>
  </si>
  <si>
    <t>482865116</t>
  </si>
  <si>
    <t>https://podminky.urs.cz/item/CS_URS_2024_01/949101111</t>
  </si>
  <si>
    <t>95</t>
  </si>
  <si>
    <t>Různé dokončovací konstrukce a práce pozemních staveb</t>
  </si>
  <si>
    <t>80</t>
  </si>
  <si>
    <t>952901111</t>
  </si>
  <si>
    <t>Vyčištění budov nebo objektů před předáním do užívání budov bytové nebo občanské výstavby, světlé výšky podlaží do 4 m</t>
  </si>
  <si>
    <t>61284935</t>
  </si>
  <si>
    <t>https://podminky.urs.cz/item/CS_URS_2024_01/952901111</t>
  </si>
  <si>
    <t>699,0</t>
  </si>
  <si>
    <t>81</t>
  </si>
  <si>
    <t>K239</t>
  </si>
  <si>
    <t>D+M opatření dle PBŘ (hasící přístroje, tabulky, ucpávky atd.)</t>
  </si>
  <si>
    <t>863463205</t>
  </si>
  <si>
    <t>82</t>
  </si>
  <si>
    <t>K260</t>
  </si>
  <si>
    <t>Přesun potrubní pošty o cca 1m</t>
  </si>
  <si>
    <t>347440980</t>
  </si>
  <si>
    <t>83</t>
  </si>
  <si>
    <t>K268</t>
  </si>
  <si>
    <t>D+M detail atikové zdi a šikmé střechy- provedení viz. samostatný detail</t>
  </si>
  <si>
    <t>1696258139</t>
  </si>
  <si>
    <t>6,0+5,7+11,0</t>
  </si>
  <si>
    <t>84</t>
  </si>
  <si>
    <t>K270</t>
  </si>
  <si>
    <t>D+M vetilátor nad střechou pro odvětrání radonu</t>
  </si>
  <si>
    <t>-1629058233</t>
  </si>
  <si>
    <t>98</t>
  </si>
  <si>
    <t>Demolice a sanace</t>
  </si>
  <si>
    <t>85</t>
  </si>
  <si>
    <t>985331215</t>
  </si>
  <si>
    <t>Dodatečné vlepování betonářské výztuže včetně vyvrtání a vyčištění otvoru chemickou maltou průměr výztuže 16 mm</t>
  </si>
  <si>
    <t>1089122759</t>
  </si>
  <si>
    <t>https://podminky.urs.cz/item/CS_URS_2024_01/985331215</t>
  </si>
  <si>
    <t>propojení nové desky a stávajících pasů</t>
  </si>
  <si>
    <t>920,0*0,25</t>
  </si>
  <si>
    <t>86</t>
  </si>
  <si>
    <t>13021054</t>
  </si>
  <si>
    <t>tyč ocelová ohýbaná kruhová žebírková jakost B500B (10 505) výztuž do betonu D 10-16mm</t>
  </si>
  <si>
    <t>1904473724</t>
  </si>
  <si>
    <t>920,0*0,5*0,00158</t>
  </si>
  <si>
    <t>0,727*1,08 'Přepočtené koeficientem množství</t>
  </si>
  <si>
    <t>998</t>
  </si>
  <si>
    <t>Přesun hmot</t>
  </si>
  <si>
    <t>87</t>
  </si>
  <si>
    <t>998018001</t>
  </si>
  <si>
    <t>Přesun hmot pro budovy občanské výstavby, bydlení, výrobu a služby ruční (bez užití mechanizace) vodorovná dopravní vzdálenost do 100 m pro budovy s jakoukoliv nosnou konstrukcí výšky do 6 m</t>
  </si>
  <si>
    <t>-1167374605</t>
  </si>
  <si>
    <t>https://podminky.urs.cz/item/CS_URS_2024_01/998018001</t>
  </si>
  <si>
    <t>88</t>
  </si>
  <si>
    <t>711111001</t>
  </si>
  <si>
    <t>Provedení izolace proti zemní vlhkosti natěradly a tmely za studena na ploše vodorovné V nátěrem penetračním</t>
  </si>
  <si>
    <t>-1095656847</t>
  </si>
  <si>
    <t>https://podminky.urs.cz/item/CS_URS_2024_01/711111001</t>
  </si>
  <si>
    <t>89</t>
  </si>
  <si>
    <t>11163150</t>
  </si>
  <si>
    <t>lak penetrační asfaltový</t>
  </si>
  <si>
    <t>-786991494</t>
  </si>
  <si>
    <t>627,5*0,0003 'Přepočtené koeficientem množství</t>
  </si>
  <si>
    <t>90</t>
  </si>
  <si>
    <t>711141559</t>
  </si>
  <si>
    <t>Provedení izolace proti zemní vlhkosti pásy přitavením NAIP na ploše vodorovné V</t>
  </si>
  <si>
    <t>2053913954</t>
  </si>
  <si>
    <t>https://podminky.urs.cz/item/CS_URS_2024_01/711141559</t>
  </si>
  <si>
    <t>91</t>
  </si>
  <si>
    <t>62853004</t>
  </si>
  <si>
    <t>pás asfaltový natavitelný modifikovaný SBS s vložkou ze skleněné tkaniny a spalitelnou PE fólií nebo jemnozrnným minerálním posypem na horním povrchu tl 4,0mm</t>
  </si>
  <si>
    <t>-1924775923</t>
  </si>
  <si>
    <t>627,5*1,1655 'Přepočtené koeficientem množství</t>
  </si>
  <si>
    <t>92</t>
  </si>
  <si>
    <t>711161212</t>
  </si>
  <si>
    <t>Izolace proti zemní vlhkosti a beztlakové vodě nopovými fóliemi na ploše svislé S vrstva ochranná, odvětrávací a drenážní výška nopku 8,0 mm, tl. fólie do 0,6 mm</t>
  </si>
  <si>
    <t>501627072</t>
  </si>
  <si>
    <t>https://podminky.urs.cz/item/CS_URS_2024_01/711161212</t>
  </si>
  <si>
    <t>sokl pod terénem</t>
  </si>
  <si>
    <t>(84,6+16,3)*0,6</t>
  </si>
  <si>
    <t>711161384</t>
  </si>
  <si>
    <t>Izolace proti zemní vlhkosti a beztlakové vodě nopovými fóliemi ostatní ukončení izolace provětrávací lištou</t>
  </si>
  <si>
    <t>1017063199</t>
  </si>
  <si>
    <t>https://podminky.urs.cz/item/CS_URS_2024_01/711161384</t>
  </si>
  <si>
    <t>(84,6+16,3)</t>
  </si>
  <si>
    <t>998711121</t>
  </si>
  <si>
    <t>Přesun hmot pro izolace proti vodě, vlhkosti a plynům stanovený z hmotnosti přesunovaného materiálu vodorovná dopravní vzdálenost do 50 m ruční (bez užití mechanizace) v objektech výšky do 6 m</t>
  </si>
  <si>
    <t>-85271921</t>
  </si>
  <si>
    <t>https://podminky.urs.cz/item/CS_URS_2024_01/998711121</t>
  </si>
  <si>
    <t>713111111</t>
  </si>
  <si>
    <t>Montáž tepelné izolace stropů rohožemi, pásy, dílci, deskami, bloky (izolační materiál ve specifikaci) vrchem bez překrytí lepenkou kladenými volně</t>
  </si>
  <si>
    <t>-30082740</t>
  </si>
  <si>
    <t>https://podminky.urs.cz/item/CS_URS_2024_01/713111111</t>
  </si>
  <si>
    <t>dvě vrstvy</t>
  </si>
  <si>
    <t>627,5*2</t>
  </si>
  <si>
    <t>96</t>
  </si>
  <si>
    <t>63152106</t>
  </si>
  <si>
    <t>pás tepelně izolační univerzální λ=0,032-0,033 tl 180mm</t>
  </si>
  <si>
    <t>1970248471</t>
  </si>
  <si>
    <t>1255*1,05 'Přepočtené koeficientem množství</t>
  </si>
  <si>
    <t>97</t>
  </si>
  <si>
    <t>713121121</t>
  </si>
  <si>
    <t>Montáž tepelné izolace podlah rohožemi, pásy, deskami, dílci, bloky (izolační materiál ve specifikaci) kladenými volně dvouvrstvá</t>
  </si>
  <si>
    <t>1305069139</t>
  </si>
  <si>
    <t>https://podminky.urs.cz/item/CS_URS_2024_01/713121121</t>
  </si>
  <si>
    <t>28375030</t>
  </si>
  <si>
    <t>deska EPS 150 pro konstrukce s vysokým zatížením λ=0,035 tl 90mm</t>
  </si>
  <si>
    <t>500490073</t>
  </si>
  <si>
    <t>627,5*2,1 'Přepočtené koeficientem množství</t>
  </si>
  <si>
    <t>99</t>
  </si>
  <si>
    <t>713131244</t>
  </si>
  <si>
    <t>Montáž tepelné izolace stěn rohožemi, pásy, deskami, dílci, bloky (izolační materiál ve specifikaci) lepením celoplošně s mechanickým kotvením, tloušťky izolace přes 200 do 240 mm</t>
  </si>
  <si>
    <t>778820124</t>
  </si>
  <si>
    <t>https://podminky.urs.cz/item/CS_URS_2024_01/713131244</t>
  </si>
  <si>
    <t>100</t>
  </si>
  <si>
    <t>634936466</t>
  </si>
  <si>
    <t>60,54*1,05 'Přepočtené koeficientem množství</t>
  </si>
  <si>
    <t>101</t>
  </si>
  <si>
    <t>998713121</t>
  </si>
  <si>
    <t>Přesun hmot pro izolace tepelné stanovený z hmotnosti přesunovaného materiálu vodorovná dopravní vzdálenost do 50 m ruční (bez užití mechanizace) v objektech výšky do 6 m</t>
  </si>
  <si>
    <t>-1651378657</t>
  </si>
  <si>
    <t>https://podminky.urs.cz/item/CS_URS_2024_01/998713121</t>
  </si>
  <si>
    <t>763</t>
  </si>
  <si>
    <t>Konstrukce suché výstavby</t>
  </si>
  <si>
    <t>102</t>
  </si>
  <si>
    <t>763111411</t>
  </si>
  <si>
    <t>Příčka ze sádrokartonových desek s nosnou konstrukcí z jednoduchých ocelových profilů UW, CW dvojitě opláštěná deskami standardními A tl. 2 x 12,5 mm s izolací, EI 60, příčka tl. 100 mm, profil 50, Rw do 51 dB</t>
  </si>
  <si>
    <t>984260002</t>
  </si>
  <si>
    <t>https://podminky.urs.cz/item/CS_URS_2024_01/763111411</t>
  </si>
  <si>
    <t>(3,4+1,6+1,6+1,5*9+1,7*4+1,7+1,8+1,8+1,6+0,35+0,7)*3,2</t>
  </si>
  <si>
    <t>-(0,7*2,0*4+0,9*2,0*9+0,9*2,0*2+0,7*2,0+0,9*2,0*3+1,2*2,0)</t>
  </si>
  <si>
    <t>103</t>
  </si>
  <si>
    <t>763111414</t>
  </si>
  <si>
    <t>Příčka ze sádrokartonových desek s nosnou konstrukcí z jednoduchých ocelových profilů UW, CW dvojitě opláštěná deskami standardními A tl. 2 x 12,5 mm s izolací, EI 60, příčka tl. 125 mm, profil 75, Rw do 53 dB</t>
  </si>
  <si>
    <t>718457033</t>
  </si>
  <si>
    <t>https://podminky.urs.cz/item/CS_URS_2024_01/763111414</t>
  </si>
  <si>
    <t>(4,0+32,8+4,1+4,1+5,6+4,1+5,6+4,1+5,6+1,5+1,6+0,3+3,7+0,3+3,3+0,3+3,6+0,3+3,3+0,3+3,7+0,3+3,2+0,3+3,7+0,3+3,2+0,3+1,7+0,3+3,5+2,2+6,0+3,0+0,3+0,5)*3,2</t>
  </si>
  <si>
    <t>(0,4+4,4+0,3+7,3+7,6+5,3+1,6+0,4+3,8+0,4+5,3+3,5+2,9+0,4+1,6+1,7+1,7+3,3+3,3+0,4+2,9+0,8+0,3+3,7+3,2+0,6+0,6+1,6+1,7+1,7+6,4+0,6+5,2+7,2+5,3+3,4)*3,2</t>
  </si>
  <si>
    <t>(1,7+0,6+3,1+0,6+1,9+3,8+5,4+2,4+1,9+1,9+0,6+1,9+1,4)*3,2</t>
  </si>
  <si>
    <t>-(1,2*2,0*18+0,8*2,0*2+1,0*2,0+0,8*2,0+1,2*2,0+0,8*2,0+2,0*2,0+1,2*2,0*3+0,9*2,0+1,1*2,0+0,9*2,0+1,2*2,0*2+0,7*2,0*3+0,9*2,0+1,2*2,0)</t>
  </si>
  <si>
    <t>-(1,2*2,0*3+0,8*2,0+1,2*2,0)</t>
  </si>
  <si>
    <t>104</t>
  </si>
  <si>
    <t>763112315</t>
  </si>
  <si>
    <t>Příčka mezibytová ze sádrokartonových desek s nosnou konstrukcí ze zdvojených ocelových profilů UW, CW dvojitě opláštěná deskami standardními A tl. 2 x 12,5 mm s dvojitou izolací, EI 60, příčka tl. 205 mm, profil 75, Rw do 64 dB</t>
  </si>
  <si>
    <t>-1365522143</t>
  </si>
  <si>
    <t>https://podminky.urs.cz/item/CS_URS_2024_01/763112315</t>
  </si>
  <si>
    <t>(3,6+1,1+1,0+1,0)*3,2</t>
  </si>
  <si>
    <t>105</t>
  </si>
  <si>
    <t>763113341</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</si>
  <si>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</si>
  <si>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-342353153</t>
  </si>
  <si>
    <t>https://podminky.urs.cz/item/CS_URS_2024_01/763113341</t>
  </si>
  <si>
    <t>(1,6+1,6+1,6+1,6+7,4+2,0)*3,2</t>
  </si>
  <si>
    <t>(4,0+2,2)*3,2</t>
  </si>
  <si>
    <t>106</t>
  </si>
  <si>
    <t>763111722</t>
  </si>
  <si>
    <t>Příčka ze sádrokartonových desek ostatní konstrukce a práce na příčkách ze sádrokartonových desek ochrana rohů úhelníky pozinkované</t>
  </si>
  <si>
    <t>543115328</t>
  </si>
  <si>
    <t>https://podminky.urs.cz/item/CS_URS_2024_01/763111722</t>
  </si>
  <si>
    <t>3,2*37</t>
  </si>
  <si>
    <t>107</t>
  </si>
  <si>
    <t>K269</t>
  </si>
  <si>
    <t>Příplatek za záměnu standardní desky za impregnovanou ve skladbě příčky</t>
  </si>
  <si>
    <t>-1677401716</t>
  </si>
  <si>
    <t>m102</t>
  </si>
  <si>
    <t>(6,8-1,2)*3,2</t>
  </si>
  <si>
    <t>-0,8*2,0</t>
  </si>
  <si>
    <t>m103</t>
  </si>
  <si>
    <t>m108</t>
  </si>
  <si>
    <t>m109</t>
  </si>
  <si>
    <t>m114</t>
  </si>
  <si>
    <t>m115</t>
  </si>
  <si>
    <t>m120</t>
  </si>
  <si>
    <t>m121</t>
  </si>
  <si>
    <t>m126</t>
  </si>
  <si>
    <t>m128</t>
  </si>
  <si>
    <t>5,4*3,2</t>
  </si>
  <si>
    <t>-0,7*2,0*2</t>
  </si>
  <si>
    <t>m131</t>
  </si>
  <si>
    <t>m136</t>
  </si>
  <si>
    <t>8,3*3,2</t>
  </si>
  <si>
    <t>-0,9*2,0</t>
  </si>
  <si>
    <t>m137</t>
  </si>
  <si>
    <t>m143</t>
  </si>
  <si>
    <t>(7,8-2,0)*3,2</t>
  </si>
  <si>
    <t>m146</t>
  </si>
  <si>
    <t>(7,8-2,2)*3,2</t>
  </si>
  <si>
    <t>m149</t>
  </si>
  <si>
    <t>(7,6-2,1)*3,2</t>
  </si>
  <si>
    <t>m150</t>
  </si>
  <si>
    <t>m155</t>
  </si>
  <si>
    <t>(8,3-2,3)*3,2</t>
  </si>
  <si>
    <t>108</t>
  </si>
  <si>
    <t>763131751</t>
  </si>
  <si>
    <t>Podhled ze sádrokartonových desek ostatní práce a konstrukce na podhledech ze sádrokartonových desek montáž parotěsné zábrany</t>
  </si>
  <si>
    <t>-8823581</t>
  </si>
  <si>
    <t>https://podminky.urs.cz/item/CS_URS_2024_01/763131751</t>
  </si>
  <si>
    <t>109</t>
  </si>
  <si>
    <t>28329276</t>
  </si>
  <si>
    <t>fólie PE vyztužená pro parotěsnou vrstvu (reakce na oheň - třída E) 140g/m2</t>
  </si>
  <si>
    <t>-666145220</t>
  </si>
  <si>
    <t>627,5*1,1235 'Přepočtené koeficientem množství</t>
  </si>
  <si>
    <t>110</t>
  </si>
  <si>
    <t>763135101</t>
  </si>
  <si>
    <t>Montáž sádrokartonového podhledu kazetového demontovatelného, velikosti kazet 600x600 mm včetně zavěšené nosné konstrukce viditelné</t>
  </si>
  <si>
    <t>1956928709</t>
  </si>
  <si>
    <t>https://podminky.urs.cz/item/CS_URS_2024_01/763135101</t>
  </si>
  <si>
    <t>14,0</t>
  </si>
  <si>
    <t>111</t>
  </si>
  <si>
    <t>590x1</t>
  </si>
  <si>
    <t>Podhled kazetový speciální 
Kazetový podhled z plných bílých (přibližně RAL 9003) plechových kazet 600 x 600 mm. Tloušťka plechu je cca 0,6 mm. Reakce na oheň A1. Kazety jsou montovány tzv. systémem
„clip-in“. Systém splňuje třídu vylučování prachových částic ISO 1 dle EN ISO 14 644-1. Každou kazetu je možné demontovat vyklopením pomocí speciálního nářadí. Podhled je
čistitelný a dezinfikovatelný všemi běžnými prostředky a dále tlakovou vodou. Alfa w = 0,05. Reakce na oheň A1.Nosný rošt pro kovové podhledy RAL 9003 .
Součástí dodávky je zatmelení spáry mezi obvodovou lištou a stěnou.
kazetové podhledy nejvyšší hygienické třídy s možností intezivní dezinfekce a mokré údržby, zvuková absorpce aw - 0,8 - panely standardně klipovány v rastru, aby odolaly tlaku při
čištění, vzduchotěsný se zatřenými hranami jednotlivých kazet podhledu</t>
  </si>
  <si>
    <t>-164412205</t>
  </si>
  <si>
    <t>14*1,05 'Přepočtené koeficientem množství</t>
  </si>
  <si>
    <t>112</t>
  </si>
  <si>
    <t>166327491</t>
  </si>
  <si>
    <t>3,0*9</t>
  </si>
  <si>
    <t>2,0+1,0+1,0+2,0</t>
  </si>
  <si>
    <t>4,0+4,0+4,0</t>
  </si>
  <si>
    <t>7,03+4,23</t>
  </si>
  <si>
    <t>2,61+3,63+3,73+2,65+3,49+1,51+2,56+2,11+1,43+3,93</t>
  </si>
  <si>
    <t>113</t>
  </si>
  <si>
    <t>590x13</t>
  </si>
  <si>
    <t>Podhled kazetový impregnovaný 
Minerální kazetový podhled. Kazety jsou tvaru 600 x 600 mm s kolmou hranou. Kazety jsou kašírované akustickou bílou textilií, jsou 100% recyklovatelné, tl. 15 mm, alfa w 0,8
32 dB, RH 95%, odrazivost světla 87%, třída propustnosti vzduchu PM1. Kazety jsou dále hodnoceny z hlediska vylučování prachových částic do třídy ISO 5 dle EN ISO 14 64
Reakce na oheň A2-s1,d0 . Nosný rošt RAL 9003.
vlhké prostory, střední hygienická řada s možností mokré údržby, která odolává zvýšené vlhkosti a náročnějším podmínkám, umožňuje čištění párou, odolává i běžným dezinf
prostředkům, s ohledem na pouze nárazovou zvýšenou vlhkost postačuje rastr v běžné korozivní třídě C1, panely standardně klipovány v rastru, aby odolaly tlaku při čištění</t>
  </si>
  <si>
    <t>607038096</t>
  </si>
  <si>
    <t>83,91*1,05 'Přepočtené koeficientem množství</t>
  </si>
  <si>
    <t>114</t>
  </si>
  <si>
    <t>-1061601298</t>
  </si>
  <si>
    <t>585,58-(14,7+83,91)</t>
  </si>
  <si>
    <t>115</t>
  </si>
  <si>
    <t>590x133</t>
  </si>
  <si>
    <t>Podhled kazetový běžný 
Minerální kazetový podhled do prostředí s vysokými nároky na hygienu. Rozměr 600 x 600 mm s kolmou hranou. Kazety jsou kašírované bílou akustickou textilií, jsou 100%
recyklovatelné, alfa w 0,85, CAC = 32 dB, odrazivost světla 87%, RH = 95%, třída propustnosti vzduchu PM1. . Kazety jsou dále hodnoceny z hlediska vylučování prachových částic do
třídy ISO č dle EN ISO 14 644-1; dále jsou zatříděny do kategorie M1 dle NF S 90-351, třída dekontaminace CP5. Reakce na oheň A2-s1,d0 . Nosný rošt RAL 9003.
běžné prostory, nižší ekonomická výrobní řada s omyvatelným povrchem</t>
  </si>
  <si>
    <t>-1153982282</t>
  </si>
  <si>
    <t>486,97*1,05 'Přepočtené koeficientem množství</t>
  </si>
  <si>
    <t>116</t>
  </si>
  <si>
    <t>763164531</t>
  </si>
  <si>
    <t>Obklad konstrukcí sádrokartonovými deskami včetně ochranných úhelníků ve tvaru L rozvinuté šíře přes 0,4 do 0,8 m, opláštěný deskou standardní A, tl. 12,5 mm</t>
  </si>
  <si>
    <t>261175023</t>
  </si>
  <si>
    <t>https://podminky.urs.cz/item/CS_URS_2024_01/763164531</t>
  </si>
  <si>
    <t>ZTI svod</t>
  </si>
  <si>
    <t>3,2</t>
  </si>
  <si>
    <t>117</t>
  </si>
  <si>
    <t>763164551</t>
  </si>
  <si>
    <t>Obklad konstrukcí sádrokartonovými deskami včetně ochranných úhelníků ve tvaru L rozvinuté šíře přes 0,8 m, opláštěný deskou standardní A, tl. 12,5 mm</t>
  </si>
  <si>
    <t>27215268</t>
  </si>
  <si>
    <t>https://podminky.urs.cz/item/CS_URS_2024_01/763164551</t>
  </si>
  <si>
    <t>(3,2)*(0,5+0,5)</t>
  </si>
  <si>
    <t>118</t>
  </si>
  <si>
    <t>998763331</t>
  </si>
  <si>
    <t>Přesun hmot pro konstrukce montované z desek sádrokartonových, sádrovláknitých, cementovláknitých nebo cementových stanovený z hmotnosti přesunovaného materiálu vodorovná dopravní vzdálenost do 50 m ruční (bez užití mechanizace) v objektech výšky do 6 m</t>
  </si>
  <si>
    <t>982897138</t>
  </si>
  <si>
    <t>https://podminky.urs.cz/item/CS_URS_2024_01/998763331</t>
  </si>
  <si>
    <t>764</t>
  </si>
  <si>
    <t>Konstrukce klempířské</t>
  </si>
  <si>
    <t>119</t>
  </si>
  <si>
    <t>K001</t>
  </si>
  <si>
    <t>D+M prvku ozn. K1- Oplechování parapetu oken, délka 1500mm- podrobný popis viz. PD</t>
  </si>
  <si>
    <t>-1279871899</t>
  </si>
  <si>
    <t>120</t>
  </si>
  <si>
    <t>K002</t>
  </si>
  <si>
    <t>D+M prvku ozn. K2- Oplechování parapetu oken, délka 1750mm- podrobný popis viz. PD</t>
  </si>
  <si>
    <t>1270597723</t>
  </si>
  <si>
    <t>121</t>
  </si>
  <si>
    <t>K003</t>
  </si>
  <si>
    <t>D+M prvku ozn. K3- Oplechování parapetu oken, délka 800mm- podrobný popis viz. PD</t>
  </si>
  <si>
    <t>874297814</t>
  </si>
  <si>
    <t>122</t>
  </si>
  <si>
    <t>K004</t>
  </si>
  <si>
    <t>D+M prvku ozn. K4- Oplechování parapetu oken, délka 1050mm- podrobný popis viz. PD</t>
  </si>
  <si>
    <t>-1058713007</t>
  </si>
  <si>
    <t>123</t>
  </si>
  <si>
    <t>K005</t>
  </si>
  <si>
    <t>D+M prvku ozn. K5- Oplechování parapetu oken, délka 1800mm- podrobný popis viz. PD</t>
  </si>
  <si>
    <t>-395962639</t>
  </si>
  <si>
    <t>124</t>
  </si>
  <si>
    <t>K006</t>
  </si>
  <si>
    <t>D+M okapní žlab v místech kde došlo k propojení 1.a 2.etapy- podrobný popis viz. PD</t>
  </si>
  <si>
    <t>1503529273</t>
  </si>
  <si>
    <t>125</t>
  </si>
  <si>
    <t>K019</t>
  </si>
  <si>
    <t>D+M střešní svod- podrobný popis viz. PD</t>
  </si>
  <si>
    <t>-1240478497</t>
  </si>
  <si>
    <t>126</t>
  </si>
  <si>
    <t>x1000</t>
  </si>
  <si>
    <t>Přesun hmot pro konstrukce klempířské vodorovná dopravní vzdálenost do 50 m ruční (bez užtití mechanizace) v objektech výšky do 6 m</t>
  </si>
  <si>
    <t>-659793694</t>
  </si>
  <si>
    <t>766</t>
  </si>
  <si>
    <t>Konstrukce truhlářské</t>
  </si>
  <si>
    <t>127</t>
  </si>
  <si>
    <t>Pol2</t>
  </si>
  <si>
    <t>D+M Jednokřídlé, otevíravé, plné CPL Klika/klika Dřevo WC zámek, možnost otevření z venku Ocelová se strukturou RAL dle investora - - - 800x 1970 L- podrobný popis viz. PD- podrobný popis viz. PD</t>
  </si>
  <si>
    <t>1994003944</t>
  </si>
  <si>
    <t>128</t>
  </si>
  <si>
    <t>Pol3</t>
  </si>
  <si>
    <t>D+M Jednokřídlé, otevíravé, plné CPL Klika/klika Dřevo WC zámek, možnost otevření z venku Ocelová se strukturou RAL dle investora - - - 900x1970 L- podrobný popis viz. PD</t>
  </si>
  <si>
    <t>1249109402</t>
  </si>
  <si>
    <t>129</t>
  </si>
  <si>
    <t>Pol4</t>
  </si>
  <si>
    <t>D+M Jednokřídlé, otevíravé, plné CPL Klika/klika Dřevo WC zámek, možnost otevření z venku Ocelová se strukturou RAL dle investora - - - 900x 1970 P- podrobný popis viz. PD</t>
  </si>
  <si>
    <t>-1153401328</t>
  </si>
  <si>
    <t>130</t>
  </si>
  <si>
    <t>Pol5</t>
  </si>
  <si>
    <t>D+M Jednokřídlé, otevíravé, plné CPL Koule/klika Dřevo Vložkový zámek Ocelová se strukturou RAL dle investora - - vnitřní čtečka 900x 1970 L- podrobný popis viz. PD</t>
  </si>
  <si>
    <t>244224977</t>
  </si>
  <si>
    <t>131</t>
  </si>
  <si>
    <t>Pol6</t>
  </si>
  <si>
    <t>D+M Jednokřídlé, otevíravé, plné CPL Klika/klika Dřevo Vložkový zámek Ocelová se strukturou RAL dle investora - - - 900x1970 P- podrobný popis viz. PD</t>
  </si>
  <si>
    <t>755995486</t>
  </si>
  <si>
    <t>132</t>
  </si>
  <si>
    <t>Pol7</t>
  </si>
  <si>
    <t>D+M Jednokřídlé, otevíravé, plné CPL Klika/klika Dřevo Vložkový zámek Ocelová se strukturou RAL dle investora Samozavírač - 700x 1970 P- podrobný popis viz. PD</t>
  </si>
  <si>
    <t>1504435223</t>
  </si>
  <si>
    <t>133</t>
  </si>
  <si>
    <t>Pol8</t>
  </si>
  <si>
    <t>D+M Jednokřídlé, otevíravé, plné CPL Klika/klika Dřevo Vložkový zámek Ocelová se strukturou RAL dle investora EI 15DP3 - C Samozavírač - 900x 1970 P- podrobný popis viz. PD</t>
  </si>
  <si>
    <t>-1806054134</t>
  </si>
  <si>
    <t>134</t>
  </si>
  <si>
    <t>Pol9</t>
  </si>
  <si>
    <t>D+M Jednokřídlé, otevíravé, plné CPL Klika/klika Dřevo WC zámek, možnost otevření z venku Ocelová se strukturou RAL dle investora - - - 800x 1970 P- podrobný popis viz. PD</t>
  </si>
  <si>
    <t>652578889</t>
  </si>
  <si>
    <t>135</t>
  </si>
  <si>
    <t>Pol10</t>
  </si>
  <si>
    <t>D+M Dvoukřídlé posuvné,prosklené AL Dodávka dveří automatické otvírání na tlačítko,fotobuňka 1200x 2100 L- podrobný popis viz. PD</t>
  </si>
  <si>
    <t>-1260748217</t>
  </si>
  <si>
    <t>136</t>
  </si>
  <si>
    <t>Pol11</t>
  </si>
  <si>
    <t>D+M Jednokřídlé, otevíravé, plné CPL Klika/klika Dřevo WC zámek, možnost otevření z venku Ocelová se strukturou RAL dle investora - - - 700x 1970 L- podrobný popis viz. PD</t>
  </si>
  <si>
    <t>1604352218</t>
  </si>
  <si>
    <t>137</t>
  </si>
  <si>
    <t>Pol12</t>
  </si>
  <si>
    <t>D+M Jednokřídlé, otevíravé, plné CPL Klika/klika Dřevo Vložkový zámek Ocelová se strukturou RAL dle investora Samozavírač - 700x1970 L- podrobný popis viz. PD</t>
  </si>
  <si>
    <t>419760165</t>
  </si>
  <si>
    <t>138</t>
  </si>
  <si>
    <t>Pol13</t>
  </si>
  <si>
    <t>D+M Dvoukřídlé posuvné,prosklené AL automatické otvírání vnitřní čtečka/tlačítko 1200x 2100 P- podrobný popis viz. PD</t>
  </si>
  <si>
    <t>-50305790</t>
  </si>
  <si>
    <t>139</t>
  </si>
  <si>
    <t>Pol14</t>
  </si>
  <si>
    <t>D+M Jednokřídlé, otevíravé, plné CPL Klika/klika Dřevo Vložkový zámek Ocelová se strukturou RAL dle investora 1200x 1970 L- podrobný popis viz. PD</t>
  </si>
  <si>
    <t>-1095727682</t>
  </si>
  <si>
    <t>140</t>
  </si>
  <si>
    <t>Pol15</t>
  </si>
  <si>
    <t>D+M Jednokřídlé, otevíravé, plné CPL Klika/klika Dřevo Vložkový zámek Ocelová se strukturou RAL dle investora 1200x 1970 P- podrobný popis viz. PD</t>
  </si>
  <si>
    <t>-1051094210</t>
  </si>
  <si>
    <t>141</t>
  </si>
  <si>
    <t>Pol16</t>
  </si>
  <si>
    <t>D+M Jednokřídlé, otevíravé, plné CPL Klika/klika Dřevo Vložkový zámek Ocelová se strukturou RAL dle investora - - - 1200x 1970 P- podrobný popis viz. PD</t>
  </si>
  <si>
    <t>-677833917</t>
  </si>
  <si>
    <t>142</t>
  </si>
  <si>
    <t>Pol17</t>
  </si>
  <si>
    <t>D+M Jednokřídlé, otevíravé, plné CPL Klika/klika Dřevo WC zámek, možnost otevření z venku Ocelová se strukturou RAL dle investora 700x 1970 P- podrobný popis viz. PD</t>
  </si>
  <si>
    <t>2021210858</t>
  </si>
  <si>
    <t>143</t>
  </si>
  <si>
    <t>Pol18</t>
  </si>
  <si>
    <t>D+M Jednokřídlé, otevíravé, plné CPL Klika/Koule Dřevo Vložkový zámek Ocelová se strukturou RAL dle investora - - vnitřní čtečka 800x 1970 P- podrobný popis viz. PD</t>
  </si>
  <si>
    <t>111387520</t>
  </si>
  <si>
    <t>144</t>
  </si>
  <si>
    <t>Pol19</t>
  </si>
  <si>
    <t>D+M Jednokřídlé, otevíravé, plné CPL Klika/Koule Dřevo Vložkový zámek Ocelová se strukturou RAL dle investora - - - 800x 1970 P- podrobný popis viz. PD</t>
  </si>
  <si>
    <t>779799193</t>
  </si>
  <si>
    <t>145</t>
  </si>
  <si>
    <t>Pol20</t>
  </si>
  <si>
    <t>D+M Jednokřídlé, otevíravé, plné CPL Klika/Koule Dřevo Vložkový zámek Ocelová se strukturou RAL dle investora - - - 1100x 1970 L- podrobný popis viz. PD</t>
  </si>
  <si>
    <t>254120276</t>
  </si>
  <si>
    <t>146</t>
  </si>
  <si>
    <t>K012</t>
  </si>
  <si>
    <t>D+M okno 1800x2050mm vč. parotěsných a paropropustných pásek- podrobný popis viz. PD</t>
  </si>
  <si>
    <t>-817999420</t>
  </si>
  <si>
    <t>147</t>
  </si>
  <si>
    <t>K013</t>
  </si>
  <si>
    <t>D+M okno 1050x2050mm vč. parotěsných a paropropustných pásek- podrobný popis viz. PD</t>
  </si>
  <si>
    <t>1380840769</t>
  </si>
  <si>
    <t>148</t>
  </si>
  <si>
    <t>K014</t>
  </si>
  <si>
    <t>D+M okno 800x800mm vč. parotěsných a paropropustných pásek- podrobný popis viz. PD</t>
  </si>
  <si>
    <t>24334991</t>
  </si>
  <si>
    <t>149</t>
  </si>
  <si>
    <t>K015</t>
  </si>
  <si>
    <t>D+M okno 1750x1500mm vč. parotěsných a paropropustných pásek- podrobný popis viz. PD</t>
  </si>
  <si>
    <t>-582958885</t>
  </si>
  <si>
    <t>150</t>
  </si>
  <si>
    <t>K261</t>
  </si>
  <si>
    <t>D+M prvku ozn. K1- kuchyně vč. spotřebičů- podrobný popis viz. PD</t>
  </si>
  <si>
    <t>-59829789</t>
  </si>
  <si>
    <t>151</t>
  </si>
  <si>
    <t>K262</t>
  </si>
  <si>
    <t>D+M prvku ozn. K2- kuchyně vč. spotřebičů- podrobný popis viz. PD</t>
  </si>
  <si>
    <t>69413482</t>
  </si>
  <si>
    <t>152</t>
  </si>
  <si>
    <t>K263</t>
  </si>
  <si>
    <t>D+M prvku ozn. K3- kuchyně vč. spotřebičů- podrobný popis viz. PD</t>
  </si>
  <si>
    <t>1347839338</t>
  </si>
  <si>
    <t>153</t>
  </si>
  <si>
    <t>x101</t>
  </si>
  <si>
    <t>Přesun hmot pro konstrukce truhlářské vodorovná dopravní vzdálenost do 50 m ruční (bez užití mechanizace) v objektech výšky do 6 m</t>
  </si>
  <si>
    <t>-185596475</t>
  </si>
  <si>
    <t>767</t>
  </si>
  <si>
    <t>Konstrukce zámečnické</t>
  </si>
  <si>
    <t>154</t>
  </si>
  <si>
    <t>K007</t>
  </si>
  <si>
    <t>D+M venkovní zapuštěná čistící zóna 1800x1400 mm, ocelová pozinkovaná rohož - možnost pojíždění vozíku- podrobný popis viz. PD</t>
  </si>
  <si>
    <t>-919926107</t>
  </si>
  <si>
    <t>155</t>
  </si>
  <si>
    <t>K008</t>
  </si>
  <si>
    <t>D+M vnitřní zapuštěná čistící zóna hrubá 1800x700 mm- podrobný popis viz. PD</t>
  </si>
  <si>
    <t>1688186978</t>
  </si>
  <si>
    <t>156</t>
  </si>
  <si>
    <t>K009</t>
  </si>
  <si>
    <t>D+M UA profily 100/40 mm ,UA profil 100/40 mm pro upevn ění těžkých zařizovacích předmětů jako jsou například závěsná WC- podrobný popis viz. PD</t>
  </si>
  <si>
    <t>288533904</t>
  </si>
  <si>
    <t>157</t>
  </si>
  <si>
    <t>K010</t>
  </si>
  <si>
    <t>D+M čtvercový profil hlavice na ukončení větracího radonového potrubí 120/120 mm, materiál pozink i ze vnitř profilu
- profil bude mít horní dno, spúodní díl bude spojen s radonovým potrubím mřížka v tomto profilu bude na straně k budově- podrobný popis viz. PD</t>
  </si>
  <si>
    <t>435830573</t>
  </si>
  <si>
    <t>158</t>
  </si>
  <si>
    <t>K011</t>
  </si>
  <si>
    <t>D+M poklop na revizních šachet 1000x800mm- podrobný popis viz. PD</t>
  </si>
  <si>
    <t>1414262235</t>
  </si>
  <si>
    <t>159</t>
  </si>
  <si>
    <t>K018</t>
  </si>
  <si>
    <t xml:space="preserve">D+M detail uložení překladů
Celkový soupis použitých prvků:
-ocel.profil L 150/100 tl.10 mm, celková délka 3,5 m (19,22 kg/m),celková hmotnost 68 kg
-ocelová kotvící deska výšky 130, délka stejná jako L profil, tl.8mm, celková délka 3,5 m,
celková hmotnost (8,16 kg/m) 30 kg
-chem. kotvy M10, celkem 36 ks
Poznámky:
-Překlad u sloupu uložit na ocel.profil L 150/10 tl.10, přivařený na ocelovou desku sloupu kotvenou přes chem. kotvy 4×M10
- Veškeré rozměry zámečnického prvku je nutné před osazením přeměřit přímo na stavbě.
</t>
  </si>
  <si>
    <t>1615748335</t>
  </si>
  <si>
    <t>160</t>
  </si>
  <si>
    <t>K264</t>
  </si>
  <si>
    <t>D+M ocelový rám- nově bouraný otvor vč. svařování a povrchové úpravy
skladba:
HEA 160- 304 kg
UPE 240- 353,7 kg
TYČ PLO 400/20- 45,22 kg
vč. 8x chemická kotva- závitová tyč pr. 200, 260mm</t>
  </si>
  <si>
    <t>-2084243428</t>
  </si>
  <si>
    <t>161</t>
  </si>
  <si>
    <t>K265</t>
  </si>
  <si>
    <t>D+M ocelový rám vč. svařování a povrchové úpravy
skladba:
HEB 240 -782,08kg
TYČ PLO 250/12- 11,78kg
TR KR 219/10- 307,76kg
TYČ PLO 450/20- 63,59kg
TYČ PLO 110/20- 15,22kg
U220- 835,84 kg
TYČ PLO 80/10- 5,02kg</t>
  </si>
  <si>
    <t>1954555230</t>
  </si>
  <si>
    <t>162</t>
  </si>
  <si>
    <t>x102</t>
  </si>
  <si>
    <t>Přesun hmot pro zámečnické konstrukce vodorovná dopravní vzdálenost do 50 m ruční (bez užití mechanizace) v objektech výšky do 6 m</t>
  </si>
  <si>
    <t>-1522863925</t>
  </si>
  <si>
    <t>768</t>
  </si>
  <si>
    <t>Ostatní prvky</t>
  </si>
  <si>
    <t>163</t>
  </si>
  <si>
    <t>K669</t>
  </si>
  <si>
    <t>D+M ochranné prvky- Hlavní madlo na stěny, horní hrana ve výšce 900 mm vč. koncovek- podrobný popis viz.PD</t>
  </si>
  <si>
    <t>19460087</t>
  </si>
  <si>
    <t>164</t>
  </si>
  <si>
    <t>K670</t>
  </si>
  <si>
    <t>D+M ochranné prvky- Svodidlo na stěny vč. koncovek- podrobný popis viz.PD</t>
  </si>
  <si>
    <t>1806806849</t>
  </si>
  <si>
    <t>165</t>
  </si>
  <si>
    <t>K671</t>
  </si>
  <si>
    <t>D+M ochranné prvky- Ochranné kryty rohů výšky 2000 mm- podrobný popis viz.PD</t>
  </si>
  <si>
    <t>-932068080</t>
  </si>
  <si>
    <t>166</t>
  </si>
  <si>
    <t>K672</t>
  </si>
  <si>
    <t>D+M ochranné prvky- Ochrana dveří- podrobný popis viz.PD</t>
  </si>
  <si>
    <t>-1105679264</t>
  </si>
  <si>
    <t>167</t>
  </si>
  <si>
    <t>K016</t>
  </si>
  <si>
    <t>D+M obdélníkový bezbariérový sprchový kout- podrobný popis viz. PD</t>
  </si>
  <si>
    <t>-633693171</t>
  </si>
  <si>
    <t>168</t>
  </si>
  <si>
    <t>x104</t>
  </si>
  <si>
    <t>Přesun hmot vodorovná dopravní vzdálenost do 50 m ruční (bez užití mechanizace) v objektech výšky do 6 m</t>
  </si>
  <si>
    <t>-513135703</t>
  </si>
  <si>
    <t>169</t>
  </si>
  <si>
    <t>771474112</t>
  </si>
  <si>
    <t>Montáž soklů z dlaždic keramických lepených cementovým flexibilním lepidlem rovných, výšky přes 65 do 90 mm</t>
  </si>
  <si>
    <t>400709966</t>
  </si>
  <si>
    <t>https://podminky.urs.cz/item/CS_URS_2024_01/771474112</t>
  </si>
  <si>
    <t>6,8</t>
  </si>
  <si>
    <t>-0,8</t>
  </si>
  <si>
    <t>5,4</t>
  </si>
  <si>
    <t>-0,7*2</t>
  </si>
  <si>
    <t>8,3</t>
  </si>
  <si>
    <t>-0,9</t>
  </si>
  <si>
    <t>m141</t>
  </si>
  <si>
    <t>15,2</t>
  </si>
  <si>
    <t>-(0,9)</t>
  </si>
  <si>
    <t>7,8</t>
  </si>
  <si>
    <t>7,6</t>
  </si>
  <si>
    <t>m157</t>
  </si>
  <si>
    <t>8,1</t>
  </si>
  <si>
    <t>m161</t>
  </si>
  <si>
    <t>6,7</t>
  </si>
  <si>
    <t>-(0,7*2)</t>
  </si>
  <si>
    <t>170</t>
  </si>
  <si>
    <t>591x</t>
  </si>
  <si>
    <t>sokl keramický s oblým fabionem</t>
  </si>
  <si>
    <t>2078802602</t>
  </si>
  <si>
    <t>89,5*1,1 'Přepočtené koeficientem množství</t>
  </si>
  <si>
    <t>171</t>
  </si>
  <si>
    <t>771591112</t>
  </si>
  <si>
    <t>Izolace podlahy pod dlažbu nátěrem nebo stěrkou ve dvou vrstvách</t>
  </si>
  <si>
    <t>-2053284116</t>
  </si>
  <si>
    <t>https://podminky.urs.cz/item/CS_URS_2024_01/771591112</t>
  </si>
  <si>
    <t>sprcha</t>
  </si>
  <si>
    <t>3,0+3,0+3,0+3,0+3,0+3,0+3,0+3,0+3,0+4,0+4,0+4,0+4,0+4,0+4,0</t>
  </si>
  <si>
    <t>172</t>
  </si>
  <si>
    <t>998771121</t>
  </si>
  <si>
    <t>Přesun hmot pro podlahy z dlaždic stanovený z hmotnosti přesunovaného materiálu vodorovná dopravní vzdálenost do 50 m ruční (bez užití mechanizace) v objektech výšky do 6 m</t>
  </si>
  <si>
    <t>1062914327</t>
  </si>
  <si>
    <t>https://podminky.urs.cz/item/CS_URS_2024_01/998771121</t>
  </si>
  <si>
    <t>173</t>
  </si>
  <si>
    <t>776111112</t>
  </si>
  <si>
    <t>Příprava podkladu povlakových podlah a stěn broušení podlah nového podkladu betonového</t>
  </si>
  <si>
    <t>-776324867</t>
  </si>
  <si>
    <t>https://podminky.urs.cz/item/CS_URS_2024_01/776111112</t>
  </si>
  <si>
    <t>174</t>
  </si>
  <si>
    <t>776111311</t>
  </si>
  <si>
    <t>Příprava podkladu povlakových podlah a stěn vysátí podlah</t>
  </si>
  <si>
    <t>-515508764</t>
  </si>
  <si>
    <t>https://podminky.urs.cz/item/CS_URS_2024_01/776111311</t>
  </si>
  <si>
    <t>175</t>
  </si>
  <si>
    <t>776121112</t>
  </si>
  <si>
    <t>Příprava podkladu povlakových podlah a stěn penetrace vodou ředitelná podlah</t>
  </si>
  <si>
    <t>-1896375067</t>
  </si>
  <si>
    <t>https://podminky.urs.cz/item/CS_URS_2024_01/776121112</t>
  </si>
  <si>
    <t>176</t>
  </si>
  <si>
    <t>776141122</t>
  </si>
  <si>
    <t>Příprava podkladu povlakových podlah a stěn vyrovnání samonivelační stěrkou podlah min.pevnosti 30 MPa, tloušťky přes 3 do 5 mm</t>
  </si>
  <si>
    <t>1158403337</t>
  </si>
  <si>
    <t>https://podminky.urs.cz/item/CS_URS_2024_01/776141122</t>
  </si>
  <si>
    <t>177</t>
  </si>
  <si>
    <t>776221111</t>
  </si>
  <si>
    <t>Montáž podlahovin z PVC lepením standardním lepidlem z pásů</t>
  </si>
  <si>
    <t>199136208</t>
  </si>
  <si>
    <t>https://podminky.urs.cz/item/CS_URS_2024_01/776221111</t>
  </si>
  <si>
    <t>3,0+3,0+3,0+3,0+3,0+3,0+3,0+3,0+3,0+1,0+1,0+2,0+4,0+4,0+4,0+3,0+4,0+4,0+3,0+7,0+4,0+4,0+2,0+3,0+1,0+13,0</t>
  </si>
  <si>
    <t>178</t>
  </si>
  <si>
    <t>284x1</t>
  </si>
  <si>
    <t xml:space="preserve">PVC systém - chůze bosou nohou - stupeň protiskluzu B </t>
  </si>
  <si>
    <t>521059372</t>
  </si>
  <si>
    <t>179</t>
  </si>
  <si>
    <t>-487810021</t>
  </si>
  <si>
    <t>16,0+26,0+26,0</t>
  </si>
  <si>
    <t>180</t>
  </si>
  <si>
    <t>284x2</t>
  </si>
  <si>
    <t>PVC personální prostory</t>
  </si>
  <si>
    <t>-1823804763</t>
  </si>
  <si>
    <t>181</t>
  </si>
  <si>
    <t>1617500077</t>
  </si>
  <si>
    <t>14,0+2,0+3,0+14,0+2,0+2,0+14,0+14,0+2,0+2,0+14,0+14,0+2,0+2,0+14,0+14,0+2,0+2,0+14,0+19,0+3,0+19,0+3,0+3,0+20,0+12,0+12,0+107,0+19,0</t>
  </si>
  <si>
    <t>44,58</t>
  </si>
  <si>
    <t>182</t>
  </si>
  <si>
    <t>284x3</t>
  </si>
  <si>
    <t>PVC lůžkové pokoje</t>
  </si>
  <si>
    <t>-1182589119</t>
  </si>
  <si>
    <t>183</t>
  </si>
  <si>
    <t>1988021812</t>
  </si>
  <si>
    <t>2,0</t>
  </si>
  <si>
    <t>184</t>
  </si>
  <si>
    <t>284x4</t>
  </si>
  <si>
    <t>PVC zátěžové, sklady/chodby</t>
  </si>
  <si>
    <t>-965919528</t>
  </si>
  <si>
    <t>185</t>
  </si>
  <si>
    <t>-493770801</t>
  </si>
  <si>
    <t>186</t>
  </si>
  <si>
    <t>284x5</t>
  </si>
  <si>
    <t xml:space="preserve">PVC systém - pracovní plochy - stupeň protiskluzu R10 </t>
  </si>
  <si>
    <t>-1193983087</t>
  </si>
  <si>
    <t>187</t>
  </si>
  <si>
    <t>-1036370536</t>
  </si>
  <si>
    <t>188</t>
  </si>
  <si>
    <t>284x36</t>
  </si>
  <si>
    <t xml:space="preserve">PVC protiskluzné </t>
  </si>
  <si>
    <t>1174284517</t>
  </si>
  <si>
    <t>189</t>
  </si>
  <si>
    <t>776223112</t>
  </si>
  <si>
    <t>Montáž podlahovin z PVC spoj podlah svařováním za studena</t>
  </si>
  <si>
    <t>1404187163</t>
  </si>
  <si>
    <t>https://podminky.urs.cz/item/CS_URS_2024_01/776223112</t>
  </si>
  <si>
    <t>předpoklad 0,5m/m2</t>
  </si>
  <si>
    <t>585,58*0,5</t>
  </si>
  <si>
    <t>190</t>
  </si>
  <si>
    <t>776801501</t>
  </si>
  <si>
    <t>D+M PVC vytažené na stěnu - oblý fabion</t>
  </si>
  <si>
    <t>785810334</t>
  </si>
  <si>
    <t>m101</t>
  </si>
  <si>
    <t>6,1</t>
  </si>
  <si>
    <t>-(1,2*2+0,8)</t>
  </si>
  <si>
    <t>m104</t>
  </si>
  <si>
    <t>15,1</t>
  </si>
  <si>
    <t>m105</t>
  </si>
  <si>
    <t>m106</t>
  </si>
  <si>
    <t>m107</t>
  </si>
  <si>
    <t>m110</t>
  </si>
  <si>
    <t>-(1,2)</t>
  </si>
  <si>
    <t>m111</t>
  </si>
  <si>
    <t>m112</t>
  </si>
  <si>
    <t>m113</t>
  </si>
  <si>
    <t>m116</t>
  </si>
  <si>
    <t>m117</t>
  </si>
  <si>
    <t>m118</t>
  </si>
  <si>
    <t>m119</t>
  </si>
  <si>
    <t>m122</t>
  </si>
  <si>
    <t>m123</t>
  </si>
  <si>
    <t>m124</t>
  </si>
  <si>
    <t>m125</t>
  </si>
  <si>
    <t>m127</t>
  </si>
  <si>
    <t>16,4</t>
  </si>
  <si>
    <t>-(0,8)</t>
  </si>
  <si>
    <t>m132+133</t>
  </si>
  <si>
    <t>29,3</t>
  </si>
  <si>
    <t>-(0,8+1,0+0,8+1,2+0,8+2,0)</t>
  </si>
  <si>
    <t>m134</t>
  </si>
  <si>
    <t>17,9</t>
  </si>
  <si>
    <t>-(2,0+1,2)</t>
  </si>
  <si>
    <t>m135</t>
  </si>
  <si>
    <t>-(1,2+0,8+0,9)</t>
  </si>
  <si>
    <t>m138</t>
  </si>
  <si>
    <t>m139</t>
  </si>
  <si>
    <t>-(1,2*2+0,9)</t>
  </si>
  <si>
    <t>m142</t>
  </si>
  <si>
    <t>6,6</t>
  </si>
  <si>
    <t>m144</t>
  </si>
  <si>
    <t>18,0</t>
  </si>
  <si>
    <t>m145</t>
  </si>
  <si>
    <t>6,0</t>
  </si>
  <si>
    <t>m147</t>
  </si>
  <si>
    <t>m148</t>
  </si>
  <si>
    <t>m151</t>
  </si>
  <si>
    <t>13,9</t>
  </si>
  <si>
    <t>m152</t>
  </si>
  <si>
    <t>m153+m169</t>
  </si>
  <si>
    <t>118,3</t>
  </si>
  <si>
    <t>-(1,8+1,2*15+0,8*3+0,7*2+1,0+1,2+0,9*2+1,1+0,7*2+0,9+2,673)</t>
  </si>
  <si>
    <t>m154</t>
  </si>
  <si>
    <t>10,7</t>
  </si>
  <si>
    <t>-(1,2+0,8+1,2)</t>
  </si>
  <si>
    <t>m156</t>
  </si>
  <si>
    <t>18,2</t>
  </si>
  <si>
    <t>191</t>
  </si>
  <si>
    <t>776801502</t>
  </si>
  <si>
    <t>D+M PVC systém vytažený na stěnu,ukončený lištou pod keramický obklad</t>
  </si>
  <si>
    <t>1914619846</t>
  </si>
  <si>
    <t>m100</t>
  </si>
  <si>
    <t>-1,2</t>
  </si>
  <si>
    <t>m129</t>
  </si>
  <si>
    <t>-0,7</t>
  </si>
  <si>
    <t>m130</t>
  </si>
  <si>
    <t>m160</t>
  </si>
  <si>
    <t>5,2</t>
  </si>
  <si>
    <t>m162</t>
  </si>
  <si>
    <t>4,9</t>
  </si>
  <si>
    <t>m163</t>
  </si>
  <si>
    <t>12,6</t>
  </si>
  <si>
    <t>-1,1</t>
  </si>
  <si>
    <t>192</t>
  </si>
  <si>
    <t>776991121</t>
  </si>
  <si>
    <t>Ostatní práce údržba nových podlahovin po pokládce čištění základní</t>
  </si>
  <si>
    <t>-1630919772</t>
  </si>
  <si>
    <t>https://podminky.urs.cz/item/CS_URS_2024_01/776991121</t>
  </si>
  <si>
    <t>193</t>
  </si>
  <si>
    <t>998776121</t>
  </si>
  <si>
    <t>Přesun hmot pro podlahy povlakové stanovený z hmotnosti přesunovaného materiálu vodorovná dopravní vzdálenost do 50 m ruční (bez užití mechanizace) v objektech výšky do 6 m</t>
  </si>
  <si>
    <t>1142916532</t>
  </si>
  <si>
    <t>https://podminky.urs.cz/item/CS_URS_2024_01/998776121</t>
  </si>
  <si>
    <t>194</t>
  </si>
  <si>
    <t>781111011</t>
  </si>
  <si>
    <t>Příprava podkladu před provedením obkladu oprášení (ometení) stěny</t>
  </si>
  <si>
    <t>-1891518506</t>
  </si>
  <si>
    <t>https://podminky.urs.cz/item/CS_URS_2024_01/781111011</t>
  </si>
  <si>
    <t>195</t>
  </si>
  <si>
    <t>781121011</t>
  </si>
  <si>
    <t>Příprava podkladu před provedením obkladu nátěr penetrační na stěnu</t>
  </si>
  <si>
    <t>-612184864</t>
  </si>
  <si>
    <t>https://podminky.urs.cz/item/CS_URS_2024_01/781121011</t>
  </si>
  <si>
    <t>196</t>
  </si>
  <si>
    <t>781131112</t>
  </si>
  <si>
    <t>Izolace stěny pod obklad izolace nátěrem nebo stěrkou ve dvou vrstvách</t>
  </si>
  <si>
    <t>1725372371</t>
  </si>
  <si>
    <t>https://podminky.urs.cz/item/CS_URS_2024_01/781131112</t>
  </si>
  <si>
    <t>6,8*2,0</t>
  </si>
  <si>
    <t>8,3*2,0</t>
  </si>
  <si>
    <t>7,8*2,0</t>
  </si>
  <si>
    <t>7,6*2,0</t>
  </si>
  <si>
    <t>197</t>
  </si>
  <si>
    <t>781131241</t>
  </si>
  <si>
    <t>Izolace stěny pod obklad izolace těsnícími izolačními pásy vnitřní kout</t>
  </si>
  <si>
    <t>729986072</t>
  </si>
  <si>
    <t>https://podminky.urs.cz/item/CS_URS_2024_01/781131241</t>
  </si>
  <si>
    <t>5*(9+2+3)</t>
  </si>
  <si>
    <t>4*(1)</t>
  </si>
  <si>
    <t>198</t>
  </si>
  <si>
    <t>781131264</t>
  </si>
  <si>
    <t>Izolace stěny pod obklad izolace těsnícími izolačními pásy mezi podlahou a stěnu</t>
  </si>
  <si>
    <t>1970114024</t>
  </si>
  <si>
    <t>https://podminky.urs.cz/item/CS_URS_2024_01/781131264</t>
  </si>
  <si>
    <t>6,8+2,0*5</t>
  </si>
  <si>
    <t>8,3+2,0*5</t>
  </si>
  <si>
    <t>7,8+2,0*5</t>
  </si>
  <si>
    <t>7,6+2,0*5</t>
  </si>
  <si>
    <t>8,3+2,0*4</t>
  </si>
  <si>
    <t>199</t>
  </si>
  <si>
    <t>781474154</t>
  </si>
  <si>
    <t>Montáž keramických obkladů stěn lepených cementovým flexibilním lepidlem hladkých přes 4 do 6 ks/m2</t>
  </si>
  <si>
    <t>1909913193</t>
  </si>
  <si>
    <t>https://podminky.urs.cz/item/CS_URS_2024_01/781474154</t>
  </si>
  <si>
    <t>5,4*2,0</t>
  </si>
  <si>
    <t>5,0*2,0</t>
  </si>
  <si>
    <t>-0,7*2,0</t>
  </si>
  <si>
    <t>15,2*2,0</t>
  </si>
  <si>
    <t>-(0,9*2,0+1,8*1,05)</t>
  </si>
  <si>
    <t>8,1*2,0</t>
  </si>
  <si>
    <t>5,2*2,0</t>
  </si>
  <si>
    <t>4,9*2,0</t>
  </si>
  <si>
    <t>12,6*2,0</t>
  </si>
  <si>
    <t>-1,1*2,0</t>
  </si>
  <si>
    <t>200</t>
  </si>
  <si>
    <t>59710x</t>
  </si>
  <si>
    <t xml:space="preserve">obklad velkoformátový keramický </t>
  </si>
  <si>
    <t>-1340104357</t>
  </si>
  <si>
    <t>201</t>
  </si>
  <si>
    <t>781494111</t>
  </si>
  <si>
    <t>Obklad - dokončující práce profily ukončovací plastové lepené flexibilním lepidlem rohové</t>
  </si>
  <si>
    <t>-993041470</t>
  </si>
  <si>
    <t>2,0*2</t>
  </si>
  <si>
    <t>202</t>
  </si>
  <si>
    <t>781495115</t>
  </si>
  <si>
    <t>Obklad - dokončující práce ostatní práce spárování silikonem</t>
  </si>
  <si>
    <t>-138207489</t>
  </si>
  <si>
    <t>https://podminky.urs.cz/item/CS_URS_2024_01/781495115</t>
  </si>
  <si>
    <t>2,0*5+1,0*2</t>
  </si>
  <si>
    <t>2,0*5+1,0</t>
  </si>
  <si>
    <t>2,0*6+1,0</t>
  </si>
  <si>
    <t>2,0*5</t>
  </si>
  <si>
    <t>2,0*4+1,0*2</t>
  </si>
  <si>
    <t>2,0*4+1,0</t>
  </si>
  <si>
    <t>203</t>
  </si>
  <si>
    <t>781495211</t>
  </si>
  <si>
    <t>Čištění vnitřních ploch po provedení obkladu stěn chemickými prostředky</t>
  </si>
  <si>
    <t>50653958</t>
  </si>
  <si>
    <t>https://podminky.urs.cz/item/CS_URS_2024_01/781495211</t>
  </si>
  <si>
    <t>204</t>
  </si>
  <si>
    <t>781501101</t>
  </si>
  <si>
    <t>D+M čepcové lišty - napojení obkladů na fabion PVC</t>
  </si>
  <si>
    <t>1351533097</t>
  </si>
  <si>
    <t>205</t>
  </si>
  <si>
    <t>998781121</t>
  </si>
  <si>
    <t>Přesun hmot pro obklady keramické stanovený z hmotnosti přesunovaného materiálu vodorovná dopravní vzdálenost do 50 m ruční (bez užití mechanizace) v objektech výšky do 6 m</t>
  </si>
  <si>
    <t>212600704</t>
  </si>
  <si>
    <t>https://podminky.urs.cz/item/CS_URS_2024_01/998781121</t>
  </si>
  <si>
    <t>783</t>
  </si>
  <si>
    <t>Dokončovací práce - nátěry</t>
  </si>
  <si>
    <t>206</t>
  </si>
  <si>
    <t>K674</t>
  </si>
  <si>
    <t>D+M olejové nátěry - kompletní vč. přípravy podkladu</t>
  </si>
  <si>
    <t>-1622246687</t>
  </si>
  <si>
    <t>15,1*2,0</t>
  </si>
  <si>
    <t>-(1,2*2,0+1,75*1,0)</t>
  </si>
  <si>
    <t>6,1*2,0</t>
  </si>
  <si>
    <t>-(1,2*2,0*2+0,8*2,0)</t>
  </si>
  <si>
    <t>16,4*2,0</t>
  </si>
  <si>
    <t>-(0,8*2,0+1,75*1,0)</t>
  </si>
  <si>
    <t>29,3*2,0</t>
  </si>
  <si>
    <t>-(0,8*2,0+1,0*2,0+0,8*2,0+1,2*2,0+0,8*2,0+2,0*2,0+1,8*1,05*2+1,05*1,05)</t>
  </si>
  <si>
    <t>17,9*2,0</t>
  </si>
  <si>
    <t>-(2,0*2,0+1,2*2,0+1,8*1,05)</t>
  </si>
  <si>
    <t>-(1,2*2,0+0,8*2,0+0,9*2,0)</t>
  </si>
  <si>
    <t>-(1,2*2,0+1,8*1,05)</t>
  </si>
  <si>
    <t>-(1,2*2,0*2+0,9*2,0)</t>
  </si>
  <si>
    <t>6,6*2,0</t>
  </si>
  <si>
    <t>18,0*2,0</t>
  </si>
  <si>
    <t>-(1,2*2,0+1,5*1,0)</t>
  </si>
  <si>
    <t>6,0*2,0</t>
  </si>
  <si>
    <t>-(0,7*2,0*2)</t>
  </si>
  <si>
    <t>14,0*2,0</t>
  </si>
  <si>
    <t>13,9*2,0</t>
  </si>
  <si>
    <t>118,3*2,0</t>
  </si>
  <si>
    <t>-(1,8*2,0+1,2*2,0*15+0,8*2,0*3+0,7*2,0*2+1,0*2,0+1,2*2,0+0,9*2,0*2+1,1*2,0+0,7*2,0*2+0,9*2,0+2,673*2,0)</t>
  </si>
  <si>
    <t>10,7*2,0</t>
  </si>
  <si>
    <t>-(1,2*2,0+0,8*2,0+1,2*2,0)</t>
  </si>
  <si>
    <t>18,2*2,0</t>
  </si>
  <si>
    <t>6,7*2,0</t>
  </si>
  <si>
    <t>784</t>
  </si>
  <si>
    <t>Dokončovací práce - malby a tapety</t>
  </si>
  <si>
    <t>207</t>
  </si>
  <si>
    <t>784181101</t>
  </si>
  <si>
    <t>Penetrace podkladu jednonásobná základní akrylátová bezbarvá v místnostech výšky do 3,80 m</t>
  </si>
  <si>
    <t>147730018</t>
  </si>
  <si>
    <t>https://podminky.urs.cz/item/CS_URS_2024_01/784181101</t>
  </si>
  <si>
    <t>15,1*(3,0-2,0)</t>
  </si>
  <si>
    <t>-(1,75*0,5)</t>
  </si>
  <si>
    <t>6,1*(3,0-2,0)</t>
  </si>
  <si>
    <t>6,8*(3,0-2,0)</t>
  </si>
  <si>
    <t>16,4*(3,0-2,0)</t>
  </si>
  <si>
    <t>5,4*(3,0-2,0)</t>
  </si>
  <si>
    <t>5,0*(3,0-2,0)</t>
  </si>
  <si>
    <t>-0,8*0,75</t>
  </si>
  <si>
    <t>29,3*(3,0-2,0)</t>
  </si>
  <si>
    <t>-(1,05+1,8+1,8)*1,05</t>
  </si>
  <si>
    <t>17,9*(3,0-2,0)</t>
  </si>
  <si>
    <t>-(1,8*1,05)</t>
  </si>
  <si>
    <t>8,3*(3,0-2,0)</t>
  </si>
  <si>
    <t>15,2*(3,0-2,0)</t>
  </si>
  <si>
    <t>6,6*(3,0-2,0)</t>
  </si>
  <si>
    <t>7,8*(3,0-2,0)</t>
  </si>
  <si>
    <t>18,0*(3,0-2,0)</t>
  </si>
  <si>
    <t>-(1,5*0,5)</t>
  </si>
  <si>
    <t>6,0*(3,0-2,0)</t>
  </si>
  <si>
    <t>14,0*(3,0-2,0)</t>
  </si>
  <si>
    <t>7,6*(3,0-2,0)</t>
  </si>
  <si>
    <t>13,9*(3,0-2,0)</t>
  </si>
  <si>
    <t>118,3*(3,0-2,0)</t>
  </si>
  <si>
    <t>10,7*(3,0-2,0)</t>
  </si>
  <si>
    <t>18,2*(3,0-2,0)</t>
  </si>
  <si>
    <t>8,1*(3,0-2,0)</t>
  </si>
  <si>
    <t>5,2*(3,0-2,0)</t>
  </si>
  <si>
    <t>6,7*(3,0-2,0)</t>
  </si>
  <si>
    <t>4,9*(3,0-2,0)</t>
  </si>
  <si>
    <t>12,6*(3,0-2,0)</t>
  </si>
  <si>
    <t>208</t>
  </si>
  <si>
    <t>784221101</t>
  </si>
  <si>
    <t>Malby z malířských směsí otěruvzdorných za sucha dvojnásobné, bílé za sucha otěruvzdorné dobře v místnostech výšky do 3,80 m</t>
  </si>
  <si>
    <t>-2038328854</t>
  </si>
  <si>
    <t>https://podminky.urs.cz/item/CS_URS_2024_01/784221101</t>
  </si>
  <si>
    <t>209</t>
  </si>
  <si>
    <t>784221153</t>
  </si>
  <si>
    <t>Malby z malířských směsí otěruvzdorných za sucha Příplatek k cenám dvojnásobných maleb na tónovacích automatech, v odstínu středně sytém</t>
  </si>
  <si>
    <t>1741895396</t>
  </si>
  <si>
    <t>https://podminky.urs.cz/item/CS_URS_2024_01/784221153</t>
  </si>
  <si>
    <t>D.1.4.1 - Zdravotně technické instalace</t>
  </si>
  <si>
    <t>1 - Zdravotní instalace</t>
  </si>
  <si>
    <t>721 - Ležatá splašková kanalizace</t>
  </si>
  <si>
    <t>D1 - Vnitřní dešťová kanalizace</t>
  </si>
  <si>
    <t>D2 - Vnitřní splašková kanalizace</t>
  </si>
  <si>
    <t xml:space="preserve">D3 - Vnitřní splašková kanalizace - kondenzát </t>
  </si>
  <si>
    <t>722 - Vnitřní vodovod</t>
  </si>
  <si>
    <t>D4 - Požární vodovod</t>
  </si>
  <si>
    <t>725 - Zařizovací předměty (bližší informace určí investor)</t>
  </si>
  <si>
    <t>713 - Izolace tepelné - ZTI</t>
  </si>
  <si>
    <t>ON - Ostatní náklady</t>
  </si>
  <si>
    <t>721</t>
  </si>
  <si>
    <t>Ležatá splašková kanalizace</t>
  </si>
  <si>
    <t>721104012</t>
  </si>
  <si>
    <t>Kanalizační potrubí z tvrdého PVC plnostěnného tuhost třídy SN12 DN 150</t>
  </si>
  <si>
    <t>721104011</t>
  </si>
  <si>
    <t>Kanalizační potrubí z tvrdého PVC plnostěnného tuhost třídy SN10 DN 125</t>
  </si>
  <si>
    <t>721104010</t>
  </si>
  <si>
    <t>Kanalizační potrubí z tvrdého PVC plnostěnného tuhost třídy SN10 DN 110</t>
  </si>
  <si>
    <t>721105111</t>
  </si>
  <si>
    <t>Koleno kanalizační PVC 100x45°</t>
  </si>
  <si>
    <t>721309130</t>
  </si>
  <si>
    <t>Montáž tvarovek z tvrdého PVC SN10 jednouosé DN 100</t>
  </si>
  <si>
    <t>286114251</t>
  </si>
  <si>
    <t>Odbočka kanalizační PVC KG 100/125 45°</t>
  </si>
  <si>
    <t>721309131</t>
  </si>
  <si>
    <t>Montáž tvarovek z tvrdého PVC SN 10 dvouosé do DN 125</t>
  </si>
  <si>
    <t>28611356</t>
  </si>
  <si>
    <t>Koleno kanalizační PVC KG 125x45°</t>
  </si>
  <si>
    <t>877275211</t>
  </si>
  <si>
    <t>Montáž tvarovek z tvrdého PVC SN 10 jednouosé DN 125</t>
  </si>
  <si>
    <t>877315221</t>
  </si>
  <si>
    <t>Montáž tvarovek z tvrdého PVC SN 10 dvouosé do DN 150</t>
  </si>
  <si>
    <t>28611361</t>
  </si>
  <si>
    <t>Koleno kanalizační PVC KG 150x45°</t>
  </si>
  <si>
    <t>28611502</t>
  </si>
  <si>
    <t>Redukce kanalizační PVC 125/100</t>
  </si>
  <si>
    <t>28611918</t>
  </si>
  <si>
    <t>Odbočka kanalizační PVC KG 150/200 45°</t>
  </si>
  <si>
    <t>877355221</t>
  </si>
  <si>
    <t>Montáž tvarovek z tvrdého PVC SN 10 jednoosé do DN 200</t>
  </si>
  <si>
    <t>877355221.1</t>
  </si>
  <si>
    <t>Montáž tvarovek z tvrdého PVC SN 10 dvouosé do DN 200</t>
  </si>
  <si>
    <t>892312121</t>
  </si>
  <si>
    <t>Zkouška těsnosti potrubí kanalizace vodou do DN 200 - vč. přípravy</t>
  </si>
  <si>
    <t>x100</t>
  </si>
  <si>
    <t>Přesun hmot procentní pro vnitřní kanalizace v objektech v do 6 m</t>
  </si>
  <si>
    <t>D1</t>
  </si>
  <si>
    <t>Vnitřní dešťová kanalizace</t>
  </si>
  <si>
    <t>721104010.1</t>
  </si>
  <si>
    <t>Potrubí kanalizační z PP-MD svodné DN 110 (Wavin SiTech+)</t>
  </si>
  <si>
    <t>721104010.2</t>
  </si>
  <si>
    <t>Potrubí kanalizační z PP-MD pod stropem DN 110 (Wavin SiTech+)</t>
  </si>
  <si>
    <t>721108053</t>
  </si>
  <si>
    <t>Vyvedení a upevnění odpadních výpustek DN 110</t>
  </si>
  <si>
    <t>286111350</t>
  </si>
  <si>
    <t>Čistící kanalizační tvarovka PP DN 110 pro vysoké teploty (Wavin SiTech+)</t>
  </si>
  <si>
    <t>721303050</t>
  </si>
  <si>
    <t>Napojení na střešní vtok 2 stupňová vyhřívaná střešní vpusť (součást stavební části)</t>
  </si>
  <si>
    <t>721309111</t>
  </si>
  <si>
    <t>Napojení a montáž na ležatou dešťovou kanalizaci</t>
  </si>
  <si>
    <t>D2</t>
  </si>
  <si>
    <t>Vnitřní splašková kanalizace</t>
  </si>
  <si>
    <t>721102010</t>
  </si>
  <si>
    <t>Potrubí kanalizační z PP připojovací DN 40</t>
  </si>
  <si>
    <t>721102011</t>
  </si>
  <si>
    <t>Potrubí kanalizační z PP připojovací DN 50</t>
  </si>
  <si>
    <t>721102013</t>
  </si>
  <si>
    <t>Potrubí kanalizační z PP připojovací DN 110</t>
  </si>
  <si>
    <t>721102013.1</t>
  </si>
  <si>
    <t>Potrubí kanalizační z PP-MD svodné DN 110</t>
  </si>
  <si>
    <t>21102112</t>
  </si>
  <si>
    <t>Čistící kanalizační tvarovka PP DN 110</t>
  </si>
  <si>
    <t>721303053</t>
  </si>
  <si>
    <t>Přivzdušňovací ventil PP DN 50/75/110 HL900N</t>
  </si>
  <si>
    <t>721303052</t>
  </si>
  <si>
    <t>HT přivzdušňovací hlavice - VH110 (HL810)</t>
  </si>
  <si>
    <t>D3</t>
  </si>
  <si>
    <t xml:space="preserve">Vnitřní splašková kanalizace - kondenzát </t>
  </si>
  <si>
    <t>721102009</t>
  </si>
  <si>
    <t>Potrubí kanalizační z PP připojovací DN 32 - odvod kondenzátu od VZT (32x6,0)*1,05</t>
  </si>
  <si>
    <t>721301010</t>
  </si>
  <si>
    <t>Zápachová uzávěrka pro odvod kondenzátu</t>
  </si>
  <si>
    <t>ks</t>
  </si>
  <si>
    <t>721309155</t>
  </si>
  <si>
    <t>Připojení na potrubí z PP</t>
  </si>
  <si>
    <t>x103</t>
  </si>
  <si>
    <t>722</t>
  </si>
  <si>
    <t>Vnitřní vodovod</t>
  </si>
  <si>
    <t>725201009</t>
  </si>
  <si>
    <t>Potrubí vodovodní plastové PPR svar polyfuze PN 20 DN 15</t>
  </si>
  <si>
    <t>725201010</t>
  </si>
  <si>
    <t>Potrubí vodovodní plastové PPR svar polyfuze PN 20 DN 20</t>
  </si>
  <si>
    <t>725201011</t>
  </si>
  <si>
    <t>Potrubí vodovodní plastové PPR svar polyfuze PN 20 DN 25</t>
  </si>
  <si>
    <t>725201012</t>
  </si>
  <si>
    <t>Potrubí vodovodní plastové PPR svar polyfuze PN 20 DN 32</t>
  </si>
  <si>
    <t>725201013</t>
  </si>
  <si>
    <t>Potrubí vodovodní plastové PPR svar polyfuze PN 20 DN 40</t>
  </si>
  <si>
    <t>725201014</t>
  </si>
  <si>
    <t>Potrubí vodovodní plastové PPR svar polyfuze PN 20 DN 50</t>
  </si>
  <si>
    <t>725201015</t>
  </si>
  <si>
    <t>Potrubí vodovodní plastové PPR svar polyfuze PN 20 DN 63</t>
  </si>
  <si>
    <t>725330011</t>
  </si>
  <si>
    <t>Proplach a dezinfekce vodovodního potrubí do D 50</t>
  </si>
  <si>
    <t>725330010</t>
  </si>
  <si>
    <t>Zkouška těsnosti vodovodního potrubí do D 50</t>
  </si>
  <si>
    <t>725303010</t>
  </si>
  <si>
    <t>Vyvedení a upevnění výpustku do D 25</t>
  </si>
  <si>
    <t>722232302</t>
  </si>
  <si>
    <t>Potrubí vodovodní plastové kompenzační smyčka PPR svar polyfuze PN 20 DN 32</t>
  </si>
  <si>
    <t>722232304</t>
  </si>
  <si>
    <t>Potrubí vodovodní plastové kompenzační smyčka PPR svar polyfuze PN 20 DN 50</t>
  </si>
  <si>
    <t>722232305</t>
  </si>
  <si>
    <t>Potrubí vodovodní plastové kompenzační smyčka PPR svar polyfuze PN 20 DN 63</t>
  </si>
  <si>
    <t>725205072</t>
  </si>
  <si>
    <t>Podpůrný žlab pro potrubí DN 25</t>
  </si>
  <si>
    <t>725205073</t>
  </si>
  <si>
    <t>Podpůrný žlab pro potrubí DN 32</t>
  </si>
  <si>
    <t>725205074</t>
  </si>
  <si>
    <t>Podpůrný žlab pro potrubí DN 40</t>
  </si>
  <si>
    <t>725205075</t>
  </si>
  <si>
    <t>Podpůrný žlab pro potrubí DN 50</t>
  </si>
  <si>
    <t>725205076</t>
  </si>
  <si>
    <t>Podpůrný žlab pro potrubí DN 63</t>
  </si>
  <si>
    <t>722290236</t>
  </si>
  <si>
    <t>Regulační a vyvažovací ventil G 1/2"</t>
  </si>
  <si>
    <t>725309013</t>
  </si>
  <si>
    <t>Kohout kulový přímý G 1" PN 42 do 185°C vnitřní závit (uzávěr SV+TV)</t>
  </si>
  <si>
    <t>725309011</t>
  </si>
  <si>
    <t>Kohout kulový přímý G 1/2" PN 42 do 185°C vnitřní závit (uzávěr CI)</t>
  </si>
  <si>
    <t>Přesun hmot procentní pro vnitřní vodovod v objektech v do 6 m</t>
  </si>
  <si>
    <t>D4</t>
  </si>
  <si>
    <t>Požární vodovod</t>
  </si>
  <si>
    <t>725205225</t>
  </si>
  <si>
    <t>Hydrant DN 25/30 požární s tvarově stálou hadicí na zeď (hydrantová skříň) dohoda se stavebníkem</t>
  </si>
  <si>
    <t>soubor</t>
  </si>
  <si>
    <t>725303911</t>
  </si>
  <si>
    <t>Montáž hydrant DN 25/30</t>
  </si>
  <si>
    <t>722130213</t>
  </si>
  <si>
    <t>Potrubí vodovodní ocelové závitové pozinkované svařované běžné DN 25</t>
  </si>
  <si>
    <t>722130214</t>
  </si>
  <si>
    <t>Potrubí vodovodní ocelové závitové pozinkované svařované běžné DN 32</t>
  </si>
  <si>
    <t>722254201</t>
  </si>
  <si>
    <t>Hydrantový ventil D25 Ms</t>
  </si>
  <si>
    <t>725330010.1</t>
  </si>
  <si>
    <t>Zkouška těsnosti vodovodního potrubí závitového do DN 50</t>
  </si>
  <si>
    <t>x105</t>
  </si>
  <si>
    <t>725</t>
  </si>
  <si>
    <t>Zařizovací předměty (bližší informace určí investor)</t>
  </si>
  <si>
    <t>725000516</t>
  </si>
  <si>
    <t>Připrava pro instalaci zařízení (M - Myčka) - 1x průchozí uzavírací ventil + šroubení 1/2" + zápachová uzávěrka DN 50</t>
  </si>
  <si>
    <t>725000517</t>
  </si>
  <si>
    <t>Připrava pro instalaci zařízení (D - Nerez dřez) - 2x průchozí uzavírací ventil + šroubení 1/2" + zápachová uzávěrka DN 50</t>
  </si>
  <si>
    <t>72511912</t>
  </si>
  <si>
    <t>WC - D (dodávka) + M (montáž) Klozet keramický závěsný, s nosným prvkem, dvoutlačítkovým splachováním, včetně rohového ventilu G1/2“, připojovacího kolena 90°</t>
  </si>
  <si>
    <t>72511912.1</t>
  </si>
  <si>
    <t>WCi - D (dodávka) + M (montáž) Klozet keramický závěsný pro ZTP, s nosným prvkem, dvoutlačítkovým splachováním, včetně rohového ventilu (G1/2“), připojovacího kolena 90°, madlo pevné dl.80 cm, madlo sklopné dl.80 cm – kovové bílé</t>
  </si>
  <si>
    <t>72521910</t>
  </si>
  <si>
    <t>Us - D (dodávka) + M (montáž) Umyvadlo keramické š. 60 cm, s dírou pro baterii, sifon z chromované ABS, zátka CLICK-CLACK</t>
  </si>
  <si>
    <t>72521910.1</t>
  </si>
  <si>
    <t>Un - D (dodávka) + M (montáž) Umyvadlo keramické š. 60 cm, bez díry pro baterii, sifon z chromované ABS, zátka CLICK-CLACK</t>
  </si>
  <si>
    <t>72521910.2</t>
  </si>
  <si>
    <t>Ui - D (dodávka) + M (montáž) Umyvadlo keramické pro ZTP š.65 cm, sifon z chromované ABS, zátka CLICK-CLACK, madlo pevné k umyvadlu univerzální dl. 60 cm – kovové bílé</t>
  </si>
  <si>
    <t>72524190</t>
  </si>
  <si>
    <t>Si - D (dodávka) + M (montáž) Sprcha pro ZTP podlahová vpusť</t>
  </si>
  <si>
    <t>725303910</t>
  </si>
  <si>
    <t>Ventily rohové bez připojovací trubičky nebo flexi hadičky G 1/2"</t>
  </si>
  <si>
    <t>725822642</t>
  </si>
  <si>
    <t>Baterie páková nástěnná senzorová na 100-240 V dodávka a montáž (dodávka včetně transformátorů 230V AC /24V DC) (NB-S)</t>
  </si>
  <si>
    <t>72582132</t>
  </si>
  <si>
    <t>Baterie páková stojánková, délka raménka 210 mm (Dodávka a montáž) (SPB)</t>
  </si>
  <si>
    <t>72582261</t>
  </si>
  <si>
    <t>Dodávka a montáž Baterie pákové stojánková lékařská délka raménka 240mm (SPB-L)</t>
  </si>
  <si>
    <t>725000814</t>
  </si>
  <si>
    <t>Baterie sprchové nástěnné pákové - vč. hadice 1,7m +spršky pr. 100 mm- 3pol.+držáček (Dodávka a montáž) (NPSB)</t>
  </si>
  <si>
    <t>725869218</t>
  </si>
  <si>
    <t>Zápachové uzávěrky zařizovacích předmětů pro umyvadla DN 40</t>
  </si>
  <si>
    <t>x106</t>
  </si>
  <si>
    <t>Přesun hmot procentní pro zařizovací předměty v objektech v do 6 m</t>
  </si>
  <si>
    <t>Izolace tepelné - ZTI</t>
  </si>
  <si>
    <t>713005011</t>
  </si>
  <si>
    <t>Tubolit DG - 22/9</t>
  </si>
  <si>
    <t>713005012</t>
  </si>
  <si>
    <t>Tubolit DG - 28/9</t>
  </si>
  <si>
    <t>713005013</t>
  </si>
  <si>
    <t>Tubolit DG - 22/13</t>
  </si>
  <si>
    <t>713005014</t>
  </si>
  <si>
    <t>Tubolit DG - 28/13</t>
  </si>
  <si>
    <t>713002013</t>
  </si>
  <si>
    <t>Izolační pouzdro s vatou D 42/20</t>
  </si>
  <si>
    <t>713002014</t>
  </si>
  <si>
    <t>Izolační pouzdro s vatou D 54/20</t>
  </si>
  <si>
    <t>713002016</t>
  </si>
  <si>
    <t>Izolační pouzdro s vatou D 28/30</t>
  </si>
  <si>
    <t>713002018</t>
  </si>
  <si>
    <t>Izolační pouzdro s vatou D 42/30</t>
  </si>
  <si>
    <t>713002019</t>
  </si>
  <si>
    <t>Izolační pouzdro s vatou D 54/30</t>
  </si>
  <si>
    <t>x107</t>
  </si>
  <si>
    <t>Přesun hmot procentní pro izolace tepelné v objektech v do 6 m</t>
  </si>
  <si>
    <t>ON</t>
  </si>
  <si>
    <t>Ostatní náklady</t>
  </si>
  <si>
    <t>091100202</t>
  </si>
  <si>
    <t>Napuštění a vypuštění systému</t>
  </si>
  <si>
    <t>hod</t>
  </si>
  <si>
    <t>2 - Přípojky - kanalizace, vodovod</t>
  </si>
  <si>
    <t>721 - Vnější dešťová kanalizace</t>
  </si>
  <si>
    <t>D1 - Vnější splašková kanalizace</t>
  </si>
  <si>
    <t>Vnější dešťová kanalizace</t>
  </si>
  <si>
    <t>721104013</t>
  </si>
  <si>
    <t>Kanalizační potrubí z tvrdého PVC jednovrstvé tuhost třídy SN12 DN 200</t>
  </si>
  <si>
    <t>Kanalizační potrubí z tvrdého PVC jednovrstvé tuhost třídy SN12 DN 150</t>
  </si>
  <si>
    <t>Kanalizační potrubí z tvrdého PVC jednovrstvé tuhost třídy SN12 DN 125</t>
  </si>
  <si>
    <t>Koleno kanalizační PVC 125x45°</t>
  </si>
  <si>
    <t>721105114</t>
  </si>
  <si>
    <t>Koleno kanalizační PVC 200x45°</t>
  </si>
  <si>
    <t>721105116</t>
  </si>
  <si>
    <t>Odbočka kanalizační PVC 150/125 45°</t>
  </si>
  <si>
    <t>721105119</t>
  </si>
  <si>
    <t>Redukce kanalizační PVC 200/150</t>
  </si>
  <si>
    <t>Přesun hmot pro venkovní kanalizaci</t>
  </si>
  <si>
    <t>Vnější splašková kanalizace</t>
  </si>
  <si>
    <t>721208085</t>
  </si>
  <si>
    <t>Revizní šachta Šs2 průběžná PVC DN 1000 poklop litinový, plynotěsný s betonovým prstencem do 25 t - kónus,celk. hloubka šachty - 1,50 m / 2 vývody - 200/200/116°(PVC SN12/PVC SN12) - D+M</t>
  </si>
  <si>
    <t>721207083</t>
  </si>
  <si>
    <t>Revizní šachta Šsp3 spádišťová, průběžná PVC DN 600 poklop litinový, plynotěsný s betonovým prstencem do 25 t - kónus,celk. hloubka šachty - 4,0 m / 2,0 m / 2 vývody - 200/200/200 180°(PVC SN12/PVC SN12) - D+M</t>
  </si>
  <si>
    <t>721104013.1</t>
  </si>
  <si>
    <t>721104014</t>
  </si>
  <si>
    <t>Zrušení PVC kanalizace DN 200</t>
  </si>
  <si>
    <t>721104015</t>
  </si>
  <si>
    <t>Zaslepení a začištění otvoru  v šachtě Š5</t>
  </si>
  <si>
    <t>721104016</t>
  </si>
  <si>
    <t>Výměna betonové šachty DN1000 Š5 h=2,3m</t>
  </si>
  <si>
    <t>721104017</t>
  </si>
  <si>
    <t>Převádění a čerpání kanalizace 1 týden + vak na koncích</t>
  </si>
  <si>
    <t>D.1.4.2 - Vzduchotechnika a chlazení</t>
  </si>
  <si>
    <t xml:space="preserve">    721 - Zař.č. 2 - Lůžková část</t>
  </si>
  <si>
    <t xml:space="preserve">    722 - Zař.č.4 - Chlazení lůžkové části</t>
  </si>
  <si>
    <t xml:space="preserve">    723 - Společné položky:</t>
  </si>
  <si>
    <t>Zař.č. 2 - Lůžková část</t>
  </si>
  <si>
    <t>K035</t>
  </si>
  <si>
    <t xml:space="preserve">Sestavná rekuperační jednotka, venkovní - hygienické provedení, antibakteriální povrch vnitřních stěn, konfigurace nad sebou, tloušťka panelu opláštění 40mm - provedení vnější/vnitřní - poplast./pozink, Qpř=6.800m3/h (pex=1100Pa), Qod=6.800m3/h (pex=400Pa), složení: deskový rekuperátor s by-pass klapkou, ventilátory s volným oběžným kolem (přívodní 5,25kW/400V, odvodní 3,65kW/400V, EC motory), filtry vzduchu (přívod: ISO ePM10 65%, odvod: ISO ePM1 80% + HEPA H13), tlumiče hluku, uzavíratelné klapky a pružné manžety, protidešťový AL kryt výtlaku. Hmotnost 2480Kg. Návrh splňuje ErP 2018
</t>
  </si>
  <si>
    <t>318223620</t>
  </si>
  <si>
    <t>K036</t>
  </si>
  <si>
    <t xml:space="preserve">Přívodní komora, vnitřní- hygienické provedení, antibakteriální povrch vnitřních stěn, tloušťka panelu opláštění 40mm - provedení vnější/vnitřní - pozink./pozink, Qpř=6.800m3/h (tlak. ztráta p=211Pa), složení: vodní ohřívač + samostatný vstup pro protimrazovou kapiláru, vodní chladič s eliminátorem kapek a pružné manžety. Hmotnost 281Kg. Návrh splňuje ErP 2018 
</t>
  </si>
  <si>
    <t>-1553574444</t>
  </si>
  <si>
    <t>K037</t>
  </si>
  <si>
    <t>Kondenzační jednotka, chladivo R410a, Pchl=33,6kW, Pel=15,27kW/400V</t>
  </si>
  <si>
    <t>838500758</t>
  </si>
  <si>
    <t>K038</t>
  </si>
  <si>
    <t>Řídící box (0-10V)</t>
  </si>
  <si>
    <t>1056783946</t>
  </si>
  <si>
    <t>K039</t>
  </si>
  <si>
    <t>El.expanzní ventil</t>
  </si>
  <si>
    <t>-188919951</t>
  </si>
  <si>
    <t>K040</t>
  </si>
  <si>
    <t>Kabelový ovladač</t>
  </si>
  <si>
    <t>549393597</t>
  </si>
  <si>
    <t>K041</t>
  </si>
  <si>
    <t>Předizolované Cu potrubí vč. komunikačního kabelu</t>
  </si>
  <si>
    <t>bm</t>
  </si>
  <si>
    <t>-613426857</t>
  </si>
  <si>
    <t>K043</t>
  </si>
  <si>
    <t>Požární klapka Ø100, odolnost 60min ovládání servopohonem 230V s pružinou vč. termoelektrického čidla 72°C</t>
  </si>
  <si>
    <t>-316608890</t>
  </si>
  <si>
    <t>K045</t>
  </si>
  <si>
    <t>Regulátor průtoku CAV 500x200, Qnom=2000m3/h, ruční nastavení</t>
  </si>
  <si>
    <t>235333042</t>
  </si>
  <si>
    <t>K046</t>
  </si>
  <si>
    <t>Regulátor průtoku CAV 400x200, Qnom=1200m3/h, ruční nastavení</t>
  </si>
  <si>
    <t>164593054</t>
  </si>
  <si>
    <t>K047</t>
  </si>
  <si>
    <t>Regulátor průtoku CAV 300x200, Qnom=800m3/h, ruční nastavení</t>
  </si>
  <si>
    <t>1492305761</t>
  </si>
  <si>
    <t>K048</t>
  </si>
  <si>
    <t>Regulátor průtoku CAV vsuvný Ø250 ruční nastavení, rozsah 450-800m3/h</t>
  </si>
  <si>
    <t>1982261412</t>
  </si>
  <si>
    <t>K049</t>
  </si>
  <si>
    <t>Ohebný tlumič hluku Ø250 - 1000</t>
  </si>
  <si>
    <t>482546475</t>
  </si>
  <si>
    <t>K050</t>
  </si>
  <si>
    <t>Regulátor průtoku CAV vsuvný Ø200 ruční nastavení, rozsah 300-500m3/h</t>
  </si>
  <si>
    <t>-2144097614</t>
  </si>
  <si>
    <t>K051</t>
  </si>
  <si>
    <t>Ohebný tlumič hluku Ø200 - 1000</t>
  </si>
  <si>
    <t>1883726745</t>
  </si>
  <si>
    <t>K052</t>
  </si>
  <si>
    <t>Regulátor průtoku CAV vsuvný Ø160 ruční nastavení, rozsah 180-300m3/h</t>
  </si>
  <si>
    <t>-387035784</t>
  </si>
  <si>
    <t>K053</t>
  </si>
  <si>
    <t>Ohebný tlumič hluku Ø160 - 1000</t>
  </si>
  <si>
    <t>1322831568</t>
  </si>
  <si>
    <t>K054</t>
  </si>
  <si>
    <t>Regulátor průtoku CAV vsuvný Ø125 ruční nastavení, rozsah 50-100m3/h</t>
  </si>
  <si>
    <t>2082911653</t>
  </si>
  <si>
    <t>K055</t>
  </si>
  <si>
    <t>Ohebný tlumič hluku Ø125 - 1000</t>
  </si>
  <si>
    <t>1914465418</t>
  </si>
  <si>
    <t>K056</t>
  </si>
  <si>
    <t>Regulátor průtoku CAV vsuvný Ø100 ruční nastavení, rozsah 50-100m3/h</t>
  </si>
  <si>
    <t>1160433544</t>
  </si>
  <si>
    <t>K057</t>
  </si>
  <si>
    <t>Ohebný tlumič hluku Ø100 - 1000</t>
  </si>
  <si>
    <t>-1652082264</t>
  </si>
  <si>
    <t>K059</t>
  </si>
  <si>
    <t xml:space="preserve">Kulisový tlumič hluku 100x200 - 2000 hyg. provedení </t>
  </si>
  <si>
    <t>-1238866765</t>
  </si>
  <si>
    <t>K060</t>
  </si>
  <si>
    <t xml:space="preserve">Buňkový tlumič hluku 200x500 - 2000 hyg. provedení </t>
  </si>
  <si>
    <t>1034948842</t>
  </si>
  <si>
    <t>K061</t>
  </si>
  <si>
    <t xml:space="preserve">Buňkový tlumič hluku 200x400 - 2000 hyg. provedení </t>
  </si>
  <si>
    <t>-600436396</t>
  </si>
  <si>
    <t>K062</t>
  </si>
  <si>
    <t>Filtrační nástavec přívodní 550x550 s čelní deskou (36 směrovatelných trysek), připojovací rozměr pr.200 - boční hrdlo, 3.stupeň filtrace HEPA H13, Qv=300-400m3/h, počáteční tlaková ztráta 150Pa, vč. těsné regulační klapky ovládané uvnitř nástavce a měříc</t>
  </si>
  <si>
    <t>1321688136</t>
  </si>
  <si>
    <t>K063</t>
  </si>
  <si>
    <t>Filtrační nástavec přívodní 305x305 s čelní deskou (16 směrovatelných trysek), připojovací rozměr pr.125 - boční hrdlo, 3.stupeň filtrace HEPA H13, Qv=200m3/h, počáteční tlaková ztráta 150Pa, vč. těsné regulační klapky ovládané uvnitř nástavce a měřících</t>
  </si>
  <si>
    <t>-823581721</t>
  </si>
  <si>
    <t>K064</t>
  </si>
  <si>
    <t>Přívodní štěrbinová vyúsť, 4-štěrbiny, 800x150, vč.připojovacího boxu, hrdlo pr.160, nastavení směru proudění vzduchu, Q=200m3/h</t>
  </si>
  <si>
    <t>27432216</t>
  </si>
  <si>
    <t>K065</t>
  </si>
  <si>
    <t>Přívodní anemostat 400x400 s čelní deskou (vířívá vyúsť, 16 nastavitelných lamel), připojovací rozměr Ø160 - boční hrdlo, Q=250m3/h, vč. připojovacího boxu a regulační klapky</t>
  </si>
  <si>
    <t>-125961460</t>
  </si>
  <si>
    <t>K066</t>
  </si>
  <si>
    <t>Odtahový anemostat 600x600 s čelní deskou (vířívá vyúsť, 24 nastavitelných lamel), připojovací rozměr Ø200 - boční hrdlo, Q=340m3/h, vč. připojovacího boxu a regulační klapky</t>
  </si>
  <si>
    <t>1075342002</t>
  </si>
  <si>
    <t>K067</t>
  </si>
  <si>
    <t>Odtahový anemostat 400x400 s čelní deskou (vířívá vyúsť, 16 nastavitelných lamel), připojovací rozměr Ø160 - boční hrdlo, Q=250m3/h, vč. připojovacího boxu a regulační klapky</t>
  </si>
  <si>
    <t>-326187536</t>
  </si>
  <si>
    <t>K068</t>
  </si>
  <si>
    <t>Talířový ventil 160 vč. montážního rámečku</t>
  </si>
  <si>
    <t>-1981820887</t>
  </si>
  <si>
    <t>K069</t>
  </si>
  <si>
    <t>Talířový ventil 125 vč. montážního rámečku</t>
  </si>
  <si>
    <t>1069881778</t>
  </si>
  <si>
    <t>K070</t>
  </si>
  <si>
    <t>Talířový ventil 100 vč. montážního rámečku</t>
  </si>
  <si>
    <t>731587194</t>
  </si>
  <si>
    <t>K071</t>
  </si>
  <si>
    <t>Flexo hadice zvukově izolovaná Ø 200</t>
  </si>
  <si>
    <t>-1537847629</t>
  </si>
  <si>
    <t>K072</t>
  </si>
  <si>
    <t>Flexo hadice zvukově izolovaná Ø 160</t>
  </si>
  <si>
    <t>1535895256</t>
  </si>
  <si>
    <t>K073</t>
  </si>
  <si>
    <t>Flexo hadice zvukově izolovaná Ø 125</t>
  </si>
  <si>
    <t>1719293993</t>
  </si>
  <si>
    <t>K074</t>
  </si>
  <si>
    <t>Flexo hadice zvukově izolovaná Ø 100</t>
  </si>
  <si>
    <t>-1621305600</t>
  </si>
  <si>
    <t>K075</t>
  </si>
  <si>
    <t>Kruhové potrubí sk.I SPIRO, pozink., vč.objímek a vnitřních spojek, gumové těsnění - třída těsnosti C
Ø250/30% tvarovek</t>
  </si>
  <si>
    <t>-2083291039</t>
  </si>
  <si>
    <t>K076</t>
  </si>
  <si>
    <t>Kruhové potrubí sk.I SPIRO, pozink., vč.objímek a vnitřních spojek, gumové těsnění - třída těsnosti C
Ø200/30% tvarovek</t>
  </si>
  <si>
    <t>-861801690</t>
  </si>
  <si>
    <t>K077</t>
  </si>
  <si>
    <t>Kruhové potrubí sk.I SPIRO, pozink., vč.objímek a vnitřních spojek, gumové těsnění - třída těsnosti C
Ø160/30% tvarovek</t>
  </si>
  <si>
    <t>1347918291</t>
  </si>
  <si>
    <t>K078</t>
  </si>
  <si>
    <t>Kruhové potrubí sk.I SPIRO, pozink., vč.objímek a vnitřních spojek, gumové těsnění - třída těsnosti C
Ø125/30% tvarovek</t>
  </si>
  <si>
    <t>1728221623</t>
  </si>
  <si>
    <t>K079</t>
  </si>
  <si>
    <t>Kruhové potrubí sk.I SPIRO, pozink., vč.objímek a vnitřních spojek, gumové těsnění - třída těsnosti C
Ø100/30% tvarovek</t>
  </si>
  <si>
    <t>-1009607603</t>
  </si>
  <si>
    <t>K080</t>
  </si>
  <si>
    <t>Čtyřhranné potrubí sk.I, pozink., spojování na příruby - celotmelené - třída těsnosti C
Trouby</t>
  </si>
  <si>
    <t>1188716949</t>
  </si>
  <si>
    <t>K081</t>
  </si>
  <si>
    <t>Čtyřhranné potrubí sk.I, pozink., spojování na příruby - celotmelené - třída těsnosti C
Tvarovky</t>
  </si>
  <si>
    <t>-1676950398</t>
  </si>
  <si>
    <t>K082</t>
  </si>
  <si>
    <t>Tepelná izolace s= 40mm, minerální vata s AL polepem</t>
  </si>
  <si>
    <t>-525958421</t>
  </si>
  <si>
    <t>K083</t>
  </si>
  <si>
    <t>Tepelná izolace s= 60mm, minerální vata s AL polepem</t>
  </si>
  <si>
    <t>1185150318</t>
  </si>
  <si>
    <t>K084</t>
  </si>
  <si>
    <t>Tepelná izolace s= 80mm, minerální vata s pozink oplechováním</t>
  </si>
  <si>
    <t>169942748</t>
  </si>
  <si>
    <t>Zař.č.4 - Chlazení lůžkové části</t>
  </si>
  <si>
    <t>K087</t>
  </si>
  <si>
    <t>Kondenzační jednotka, VRF mulitsplit - inverter, chladivo R410a, Pchl=33,6kW, Pel=15,27kW/400V, hmotnost 155kg Akustický výkon: 78dB(A)</t>
  </si>
  <si>
    <t>1765425546</t>
  </si>
  <si>
    <t>K088</t>
  </si>
  <si>
    <t>Nástěnná jednotka, VRF mulitsplit, chladivo R410a, Pchl=1,6kW, Pel=30W/230V Akustický tlak(1m): 30/29/28 dB(A)</t>
  </si>
  <si>
    <t>1375642452</t>
  </si>
  <si>
    <t>K089</t>
  </si>
  <si>
    <t>Nástěnná jednotka, VRF mulitsplit, chladivo R410a, Pchl=2,2kW, Pel=30W/230V Akustický tlak(1m): 32/30/28 dB(A)</t>
  </si>
  <si>
    <t>1015664324</t>
  </si>
  <si>
    <t>K090</t>
  </si>
  <si>
    <t>Kazetová jednotka, VRF mulitsplit, chladivo R410a, Pchl=2,2kW, Pel=30W/230V Akustický tlak(1m): 38/32/27 dB(A)</t>
  </si>
  <si>
    <t>597417046</t>
  </si>
  <si>
    <t>K091</t>
  </si>
  <si>
    <t>Čelní panel 4 cest.kazetové jednotky 570x570</t>
  </si>
  <si>
    <t>-1466125844</t>
  </si>
  <si>
    <t>K092</t>
  </si>
  <si>
    <t>Vestavný modul UV lampy pro aktivní filtrování vzduchu</t>
  </si>
  <si>
    <t>-2137649160</t>
  </si>
  <si>
    <t>K093</t>
  </si>
  <si>
    <t>Zprovoznění systému, tlaková zkouška, doplnění chladiva</t>
  </si>
  <si>
    <t>503808561</t>
  </si>
  <si>
    <t>K094</t>
  </si>
  <si>
    <t>Chladivo R410a</t>
  </si>
  <si>
    <t>kg</t>
  </si>
  <si>
    <t>-325776</t>
  </si>
  <si>
    <t>K095</t>
  </si>
  <si>
    <t>Kabelový ovladač, zjednodušené ovládání</t>
  </si>
  <si>
    <t>-1420562812</t>
  </si>
  <si>
    <t>K096</t>
  </si>
  <si>
    <t>Cu rozbočka (VRF refnet)</t>
  </si>
  <si>
    <t>1821928833</t>
  </si>
  <si>
    <t>K097</t>
  </si>
  <si>
    <t>Předizolovaná Cu potrubí vč. komunikačního kabelu</t>
  </si>
  <si>
    <t>213691464</t>
  </si>
  <si>
    <t>K098</t>
  </si>
  <si>
    <t>UV ochranné oplechování Cu potrubí venkovní prostředí</t>
  </si>
  <si>
    <t>-1636550635</t>
  </si>
  <si>
    <t>723</t>
  </si>
  <si>
    <t>Společné položky:</t>
  </si>
  <si>
    <t>K100</t>
  </si>
  <si>
    <t>Kontrola celkových množství na jednotce</t>
  </si>
  <si>
    <t>373166998</t>
  </si>
  <si>
    <t>K101</t>
  </si>
  <si>
    <t>Přeregulování vyústek dle hodnot na výkrese</t>
  </si>
  <si>
    <t>-1710297521</t>
  </si>
  <si>
    <t>K102</t>
  </si>
  <si>
    <t>Kontrola podtlaku/přetlaku (lůžka, pracoviště)</t>
  </si>
  <si>
    <t>948263028</t>
  </si>
  <si>
    <t>K104</t>
  </si>
  <si>
    <t>Měření hluku VZT zařízení ve chráněném venkovním prostoru</t>
  </si>
  <si>
    <t>-2100614345</t>
  </si>
  <si>
    <t>K106</t>
  </si>
  <si>
    <t>Montážní materiál</t>
  </si>
  <si>
    <t>Kg</t>
  </si>
  <si>
    <t>-1571344964</t>
  </si>
  <si>
    <t>K107</t>
  </si>
  <si>
    <t>Spojovací a těsnící materiál, silikon</t>
  </si>
  <si>
    <t>-1707528929</t>
  </si>
  <si>
    <t>K110</t>
  </si>
  <si>
    <t>Revizní knihy chladiv</t>
  </si>
  <si>
    <t>564829147</t>
  </si>
  <si>
    <t>100000</t>
  </si>
  <si>
    <t>1410721461</t>
  </si>
  <si>
    <t>D.1.4.3 - Slaboproud</t>
  </si>
  <si>
    <t>1 - Elektrická požární signalizace</t>
  </si>
  <si>
    <t>D0 - Dodávka elektronického systému</t>
  </si>
  <si>
    <t>D1 - Montáž elektronického systému</t>
  </si>
  <si>
    <t>D2 - Dodávka instalačního materiálu</t>
  </si>
  <si>
    <t>D3 - Montáž instalačního materiálu</t>
  </si>
  <si>
    <t>D4 - Ostatní práce</t>
  </si>
  <si>
    <t>D0</t>
  </si>
  <si>
    <t>Dodávka elektronického systému</t>
  </si>
  <si>
    <t>Pol53</t>
  </si>
  <si>
    <t>Vstupní / výstupní modul linkový modul 4vst/4výst</t>
  </si>
  <si>
    <t>84072470</t>
  </si>
  <si>
    <t>Pol55</t>
  </si>
  <si>
    <t>Skříň pro V/V modul na povrch plastová</t>
  </si>
  <si>
    <t>-1675302431</t>
  </si>
  <si>
    <t>Pol57</t>
  </si>
  <si>
    <t>Optický kouřový hlásič s nastavitelným algoritmem vyhodnocení</t>
  </si>
  <si>
    <t>954615832</t>
  </si>
  <si>
    <t>Pol58</t>
  </si>
  <si>
    <t>Patice pro adresné hlásiče</t>
  </si>
  <si>
    <t>-1513259600</t>
  </si>
  <si>
    <t>Pol59</t>
  </si>
  <si>
    <t>Tlačítkový hlásič + červená skříň</t>
  </si>
  <si>
    <t>-1062703963</t>
  </si>
  <si>
    <t>Pol60</t>
  </si>
  <si>
    <t>Siréna vnitřní</t>
  </si>
  <si>
    <t>1749932183</t>
  </si>
  <si>
    <t>Pol61</t>
  </si>
  <si>
    <t>Siréno maják vnitřní</t>
  </si>
  <si>
    <t>-918020939</t>
  </si>
  <si>
    <t>Pol63</t>
  </si>
  <si>
    <t>Náhradní sklíčka</t>
  </si>
  <si>
    <t>-833882706</t>
  </si>
  <si>
    <t>Pol64</t>
  </si>
  <si>
    <t>Testovací sprej pro OK hlásiče</t>
  </si>
  <si>
    <t>-108571830</t>
  </si>
  <si>
    <t>Montáž elektronického systému</t>
  </si>
  <si>
    <t>Pol68</t>
  </si>
  <si>
    <t>Montáž patice hlásiče</t>
  </si>
  <si>
    <t>1766812828</t>
  </si>
  <si>
    <t>Pol69</t>
  </si>
  <si>
    <t>Montáž automatického hlásiče</t>
  </si>
  <si>
    <t>-1635096691</t>
  </si>
  <si>
    <t>Pol70</t>
  </si>
  <si>
    <t>Přezkoušení a uvedení do provozu</t>
  </si>
  <si>
    <t>-1902850850</t>
  </si>
  <si>
    <t>545884883</t>
  </si>
  <si>
    <t>Pol71</t>
  </si>
  <si>
    <t>Montáž tlačítkového hlásiče</t>
  </si>
  <si>
    <t>-327492818</t>
  </si>
  <si>
    <t>Pol72</t>
  </si>
  <si>
    <t>Montáž vnitřní sirény a majáku</t>
  </si>
  <si>
    <t>878178063</t>
  </si>
  <si>
    <t>Pol73</t>
  </si>
  <si>
    <t>1441368908</t>
  </si>
  <si>
    <t>Pol74</t>
  </si>
  <si>
    <t>Měření izolačního odporu úseku smyčky</t>
  </si>
  <si>
    <t>-1077687174</t>
  </si>
  <si>
    <t>Pol75</t>
  </si>
  <si>
    <t>Montáž vstupního/výstupního modulu</t>
  </si>
  <si>
    <t>-1934497433</t>
  </si>
  <si>
    <t>Pol76</t>
  </si>
  <si>
    <t>Programování a oživení systému</t>
  </si>
  <si>
    <t>spr</t>
  </si>
  <si>
    <t>-1642085627</t>
  </si>
  <si>
    <t>Dodávka instalačního materiálu</t>
  </si>
  <si>
    <t>Pol77</t>
  </si>
  <si>
    <t>Elektroinstalační úložní materiál (žlaby, příchytky, trubky ..)</t>
  </si>
  <si>
    <t>-835687585</t>
  </si>
  <si>
    <t>Pol78</t>
  </si>
  <si>
    <t>Příchytka kabelů, ohniodolná</t>
  </si>
  <si>
    <t>-1647635958</t>
  </si>
  <si>
    <t>Pol79</t>
  </si>
  <si>
    <t>Propojení ústředen - úložný materiál s funkčností (do PIO 1.pp))</t>
  </si>
  <si>
    <t>-1585713654</t>
  </si>
  <si>
    <t>Pol80</t>
  </si>
  <si>
    <t>Propojení ústředen - kabel s funkčnosti při požáru (smyčka do PIO 1.pp))</t>
  </si>
  <si>
    <t>531207658</t>
  </si>
  <si>
    <t>Pol81</t>
  </si>
  <si>
    <t>Kabel samoshášivý pro propojení hlásičů B2ca</t>
  </si>
  <si>
    <t>1922468772</t>
  </si>
  <si>
    <t>Pol82</t>
  </si>
  <si>
    <t>Kabel samoshášivý pro OPPO B2ca</t>
  </si>
  <si>
    <t>1156004809</t>
  </si>
  <si>
    <t>Pol83</t>
  </si>
  <si>
    <t>Kabel ohniodolný bezhalogenní pro signalizační a ovládací B2ca</t>
  </si>
  <si>
    <t>180524672</t>
  </si>
  <si>
    <t>Pol85</t>
  </si>
  <si>
    <t>Pomocný materiál ( konektory, hmoždinky, vruty, kotvy...)</t>
  </si>
  <si>
    <t>-617398313</t>
  </si>
  <si>
    <t>Pol87</t>
  </si>
  <si>
    <t>Protipožární utěsňovací materiál</t>
  </si>
  <si>
    <t>-1682468476</t>
  </si>
  <si>
    <t>Montáž instalačního materiálu</t>
  </si>
  <si>
    <t>Pol88</t>
  </si>
  <si>
    <t>Značení trasy vedení</t>
  </si>
  <si>
    <t>-1427307124</t>
  </si>
  <si>
    <t>Pol89</t>
  </si>
  <si>
    <t>Instalace elektroinstalačního úložného materiálu trubky, příchytky)</t>
  </si>
  <si>
    <t>-1681103657</t>
  </si>
  <si>
    <t>Pol90</t>
  </si>
  <si>
    <t>Instalace kabelů</t>
  </si>
  <si>
    <t>-68433198</t>
  </si>
  <si>
    <t>Pol91</t>
  </si>
  <si>
    <t>Průrazy, pomocné stavební práce</t>
  </si>
  <si>
    <t>294743329</t>
  </si>
  <si>
    <t>Pol92</t>
  </si>
  <si>
    <t>Protipožární utěsnění prostupů</t>
  </si>
  <si>
    <t>-1967914510</t>
  </si>
  <si>
    <t>Ostatní práce</t>
  </si>
  <si>
    <t>Pol102</t>
  </si>
  <si>
    <t>Koordinace s ostatními systémy</t>
  </si>
  <si>
    <t>1178974151</t>
  </si>
  <si>
    <t>Pol104</t>
  </si>
  <si>
    <t>Připojení na silnoproud</t>
  </si>
  <si>
    <t>1946720406</t>
  </si>
  <si>
    <t>Pol96</t>
  </si>
  <si>
    <t>Zaškolení obsluhy a správce</t>
  </si>
  <si>
    <t>1751252725</t>
  </si>
  <si>
    <t>Pol97</t>
  </si>
  <si>
    <t>Zkušební provoz</t>
  </si>
  <si>
    <t>2053521152</t>
  </si>
  <si>
    <t>-413282402</t>
  </si>
  <si>
    <t>2 - Evakuační rozhlas</t>
  </si>
  <si>
    <t>D5 - Dodávka elektronického systému</t>
  </si>
  <si>
    <t>D6 - Dodávka kabelových rozvodů</t>
  </si>
  <si>
    <t>D7 - Montáž kabelových rozvodů</t>
  </si>
  <si>
    <t>Pol121</t>
  </si>
  <si>
    <t>Rozšíření centrály části ER</t>
  </si>
  <si>
    <t>1651040444</t>
  </si>
  <si>
    <t>Pol122</t>
  </si>
  <si>
    <t>Programové nastavení systému</t>
  </si>
  <si>
    <t>-645033906</t>
  </si>
  <si>
    <t>Pol124</t>
  </si>
  <si>
    <t>Montáž stropního reproduktoru včetně krytu</t>
  </si>
  <si>
    <t>220619635</t>
  </si>
  <si>
    <t>Pol127</t>
  </si>
  <si>
    <t>Měření srozumitelnosti</t>
  </si>
  <si>
    <t>-787048685</t>
  </si>
  <si>
    <t>Pol128</t>
  </si>
  <si>
    <t>Pomocné práce</t>
  </si>
  <si>
    <t>-214706792</t>
  </si>
  <si>
    <t>Pol129</t>
  </si>
  <si>
    <t>Elektroinstalační úložní materiál s funkčností při požáru (EN 54)</t>
  </si>
  <si>
    <t>-759083304</t>
  </si>
  <si>
    <t>Pol130</t>
  </si>
  <si>
    <t>Kabelová objímka ohnivzdorná vč.ohniodolné kotvy (po 30 cm)</t>
  </si>
  <si>
    <t>1376720802</t>
  </si>
  <si>
    <t>Pol131</t>
  </si>
  <si>
    <t>Trubka pod omítku 23</t>
  </si>
  <si>
    <t>1588646411</t>
  </si>
  <si>
    <t>Pol133</t>
  </si>
  <si>
    <t>Pomocný podružný materiál (příchytky, sádra...)</t>
  </si>
  <si>
    <t>724822088</t>
  </si>
  <si>
    <t>-1848486587</t>
  </si>
  <si>
    <t>Pol134</t>
  </si>
  <si>
    <t>Instalace elektroinstalačního úložného materiálu</t>
  </si>
  <si>
    <t>988354717</t>
  </si>
  <si>
    <t>Pol135</t>
  </si>
  <si>
    <t>Montáž ohniodolné objímky vč.kotvy</t>
  </si>
  <si>
    <t>-1416226369</t>
  </si>
  <si>
    <t>Pol137</t>
  </si>
  <si>
    <t>Průchod zdivem</t>
  </si>
  <si>
    <t>-1056688292</t>
  </si>
  <si>
    <t>Pol138</t>
  </si>
  <si>
    <t>1393732171</t>
  </si>
  <si>
    <t>Pol139</t>
  </si>
  <si>
    <t>Instalace trubky 23 vč. sekání</t>
  </si>
  <si>
    <t>-849342041</t>
  </si>
  <si>
    <t>-751268721</t>
  </si>
  <si>
    <t>-956971451</t>
  </si>
  <si>
    <t>Pol146</t>
  </si>
  <si>
    <t>1802234546</t>
  </si>
  <si>
    <t>1579266680</t>
  </si>
  <si>
    <t>-988151846</t>
  </si>
  <si>
    <t>D5</t>
  </si>
  <si>
    <t>Pol117</t>
  </si>
  <si>
    <t>Simulátor zátěže</t>
  </si>
  <si>
    <t>-948038800</t>
  </si>
  <si>
    <t>Pol118</t>
  </si>
  <si>
    <t>Stropní reproduktor do podhledu</t>
  </si>
  <si>
    <t>-591925783</t>
  </si>
  <si>
    <t>D6</t>
  </si>
  <si>
    <t>Dodávka kabelových rozvodů</t>
  </si>
  <si>
    <t>Pol140</t>
  </si>
  <si>
    <t>Kabel 1x2x1,5 s funkčnosí 45 min (EN 54 ….)</t>
  </si>
  <si>
    <t>-519480383</t>
  </si>
  <si>
    <t>Pol141</t>
  </si>
  <si>
    <t>projení ŘJ do PIO 1pp (smyčka)</t>
  </si>
  <si>
    <t>-1940915658</t>
  </si>
  <si>
    <t>D7</t>
  </si>
  <si>
    <t>Montáž kabelových rozvodů</t>
  </si>
  <si>
    <t>Pol142</t>
  </si>
  <si>
    <t>Montáž kabelu pro rozhlas</t>
  </si>
  <si>
    <t>-243628</t>
  </si>
  <si>
    <t>3 - Strukturovaná kabeláž</t>
  </si>
  <si>
    <t>D1 - Dodávka SK</t>
  </si>
  <si>
    <t>D2 - Dodávka instalačního materiálu T21DI</t>
  </si>
  <si>
    <t>D3 - Dodávka kabelových rozvodů</t>
  </si>
  <si>
    <t>D4 - Montáž elektronického systému</t>
  </si>
  <si>
    <t>D5 - Montáž instalačního materiálu T21MI</t>
  </si>
  <si>
    <t>D6 - Montáž kabelových rozvodů</t>
  </si>
  <si>
    <t>D7 - Ostatní práce</t>
  </si>
  <si>
    <t>Dodávka SK</t>
  </si>
  <si>
    <t>Pol155</t>
  </si>
  <si>
    <t>Patch panel UTP, 24 port, cat.6 s vyvaz.lištou</t>
  </si>
  <si>
    <t>Pol156</t>
  </si>
  <si>
    <t>Patch panel UTP, 50 pozic cat.3 pro telefony s lištou</t>
  </si>
  <si>
    <t>Pol157</t>
  </si>
  <si>
    <t>Zásuvka dvojitá cat.6 s rámečkem, stejné jako EI, hygien. prostory</t>
  </si>
  <si>
    <t>Pol158</t>
  </si>
  <si>
    <t>Zásuvka do rampy dvojitá cat 6 s rámečkem, stejné jako EI, hygien. prostory</t>
  </si>
  <si>
    <t>Pol159</t>
  </si>
  <si>
    <t>Zásuvka dvojitá cat.6 s rámečkem, pro WIFI, hygien. prostory</t>
  </si>
  <si>
    <t>Pol160</t>
  </si>
  <si>
    <t>Podkladová krabice po datové zásuvky do stěny</t>
  </si>
  <si>
    <t>Pol161</t>
  </si>
  <si>
    <t>Podkladová krabice po datové zásuvky do rampy</t>
  </si>
  <si>
    <t>Pol162</t>
  </si>
  <si>
    <t>Patch cord cat.6 UTP 1m</t>
  </si>
  <si>
    <t>Pol163</t>
  </si>
  <si>
    <t>Patch cord cat.6 UTP 3m</t>
  </si>
  <si>
    <t>Pol164</t>
  </si>
  <si>
    <t>Patch cord telefonní 1m</t>
  </si>
  <si>
    <t>Pol165</t>
  </si>
  <si>
    <t>Patch cord telefonní 3m</t>
  </si>
  <si>
    <t>Pol166</t>
  </si>
  <si>
    <t>Popisné štítky</t>
  </si>
  <si>
    <t>Pol167</t>
  </si>
  <si>
    <t>Montážní sada komplet</t>
  </si>
  <si>
    <t>Pol168</t>
  </si>
  <si>
    <t>Vyvazovací háčky 50/50</t>
  </si>
  <si>
    <t>Pol169</t>
  </si>
  <si>
    <t>Uzemění rozvaděče</t>
  </si>
  <si>
    <t>Pol170</t>
  </si>
  <si>
    <t>Optická vana 24 LS konektory</t>
  </si>
  <si>
    <t>Pol171</t>
  </si>
  <si>
    <t>Záslepka optické vany LC</t>
  </si>
  <si>
    <t>bal</t>
  </si>
  <si>
    <t>Pol172</t>
  </si>
  <si>
    <t>Kazeta ochrany sváru</t>
  </si>
  <si>
    <t>Pol173</t>
  </si>
  <si>
    <t>LC spojky SM</t>
  </si>
  <si>
    <t>Pol174</t>
  </si>
  <si>
    <t>Ochrana svaru</t>
  </si>
  <si>
    <t>Pol175</t>
  </si>
  <si>
    <t>Pigtail LC 9/125 1m</t>
  </si>
  <si>
    <t>Pol176</t>
  </si>
  <si>
    <t>Spojovací materiál</t>
  </si>
  <si>
    <t>Pol178</t>
  </si>
  <si>
    <t>Dveřní tablo IP (v NT používané 2N VERSO), venkovní</t>
  </si>
  <si>
    <t>Pol179</t>
  </si>
  <si>
    <t>Ochrana proti přepětí</t>
  </si>
  <si>
    <t>Pol180</t>
  </si>
  <si>
    <t>Přídavné relé - spinač</t>
  </si>
  <si>
    <t>Pol181</t>
  </si>
  <si>
    <t>Zdroj 12V/15W0A v plech. krytu</t>
  </si>
  <si>
    <t>Pol182</t>
  </si>
  <si>
    <t>Podružný pomocný materiál (konektory, svorkovnice...)</t>
  </si>
  <si>
    <t>Dodávka instalačního materiálu T21DI</t>
  </si>
  <si>
    <t>Pol183</t>
  </si>
  <si>
    <t>Úložný systém páteřní (např.žlaby kompet min. 60x150) i pro CCTV, STA</t>
  </si>
  <si>
    <t>Pol184</t>
  </si>
  <si>
    <t>Stropní držák kabelového svazku (po 30 cm)</t>
  </si>
  <si>
    <t>Pol185</t>
  </si>
  <si>
    <t>Upevňovací systém hmoždinka/vrut</t>
  </si>
  <si>
    <t>Pol186</t>
  </si>
  <si>
    <t>Úložný systém do stěn - trubky 36mm</t>
  </si>
  <si>
    <t>Pol187</t>
  </si>
  <si>
    <t>Úložný systém do stěn -trubky 20mm</t>
  </si>
  <si>
    <t>Pol188</t>
  </si>
  <si>
    <t>Vodič černý protahovací CY 1</t>
  </si>
  <si>
    <t>Pol189</t>
  </si>
  <si>
    <t>Krabice univerzální pod zásuvku 68mm</t>
  </si>
  <si>
    <t>Pol190</t>
  </si>
  <si>
    <t>Krabice do rampy</t>
  </si>
  <si>
    <t>Pol191</t>
  </si>
  <si>
    <t>Krabice univerzální protahovací 125mm</t>
  </si>
  <si>
    <t>Pol193</t>
  </si>
  <si>
    <t>Protipožární tmel typ dle prostupu</t>
  </si>
  <si>
    <t>Pol195</t>
  </si>
  <si>
    <t>Drobný pomocný materiál (hmoždinky, sádra...)</t>
  </si>
  <si>
    <t>Pol196</t>
  </si>
  <si>
    <t>Úložný systém - propojení do serverovny PIO 8.NP</t>
  </si>
  <si>
    <t>Pol197</t>
  </si>
  <si>
    <t>Kabel cat.6 UTP LSOH B2ca</t>
  </si>
  <si>
    <t>Pol198</t>
  </si>
  <si>
    <t>Uzemňovací kabel Cu25mm2 zž</t>
  </si>
  <si>
    <t>Pol199</t>
  </si>
  <si>
    <t>Optický kabel, 16 vláken SM G.657A, DROP FTTx, 7A01, 3,7mm, Fca, J/A-N(ZN)H16E9/125G.657A</t>
  </si>
  <si>
    <t>Pol200</t>
  </si>
  <si>
    <t>Kabel napájení komunikátoru Cu 2x1 např. JYTY</t>
  </si>
  <si>
    <t>Pol203</t>
  </si>
  <si>
    <t>Montáž path panelu kat 6, UTP</t>
  </si>
  <si>
    <t>Pol204</t>
  </si>
  <si>
    <t>Montáž path panelu cat.3 telefonního</t>
  </si>
  <si>
    <t>Pol205</t>
  </si>
  <si>
    <t>Ukončení kabelů na patch panelu cat.3</t>
  </si>
  <si>
    <t>Pol206</t>
  </si>
  <si>
    <t>Montáž zásuvek kat.6 UTP</t>
  </si>
  <si>
    <t>Pol207</t>
  </si>
  <si>
    <t>Ukončení kabelů na zásuvkách a patch panelu</t>
  </si>
  <si>
    <t>Pol208</t>
  </si>
  <si>
    <t>Montáž patch kabelů</t>
  </si>
  <si>
    <t>Pol209</t>
  </si>
  <si>
    <t>Montáž odkládací poličky do rozvaděče</t>
  </si>
  <si>
    <t>Pol210</t>
  </si>
  <si>
    <t>Měření SK vč. tisku protokolu</t>
  </si>
  <si>
    <t>Pol211</t>
  </si>
  <si>
    <t>Montáž komunikátoru</t>
  </si>
  <si>
    <t>Pol212</t>
  </si>
  <si>
    <t>Připojení komunikátoru koordinace s ovládáním dveří</t>
  </si>
  <si>
    <t>Pol213</t>
  </si>
  <si>
    <t>Svar optického vlákna</t>
  </si>
  <si>
    <t>Pol214</t>
  </si>
  <si>
    <t>Montáž optického vlákna</t>
  </si>
  <si>
    <t>Pol215</t>
  </si>
  <si>
    <t>Montáž kazety sváru</t>
  </si>
  <si>
    <t>Pol216</t>
  </si>
  <si>
    <t>Měření OK vč. tisku protokolu</t>
  </si>
  <si>
    <t>Montáž instalačního materiálu T21MI</t>
  </si>
  <si>
    <t>226</t>
  </si>
  <si>
    <t>Pol218</t>
  </si>
  <si>
    <t>Montáž úložného systému</t>
  </si>
  <si>
    <t>228</t>
  </si>
  <si>
    <t>Pol219</t>
  </si>
  <si>
    <t>Montáž upevňovacích držáků</t>
  </si>
  <si>
    <t>230</t>
  </si>
  <si>
    <t>Pol220</t>
  </si>
  <si>
    <t>Uložení trubek rozvodů (řezání,sádrování, ..)</t>
  </si>
  <si>
    <t>232</t>
  </si>
  <si>
    <t>Pol221</t>
  </si>
  <si>
    <t>Zatažení vodiče CY do trubek</t>
  </si>
  <si>
    <t>234</t>
  </si>
  <si>
    <t>Pol222</t>
  </si>
  <si>
    <t>Krabice univerzální pod zásuvku stěna nebo rampa</t>
  </si>
  <si>
    <t>236</t>
  </si>
  <si>
    <t>Pol223</t>
  </si>
  <si>
    <t>Montáž krabice 125mm</t>
  </si>
  <si>
    <t>238</t>
  </si>
  <si>
    <t>Pol224</t>
  </si>
  <si>
    <t>Montáž krabice 250mm</t>
  </si>
  <si>
    <t>240</t>
  </si>
  <si>
    <t>Pol225</t>
  </si>
  <si>
    <t>Průchod zdivem do 30cm</t>
  </si>
  <si>
    <t>242</t>
  </si>
  <si>
    <t>Pol227</t>
  </si>
  <si>
    <t>Protipožární utěsnění prostupů vč. certifikátů</t>
  </si>
  <si>
    <t>sad</t>
  </si>
  <si>
    <t>244</t>
  </si>
  <si>
    <t>Pol228</t>
  </si>
  <si>
    <t>246</t>
  </si>
  <si>
    <t>Pol229</t>
  </si>
  <si>
    <t>Instalace kabelu cat.6</t>
  </si>
  <si>
    <t>252</t>
  </si>
  <si>
    <t>Pol230</t>
  </si>
  <si>
    <t>Instalace optického kabelu do serverovny PIO 8.NP</t>
  </si>
  <si>
    <t>254</t>
  </si>
  <si>
    <t>Pol231</t>
  </si>
  <si>
    <t>Instalace napájecího kabelu ke komunikátoru</t>
  </si>
  <si>
    <t>258</t>
  </si>
  <si>
    <t>Pol95</t>
  </si>
  <si>
    <t>Integrace do stávajícího systému</t>
  </si>
  <si>
    <t>274</t>
  </si>
  <si>
    <t>Pol233</t>
  </si>
  <si>
    <t>Koordinace činností při realizaci, návaznost na systémy</t>
  </si>
  <si>
    <t>276</t>
  </si>
  <si>
    <t>67575315</t>
  </si>
  <si>
    <t>4 - Kamerový systém</t>
  </si>
  <si>
    <t>Pol239</t>
  </si>
  <si>
    <t>Vnitřní kamera</t>
  </si>
  <si>
    <t>Pol240</t>
  </si>
  <si>
    <t>Venkovní kamera</t>
  </si>
  <si>
    <t>Pol241</t>
  </si>
  <si>
    <t>Patch panel 24 pozic cat 6</t>
  </si>
  <si>
    <t>Pol242</t>
  </si>
  <si>
    <t>Podružný materiál (konektory, svorky..)</t>
  </si>
  <si>
    <t>Pol243</t>
  </si>
  <si>
    <t>Montáž kamery na stěnu či strop</t>
  </si>
  <si>
    <t>Pol244</t>
  </si>
  <si>
    <t>Připojení na silnoproudé rozvody</t>
  </si>
  <si>
    <t>Pol245</t>
  </si>
  <si>
    <t>Montáž rozvaděče,police, napájecí panel, montážní sa</t>
  </si>
  <si>
    <t>Pol246</t>
  </si>
  <si>
    <t>Montáž - patch panel 24 pozic cat 5e</t>
  </si>
  <si>
    <t>Pol247</t>
  </si>
  <si>
    <t>Pol248</t>
  </si>
  <si>
    <t>Pol249</t>
  </si>
  <si>
    <t>Úložný systém páteřní (např.úchyty,žlaby..) (společný s SK)</t>
  </si>
  <si>
    <t>Pol250</t>
  </si>
  <si>
    <t>Úložný systém do stěn např. trubky (např. FXP 25)</t>
  </si>
  <si>
    <t>Pol251</t>
  </si>
  <si>
    <t>Pol252</t>
  </si>
  <si>
    <t>Krabice univerzální 68mm</t>
  </si>
  <si>
    <t>Pol254</t>
  </si>
  <si>
    <t>Pol259</t>
  </si>
  <si>
    <t>Montáž úložného systému páteřní (v systému SK)</t>
  </si>
  <si>
    <t>Pol256</t>
  </si>
  <si>
    <t>Pol257</t>
  </si>
  <si>
    <t>Pol258</t>
  </si>
  <si>
    <t>-57245647</t>
  </si>
  <si>
    <t>5 - Elektronická kontrola vstupu</t>
  </si>
  <si>
    <t>D1 - Dodávka elektronického systému</t>
  </si>
  <si>
    <t>D2 - Montáž elektronického systému</t>
  </si>
  <si>
    <t>D3 - Dodávka instalačního materiálu</t>
  </si>
  <si>
    <t>D4 - Montáž  instalačního materiálu</t>
  </si>
  <si>
    <t>D5 - Dodávka kabelových rozvodů</t>
  </si>
  <si>
    <t>Pol267</t>
  </si>
  <si>
    <t>Podřízený terminál + OKW box</t>
  </si>
  <si>
    <t>Pol268</t>
  </si>
  <si>
    <t>Čtečka pro bezkontakní media ,instal.rámeček</t>
  </si>
  <si>
    <t>Pol269</t>
  </si>
  <si>
    <t>Spínaný zdroj (13,8V/4A) v instalační krabici s příslušenstvím</t>
  </si>
  <si>
    <t>Pol274</t>
  </si>
  <si>
    <t>Pol275</t>
  </si>
  <si>
    <t>Montáž řídícího jednotky se zapojením</t>
  </si>
  <si>
    <t>Pol276</t>
  </si>
  <si>
    <t>Montáž čtečky se zapojením</t>
  </si>
  <si>
    <t>Pol277</t>
  </si>
  <si>
    <t>Montáž a zapojení zdroje napájení</t>
  </si>
  <si>
    <t>Pol278</t>
  </si>
  <si>
    <t>Instalace akumulátorů včetně měření kapacity</t>
  </si>
  <si>
    <t>Pol286</t>
  </si>
  <si>
    <t>Programové nastavení systému, oživení HW a SW</t>
  </si>
  <si>
    <t>Pol287</t>
  </si>
  <si>
    <t>Úložný systém páteřní</t>
  </si>
  <si>
    <t>Pol288</t>
  </si>
  <si>
    <t>Trubka ohebná 23</t>
  </si>
  <si>
    <t>Pol289</t>
  </si>
  <si>
    <t>Krabice univerzální KU68/2</t>
  </si>
  <si>
    <t>Pol290</t>
  </si>
  <si>
    <t>Krabice s funkčností při požáru s relé</t>
  </si>
  <si>
    <t>Pol291</t>
  </si>
  <si>
    <t>Vodič černý protahovací</t>
  </si>
  <si>
    <t>Pol293</t>
  </si>
  <si>
    <t>Montáž  instalačního materiálu</t>
  </si>
  <si>
    <t>Pol294</t>
  </si>
  <si>
    <t>Montáž úložný systém páteřní</t>
  </si>
  <si>
    <t>Pol295</t>
  </si>
  <si>
    <t>Montáž trubky ohebné do 25mm pod omítku včetně drážky</t>
  </si>
  <si>
    <t>Pol296</t>
  </si>
  <si>
    <t>Instalace krabice univerzální KU 68 pod omítku</t>
  </si>
  <si>
    <t>Pol297</t>
  </si>
  <si>
    <t>Instalace krabice pro ovládání dveří (ohniodolná +DT + EPS)</t>
  </si>
  <si>
    <t>Pol298</t>
  </si>
  <si>
    <t>Pol299</t>
  </si>
  <si>
    <t>Pol301</t>
  </si>
  <si>
    <t>Pol302</t>
  </si>
  <si>
    <t>Kabel LAM FLEXO TWIN 2x1,5+2x(2x2x0,22)</t>
  </si>
  <si>
    <t>Pol303</t>
  </si>
  <si>
    <t>Kabel napájecí bezhalogen. 3x1Cu k napájení terminálů a zámků</t>
  </si>
  <si>
    <t>Pol304</t>
  </si>
  <si>
    <t>Datový kabel s krouceným párem cat.5e UTP</t>
  </si>
  <si>
    <t>Pol305</t>
  </si>
  <si>
    <t>Montáž kabelu pro napájení</t>
  </si>
  <si>
    <t>Pol306</t>
  </si>
  <si>
    <t>Instalace kabelu kominkační linky pro docházku</t>
  </si>
  <si>
    <t>Pol308</t>
  </si>
  <si>
    <t>1777177594</t>
  </si>
  <si>
    <t>6 - Společná televizní systém</t>
  </si>
  <si>
    <t>D4 - Montáž instalačního materiálu</t>
  </si>
  <si>
    <t>Pol316</t>
  </si>
  <si>
    <t>Nástěnná rozvodná skříň s ventilací, plechová, uzamykatelná</t>
  </si>
  <si>
    <t>Pol317</t>
  </si>
  <si>
    <t>AVANT X PRO digitální programovatelný zesilovač s konverzí, LTE700</t>
  </si>
  <si>
    <t>Pol318</t>
  </si>
  <si>
    <t>Přepěťová ochrana, set 4 ks</t>
  </si>
  <si>
    <t>Pol319</t>
  </si>
  <si>
    <t>Rozbočovač 1/4, 7.7dB</t>
  </si>
  <si>
    <t>Pol320</t>
  </si>
  <si>
    <t>F-konektor</t>
  </si>
  <si>
    <t>Pol321</t>
  </si>
  <si>
    <t>Ukončovací člen</t>
  </si>
  <si>
    <t>Pol322</t>
  </si>
  <si>
    <t>Zásuvka účastnická TV/R, včetně krytu a rámečku zdravotní</t>
  </si>
  <si>
    <t>Pol323</t>
  </si>
  <si>
    <t>Drobný instalační materiál</t>
  </si>
  <si>
    <t>Pol324</t>
  </si>
  <si>
    <t>Montáž anténího systému</t>
  </si>
  <si>
    <t>Pol326</t>
  </si>
  <si>
    <t>Instalace Hlavní stanice</t>
  </si>
  <si>
    <t>Pol327</t>
  </si>
  <si>
    <t>Ukončení F konektoru</t>
  </si>
  <si>
    <t>Pol328</t>
  </si>
  <si>
    <t>Montáž zásuvka účastnická anténní</t>
  </si>
  <si>
    <t>Pol329</t>
  </si>
  <si>
    <t>Zakončení a měření TV signálu na zásuvkách</t>
  </si>
  <si>
    <t>Pol330</t>
  </si>
  <si>
    <t>Úložný systém páteřné (žlaby, rošty. držáky) společně s SK</t>
  </si>
  <si>
    <t>Pol331</t>
  </si>
  <si>
    <t>Elektroinstalační trubka ohebná průměr 20mm</t>
  </si>
  <si>
    <t>Pol332</t>
  </si>
  <si>
    <t>Protahovací vodič CY</t>
  </si>
  <si>
    <t>Pol333</t>
  </si>
  <si>
    <t>Odbočná krabice KU 68-1902</t>
  </si>
  <si>
    <t>Pol336</t>
  </si>
  <si>
    <t>Pol335</t>
  </si>
  <si>
    <t>Pomocný podružný materiál (sádra, svorky, hmoždinky...)</t>
  </si>
  <si>
    <t>Pol337</t>
  </si>
  <si>
    <t>Pol338</t>
  </si>
  <si>
    <t>Montáž trubky ohebné pod omítku (frézování, sádrování..)</t>
  </si>
  <si>
    <t>Pol339</t>
  </si>
  <si>
    <t>Instalace odbočná krabice KU 68-1902</t>
  </si>
  <si>
    <t>Pol340</t>
  </si>
  <si>
    <t>Průchod zdivem do 30mm</t>
  </si>
  <si>
    <t>Pol343</t>
  </si>
  <si>
    <t>Pol342</t>
  </si>
  <si>
    <t>Pol344</t>
  </si>
  <si>
    <t>LSZH B2ca koax. kabel, ClassA++, 6,9mm, bílý, vnitř. vodič 1,05mm Cu, opletení Cu, 500m</t>
  </si>
  <si>
    <t>Pol345</t>
  </si>
  <si>
    <t>Instalace kabelu koaxiálního do žlabu či trubky</t>
  </si>
  <si>
    <t>Pol347</t>
  </si>
  <si>
    <t>-2096953731</t>
  </si>
  <si>
    <t>7 - Sestra + pacient</t>
  </si>
  <si>
    <t>Pol425</t>
  </si>
  <si>
    <t>Hlavní terminál, vč. adaptéru a kabelu k terminálu 2m (Touch screen monitor min. 10,4", hlasitá a diskrétní komunikace, identifikace volajícího včetně jména klienta, možnost zobrazení informací z EPS, poslech radiových stanic na hlavním terminálu, volba IP radiostanic přímo na hlavním terminálu v uživatelském menu. Možnost integrace s bezdrátovým systémem a zobrazení bezdrátových bezpečnostních tlačítek s funkcí hlídání průchodu klientů zakázanou zónou, ve spojení s IP kamerou zobrazení online přenosu od vchodu na oddělení)</t>
  </si>
  <si>
    <t>Pol352</t>
  </si>
  <si>
    <t>Zásuvka terminálu</t>
  </si>
  <si>
    <t>Pol353</t>
  </si>
  <si>
    <t>Datový rozvaděč 19"/15U 600x770x400mm</t>
  </si>
  <si>
    <t>Pol354</t>
  </si>
  <si>
    <t>Napájecí zdroj + lokální server</t>
  </si>
  <si>
    <t>Pol355</t>
  </si>
  <si>
    <t>Rozvodný panel 8x230V 19"/2U</t>
  </si>
  <si>
    <t>Pol356</t>
  </si>
  <si>
    <t>SW licence pro hlavní terminál</t>
  </si>
  <si>
    <t>Pol357</t>
  </si>
  <si>
    <t>SW licence provozu účastníka</t>
  </si>
  <si>
    <t>Pol358</t>
  </si>
  <si>
    <t>SW databáze historie volání</t>
  </si>
  <si>
    <t>Pol359</t>
  </si>
  <si>
    <t>Datový switch 24 porů/19"</t>
  </si>
  <si>
    <t>Pol360</t>
  </si>
  <si>
    <t>Napájecí injektor 24 portů/19"</t>
  </si>
  <si>
    <t>Pol361</t>
  </si>
  <si>
    <t>Svítidlo signalizační LED</t>
  </si>
  <si>
    <t>Pol362</t>
  </si>
  <si>
    <t>Pokojový terminál hovorový</t>
  </si>
  <si>
    <t>Pol363</t>
  </si>
  <si>
    <t>Pokojový terminál hovorový s displejem</t>
  </si>
  <si>
    <t>Pol364</t>
  </si>
  <si>
    <t>Zásuvka pacienta s držákem a reproduktorem</t>
  </si>
  <si>
    <t>Pol365</t>
  </si>
  <si>
    <t>Terminál pacienta s tlačítkem volání ošetřovatelky</t>
  </si>
  <si>
    <t>Pol366</t>
  </si>
  <si>
    <t>Kabel vytrhávací částečně kroucený</t>
  </si>
  <si>
    <t>Pol367</t>
  </si>
  <si>
    <t>Držák kabelu na hrazdu</t>
  </si>
  <si>
    <t>Pol368</t>
  </si>
  <si>
    <t>Táhlo nouzového volání</t>
  </si>
  <si>
    <t>Pol370</t>
  </si>
  <si>
    <t>Táhlo a tlačítko nouzového volání</t>
  </si>
  <si>
    <t>Pol371</t>
  </si>
  <si>
    <t>Patch kabel</t>
  </si>
  <si>
    <t>Pol372</t>
  </si>
  <si>
    <t>Konektor RJ45 cat.5e vč.ochrany a proměření RJ45</t>
  </si>
  <si>
    <t>Pol373</t>
  </si>
  <si>
    <t>Hlavní terminál</t>
  </si>
  <si>
    <t>1909393428</t>
  </si>
  <si>
    <t>Pol374</t>
  </si>
  <si>
    <t>Pol375</t>
  </si>
  <si>
    <t>Datový rozvaděč 19"/22U 600x600mm</t>
  </si>
  <si>
    <t>Pol376</t>
  </si>
  <si>
    <t>Pol377</t>
  </si>
  <si>
    <t>Pol378</t>
  </si>
  <si>
    <t>Datový switch 24 portů/19"</t>
  </si>
  <si>
    <t>Pol379</t>
  </si>
  <si>
    <t>Pol380</t>
  </si>
  <si>
    <t>Pol381</t>
  </si>
  <si>
    <t>Pol382</t>
  </si>
  <si>
    <t>Pol383</t>
  </si>
  <si>
    <t>Pol384</t>
  </si>
  <si>
    <t>-1812687122</t>
  </si>
  <si>
    <t>Pol385</t>
  </si>
  <si>
    <t>Pol386</t>
  </si>
  <si>
    <t>Pol387</t>
  </si>
  <si>
    <t>Pol388</t>
  </si>
  <si>
    <t>Konektor vč.ochrany a proměření RJ45</t>
  </si>
  <si>
    <t>Pol389</t>
  </si>
  <si>
    <t>Kontrola vedení</t>
  </si>
  <si>
    <t>Pol390</t>
  </si>
  <si>
    <t>Instalace a konfigurace systému</t>
  </si>
  <si>
    <t>Pol391</t>
  </si>
  <si>
    <t>Kontrolní provoz, zaškolení</t>
  </si>
  <si>
    <t>Pol392</t>
  </si>
  <si>
    <t>Instalační krabice pod omítku KP 64/2</t>
  </si>
  <si>
    <t>Pol393</t>
  </si>
  <si>
    <t>Instalační krabice pod omítku KP 64/3</t>
  </si>
  <si>
    <t>Pol394</t>
  </si>
  <si>
    <t>Instalační krabice pod omítku 68mm bezhalogen</t>
  </si>
  <si>
    <t>Pol395</t>
  </si>
  <si>
    <t>Trubka pod omítku 32mm</t>
  </si>
  <si>
    <t>Pol396</t>
  </si>
  <si>
    <t>Trubka pod omítku 23mm</t>
  </si>
  <si>
    <t>Pol397</t>
  </si>
  <si>
    <t>Drátěný žlab komplet 60x150</t>
  </si>
  <si>
    <t>Pol398</t>
  </si>
  <si>
    <t>Držák kabelového svazku</t>
  </si>
  <si>
    <t>Pol399</t>
  </si>
  <si>
    <t>Sádra, malta</t>
  </si>
  <si>
    <t>Pol400</t>
  </si>
  <si>
    <t>Ostatní drobný materiál</t>
  </si>
  <si>
    <t>Pol401</t>
  </si>
  <si>
    <t>Instalační krabice pod omítku KP</t>
  </si>
  <si>
    <t>Pol402</t>
  </si>
  <si>
    <t>Instalační krabice pod omítku 68</t>
  </si>
  <si>
    <t>Pol403</t>
  </si>
  <si>
    <t>Pol404</t>
  </si>
  <si>
    <t>Pol405</t>
  </si>
  <si>
    <t>Pol406</t>
  </si>
  <si>
    <t>Pol407</t>
  </si>
  <si>
    <t>Pol408</t>
  </si>
  <si>
    <t>Ostatní instalační materiál</t>
  </si>
  <si>
    <t>Pol409</t>
  </si>
  <si>
    <t>Rýhy ve zdi</t>
  </si>
  <si>
    <t>Pol410</t>
  </si>
  <si>
    <t>Prostupy zdivem</t>
  </si>
  <si>
    <t>Pol411</t>
  </si>
  <si>
    <t>Pol413</t>
  </si>
  <si>
    <t>Datový kabel UTP cat.5e do trubek LSOH</t>
  </si>
  <si>
    <t>Pol414</t>
  </si>
  <si>
    <t>Napájecí kabel 3x1,5</t>
  </si>
  <si>
    <t>Pol415</t>
  </si>
  <si>
    <t>Vodič protahovací</t>
  </si>
  <si>
    <t>Pol416</t>
  </si>
  <si>
    <t>Datový kabel FTP cat 5e</t>
  </si>
  <si>
    <t>Pol417</t>
  </si>
  <si>
    <t>Napájecí kabel</t>
  </si>
  <si>
    <t>Pol418</t>
  </si>
  <si>
    <t>Protahovací kabel</t>
  </si>
  <si>
    <t>Pol419</t>
  </si>
  <si>
    <t>Revize systému</t>
  </si>
  <si>
    <t>Pol421</t>
  </si>
  <si>
    <t>Oživení , uvedení do provozu</t>
  </si>
  <si>
    <t>1443115514</t>
  </si>
  <si>
    <t>D.1.4.4 - Silnoproud</t>
  </si>
  <si>
    <t xml:space="preserve">"Realizační firmy jsou povinny během montáže koordinovat postup prací se stavbou a ostatními profesemi, seznámit se s projektovou dokumentací a včas upozornit na možné nedostatky a zjevné závady  Při zpracování nabídky je nutné vycházet ze všech částí dokumentace (technické zprávy, dispozičních  výkresů výkresů  rozvaděčů , schémat a specifikace materiálu). Povinností dodavatele je překontrolovat specifikaci materiálu a případný chybějící materiál nebo výkony doplnit a ocenit. Součástí ceny musí být veškeré náklady, aby cena byla konečná a zahrnovala celou dodávku a montáž akce. Dodávka akce se předpokládá včetně kompletní montáže, veškerého souvisejícího doplňkového, podružného a montážního materiálu tak, aby celé zařízení bylo funkční a splňovalo všechny předpisy, které se na ně vztahují."   </t>
  </si>
  <si>
    <t>D1 - ROZVADĚČE</t>
  </si>
  <si>
    <t>D2 - EL: PŘÍSTROJE</t>
  </si>
  <si>
    <t xml:space="preserve">D3 - VODIČE </t>
  </si>
  <si>
    <t xml:space="preserve">    D4 - PROVEDENÍ KABELŮ  DLE VYHL 23/2008 /     B2ca,s1,d0)</t>
  </si>
  <si>
    <t>D5 - OSVĚTLENÍ</t>
  </si>
  <si>
    <t xml:space="preserve">    D6 - osvětlovací  tělesa komplet  ,  včetně   dodávky a  montáže ,  barevné  podání  svítidel   -  teple </t>
  </si>
  <si>
    <t>D7 - HROMOSVOD, UZEMNĚNÍ</t>
  </si>
  <si>
    <t>D8 - Mont.materiál  nosný</t>
  </si>
  <si>
    <t>D9 - montážní práce -  VC 21 - M155</t>
  </si>
  <si>
    <t>D10 - Stavební a pomocné  práce</t>
  </si>
  <si>
    <t>D11 - montážní  a inž. činnost</t>
  </si>
  <si>
    <t>ROZVADĚČE</t>
  </si>
  <si>
    <t>Pol507</t>
  </si>
  <si>
    <t>R1 - rozvaděč skříňový sestavený ze tří polí š. 800x2000x600 IP40/20 EI30 DPI včetně soklu , s hlavním jištěním In63A včetně nap cívek , signalizačního bloku , včetně automatického záskokového automatu , přep. Ochrany I+II stupeň 2x , relé napětí se signaliazcí , harijní vyp . signaliazce stavu napájení - signálky viz v.č. E-09</t>
  </si>
  <si>
    <t>Pol508</t>
  </si>
  <si>
    <t>RVZT- rozvaděč skříňový jedno pole š 800x2000x500 IP54/20, hlavní jištění do In125A , včetně přep ochrany a havarij stop tlačítka , přístrojová náplň viz v. č. E11</t>
  </si>
  <si>
    <t>EL: PŘÍSTROJE</t>
  </si>
  <si>
    <t>Pol509</t>
  </si>
  <si>
    <t>Ekvipotenciální přípojnice K12</t>
  </si>
  <si>
    <t>Pol510</t>
  </si>
  <si>
    <t>Podružná ekvipotenciální přípojnice v krabici KT250 včetně přípojnice PA , přípojnice PE</t>
  </si>
  <si>
    <t>Pol511</t>
  </si>
  <si>
    <t>parapetný kanál plastový s prepážkou 150x 70 dvojitý s děl přepážkou demontáž včetnmě demontáže 8s zásuvka 230V , 8 x zásuvka RJ45 dvojitá</t>
  </si>
  <si>
    <t>Pol512</t>
  </si>
  <si>
    <t>Tlačítko nástěnné IP 54 " TOTAL STOP" - vřetně tabulky ( 230V/ 10A/ 1/1)</t>
  </si>
  <si>
    <t>Pol513</t>
  </si>
  <si>
    <t>Tlačítko nástěnné IP 54 " CENTRAL STOP" - vřetně tabulky ( 230V/ 10A/ 1/1)</t>
  </si>
  <si>
    <t>Pol514</t>
  </si>
  <si>
    <t>Zásuvka jednonásobná 230V/16A, pro montáž pod omítku, bílá, krytí IP 20, komplet</t>
  </si>
  <si>
    <t>Pol515</t>
  </si>
  <si>
    <t>Zásuvka dvojnásobná-230V/16A, IP 20 pro montáž pod omítku, komplet</t>
  </si>
  <si>
    <t>Pol516</t>
  </si>
  <si>
    <t>Zásuvka nástěnná IP 44, 230V/16A, komplet</t>
  </si>
  <si>
    <t>Pol517</t>
  </si>
  <si>
    <t>Spínač jednopólový velkoplošný – 230V/10A, pod omítku, bílý, komplet, IP20</t>
  </si>
  <si>
    <t>Pol518</t>
  </si>
  <si>
    <t>Přepínač řazení 6 velkoplošný – 230V/10A, pod omítku, bílý, komplet, IP20</t>
  </si>
  <si>
    <t>Pol519</t>
  </si>
  <si>
    <t>Zásuvka pro vyrovnání potenciálu dvojnásobná pro montáž pod omítku do instalační krabice, komplet</t>
  </si>
  <si>
    <t>Pol520</t>
  </si>
  <si>
    <t>Přepínač řazení 5 velkoplošný – 230V/10A, pod omítku, bílý, komplet, IP20</t>
  </si>
  <si>
    <t>Pol521</t>
  </si>
  <si>
    <t>Přepínač řazení 7 velkoplošný – 230V/10A, pod omítku, bílý, komplet, IP20</t>
  </si>
  <si>
    <t>Pol522</t>
  </si>
  <si>
    <t>Dvojitý přepínač řazení 6 velkoplošný - 230V/10A, pod omítku, bílý</t>
  </si>
  <si>
    <t>Pol523</t>
  </si>
  <si>
    <t>Tlačítkový ovladač pod omítku s orientační doutnavkou-230V/10A, pod omítku, bílý</t>
  </si>
  <si>
    <t>Pol524</t>
  </si>
  <si>
    <t>vypínač 400V/32A IP 54 , nástěnný</t>
  </si>
  <si>
    <t>Pol525</t>
  </si>
  <si>
    <t>Snímač pohybu 180° , 230V / dosah 12m, čas naspavení 3-15 min</t>
  </si>
  <si>
    <t>Pol526</t>
  </si>
  <si>
    <t>Germicidní zářič nástěnný IP 40, Včetně spínacích hodin Germicidní zářič UNIZDRAV s displejem uzavřený nástěnný – bílé provedení Uzavřený nástěnný germicidní zářič s displejem určený na dezinfekci prostorů, vhodný k použití za přítomnosti lidí.</t>
  </si>
  <si>
    <t>Pol527</t>
  </si>
  <si>
    <t>přep ochrana 400V TN-S 25kA včetně el krabice , svorkovnice , napoj zem vedením CY16</t>
  </si>
  <si>
    <t>Pol528</t>
  </si>
  <si>
    <t>přep obchana 230V TN-S 25kA včetně el krabice , svorkovnice , napoj zem vedením CY16</t>
  </si>
  <si>
    <t xml:space="preserve">VODIČE </t>
  </si>
  <si>
    <t>PROVEDENÍ KABELŮ  DLE VYHL 23/2008 /     B2ca,s1,d0)</t>
  </si>
  <si>
    <t>Pol529</t>
  </si>
  <si>
    <t>Kabel CXKH-R (O) 3x1,5 mm2 B2ca,s1,d0</t>
  </si>
  <si>
    <t>Pol530</t>
  </si>
  <si>
    <t>Kabel CXKH-R (J) 3x1,5 mm2 B2ca,s1,d0</t>
  </si>
  <si>
    <t>Pol531</t>
  </si>
  <si>
    <t>Kabel CXKH-R 3x2,5 mm2 B2ca,s1,d0</t>
  </si>
  <si>
    <t>Pol532</t>
  </si>
  <si>
    <t>Kabel CXKH-R (J) 3x4 mm2 B2ca,s1,d0</t>
  </si>
  <si>
    <t>Pol533</t>
  </si>
  <si>
    <t>Kabel CXKH-R (O) 5x1,5 mm2 B2ca,s1,d0</t>
  </si>
  <si>
    <t>Pol534</t>
  </si>
  <si>
    <t>Kabel CXKH-R (J) 5x1,5 mm2 B2ca,s1,d0</t>
  </si>
  <si>
    <t>Pol535</t>
  </si>
  <si>
    <t>Kabel CXKH-R (J) 5x2,5 mm2 B2ca,s1,d0</t>
  </si>
  <si>
    <t>Pol536</t>
  </si>
  <si>
    <t>Kabel CXKH-R (J) 7x1,5 mm2 B2ca,s1,d0</t>
  </si>
  <si>
    <t>Pol537</t>
  </si>
  <si>
    <t>Kabel CXKH-R (J) 5x4 mm2 B2ca,s1,d0</t>
  </si>
  <si>
    <t>Pol538</t>
  </si>
  <si>
    <t>Kabel CXKH-R (J) 5x6 mm2 B2ca,s1,d0</t>
  </si>
  <si>
    <t>Pol539</t>
  </si>
  <si>
    <t>Kabel CXKH-R (J) 5x35 mm2 B2ca,s1,d0</t>
  </si>
  <si>
    <t>Pol540</t>
  </si>
  <si>
    <t>Kabel CXKH-R (J) 5x25 mm2 B2ca,s1,d0</t>
  </si>
  <si>
    <t>Pol541</t>
  </si>
  <si>
    <t>Kabel CXKH-R (J) 5x16 mm2 B2ca,s1,d1</t>
  </si>
  <si>
    <t>Pol542</t>
  </si>
  <si>
    <t>Kabel s funkční schopností při požárui FE60/E60min- NHXH-J 5x1,5 mm2 CXKH-V B2ca,s+,d0</t>
  </si>
  <si>
    <t>Pol543</t>
  </si>
  <si>
    <t>CY6</t>
  </si>
  <si>
    <t>Pol544</t>
  </si>
  <si>
    <t>CY 16</t>
  </si>
  <si>
    <t>Pol545</t>
  </si>
  <si>
    <t>CY 25</t>
  </si>
  <si>
    <t>OSVĚTLENÍ</t>
  </si>
  <si>
    <t xml:space="preserve">osvětlovací  tělesa komplet  ,  včetně   dodávky a  montáže ,  barevné  podání  svítidel   -  teple </t>
  </si>
  <si>
    <t>Pol546</t>
  </si>
  <si>
    <t xml:space="preserve">"B1" LED osvětlovací tělesa vestané do pohledu 600x 600 IP 54 , </t>
  </si>
  <si>
    <t>Pol547</t>
  </si>
  <si>
    <t>"B1N" LED osvětlovací tělesa vestané do pohledu 600x 600 IP 54 , včetně nouz modulu</t>
  </si>
  <si>
    <t>Pol548</t>
  </si>
  <si>
    <t xml:space="preserve">"B2" LED osvětlovací tělesa vestané do podhledu 600x 600 IP40, </t>
  </si>
  <si>
    <t>Pol549</t>
  </si>
  <si>
    <t>"F" LED osvětlovací těleso IP 44 - 4000K P- 28W přisezené nad prac stůl sester</t>
  </si>
  <si>
    <t>Pol550</t>
  </si>
  <si>
    <t>"D" -LED osvětlovací těleso nástěnné venkovní IP 66, 30W, 4000K včetně senzoru pohybu</t>
  </si>
  <si>
    <t>Pol551</t>
  </si>
  <si>
    <t>"L" - Napojení světlené lůžkové rampy v sestavě nepřímé svítidlo , přímé , noční včetně pospojení</t>
  </si>
  <si>
    <t>Pol552</t>
  </si>
  <si>
    <t xml:space="preserve">"D2" LED osvětlovací teleso kruhové do podhledu IP 44 </t>
  </si>
  <si>
    <t>Pol553</t>
  </si>
  <si>
    <t>"N" Nouzové osvětlovací tělesa LED 8W IP 43 , včetně piktogramu</t>
  </si>
  <si>
    <t>Pol554</t>
  </si>
  <si>
    <t>montáž svítidel</t>
  </si>
  <si>
    <t>Pol555</t>
  </si>
  <si>
    <t>D-Venkovní nástěnné osvětl tělso LED - 4000K , IP 66 , 35W , včetně pohyb senzoru</t>
  </si>
  <si>
    <t>HROMOSVOD, UZEMNĚNÍ</t>
  </si>
  <si>
    <t>Pol556</t>
  </si>
  <si>
    <t>AlMgSi 8 mm2</t>
  </si>
  <si>
    <t>Pol557</t>
  </si>
  <si>
    <t>páska FeZn 4x30</t>
  </si>
  <si>
    <t>Pol558</t>
  </si>
  <si>
    <t>podpěra vedení střechu</t>
  </si>
  <si>
    <t>Pol559</t>
  </si>
  <si>
    <t>svorka zkušební SZ</t>
  </si>
  <si>
    <t>Pol560</t>
  </si>
  <si>
    <t>svorka SS</t>
  </si>
  <si>
    <t>Pol561</t>
  </si>
  <si>
    <t>svorka SP</t>
  </si>
  <si>
    <t>Pol562</t>
  </si>
  <si>
    <t>svorka SK</t>
  </si>
  <si>
    <t>Pol563</t>
  </si>
  <si>
    <t>jímací tyč JT 2 m včetně podstavce a uchycení komplet</t>
  </si>
  <si>
    <t>Pol564</t>
  </si>
  <si>
    <t>jímací tyč JT 3 m včetně podstavce a uchycení komplet</t>
  </si>
  <si>
    <t>Pol565</t>
  </si>
  <si>
    <t>podpěra vedení PV01</t>
  </si>
  <si>
    <t>Pol566</t>
  </si>
  <si>
    <t>HUP - svorka zemnící</t>
  </si>
  <si>
    <t>Pol567</t>
  </si>
  <si>
    <t>antikorozní nátěr</t>
  </si>
  <si>
    <t>Pol568</t>
  </si>
  <si>
    <t>Vodotěsná průchodka V4A - 400-600mm</t>
  </si>
  <si>
    <t>Pol569</t>
  </si>
  <si>
    <t>sběrna HOP - CU pasovina 40x10x200</t>
  </si>
  <si>
    <t>Pol570</t>
  </si>
  <si>
    <t>HOP - vyrovnání potenciálu EPS4</t>
  </si>
  <si>
    <t>Pol571</t>
  </si>
  <si>
    <t>pomoc materiál . propoje , šrouby,</t>
  </si>
  <si>
    <t>sada</t>
  </si>
  <si>
    <t>Pol572</t>
  </si>
  <si>
    <t>montáž</t>
  </si>
  <si>
    <t>D8</t>
  </si>
  <si>
    <t>Mont.materiál  nosný</t>
  </si>
  <si>
    <t>Pol573</t>
  </si>
  <si>
    <t>Kabelový žlab 250/100 – vč. víka a příslušenství nosných prvků a tvarovek</t>
  </si>
  <si>
    <t>Pol574</t>
  </si>
  <si>
    <t>Kabelový žlab 125/100 – vč. víka a příslušenství nosných prvků a tvarovek</t>
  </si>
  <si>
    <t>Pol575</t>
  </si>
  <si>
    <t>Kabelový žlab 65/100 – vč. víka a příslušenství a nosných prvků a tvarovek</t>
  </si>
  <si>
    <t>Pol576</t>
  </si>
  <si>
    <t>Trubka pancéřová prům.16 mm</t>
  </si>
  <si>
    <t>Pol577</t>
  </si>
  <si>
    <t>Trubka pancéřová prům. 21 mm</t>
  </si>
  <si>
    <t>Pol578</t>
  </si>
  <si>
    <t>Trubka pancéřová prům. 29 mm</t>
  </si>
  <si>
    <t>Pol579</t>
  </si>
  <si>
    <t>Trubka pancéřová prům. 42 mm</t>
  </si>
  <si>
    <t>Pol580</t>
  </si>
  <si>
    <t>Trubka PVC FXP 32/24,5 –</t>
  </si>
  <si>
    <t>Pol581</t>
  </si>
  <si>
    <t>Trubka MONOFLEX 1420D</t>
  </si>
  <si>
    <t>Pol582</t>
  </si>
  <si>
    <t>Trubka MONOFLEX 1425D</t>
  </si>
  <si>
    <t>Pol583</t>
  </si>
  <si>
    <t>TRUBKA OHEBNÁ - SUPERFLEX 16 750N bezhalogen</t>
  </si>
  <si>
    <t>Pol584</t>
  </si>
  <si>
    <t>TRUBKA OHEBNÁ - SUPERFLEX 20 750N bezhalogen</t>
  </si>
  <si>
    <t>Pol585</t>
  </si>
  <si>
    <t>TRUBKA OHEBNÁ - SUPERFLEX 25 750N bezhalogen</t>
  </si>
  <si>
    <t>Pol586</t>
  </si>
  <si>
    <t>TRUBKA OHEBNÁ - SUPERFLEX 32 750N bezhalogen</t>
  </si>
  <si>
    <t>Pol587</t>
  </si>
  <si>
    <t>TRUBKA OHEBNÁ - SUPERFLEX 40 750N bezhalogen</t>
  </si>
  <si>
    <t>Pol588</t>
  </si>
  <si>
    <t>Trubka FXPM 40</t>
  </si>
  <si>
    <t>Pol589</t>
  </si>
  <si>
    <t>Příchytky 732/20 rozsah 20-22mm E180</t>
  </si>
  <si>
    <t>Pol590</t>
  </si>
  <si>
    <t>Příchytky rozsah 22-24 E180</t>
  </si>
  <si>
    <t>Pol591</t>
  </si>
  <si>
    <t>Příchytky 732/20 rozsah16,5-18 E180</t>
  </si>
  <si>
    <t>Pol592</t>
  </si>
  <si>
    <t>Příchytky pro 8 kabelů do podhledu</t>
  </si>
  <si>
    <t>Pol593</t>
  </si>
  <si>
    <t>Příchytky pro 15 kabelů do podhledu</t>
  </si>
  <si>
    <t>Pol594</t>
  </si>
  <si>
    <t>Příchytky pro 1 kabel do podhledu</t>
  </si>
  <si>
    <t>Pol595</t>
  </si>
  <si>
    <t>příchytka SONAP</t>
  </si>
  <si>
    <t>Pol596</t>
  </si>
  <si>
    <t>Kabelový kanál PROMAT EI 90 - 200x100</t>
  </si>
  <si>
    <t>Pol597</t>
  </si>
  <si>
    <t>el rošt š- 100 mm</t>
  </si>
  <si>
    <t>Pol598</t>
  </si>
  <si>
    <t>Krabice eklektromont se svorkovnicí</t>
  </si>
  <si>
    <t>Pol599</t>
  </si>
  <si>
    <t>Krabice přístrojová pod omítku pro vícenásobné rámečky</t>
  </si>
  <si>
    <t>Pol600</t>
  </si>
  <si>
    <t>Krabice přístrojová pro dvojnásob.přístroj</t>
  </si>
  <si>
    <t>Pol601</t>
  </si>
  <si>
    <t>Krabice odbočná do zdiva d=68mm 1903 s víčkem pod omítku</t>
  </si>
  <si>
    <t>Pol602</t>
  </si>
  <si>
    <t>Krabice odbočná do zdiva d=68mm 1902 s víčkem pod omítku</t>
  </si>
  <si>
    <t>Pol603</t>
  </si>
  <si>
    <t>Krabice odbočná do zdiva d=97 s víčkem pod omítku</t>
  </si>
  <si>
    <t>Pol604</t>
  </si>
  <si>
    <t>El instalační krabice se svork. do 50 mm2 - IP 44</t>
  </si>
  <si>
    <t>Pol605</t>
  </si>
  <si>
    <t>Svorka na potrubí se spojovacím páskem 2 šroub + třmen</t>
  </si>
  <si>
    <t>Pol606</t>
  </si>
  <si>
    <t>Svorka pro připojení kovových konstrukcí</t>
  </si>
  <si>
    <t>Pol607</t>
  </si>
  <si>
    <t>Ekvipotenciálna přípojnice K12</t>
  </si>
  <si>
    <t>Pol608</t>
  </si>
  <si>
    <t>Podružná ekvipotenciálna prípojnica v krabici 200x150 pod om včetně prípojnice PA , prípojnice PE</t>
  </si>
  <si>
    <t>Pol609</t>
  </si>
  <si>
    <t>svorka el montážní Boko do 2,5mm2</t>
  </si>
  <si>
    <t>Pol610</t>
  </si>
  <si>
    <t>kabice KO 68 se svorkou napojení ant podlahy</t>
  </si>
  <si>
    <t>Pol611</t>
  </si>
  <si>
    <t>Svorka na potrub s spoj páskem 2 šroub + třmen</t>
  </si>
  <si>
    <t>210</t>
  </si>
  <si>
    <t>Pol612</t>
  </si>
  <si>
    <t>signálka v plast krabici nástěnná 230V IP 44 bílá</t>
  </si>
  <si>
    <t>212</t>
  </si>
  <si>
    <t>Pol613</t>
  </si>
  <si>
    <t>přep ochrana 400V TN-S svodič bleskov proudu 3+1N P- IV-12,5 kA PI-V včetně el krabice , svorkovnice , napoj zem vedením CY16</t>
  </si>
  <si>
    <t>214</t>
  </si>
  <si>
    <t>Pol614</t>
  </si>
  <si>
    <t>přep obchana 230V TN-S svodič bleskov proudu 1+1N P- IV-12,5kA včetně el krabice , svorkovnice , napoj zem vedením CY16</t>
  </si>
  <si>
    <t>216</t>
  </si>
  <si>
    <t>D9</t>
  </si>
  <si>
    <t>montážní práce -  VC 21 - M155</t>
  </si>
  <si>
    <t>Pol615</t>
  </si>
  <si>
    <t>Ukončení vodičů v rozvaděči – do 3x2,5</t>
  </si>
  <si>
    <t>218</t>
  </si>
  <si>
    <t>Pol616</t>
  </si>
  <si>
    <t>Ukončení vodičů v rozvaděči – do 3x6</t>
  </si>
  <si>
    <t>220</t>
  </si>
  <si>
    <t>Pol617</t>
  </si>
  <si>
    <t>Ukončení vodičů v rozvaděči – do 5x4</t>
  </si>
  <si>
    <t>222</t>
  </si>
  <si>
    <t>Pol618</t>
  </si>
  <si>
    <t>Ukončení vodičů v rozvaděči – do 5x6</t>
  </si>
  <si>
    <t>224</t>
  </si>
  <si>
    <t>Pol619</t>
  </si>
  <si>
    <t>Ukončení vodičů v rozvaděči – do 5x16</t>
  </si>
  <si>
    <t>Pol620</t>
  </si>
  <si>
    <t>Ukončení vodičů v rozvaděči – do 5x25</t>
  </si>
  <si>
    <t>Pol621</t>
  </si>
  <si>
    <t>Ukončení vodičů v rozvaděči – do 5x95</t>
  </si>
  <si>
    <t>Pol622</t>
  </si>
  <si>
    <t>Ukončení vodičů v ucpávce P16</t>
  </si>
  <si>
    <t>Pol623</t>
  </si>
  <si>
    <t>Ukončení vodičů v ucpávce P21</t>
  </si>
  <si>
    <t>Pol624</t>
  </si>
  <si>
    <t>Ukončení vodičů v ucpávce P29</t>
  </si>
  <si>
    <t>Pol625</t>
  </si>
  <si>
    <t>Připojování technologického zařízení - napojení , zkouška funkce oživení</t>
  </si>
  <si>
    <t>Pol626</t>
  </si>
  <si>
    <t>napojení zdroje atomat baterie</t>
  </si>
  <si>
    <t>Pol627</t>
  </si>
  <si>
    <t>napojení el pohonu automatických dveří</t>
  </si>
  <si>
    <t>Pol628</t>
  </si>
  <si>
    <t>napojení el .topného kabelu vyhřívaných vpustí</t>
  </si>
  <si>
    <t>Pol629</t>
  </si>
  <si>
    <t>napojení lékažského vyšetřovacího osvětlovacího tělesa</t>
  </si>
  <si>
    <t>Pol630</t>
  </si>
  <si>
    <t>propojení jednltivých dílů el žlabů propojení CY6</t>
  </si>
  <si>
    <t>248</t>
  </si>
  <si>
    <t>Pol631</t>
  </si>
  <si>
    <t>Napojení klima jednotky 400 V</t>
  </si>
  <si>
    <t>250</t>
  </si>
  <si>
    <t>Pol632</t>
  </si>
  <si>
    <t>Napojení klima jednotky 230V</t>
  </si>
  <si>
    <t>Pol633</t>
  </si>
  <si>
    <t>napojení zemnicí sítě elektrostatické vodivé podlahy</t>
  </si>
  <si>
    <t>Pol634</t>
  </si>
  <si>
    <t>Napojení pož klapky 230V - servopohon s pružinou, bez napětí uzavřeno</t>
  </si>
  <si>
    <t>256</t>
  </si>
  <si>
    <t>Pol635</t>
  </si>
  <si>
    <t>Napojení signalizačního alarmu medic. plynů ( 230V)</t>
  </si>
  <si>
    <t>D10</t>
  </si>
  <si>
    <t>Stavební a pomocné  práce</t>
  </si>
  <si>
    <t>Pol636</t>
  </si>
  <si>
    <t>stavebí práce - niky průrazy - průraz tl 25cm</t>
  </si>
  <si>
    <t>260</t>
  </si>
  <si>
    <t>Pol637</t>
  </si>
  <si>
    <t>stavebí práce - drážka pro kabel do 5x10 cm</t>
  </si>
  <si>
    <t>262</t>
  </si>
  <si>
    <t>Pol638</t>
  </si>
  <si>
    <t>Nika pro el přístroje</t>
  </si>
  <si>
    <t>264</t>
  </si>
  <si>
    <t>Pol639</t>
  </si>
  <si>
    <t>stavebí práce - likvidace odpadu 10 t</t>
  </si>
  <si>
    <t>266</t>
  </si>
  <si>
    <t>Pol640</t>
  </si>
  <si>
    <t>stavbní práce - odvoz suti 10t do vzdál 30 km</t>
  </si>
  <si>
    <t>268</t>
  </si>
  <si>
    <t>Pol641</t>
  </si>
  <si>
    <t>Protipožární ucpávky – nehořlavé utěsnění kabelových tras v místech přechodu do jiného požárního úseku soubor EI 60 - pomocí pořárně ochran. Stěrkové hmoty případně pěnou</t>
  </si>
  <si>
    <t>270</t>
  </si>
  <si>
    <t>Pol642</t>
  </si>
  <si>
    <t>protipož utěsněnění jednoltivé kabelu požární stěnou EI 60 - HILTY</t>
  </si>
  <si>
    <t>272</t>
  </si>
  <si>
    <t>Pol643</t>
  </si>
  <si>
    <t>Kavel CYKY 5x10mm2</t>
  </si>
  <si>
    <t>Pol644</t>
  </si>
  <si>
    <t>folie výstražná</t>
  </si>
  <si>
    <t>Pol645</t>
  </si>
  <si>
    <t>FeZn 4x30</t>
  </si>
  <si>
    <t>278</t>
  </si>
  <si>
    <t>Pol646</t>
  </si>
  <si>
    <t>hloubení jámy pro základ el pilíře 1500x 1000x 1200</t>
  </si>
  <si>
    <t>280</t>
  </si>
  <si>
    <t>Pol647</t>
  </si>
  <si>
    <t>kompaktní el pilíř s rozv. s jističen 25A/3/C</t>
  </si>
  <si>
    <t>282</t>
  </si>
  <si>
    <t>Pol648</t>
  </si>
  <si>
    <t>Betonová směs pro základ zděného pilíře včetně bednění</t>
  </si>
  <si>
    <t>KPT</t>
  </si>
  <si>
    <t>284</t>
  </si>
  <si>
    <t>Pol649</t>
  </si>
  <si>
    <t>Hloubení kabelové rýhy 60x80 cm v zemině č.4 ručně včetně pažení</t>
  </si>
  <si>
    <t>286</t>
  </si>
  <si>
    <t>Pol650</t>
  </si>
  <si>
    <t>Hloubení kabelové rýhy 60x80 cm v zemině č.4 strojně včetně pažení</t>
  </si>
  <si>
    <t>288</t>
  </si>
  <si>
    <t>D11</t>
  </si>
  <si>
    <t>montážní  a inž. činnost</t>
  </si>
  <si>
    <t>Pol651</t>
  </si>
  <si>
    <t>Měření světelně technických parametrů</t>
  </si>
  <si>
    <t>290</t>
  </si>
  <si>
    <t>Pol652</t>
  </si>
  <si>
    <t>Měření elektro statické podlahy</t>
  </si>
  <si>
    <t>292</t>
  </si>
  <si>
    <t>Pol657</t>
  </si>
  <si>
    <t>STÁTNÍ REVIZNÍ ZPRÁVA TECHNICKÉHO DOZORU DLE VYHLÁŠKY</t>
  </si>
  <si>
    <t>kpt</t>
  </si>
  <si>
    <t>302</t>
  </si>
  <si>
    <t>1827400111</t>
  </si>
  <si>
    <t>D.1.4.6 - Vytápení</t>
  </si>
  <si>
    <t xml:space="preserve">    1 - Strojovny VZT</t>
  </si>
  <si>
    <t xml:space="preserve">    2 - ARMATURY</t>
  </si>
  <si>
    <t xml:space="preserve">    3 - ROZVOD POTRUBÍ</t>
  </si>
  <si>
    <t xml:space="preserve">    4 - IZOLACE TEPELNÉ Izolace tepelná návlečnou pěnovou izolací: MIRELON
</t>
  </si>
  <si>
    <t xml:space="preserve">    5 - DOPLŇKOVÉ KONSTRUKCE A NÁTĚRY</t>
  </si>
  <si>
    <t xml:space="preserve">    6 - ZPROVOZNĚNÍ A MONTÁŽ</t>
  </si>
  <si>
    <t xml:space="preserve">    7 - STAVEBNÍ ÚPRAVY</t>
  </si>
  <si>
    <t xml:space="preserve">    8 - DEMONTÁŽE</t>
  </si>
  <si>
    <t xml:space="preserve">    9 - OSTATNÍ NÁKLADY </t>
  </si>
  <si>
    <t>Strojovny VZT</t>
  </si>
  <si>
    <t>K113</t>
  </si>
  <si>
    <t>"Zdvihový závitový trojcestný ventil
DN 20, Kv = 6,3 m3/h
Včetně el. pohonu
typ dle specifikace MaR
dodávka profese MaR
Montáž včetně 3 ks šroubení"</t>
  </si>
  <si>
    <t>2055905754</t>
  </si>
  <si>
    <t>K114</t>
  </si>
  <si>
    <t xml:space="preserve">"Oběhové čerpadlo 
Q =1,1 m3/h, Y =40 J/kg
230 V, max 75 W
elektronické"
</t>
  </si>
  <si>
    <t>323422841</t>
  </si>
  <si>
    <t>ARMATURY</t>
  </si>
  <si>
    <t>K115</t>
  </si>
  <si>
    <t>Vypouštěcí kulový kohout (VK××) DN 15</t>
  </si>
  <si>
    <t>-1826910625</t>
  </si>
  <si>
    <t>K116</t>
  </si>
  <si>
    <t>Automatický odvzdušňovací ventil (AO××) DN 10</t>
  </si>
  <si>
    <t>-1953056848</t>
  </si>
  <si>
    <t>K117</t>
  </si>
  <si>
    <t>Vyvažovací ventil (STAD××) DN 25</t>
  </si>
  <si>
    <t>1470842247</t>
  </si>
  <si>
    <t>K118</t>
  </si>
  <si>
    <t>Regulátor tlakové diference (STAP××) DN 25</t>
  </si>
  <si>
    <t>-359980899</t>
  </si>
  <si>
    <t>K119</t>
  </si>
  <si>
    <t>"Sada rozdělovače podlahového vytápění
sada obsahuje:
- 2 ks trubky rozdělovače 1“
- konzole
- průtokoměry s integrovaným uzávěrem
- koncový díl rozdělovače s odvzdušňovacím ventilem
 a plnícím kohoutem
- včetně připojení na stěnu šachty – doplňkové
 montážní prvky
" HKV-D 11</t>
  </si>
  <si>
    <t>-1008606710</t>
  </si>
  <si>
    <t>K120</t>
  </si>
  <si>
    <t>"Sada rozdělovače podlahového vytápění
sada obsahuje:
- 2 ks trubky rozdělovače 1“
- konzole
- průtokoměry s integrovaným uzávěrem
- koncový díl rozdělovače s odvzdušňovacím ventilem
 a plnícím kohoutem
- včetně připojení na stěnu šachty – doplňkové
 montážní prvky
"
 HKV-D 9</t>
  </si>
  <si>
    <t>751907529</t>
  </si>
  <si>
    <t>K121</t>
  </si>
  <si>
    <t>Podomítková skříň rozdělovače podlahového vytápění renomovaného výrobce UP – 950</t>
  </si>
  <si>
    <t>-1928941472</t>
  </si>
  <si>
    <t>K122</t>
  </si>
  <si>
    <t>"Termoelektrická hlavice 230 V, 
-přes svorkovnici ovládaná systémem MaR"</t>
  </si>
  <si>
    <t>785889043</t>
  </si>
  <si>
    <t>K123</t>
  </si>
  <si>
    <t>"Certifikovaná svorkovnice pro připojování termoelektrických hlavic
-ovládaná systémem MaR"</t>
  </si>
  <si>
    <t>513839634</t>
  </si>
  <si>
    <t>K124</t>
  </si>
  <si>
    <t>Kulový kohout DN32</t>
  </si>
  <si>
    <t>507175263</t>
  </si>
  <si>
    <t>K125</t>
  </si>
  <si>
    <t>Uzavírací kulový kohout (UK××) UK 10</t>
  </si>
  <si>
    <t>1877880615</t>
  </si>
  <si>
    <t>K126</t>
  </si>
  <si>
    <t>Uzavírací kulový kohout (UK××) DN 32</t>
  </si>
  <si>
    <t>-1695219874</t>
  </si>
  <si>
    <t>K127</t>
  </si>
  <si>
    <t>1858823034</t>
  </si>
  <si>
    <t>K128</t>
  </si>
  <si>
    <t>Pružný díl potrubí (PK××) DN 32</t>
  </si>
  <si>
    <t>1162023498</t>
  </si>
  <si>
    <t>K129</t>
  </si>
  <si>
    <t>Filtr závitový (F××) DN 32</t>
  </si>
  <si>
    <t>-1925136497</t>
  </si>
  <si>
    <t>K130</t>
  </si>
  <si>
    <t>Zpětný ventil typ (ZV××) DN 25</t>
  </si>
  <si>
    <t>619551493</t>
  </si>
  <si>
    <t>K131</t>
  </si>
  <si>
    <t>-247790292</t>
  </si>
  <si>
    <t>K132</t>
  </si>
  <si>
    <t>-800103757</t>
  </si>
  <si>
    <t>K133</t>
  </si>
  <si>
    <t>Přepouštěcí armatura (HLX××) DN 15</t>
  </si>
  <si>
    <t>2037216000</t>
  </si>
  <si>
    <t>K134</t>
  </si>
  <si>
    <t>Šroubení (PS××) DN 25</t>
  </si>
  <si>
    <t>719477655</t>
  </si>
  <si>
    <t>K1352</t>
  </si>
  <si>
    <t>"Tlakoměr deformační č. 313, D 100 mm
+ návarek M 20 × 1, ventil 3 cestný č. 137513.5
rozsah 0 – 0,60MPa"</t>
  </si>
  <si>
    <t>-219943815</t>
  </si>
  <si>
    <t>K135</t>
  </si>
  <si>
    <t>"Teploměr bimetalový ručkový
D 80 mm, 0 - 120 °C, délka čidla 45 mm
+ pouzdro do T kusu"</t>
  </si>
  <si>
    <t>-986336542</t>
  </si>
  <si>
    <t>ROZVOD POTRUBÍ</t>
  </si>
  <si>
    <t>K136</t>
  </si>
  <si>
    <t>"Ocelové potrubí:
včetně tvarovek, přechodek, montáže a tlakových zkoušek"
DN 15</t>
  </si>
  <si>
    <t>176057992</t>
  </si>
  <si>
    <t>K137</t>
  </si>
  <si>
    <t>"Ocelové potrubí:
včetně tvarovek, přechodek, montáže a tlakových zkoušek"
DN 20</t>
  </si>
  <si>
    <t>1927396633</t>
  </si>
  <si>
    <t>K138</t>
  </si>
  <si>
    <t>"Ocelové potrubí:
včetně tvarovek, přechodek, montáže a tlakových zkoušek"
DN 25</t>
  </si>
  <si>
    <t>-1657270109</t>
  </si>
  <si>
    <t>K139</t>
  </si>
  <si>
    <t>"Ocelové potrubí:
včetně tvarovek, přechodek, montáže a tlakových zkoušek"
DN 32</t>
  </si>
  <si>
    <t>-60507176</t>
  </si>
  <si>
    <t>K140</t>
  </si>
  <si>
    <t>"Ocelové potrubí:
včetně tvarovek, přechodek, montáže a tlakových zkoušek"
DN 40</t>
  </si>
  <si>
    <t>-1005104857</t>
  </si>
  <si>
    <t>K141</t>
  </si>
  <si>
    <t>Tlakové zkoušky potrubí z trubek závitových do DN 40</t>
  </si>
  <si>
    <t>379666467</t>
  </si>
  <si>
    <t>K142</t>
  </si>
  <si>
    <t>Protipožární prostupy pro potrubí konstrukcí na hranicích požárních úseků. S požární odolností – dle profese PBŘ
DN32</t>
  </si>
  <si>
    <t>-1504596696</t>
  </si>
  <si>
    <t>K143</t>
  </si>
  <si>
    <t>Protipožární prostupy pro potrubí konstrukcí na hranicích požárních úseků. S požární odolností – dle profese PBŘ
DN40</t>
  </si>
  <si>
    <t>-1902766627</t>
  </si>
  <si>
    <t>K144</t>
  </si>
  <si>
    <t>"Potrubní část – podlahové vytápění
PLASTOVÉ POTRUBÍ RENOMOVANÉHO VÝROBCE
Včetně příslušenství"
PLASTOVÉ PE-Xa POTRUBÍ
17 × 2,0 mm (vč. prořezu)</t>
  </si>
  <si>
    <t>1738104975</t>
  </si>
  <si>
    <t>K145</t>
  </si>
  <si>
    <t>"Ochranná trubka
pro potrubí 17 × 2,0"</t>
  </si>
  <si>
    <t>618312114</t>
  </si>
  <si>
    <t>K146</t>
  </si>
  <si>
    <t>"Svěrné šroubení k rozdělovači
pro trubku 17 × 2,0"</t>
  </si>
  <si>
    <t>1509623612</t>
  </si>
  <si>
    <t>K147</t>
  </si>
  <si>
    <t>"Systémová deska renomovaného výrobce z pěnového polystyrénu
s distančními prvky a izolací tl 20 mm
 (vč. prořezu)
Nutná koordinace se stavební částí"</t>
  </si>
  <si>
    <t>-2129880843</t>
  </si>
  <si>
    <t>K148</t>
  </si>
  <si>
    <t>"Profilovaná okrajová dilatační páska pro podlahový system (podél stěn)
180 / 8 mm (šířka / tloušťka)"</t>
  </si>
  <si>
    <t>749675139</t>
  </si>
  <si>
    <t>K149</t>
  </si>
  <si>
    <t>"Dilatační profil pro podlahový systém (v dilatační spáře)
180 / 8 mm (šířka / tloušťka)"</t>
  </si>
  <si>
    <t>1920642110</t>
  </si>
  <si>
    <t>K150</t>
  </si>
  <si>
    <t>"Deska z pěnového polystyrénu hladká
tloušťka min. 20 – 40 mm, dodá stavba"</t>
  </si>
  <si>
    <t>-438268856</t>
  </si>
  <si>
    <t>K151</t>
  </si>
  <si>
    <t>"Plastifikátor do zalévací směsi
(dodá stavba)"</t>
  </si>
  <si>
    <t>841539511</t>
  </si>
  <si>
    <t xml:space="preserve">IZOLACE TEPELNÉ Izolace tepelná návlečnou pěnovou izolací: MIRELON
</t>
  </si>
  <si>
    <t>K152</t>
  </si>
  <si>
    <t xml:space="preserve">pro potrubí PEX 17×2,0 mm tloušťka izolace: 13 mm
</t>
  </si>
  <si>
    <t>-1985877423</t>
  </si>
  <si>
    <t>K153</t>
  </si>
  <si>
    <t xml:space="preserve">pro potrubí ocel DN 15 tloušťka izolace: 13 mm
</t>
  </si>
  <si>
    <t>961034977</t>
  </si>
  <si>
    <t>K154</t>
  </si>
  <si>
    <t xml:space="preserve">pro potrubí ocel DN 20 tloušťka izolace: 20 mm
</t>
  </si>
  <si>
    <t>-450943208</t>
  </si>
  <si>
    <t>K155</t>
  </si>
  <si>
    <t xml:space="preserve">pro potrubí ocel DN 25 tloušťka izolace: 30 mm
</t>
  </si>
  <si>
    <t>1836344889</t>
  </si>
  <si>
    <t>K156</t>
  </si>
  <si>
    <t xml:space="preserve">pro potrubí ocel DN 32 – tl. 40 mm izolace tepelná minerální izolací s povrchovou úpravou:
</t>
  </si>
  <si>
    <t>-535796740</t>
  </si>
  <si>
    <t>K157</t>
  </si>
  <si>
    <t xml:space="preserve">pro potrubí ocel DN 40 - tl. 40 mm izolace tepelná minerální izolací s povrchovou úpravou:
</t>
  </si>
  <si>
    <t>-1895040503</t>
  </si>
  <si>
    <t>DOPLŇKOVÉ KONSTRUKCE A NÁTĚRY</t>
  </si>
  <si>
    <t>K158</t>
  </si>
  <si>
    <t>Kotvicí zařízení pro výše uvedené ocelové potrubí</t>
  </si>
  <si>
    <t>992604074</t>
  </si>
  <si>
    <t>K159</t>
  </si>
  <si>
    <t>Nátěry doplňkových konstrukcí dvojnásobné + základní</t>
  </si>
  <si>
    <t>-1723943207</t>
  </si>
  <si>
    <t>K160</t>
  </si>
  <si>
    <t>"Nátěry kovových potrubí a armatur do DN 40 synt.
na vzduchuschnoucí dvojnásobné základní"
DN 15</t>
  </si>
  <si>
    <t>-1753317563</t>
  </si>
  <si>
    <t>K161</t>
  </si>
  <si>
    <t>"Nátěry kovových potrubí a armatur do DN 40 synt.
na vzduchuschnoucí dvojnásobné základní"
DN 20</t>
  </si>
  <si>
    <t>-1593854903</t>
  </si>
  <si>
    <t>K162</t>
  </si>
  <si>
    <t>"Nátěry kovových potrubí a armatur do DN 40 synt.
na vzduchuschnoucí dvojnásobné základní"
DN 25</t>
  </si>
  <si>
    <t>907863005</t>
  </si>
  <si>
    <t>K163</t>
  </si>
  <si>
    <t>"Nátěry kovových potrubí a armatur do DN 40 synt.
na vzduchuschnoucí dvojnásobné základní"
DN 32</t>
  </si>
  <si>
    <t>7118611</t>
  </si>
  <si>
    <t>K164</t>
  </si>
  <si>
    <t>"Nátěry kovových potrubí a armatur do DN 40 synt.
na vzduchuschnoucí dvojnásobné základní"
DN 40</t>
  </si>
  <si>
    <t>49312174</t>
  </si>
  <si>
    <t>ZPROVOZNĚNÍ A MONTÁŽ</t>
  </si>
  <si>
    <t>K165</t>
  </si>
  <si>
    <t>Proplach potrubí</t>
  </si>
  <si>
    <t>1772933890</t>
  </si>
  <si>
    <t>K166</t>
  </si>
  <si>
    <t>Napouštění otopné soustavy objektu</t>
  </si>
  <si>
    <t>-1758901818</t>
  </si>
  <si>
    <t>K167</t>
  </si>
  <si>
    <t>Zkoušky dle ČSN 06 0310 včetně předání protokolů</t>
  </si>
  <si>
    <t>1047263296</t>
  </si>
  <si>
    <t>K168</t>
  </si>
  <si>
    <t>Topná zkouška - 72 hod</t>
  </si>
  <si>
    <t>621767149</t>
  </si>
  <si>
    <t>K169</t>
  </si>
  <si>
    <t>Hydronické vyregulování</t>
  </si>
  <si>
    <t>-1223393354</t>
  </si>
  <si>
    <t>K170</t>
  </si>
  <si>
    <t>Dílčí vypuštění otopné soustavy systémů</t>
  </si>
  <si>
    <t>-2087058763</t>
  </si>
  <si>
    <t>K171</t>
  </si>
  <si>
    <t>Zaškolení obsluhy</t>
  </si>
  <si>
    <t>h</t>
  </si>
  <si>
    <t>-776696097</t>
  </si>
  <si>
    <t>K172</t>
  </si>
  <si>
    <t>Autorský a technický dozor</t>
  </si>
  <si>
    <t>-1056329464</t>
  </si>
  <si>
    <t>K173</t>
  </si>
  <si>
    <t>Realizační a dílenská projektová dokumentace</t>
  </si>
  <si>
    <t>932894534</t>
  </si>
  <si>
    <t>K175</t>
  </si>
  <si>
    <t>Koordinace s ostatními profesemi</t>
  </si>
  <si>
    <t>1425463780</t>
  </si>
  <si>
    <t>STAVEBNÍ ÚPRAVY</t>
  </si>
  <si>
    <t>K176</t>
  </si>
  <si>
    <t>Zhotovení prostupů zdivem (dle dispozice – viz výkresová část)</t>
  </si>
  <si>
    <t>701948328</t>
  </si>
  <si>
    <t>K177</t>
  </si>
  <si>
    <t>"Zhotovení prostupů zdivem
(dle dispozice – viz výkresová část) pro kabely MaR"</t>
  </si>
  <si>
    <t>-55337343</t>
  </si>
  <si>
    <t>K178</t>
  </si>
  <si>
    <t>"Zajištění instalačních kapes pro rozdělovače podlahového vytápění 
Š 1000mm * V 850mm * H125-175mm</t>
  </si>
  <si>
    <t>-758881586</t>
  </si>
  <si>
    <t>K179</t>
  </si>
  <si>
    <t xml:space="preserve">"Revizní dvířka v podhledech pro odbočky potrubí
a přilehlé armatury </t>
  </si>
  <si>
    <t>-401483542</t>
  </si>
  <si>
    <t>K180</t>
  </si>
  <si>
    <t>"Zabezpečí začistění prostupů zařízení vytápění v budově a na vstupu do objektu</t>
  </si>
  <si>
    <t>866070728</t>
  </si>
  <si>
    <t>K181</t>
  </si>
  <si>
    <t>Koordinace při budování podhledů</t>
  </si>
  <si>
    <t>821003932</t>
  </si>
  <si>
    <t>K182</t>
  </si>
  <si>
    <t>Koordinace při kladení podlah</t>
  </si>
  <si>
    <t>-318582640</t>
  </si>
  <si>
    <t>DEMONTÁŽE</t>
  </si>
  <si>
    <t>K183</t>
  </si>
  <si>
    <t>"Demontáže stávajících otopných těles
převážně deskových"</t>
  </si>
  <si>
    <t>-1436655578</t>
  </si>
  <si>
    <t>K184</t>
  </si>
  <si>
    <t>Demontáže potrubí vč. izolací DN10 – DN25 – plastové potrubí</t>
  </si>
  <si>
    <t>-1281736771</t>
  </si>
  <si>
    <t>K185</t>
  </si>
  <si>
    <t>Demontáže potrubí vč. izolací
 DN32 – DN40 – ocelové potrubí</t>
  </si>
  <si>
    <t>-1259762442</t>
  </si>
  <si>
    <t>K186</t>
  </si>
  <si>
    <t>Demontáže kotvících a doplňkových konstrukcí demontovaného potrubí</t>
  </si>
  <si>
    <t>-1548521101</t>
  </si>
  <si>
    <t>K187</t>
  </si>
  <si>
    <t>Demontáže armatur instalovaných na demontovaném potrubí.</t>
  </si>
  <si>
    <t>1330453913</t>
  </si>
  <si>
    <t>K188</t>
  </si>
  <si>
    <t>"Vynesení, šrotování, skládkování, ekologická likvidace demontovaného materiálu a zařízení
Zisk z prodeje kovového odpadu přináleží objednateli"</t>
  </si>
  <si>
    <t>1839550695</t>
  </si>
  <si>
    <t xml:space="preserve">OSTATNÍ NÁKLADY </t>
  </si>
  <si>
    <t>K192</t>
  </si>
  <si>
    <t>bourací práce</t>
  </si>
  <si>
    <t>651375549</t>
  </si>
  <si>
    <t>-2114031896</t>
  </si>
  <si>
    <t>D.1.4.7 - Medicinální plyny</t>
  </si>
  <si>
    <t xml:space="preserve">    721 - Druh plynu:  kyslík</t>
  </si>
  <si>
    <t xml:space="preserve">    722 - Instalační komplex</t>
  </si>
  <si>
    <t xml:space="preserve">    723 - Ventilové krabice</t>
  </si>
  <si>
    <t xml:space="preserve">    724 - Alarmový systém</t>
  </si>
  <si>
    <t xml:space="preserve">    725 - Konzole a příchytný materiál: </t>
  </si>
  <si>
    <t xml:space="preserve">    726 - Protipožární ucpávky</t>
  </si>
  <si>
    <t xml:space="preserve">    727 - Ostatní</t>
  </si>
  <si>
    <t xml:space="preserve">    728 - Stavební přípomoce</t>
  </si>
  <si>
    <t>Druh plynu:  kyslík</t>
  </si>
  <si>
    <t>K197</t>
  </si>
  <si>
    <t xml:space="preserve">Dodávka a montáž měděná trubka 8x1 
ČSN EN 13348 včetně tvarovek </t>
  </si>
  <si>
    <t>1662151908</t>
  </si>
  <si>
    <t>K198</t>
  </si>
  <si>
    <t xml:space="preserve">Dodávka a montáž měděná trubka 12x1 
ČSN EN 13348 včetně tvarovek </t>
  </si>
  <si>
    <t>-92257214</t>
  </si>
  <si>
    <t>K199</t>
  </si>
  <si>
    <t xml:space="preserve">Dodávka a montáž měděná trubka 18x1 
ČSN EN 13348 včetně tvarovek </t>
  </si>
  <si>
    <t>-972984962</t>
  </si>
  <si>
    <t>K200</t>
  </si>
  <si>
    <t xml:space="preserve">Dodávka a montáž měděná trubka 22x1 
ČSN EN 13348 včetně tvarovek </t>
  </si>
  <si>
    <t>330543913</t>
  </si>
  <si>
    <t>K201</t>
  </si>
  <si>
    <t>Dodávka a montáž Ag pájka 45 + pasta 
90x2g +80x4g +10x5g = 550g</t>
  </si>
  <si>
    <t>g</t>
  </si>
  <si>
    <t>-912791834</t>
  </si>
  <si>
    <t>K202</t>
  </si>
  <si>
    <t>Dodávka a montáž chránička potrubí 
ocelová trubka 26,9x2,6/0,5m 
včetně vnějšího a vniřního základního nátěru
utěsnění ucpávkou bez omezení dilatační 
schopnosti potrubí</t>
  </si>
  <si>
    <t>681995032</t>
  </si>
  <si>
    <t>K203</t>
  </si>
  <si>
    <t>Dodávka a montáž chránička potrubí 
ocelová trubka 31,8x2,6/0,5m 
včetně vnějšího a vniřního základního nátěru
utěsnění ucpávkou bez omezení dilatační 
schopnosti potrubí</t>
  </si>
  <si>
    <t>2022777058</t>
  </si>
  <si>
    <t>K204</t>
  </si>
  <si>
    <t>Zaslepení potrubí Cu do DN25</t>
  </si>
  <si>
    <t>-601401299</t>
  </si>
  <si>
    <t>K205</t>
  </si>
  <si>
    <t>Napojení na stávající rozvod kyslíku,
odstavení z provozu, inertizace</t>
  </si>
  <si>
    <t>-20384176</t>
  </si>
  <si>
    <t>K206</t>
  </si>
  <si>
    <t>Dodávka a montáž
Lékařský panel s rychlospojkou pod omítku
připojení musí být specifické pro daný plyn,
dodavatel musí doložit prohlášení o shodě pod 
značkou CE dle Direktivy 93/42/Eec
dle ČSN EN 7396-1</t>
  </si>
  <si>
    <t>527127988</t>
  </si>
  <si>
    <t>K207</t>
  </si>
  <si>
    <t>Ochranný plyn pro pájení Cu trubek 
dle ČSN EN 7396-1</t>
  </si>
  <si>
    <t>m tr.</t>
  </si>
  <si>
    <t>2126137259</t>
  </si>
  <si>
    <t>K208</t>
  </si>
  <si>
    <t>Značení a barevné označení potrubí 
dle ČSN EN 7396-1</t>
  </si>
  <si>
    <t>-1631538090</t>
  </si>
  <si>
    <t>K209</t>
  </si>
  <si>
    <t>Propláchnutí rozvodu dusíkem do DN 25</t>
  </si>
  <si>
    <t>724537137</t>
  </si>
  <si>
    <t>K210</t>
  </si>
  <si>
    <t>Úseková tlaková zkouška 
dle ČSN EN 7396-1</t>
  </si>
  <si>
    <t>1572785457</t>
  </si>
  <si>
    <t>K211</t>
  </si>
  <si>
    <t>Závěrečná tlaková zkouška 
dle ČSN EN 7396-1</t>
  </si>
  <si>
    <t>420819296</t>
  </si>
  <si>
    <t>Instalační komplex</t>
  </si>
  <si>
    <t>K212</t>
  </si>
  <si>
    <t>Dodávka a montáž
Lůžková osvětlovací rampa pro 1 lůžko 
délka 1650 mm 
Dodavatel musí doložit prohlášení o shodě pod 
značkou CE dle Direktivy 93/42/Eec
Provedení dle ČSN EN 7396-1 
Vybavení:
1xO, zásuvky 230V, zásuvky ABB, vývody SLP
přímé a nepřímé osvětlení</t>
  </si>
  <si>
    <t>-862426259</t>
  </si>
  <si>
    <t>K213</t>
  </si>
  <si>
    <t>Dodávka a montáž
Lůžková osvětlovací rampa pro 2 lůžka 
délka 3800mm
Dodavatel musí doložit prohlášení o shodě pod 
značkou CE dle Direktivy 93/42/Eec
Provedení dle ČSN EN 7396-1 
Vybavení pro 1 lůžko:
1xO, zásuvky 230V, zásuvky ABB, vývody SLP
přímé a nepřímé osvětlení, plenta</t>
  </si>
  <si>
    <t>829812184</t>
  </si>
  <si>
    <t>K214</t>
  </si>
  <si>
    <t>-679716687</t>
  </si>
  <si>
    <t>Ventilové krabice</t>
  </si>
  <si>
    <t>K215</t>
  </si>
  <si>
    <t>Dodávka a montáž
ventilová krabice v provedení pod omítku - O 
G3/4"-1x, (připojení 18x1), vstupní místo NIST-1x
kontrolní manometr 1x, čidlo klinického alarmu 1x
Provedení dle ČSN EN 7396-1</t>
  </si>
  <si>
    <t>581146052</t>
  </si>
  <si>
    <t>724</t>
  </si>
  <si>
    <t>Alarmový systém</t>
  </si>
  <si>
    <t>K216</t>
  </si>
  <si>
    <t>Dodávka a montáž signalizační hlásič 
klinického alarmu - 2 místa včetně zdroje
Provedení dle ČSN EN 7396-1</t>
  </si>
  <si>
    <t>968314050</t>
  </si>
  <si>
    <t xml:space="preserve">Konzole a příchytný materiál: </t>
  </si>
  <si>
    <t>K217</t>
  </si>
  <si>
    <t>konzola (podpěra) pro 1xCu12x1
max. vzdálenost podpor 1,0 metru - 10:1,0=10</t>
  </si>
  <si>
    <t>-1108052054</t>
  </si>
  <si>
    <t>K218</t>
  </si>
  <si>
    <t>konzola (podpěra) pro 1xCu12x1
max. vzdálenost podpor 1,0 metru - 90:1,0=90</t>
  </si>
  <si>
    <t>671309914</t>
  </si>
  <si>
    <t>K219</t>
  </si>
  <si>
    <t>konzola (podpěra) pro 1xCu18x1
max. vzdálenost podpor 1,5 metru - 80:1,5=54</t>
  </si>
  <si>
    <t>465637738</t>
  </si>
  <si>
    <t>K220</t>
  </si>
  <si>
    <t>konzola (podpěra) pro 1xCu22x1
max. vzdálenost podpor 1,5 metru - 10:1,5=7</t>
  </si>
  <si>
    <t>-265854067</t>
  </si>
  <si>
    <t>726</t>
  </si>
  <si>
    <t>Protipožární ucpávky</t>
  </si>
  <si>
    <t>Protipožární ucpávka 
certifikovaná ucpávka dle předpisů PO</t>
  </si>
  <si>
    <t>1769467069</t>
  </si>
  <si>
    <t>727</t>
  </si>
  <si>
    <t>Ostatní</t>
  </si>
  <si>
    <t>K221</t>
  </si>
  <si>
    <t>Demontáž stávajících rozvodů kyslíku včetně
koncových prvků v rekonstruované části</t>
  </si>
  <si>
    <t>HZS</t>
  </si>
  <si>
    <t>-1537225769</t>
  </si>
  <si>
    <t>K225</t>
  </si>
  <si>
    <t>Přesun materiálu, vnitrostaveništní přeprava</t>
  </si>
  <si>
    <t>782155620</t>
  </si>
  <si>
    <t>728</t>
  </si>
  <si>
    <t>Stavební přípomoce</t>
  </si>
  <si>
    <t>K229</t>
  </si>
  <si>
    <t>Odvětrání podhledů, kterými jsou vedeny MP
přirozená cirkulace vzduchu
mřížky (perforované kazety) na chodbách po 6-ti m
dvě mřížky (perforované kazety) na místnost</t>
  </si>
  <si>
    <t>-971196066</t>
  </si>
  <si>
    <t>D.1.4.8 - Měření a regulace</t>
  </si>
  <si>
    <t xml:space="preserve">    1 - 1. VZT 2 - Lůžková část</t>
  </si>
  <si>
    <t xml:space="preserve">    2 - 2. ÚT</t>
  </si>
  <si>
    <t xml:space="preserve">    3 - 3. Chlazení
</t>
  </si>
  <si>
    <t xml:space="preserve">    4 - 4. ZTI</t>
  </si>
  <si>
    <t xml:space="preserve">    5 - 5. Řídící systém</t>
  </si>
  <si>
    <t xml:space="preserve">    6 - 6. Nadřazená řídící centrála</t>
  </si>
  <si>
    <t xml:space="preserve">    7 - 7. Rozvaděče</t>
  </si>
  <si>
    <t xml:space="preserve">    8 - 8. Montážní materiál, montážní práce</t>
  </si>
  <si>
    <t xml:space="preserve">      D2 - Bezhalogenové sdělovací kabely splňující vyhlášku 23/2008Sb.  Bez funkční schopnosti při požáru</t>
  </si>
  <si>
    <t xml:space="preserve">    9 - 9. Ostatní služby a výkony</t>
  </si>
  <si>
    <t>1. VZT 2 - Lůžková část</t>
  </si>
  <si>
    <t>Pol426</t>
  </si>
  <si>
    <t>DM Odporový snímač teploty Pt1000/3850; délka 192 mm; rozsah -40÷120 °C; třída přesnosti "A"; krytí IP 54; teplota okolí -40÷70 °C</t>
  </si>
  <si>
    <t>Pol427</t>
  </si>
  <si>
    <t>DM Držák středový; materiál: UV odolný plast</t>
  </si>
  <si>
    <t>Pol428</t>
  </si>
  <si>
    <t>DM Ponorná jímka; délka 120 mm; materiál mosaz; závit R 1/2"; PN16</t>
  </si>
  <si>
    <t>Pol429</t>
  </si>
  <si>
    <t>DM Snímač tlakové diference se 7 volitelnými rozsahy: (0-100; 0-250; 0-500; 0-1000; 0-1500; 0-2000; 0-2500) Pa; výstup 0-10 V (4-20 mA); Krytí IP65; teplota okolí -10/+50°C; včetně odběrů a PVC hadičky 2,5 m</t>
  </si>
  <si>
    <t>Pol430</t>
  </si>
  <si>
    <t>DM Termostat protimrazové ochrany rozsah -10÷15 °C délka kapiláry 6 m; IP 65 včetně příchytek a mont. příslušenství</t>
  </si>
  <si>
    <t>Pol431</t>
  </si>
  <si>
    <t>DM Diferenční tlakový spínač rozsah 20÷300 Pa; Krytí IP54; teplota okolí -20/+85 °C včetně krytu, držáku a připojovací sady a impulzního potrubí - materiál plast</t>
  </si>
  <si>
    <t>Pol432</t>
  </si>
  <si>
    <t>DM Diferenční tlakový spínač rozsah 50÷500 Pa; Krytí IP54; teplota okolí -20/+85 °C včetně krytu, držáku a připojovací sady a impulzního potrubí - materiál plast</t>
  </si>
  <si>
    <t>Pol433</t>
  </si>
  <si>
    <t>DM Ionizační detektor kouře pro montáž do VZT potrubí; včetně příslušenství (držáku).</t>
  </si>
  <si>
    <t>Pol434</t>
  </si>
  <si>
    <t>DM Servopohon klapkový s pružinovým zpětným chodem řízení otevřeno/zavřeno kroutící moment 10 Nm napájení 24 VAC/DC; Krytí IP54; teplota okolí -30/+50°C</t>
  </si>
  <si>
    <t>Pol435</t>
  </si>
  <si>
    <t>DM Servopohon klapkový kroutící moment 10 Nm spojité řízení 0÷10 VDC napájení 24 VAC/DC; Krytí IP54; se svorkami</t>
  </si>
  <si>
    <t>Pol436</t>
  </si>
  <si>
    <t>DP Směšovací ventil třícestný DN20, PN16 materiál mosaz  připojení závitové průtokový součinitel Kv=6,3 m3/h</t>
  </si>
  <si>
    <t>Pol437</t>
  </si>
  <si>
    <t>DM Elektrický servopohon táhlový napájení 24 VAC řízení 0-10 V / 0(4) - 20 mA</t>
  </si>
  <si>
    <t>Pol438</t>
  </si>
  <si>
    <t>DP El. připojení ventilátoru 400 VAC, do cca 6 kW; včetně připojení signálů k EC motoru</t>
  </si>
  <si>
    <t>Pol439</t>
  </si>
  <si>
    <t>P El. připojení čerpadla 230 VAC, do 1 kW</t>
  </si>
  <si>
    <t>Pol440</t>
  </si>
  <si>
    <t>P Připojení signálů z řídícího modulu chladící jednotky. Dodávka modulu zajištěna profesí VZT. Silové napájení venkovní jednotky zajištěno profesí EI.</t>
  </si>
  <si>
    <t>Pol441</t>
  </si>
  <si>
    <t>P Připojení signálu z ústředny EPS na straně rozvaděče MaR. Bezpotenciálový kontakt aktivace EPS pro blokování provozu VZT včetně kabelového propojení kabelem s požární odolností dle Požární zprávy do rozvaděče MaR zajistí profese EPS.</t>
  </si>
  <si>
    <t>Pol442</t>
  </si>
  <si>
    <t>DM El. připojení koncového spínače požární klapky (požárního uzávěru)</t>
  </si>
  <si>
    <t>Pol443</t>
  </si>
  <si>
    <t>DM Svodič bleskových proudů kombinovaný s hrubou a jemnou přepěťovou ochranou pro dvě dvouvodičová vedení na rozhraní zón LPZ0 a LPZ1; ST1+2+3; jmenovité napětí 24 VDC</t>
  </si>
  <si>
    <t>Pol444</t>
  </si>
  <si>
    <t>DM Svodič bleskových proudů kombinovaný s hrubou a jemnou přepěťovou ochranou pro čtyřvodičové vedení na rozhraní zón LPZ0 a LPZ1; ST1+2+3; jmenovité napětí 24 VDC</t>
  </si>
  <si>
    <t>Pol445</t>
  </si>
  <si>
    <t>DM Kombinovaný svodič bleskových proudů a přepětí typ 1 a typ 2 v zapojení 3; včetně signalizačního kontaktu</t>
  </si>
  <si>
    <t>Pol446</t>
  </si>
  <si>
    <t>DM Svorkovací krabice se svorkami a průchodkami; krytí IP65 pro umístění přepěťových ochran.</t>
  </si>
  <si>
    <t>Pol447</t>
  </si>
  <si>
    <t>MM Samoregulační topný kabel pipeguard červený; 25 W/m</t>
  </si>
  <si>
    <t>Pol448</t>
  </si>
  <si>
    <t>MM Sada pro připojení a ukončení samoregulačního topného kabelu</t>
  </si>
  <si>
    <t>2. ÚT</t>
  </si>
  <si>
    <t>Pol449</t>
  </si>
  <si>
    <t>P Elektrické připojení termických pohonů ventilů OV v rozdělovačích podlahového vytápění. Ventily včetně termických pohonů 230 VAC / 2W jsou součástí dodávky profese ÚT.</t>
  </si>
  <si>
    <t>Pol450</t>
  </si>
  <si>
    <t>DM ODPOROVÝ SNĺMAČ TEPLOTY DO MÍSTNOSTI; TŘĺDA PŘESNOSTI 'B'; NI 891; KRYTĺ IP 30; Vzhled přístroje a umístění v prostoru odsouhlasit s investorem.</t>
  </si>
  <si>
    <t xml:space="preserve">3. Chlazení
</t>
  </si>
  <si>
    <t>Pol451</t>
  </si>
  <si>
    <t>P Instalace a zapojení převodníku komunikace Modbus RTU s venkovní chladící jednotkou VRF do rozvaděče MaR. Komunikační modul je součástí dodávky profese chlazení.</t>
  </si>
  <si>
    <t>Pol452</t>
  </si>
  <si>
    <t>P Připojení komunikace Modbus RTU do venkovní chladící jednotky VRF.</t>
  </si>
  <si>
    <t>Pol453</t>
  </si>
  <si>
    <t>P Silové připojení 230 VAC a ovládání chladících fancoilů. Fancoily budou v dodávce profese VZT (CH) a budou ovládány po komunikaci Modbus RTU z ŘS MaR.</t>
  </si>
  <si>
    <t>4. ZTI</t>
  </si>
  <si>
    <t>Pol454</t>
  </si>
  <si>
    <t>P Připojení signálů z rozvaděče řízení čistící kontejnerové stanice. Silové napájení rozvaděče je zajištěno profesí EI.</t>
  </si>
  <si>
    <t>Pol455</t>
  </si>
  <si>
    <t>P Připojení signálů z rozvaděče řízení retenční nádrže. Silové napájení rozvaděče je zajištěno profesí EI.</t>
  </si>
  <si>
    <t>Pol456</t>
  </si>
  <si>
    <t>P Připojení signálů z rozvaděče řízení závlahového systému. Silové napájení rozvaděče je zajištěno profesí EI.</t>
  </si>
  <si>
    <t>5. Řídící systém</t>
  </si>
  <si>
    <t>Pol457</t>
  </si>
  <si>
    <t>DM Regulátor 28IO; 10 UI, 6 BI, 4 BO, 4 AO, 4CO; 24 VAC; BACnet / IP Networks; SA Bus</t>
  </si>
  <si>
    <t>Pol458</t>
  </si>
  <si>
    <t>DM IO modul, 16 DI, 24 VAC, FC Bus / SA Bus</t>
  </si>
  <si>
    <t>Pol459</t>
  </si>
  <si>
    <t>DM IO modul, 6 UI, 2 DI, 3 DO, 2 AO, 4 CO, 24 VAC, FC Bus / SA Bus</t>
  </si>
  <si>
    <t>Pol460</t>
  </si>
  <si>
    <t>DM Ovládací displej regulátoru; 5,2 W; IP20; napájení 15 V po komunikační sběrnici regulátoru</t>
  </si>
  <si>
    <t>Pol461</t>
  </si>
  <si>
    <t>PROG Software pro řídící systém</t>
  </si>
  <si>
    <t>Pol462</t>
  </si>
  <si>
    <t>PROG Software pro řídící systém - Integrace fancoilových prostorových regulátorů po komunikaci Modbus RTU</t>
  </si>
  <si>
    <t>6. Nadřazená řídící centrála</t>
  </si>
  <si>
    <t>Pol463</t>
  </si>
  <si>
    <t>PROG Uživatelský SW pro stávající nadřazenou řídící centrálu ADS; Rozšíření a úprava stávající aplikace v rozsahu tohoto projektu.</t>
  </si>
  <si>
    <t>Pol464</t>
  </si>
  <si>
    <t>PD Vypracování dokumentace řídících algoritmů a návodů pro obsluhu řídící centrály.</t>
  </si>
  <si>
    <t>7. Rozvaděče</t>
  </si>
  <si>
    <t>Pol465</t>
  </si>
  <si>
    <t>DM ocelová rozvodnice, š.800, v.2000, hl.400/mm/, odnímatelný horní díl, odnímatelná zadní stěna, dveře: 2mm lakovaný plech, úprava RAL 7032, montážní deska: 3 mm pozinkovaný plech, nastavitelná hloubka po 25 mm, bočnice 1,5 mm lakovaný plech, vč.přístrojové náplně</t>
  </si>
  <si>
    <t>Pol466</t>
  </si>
  <si>
    <t>DM Projektová dokumentace - svorkové zapojení skříňového rozváděče.</t>
  </si>
  <si>
    <t>8. Montážní materiál, montážní práce</t>
  </si>
  <si>
    <t>Bezhalogenové sdělovací kabely splňující vyhlášku 23/2008Sb.  Bez funkční schopnosti při požáru</t>
  </si>
  <si>
    <t>Pol467</t>
  </si>
  <si>
    <t>MM Kabel JXFE-R B2ca,s1d0, a1 UV; 1x2x0,8</t>
  </si>
  <si>
    <t>Pol468</t>
  </si>
  <si>
    <t>MM Kabel JXFE-R B2ca,s1d0, a1 UV; 2x2x0,8</t>
  </si>
  <si>
    <t>Pol469</t>
  </si>
  <si>
    <t>MM Kabel JXFE-R B2ca,s1d0, a1 UV; 5x2x0,8</t>
  </si>
  <si>
    <t>Pol470</t>
  </si>
  <si>
    <t>MM Kabel 1-CXKE-R B2ca,s1d0, a1 UV; 3Jx1,5</t>
  </si>
  <si>
    <t>Pol471</t>
  </si>
  <si>
    <t>MM Kabel 1-CXKE-R B2ca,s1d0, a1 UV; 4Jx1,5</t>
  </si>
  <si>
    <t>Pol472</t>
  </si>
  <si>
    <t>MM Kabel 1-CXKE-R B2ca,s1d0, a1 UV; 5Jx1,5</t>
  </si>
  <si>
    <t>Pol473</t>
  </si>
  <si>
    <t>MM Kabel Solarix - kategorie_7_SXKD-7-SSTP-LSOH-CPD 4*2*0,56; B2ca,s1d0</t>
  </si>
  <si>
    <t>Pol474</t>
  </si>
  <si>
    <t>MM Bezhalogenový datový kabel 2*2*0,8; B2ca,s1d0</t>
  </si>
  <si>
    <t>Pol475</t>
  </si>
  <si>
    <t>MM Bezhalogenový ochranný vodič CH-R 6 mm2; B2ca,s1d0 BARVA ZELENOŽLUTÁ</t>
  </si>
  <si>
    <t>Pol476</t>
  </si>
  <si>
    <t>MM Bezhalogenový ochranný vodič CH-R 10 mm2; B2ca,s1d0 BARVA ZELENOŽLUTÁ</t>
  </si>
  <si>
    <t>Pol477</t>
  </si>
  <si>
    <t>MM DRÁTĚNÝ KABELOVY ŽLAB POZINKOVANÝ 50/50 mm; VČETNĚ NOSNÝCH KONSTRUKCÍ A SPOJOVACÍHO MATERIÁLU</t>
  </si>
  <si>
    <t>Pol478</t>
  </si>
  <si>
    <t>MM DRÁTĚNÝ KABELOVY ŽLAB POZINKOVANÝ 100/50 mm; VČETNĚ NOSNÝCH KONSTRUKCÍ A SPOJOVACÍHO MATERIÁLU</t>
  </si>
  <si>
    <t>Pol479</t>
  </si>
  <si>
    <t>MM DRÁTĚNÝ KABELOVY ŽLAB POZINKOVANÝ 150/50 mm; VČETNĚ NOSNÝCH KONSTRUKCÍ A SPOJOVACÍHO MATERIÁLU</t>
  </si>
  <si>
    <t>Pol480</t>
  </si>
  <si>
    <t>MM-MP NEPERFOROVANÝ KABELOVY ŽLAB 62/50 mm; VČETNĚ VÍKA A NOSNÝCH KONSTRUKCÍ</t>
  </si>
  <si>
    <t>Pol481</t>
  </si>
  <si>
    <t>MM-MP NEPERFOROVANÝ KABELOVY ŽLAB 125/100 mm; VČETNĚ VÍKA A NOSNÝCH KONSTRUKCÍ</t>
  </si>
  <si>
    <t>Pol482</t>
  </si>
  <si>
    <t>MM-MP NEPERFOROVANÝ KABELOVY ŽLAB 250/100 mm; VČETNĚ VÍKA A NOSNÝCH KONSTRUKCÍ</t>
  </si>
  <si>
    <t>Pol483</t>
  </si>
  <si>
    <t>MM Podpěra kabelového žlabu pro ploché střechy včetně úchytného materiálu; výška podpěry 75 mm; materiál plast odolný proti UV záření</t>
  </si>
  <si>
    <t>Pol484</t>
  </si>
  <si>
    <t>MM-MP Ohebná elektroinstalační trubka pr. 16 mm, Bezhalogenová; vč. úchytného materiálu</t>
  </si>
  <si>
    <t>Pol485</t>
  </si>
  <si>
    <t>MM-MP Elektroinstalační trubka průměr 16 mm, Bezhalogenová;včetně kolen vývodek a úchytného materiálu</t>
  </si>
  <si>
    <t>Pol486</t>
  </si>
  <si>
    <t>MM-MP Ohebná elektroinstalační trubka pr. 16 mm, UV stabilní; vč. úchytného materiálu</t>
  </si>
  <si>
    <t>Pol487</t>
  </si>
  <si>
    <t>MM-MP Elektroinstalační trubka průměr 16 mm, UV stabilní; včetně kolen vývodek a úchytného materiálu</t>
  </si>
  <si>
    <t>Pol488</t>
  </si>
  <si>
    <t>MM-MP Kabelová krabicová rozvodka samozhášlivá, bezhalogenů; včetně 4 ks připojovacích svorek 1,5-2,5 mm² a 2 ks průchodek.</t>
  </si>
  <si>
    <t>Pol489</t>
  </si>
  <si>
    <t>MM-MP Kabelová krabicová rozvodka samozhášlivá, bezhalogenů; včetně 20 ks připojovacích svorek 1,5-2,5 mm², 10 ks průchodek</t>
  </si>
  <si>
    <t>Pol490</t>
  </si>
  <si>
    <t>MM Protipožární ucpávka kabelové trasy PROMASTOP do průměru 100 mm</t>
  </si>
  <si>
    <t>Pol491</t>
  </si>
  <si>
    <t>MM Protipožární ucpávka kabelové trasy PROMASTOP 150x100 mm</t>
  </si>
  <si>
    <t>Pol492</t>
  </si>
  <si>
    <t>MM Požárně ochranná stěrková hmota PROMASTOP typ P, 12,5kg / bal</t>
  </si>
  <si>
    <t>Pol493</t>
  </si>
  <si>
    <t>MM Pomocný montážní materiál (kotvy, šrouby, hmožděnky, krabice apod…)</t>
  </si>
  <si>
    <t>Pol494</t>
  </si>
  <si>
    <t>MM-MP CHRÁNIČKA HDPE 40/32</t>
  </si>
  <si>
    <t>Pol495</t>
  </si>
  <si>
    <t>MM-MP Protažení kabelu do váhy 0,9 kg/m - chráničkou</t>
  </si>
  <si>
    <t>Pol496</t>
  </si>
  <si>
    <t>MM-MP VÝSTRAŽNÁ FÓLIE PRO OZNAČENÍ PODZEMNÍHO VEDENÍ DLE ČSN 73 6006; BARVA - ORANŽOVÁ (TELEKOMUNIKAČNÍ A DATOVÉ SÍTĚ)</t>
  </si>
  <si>
    <t>9. Ostatní služby a výkony</t>
  </si>
  <si>
    <t>Pol498</t>
  </si>
  <si>
    <t>Doprava materiálu</t>
  </si>
  <si>
    <t>Pol499</t>
  </si>
  <si>
    <t>Montáž zařízení M+R</t>
  </si>
  <si>
    <t>Pol500</t>
  </si>
  <si>
    <t>Montáž kabelů a kabelových tras včetně lešení (zdvihací plošiny)</t>
  </si>
  <si>
    <t>Pol501</t>
  </si>
  <si>
    <t>Oživení, uvedení do provozu vč. testu 1:1, protokolární předání díla</t>
  </si>
  <si>
    <t>Pol504</t>
  </si>
  <si>
    <t>Zaškolení personálu obsluhy a údržby</t>
  </si>
  <si>
    <t>238795592</t>
  </si>
  <si>
    <t>PS.2 - Technologie desinfekční stanice</t>
  </si>
  <si>
    <t>D1 - Stroje, zařízení, technologické celky vč. příslušenství, kotevního a spojovacího materiálu</t>
  </si>
  <si>
    <t>D2 - Nádrže, provozní budova (kontejner)</t>
  </si>
  <si>
    <t>D3 - Měření</t>
  </si>
  <si>
    <t>D4 - Ostatní konstrukce,  vč. příslušenství, kotevního a spojovacího materiálu</t>
  </si>
  <si>
    <t>D5 - Nerezové konstrukce,  vč. příslušenství, kotevního a spojovacího materiálu</t>
  </si>
  <si>
    <t>D6 - Armatury,  vč. příslušenství, kotevního a spojovacího materiálu</t>
  </si>
  <si>
    <t>D7 - Propojovací potrubí PVC, PP, vč. směrových a výškových lomů; tvarovek; přírub; přírubových spojů; po</t>
  </si>
  <si>
    <t>D8 - Montáž, doprava</t>
  </si>
  <si>
    <t>D9 - PS Technologické elektro, MaR, ASŘTP</t>
  </si>
  <si>
    <t>D10 - Ostatní služby</t>
  </si>
  <si>
    <t>Stroje, zařízení, technologické celky vč. příslušenství, kotevního a spojovacího materiálu</t>
  </si>
  <si>
    <t>Pol658</t>
  </si>
  <si>
    <t>Perforovaná přepážka Nerezová přepážka jako vestavba v akumulační jímce průlina: 20 mm Výška: 1900 mm stírací zařízení přepážky atyp ASIO TECH</t>
  </si>
  <si>
    <t>Pol659</t>
  </si>
  <si>
    <t>Savice na odtah kalu Materiál: PP průměr: d110 Ukončeno bajonetovou koncovkou - typ dle vývozce kalu Koncovka vyvedena na vnější fasádu objektu, cca 1 m nad terén atyp ASIO TECH</t>
  </si>
  <si>
    <t>Pol660</t>
  </si>
  <si>
    <t>Vřetenové čerpadlo Mechanicky předčištěnáá odpadní voda bude čerpána z akumulační nádrže vřetenovým čerpadlem. Do sání bude přivedena voda na zavodnění. Kapacita: 0,2-5 m3/hod. při sání z hloubky &lt;5 m Otáčky: 80 - 380 ot/min. Hmotnost:90 kg Instalovaný příkon P: 2,2 kW Napětí: 3x400 V Jmenovitý proud: 3,35 A Příslušenství: základová deska, solenoid pro zavodnění Seepex BN 5-12 Disa</t>
  </si>
  <si>
    <t>Pol661</t>
  </si>
  <si>
    <t>Konstrukce pro umístění čerpadel nad sebe MATERIÁL: nerez Rozměry: 1000x400x600 mm Nosnost: 90 kg ASIO KOVO</t>
  </si>
  <si>
    <t>Pol662</t>
  </si>
  <si>
    <t>Provzdušňovací systém reakční nádrže 2 diskové hrubobublinné provzdušňovací elementy na 1 nosné trubce . Svod k elementům Odvodnění systému potrubím s kulovým kohoutem Průměr elementu: 320 mm zatížení elementu: cca. 5,2 m3/ks Materiál: EPMD membrána, ABS disk Příslušenství: svod včetně armatur (plast), odvodnění systému (plast) OTT</t>
  </si>
  <si>
    <t>K240</t>
  </si>
  <si>
    <t>"Dmychadla
Membránové dmychadlo
napětí 230 V
frekvence 50 Hz
elektrický příkon při pracovním tlaku 200 mbar - 57 W
maximální příkon 73 W
hlučnost ve vzdálenosti 1,5m je 48 dB
hmotnost 6,8 kg" AirMac DB60 AirMac</t>
  </si>
  <si>
    <t>466889215</t>
  </si>
  <si>
    <t>Pol663</t>
  </si>
  <si>
    <t>Dávkovací čerpadlo roztoku NaClO Dopravní výška 7 bar Dopravní množství 5,7 l/h Objem 1 zdvihu 0,48 ml/zd Maximální zdvihová frekvence 200 zdv./min Potrubní přípojky 8x5 mm Hmotnost: 7kg Sací koš se zpětným ventilem Grundfos</t>
  </si>
  <si>
    <t>Pol664</t>
  </si>
  <si>
    <t>Police pro umístění dávkovacího čerpadla Materiál: PP Rozměr: 500x500 mm Police na úkapy Deska na ukotvení do zdi</t>
  </si>
  <si>
    <t>Pol665</t>
  </si>
  <si>
    <t>Zásobní nádrž roztoku NaClO sud 50 l zápůjčka od dodavatele chemie</t>
  </si>
  <si>
    <t>Pol666</t>
  </si>
  <si>
    <t>Detektor chlóru Neon Gas Cl2 Příslušenství: detektor úniku chloru -kompaktní měřící a sledovací zařízení ke sledování koncentrace chloru v okolním vzduchu Detektor chlóru Neon Gas Cl2 Prominent</t>
  </si>
  <si>
    <t>Pol667</t>
  </si>
  <si>
    <t>Záchytná vana Materiál: PP Objem: 300 l ASIO TECH</t>
  </si>
  <si>
    <t>Pol668</t>
  </si>
  <si>
    <t>Motýlová klapka s ruční pákou uzavírací klapka s pákou těleso: tvárná litina GGG40 disk: nerez SS316 manžeta : EPDM klapka s ruční pákou AHP</t>
  </si>
  <si>
    <t>Pol669</t>
  </si>
  <si>
    <t>Motýlová klapka s elektropohonem dodat smontované Příslušenství: Regulační armatura klapka s přípravou na elektropohon ABO</t>
  </si>
  <si>
    <t>Nádrže, provozní budova (kontejner)</t>
  </si>
  <si>
    <t>Pol670</t>
  </si>
  <si>
    <t>Primární nádrž Rozměry - půdorys: 2,4 x 2,2 m hloubka: 1.93 m Užitný objem: 5 m3 Materiálové provedení: beton Příslušenství: norná stěna z PP Zakrytování betonovou deskou se 2 pachotěsnými poklopy Jedná se o typová výrobek. Nádrž je odlitá metodou zvonového lití z vodotěsného betonu třídy C40/50, hutněného vysokofrekvěnční vibrací, což zajišťuje dokonalou vodotěsnost nádrží. Nádrže nepotřebují žádnou dodatečnou hydroizolaci. Nádrže jsou samonosné pro zatížení D400. PNO 240/330/193/14 BZP PREFA Brno
"Akumulační nádrž
 Rozměry - půdorys: 2,4 x 0,95 m
 hloubka: 1,93 m
 Užitný objem: 2 m3
 Materiálové provedení: beton
 Zakrytování betonovou deskou s 1 pachotěsným poklopem
 Jedná se o typová výrobek. Nádrž je odlitá metodou zvonového lití z vodotěsného betonu třídy C40/50, hutněného vysokofrekvěnční vibrací, což zajišťuje dokonalou vodotěsnost nádrží. Nádrže nepotřebují žádnou dodatečnou hydroizolaci. Nádrže jsou samonosné pro zatížení D400."</t>
  </si>
  <si>
    <t>Pol671</t>
  </si>
  <si>
    <t>Norná stěna primární nádrže Materiál: PP Tvar: půlkruh Rozměry: poloměr 150 mm, výška 500 mm atyp ASIO TeCH</t>
  </si>
  <si>
    <t>Pol672</t>
  </si>
  <si>
    <t>Reakční nádrž Průměr: 1300 mm Výška: 1500 mm Materiál : PP Nádrž je zakrytovaná. Nátokové potrubí d63 Odtokové potrubí d110 Bezpečnostní přepad d110 Přívod vzduchu d20 Odvodnění provzdušnění d25 Dávkování NaClO d25 Odvětrání nádrže d110 - vyvedeno za stěnu kontejneru Součástí nádrže je míchací/provzdušňovací rošt (Poz.č.4) Příslušenství (viz odstavec měření): Tenzometr LI63, 1 ks Plovák LS64, 1 ks atyp ASIO TECH</t>
  </si>
  <si>
    <t>Pol673</t>
  </si>
  <si>
    <t>Kontejner 10´´ Kovová konstrukce Rozměry (vnější): 2.991 mm x 2.438 mm x 2896 mm CONTAINEX</t>
  </si>
  <si>
    <t>Pol674</t>
  </si>
  <si>
    <t>zapetlení, doprava, dílenská montáž, osvětlení, vetrání atyp ASIO TECH</t>
  </si>
  <si>
    <t>Pol675</t>
  </si>
  <si>
    <t>Oční sprcha</t>
  </si>
  <si>
    <t>Pol676</t>
  </si>
  <si>
    <t>Doprava prefabrikátů na místo složení</t>
  </si>
  <si>
    <t>Pol677</t>
  </si>
  <si>
    <t>Ukládání nádrží - jeřáb - montáž a demontáž jeřábu manipulace jeřábu nosnost jeřábu : 160 t Není zahrnuto v ceně: - Dostatečně zhutněné a srovnané podloží pro hlavní jeřáb - Snadno přístupné cesty – odstranění zaparkovaných vozidel pro nájezd a výjezd techniky, průjezdná šířka 3,5m a výšky 4,5m - Speciální přípravky – vahadla, speciální vázací prostředky atd. - Posouzení podloží pod jeřábem, metro,kolektory atd. - Hlídání / oplocení jeřábu a veškerého vybavení při práci a i při montáži/demontáži jeřábu - Sanitární kontejnery, toalety - Speciální vázací prostředky, přípravky Specifikace přepravy: - Pracovní prostory musí být snadno přístupné, schopné nést zatížení těžkých nákladních vozidel (celkem hmotnost do 115 t), zemní tlaky jeřábů a zatížení náprav 12 t.</t>
  </si>
  <si>
    <t>Měření</t>
  </si>
  <si>
    <t>Pol678</t>
  </si>
  <si>
    <t>Plovák</t>
  </si>
  <si>
    <t>Pol679</t>
  </si>
  <si>
    <t>Tenzometr</t>
  </si>
  <si>
    <t>Ostatní konstrukce,  vč. příslušenství, kotevního a spojovacího materiálu</t>
  </si>
  <si>
    <t>Pol680</t>
  </si>
  <si>
    <t>Pachotěsný poklop pro primární nádrž Pochozí, uzamykatelný Rozměr poklopu: 600x600 mm Hermelock HE 700 Gabex</t>
  </si>
  <si>
    <t>Pol681</t>
  </si>
  <si>
    <t>Pachotěsný poklop pro akumulační nádrž Pochozí, uzamykatelný Rozměr poklopu: 800x600 mm Hermelock HE9060 Gabex</t>
  </si>
  <si>
    <t>Nerezové konstrukce,  vč. příslušenství, kotevního a spojovacího materiálu</t>
  </si>
  <si>
    <t>Pol682</t>
  </si>
  <si>
    <t>Obslužná konstrukce k reakční jímce Podestový žebřík Konstrukce ocel 3 schůdky Výška plošiny 0,72 m Plocha základny 0,77 x 1,27 m Hmotnost: 28,5 kg mobilní, přenosná typ 41971 Zarges</t>
  </si>
  <si>
    <t>Armatury,  vč. příslušenství, kotevního a spojovacího materiálu</t>
  </si>
  <si>
    <t>Pol683</t>
  </si>
  <si>
    <t>Solenoid voda DN 20 Solenoid na zavodnění vřetenového čerpadla 0,06kW 230V 0,4A</t>
  </si>
  <si>
    <t>Pol684</t>
  </si>
  <si>
    <t>Kulový ventil, PVC d25 s převlečnou maticí pro snadnou montáž/demontáž na chemickém potrubí NaClO</t>
  </si>
  <si>
    <t>Pol685</t>
  </si>
  <si>
    <t>Ruční ventil, PP d63 s převlečnou maticí pro snadnou montáž/demontáž na výtlačném potrubí z akumulační jímky</t>
  </si>
  <si>
    <t>Pol686</t>
  </si>
  <si>
    <t>Kulový ventil, PP d25 s převlečnou maticí pro snadnou montáž/demontáž na vzduchovém potrubí od dmychadel</t>
  </si>
  <si>
    <t>Pol687</t>
  </si>
  <si>
    <t>Zpětná klapka, DN20 na potruví provozní vody</t>
  </si>
  <si>
    <t>Propojovací potrubí PVC, PP, vč. směrových a výškových lomů; tvarovek; přírub; přírubových spojů; po</t>
  </si>
  <si>
    <t>Pol688</t>
  </si>
  <si>
    <t>Propojovací potrubí PVC, PP vč. směrových a výškových lomů; tvarovek; přírub; přírubových spojů; potrubních spojek; šroubení; ostatního příslušenství.</t>
  </si>
  <si>
    <t>Montáž, doprava</t>
  </si>
  <si>
    <t>Pol689</t>
  </si>
  <si>
    <t>Montáž propojovacího potrubí , montáž technologie v prostoru místa instalace, tvarovky, armatury, montáž potrubí a technologie</t>
  </si>
  <si>
    <t>PS Technologické elektro, MaR, ASŘTP</t>
  </si>
  <si>
    <t>K241</t>
  </si>
  <si>
    <t>a) Dodávky
Rozváděč RD1 včetně měničů   ks 1
Kompenzační rozváděč   ks 1
Rozváděč DT   ks 1
Deblokační skříně   ks 1</t>
  </si>
  <si>
    <t>-1792144084</t>
  </si>
  <si>
    <t>K242</t>
  </si>
  <si>
    <t>b) Frekvenční měniče</t>
  </si>
  <si>
    <t>-2125517974</t>
  </si>
  <si>
    <t>K244</t>
  </si>
  <si>
    <t>d) Montážní materiál</t>
  </si>
  <si>
    <t>700189962</t>
  </si>
  <si>
    <t>K245</t>
  </si>
  <si>
    <t>e) Projektová dokumentace</t>
  </si>
  <si>
    <t>-13569807</t>
  </si>
  <si>
    <t>K246</t>
  </si>
  <si>
    <t>f) Montáž+doprava</t>
  </si>
  <si>
    <t>-1505746567</t>
  </si>
  <si>
    <t>K247</t>
  </si>
  <si>
    <t>g) HW (displej</t>
  </si>
  <si>
    <t>-1279304767</t>
  </si>
  <si>
    <t>K248</t>
  </si>
  <si>
    <t>h) SW+manuál</t>
  </si>
  <si>
    <t>2103963131</t>
  </si>
  <si>
    <t>K249</t>
  </si>
  <si>
    <t>i) GSM modem</t>
  </si>
  <si>
    <t>1759300036</t>
  </si>
  <si>
    <t>K250</t>
  </si>
  <si>
    <t>j) Zprovoznění</t>
  </si>
  <si>
    <t>1334618793</t>
  </si>
  <si>
    <t>K251</t>
  </si>
  <si>
    <t>k)Světelná a zvuková signalizace</t>
  </si>
  <si>
    <t>-1333235526</t>
  </si>
  <si>
    <t>K252</t>
  </si>
  <si>
    <t>l) Vizualizace SCADA</t>
  </si>
  <si>
    <t>2036299415</t>
  </si>
  <si>
    <t>Ostatní služby</t>
  </si>
  <si>
    <t>K254</t>
  </si>
  <si>
    <t>"Individuální a komplexní zkoušky, zprovoznění
Neobsahuje média nutné ke zprovoznění."</t>
  </si>
  <si>
    <t>502399022</t>
  </si>
  <si>
    <t>K255</t>
  </si>
  <si>
    <t>"Zaškolení obsluhy
Zaškolení pracovníku určených k obsluze, předání dokumentace k obsluze"</t>
  </si>
  <si>
    <t>574885123</t>
  </si>
  <si>
    <t>K256</t>
  </si>
  <si>
    <t>"Návrh provozního řádu pro zkušební provoz
PŘ pro celou technolgii ČOV."</t>
  </si>
  <si>
    <t>811184006</t>
  </si>
  <si>
    <t>K259</t>
  </si>
  <si>
    <t>"Technologický dohled 
nad 14 - tidenním ověřovacím provozem (4x odborný dozor na místě, v průběhu 14 dní)
"</t>
  </si>
  <si>
    <t>-1056028989</t>
  </si>
  <si>
    <t>-717828951</t>
  </si>
  <si>
    <t>VRN - Ostatní a vedlejší náklady</t>
  </si>
  <si>
    <t>VRN - Vedlejší rozpočtové náklady</t>
  </si>
  <si>
    <t>Vedlejší rozpočtové náklady</t>
  </si>
  <si>
    <t>Zpracování realizační a výrobní dokumentace, technologických postupů atd</t>
  </si>
  <si>
    <t>-1300169788</t>
  </si>
  <si>
    <t xml:space="preserve">Revize, zkoušky, měření, testy
Náklady na provedení všech nezbytných zkoušek, atestů a revizí podle ČSN, ČSN EN, podmínek projektové dokumentace, stavebního povolení a případných 
 jiných právních nebo technických předpisů platných v době provádění a předání díla, kterými bude prokázáno dosažení předepsané kvality a předepsaných
technických parametrů díla v průběhu výstavby, při předání a převzetí díla a při kolaudaci stavby.
Náklady zhotovitele, které vzniknou v souvislosti s povinnostmi zhotovitele provést kontrolní měření intenzity osvětlení, přítomnosti radonu apod., 
vyplývající z vyjádření KHS, stavebního úřadu a dalších dotčených orgánů.
</t>
  </si>
  <si>
    <t>1720960768</t>
  </si>
  <si>
    <t>Geolog (posudky, návrhy, přejímky, součínnost se stavbou atd.)</t>
  </si>
  <si>
    <t>-1267726755</t>
  </si>
  <si>
    <t>K042</t>
  </si>
  <si>
    <t>Koordinační činnost</t>
  </si>
  <si>
    <t>-1881571891</t>
  </si>
  <si>
    <t>Zajištění podkladů ke kolaudaci stavby</t>
  </si>
  <si>
    <t>453810230</t>
  </si>
  <si>
    <t>Návrh a zpracování plánu organizace výstavby, harmonogram prací</t>
  </si>
  <si>
    <t>-601759501</t>
  </si>
  <si>
    <t>Vzorkování</t>
  </si>
  <si>
    <t>267031009</t>
  </si>
  <si>
    <t>x1</t>
  </si>
  <si>
    <t>Geodetické práce
geodetické zaměření skutečného provedení, zhotovení geometrického plánu, vytýčení sítí, vytýčení stavby atd.</t>
  </si>
  <si>
    <t>-2127669813</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</si>
  <si>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</si>
  <si>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</si>
  <si>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1822556744</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</si>
  <si>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</si>
  <si>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</si>
  <si>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-874566219</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</si>
  <si>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</si>
  <si>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</si>
  <si>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1322469581</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</si>
  <si>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</si>
  <si>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</si>
  <si>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-355807302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</si>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</sst>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40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alignment/>
      <protection/>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40" fillId="0" borderId="23"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0" fillId="0" borderId="28" xfId="0" applyFont="1" applyBorder="1" applyAlignment="1">
      <alignment vertical="center" wrapText="1"/>
    </xf>
    <xf numFmtId="0" fontId="44" fillId="0" borderId="29" xfId="0" applyFont="1" applyBorder="1" applyAlignment="1">
      <alignment vertical="center" wrapText="1"/>
    </xf>
    <xf numFmtId="0" fontId="40" fillId="0" borderId="30" xfId="0" applyFont="1" applyBorder="1" applyAlignment="1">
      <alignment vertical="center" wrapText="1"/>
    </xf>
    <xf numFmtId="0" fontId="40" fillId="0" borderId="0" xfId="0" applyFont="1" applyBorder="1" applyAlignment="1">
      <alignment vertical="top"/>
    </xf>
    <xf numFmtId="0" fontId="40" fillId="0" borderId="0" xfId="0" applyFont="1" applyAlignment="1">
      <alignment vertical="top"/>
    </xf>
    <xf numFmtId="0" fontId="40" fillId="0" borderId="23"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0" fillId="0" borderId="26" xfId="0" applyFont="1" applyBorder="1" applyAlignment="1">
      <alignment horizontal="left" vertical="center"/>
    </xf>
    <xf numFmtId="0" fontId="40"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9" xfId="0" applyFont="1" applyBorder="1" applyAlignment="1">
      <alignment horizontal="left" vertical="center"/>
    </xf>
    <xf numFmtId="0" fontId="42" fillId="0" borderId="29" xfId="0" applyFont="1" applyBorder="1" applyAlignment="1">
      <alignment horizontal="center" vertical="center"/>
    </xf>
    <xf numFmtId="0" fontId="45" fillId="0" borderId="29"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0" fillId="0" borderId="28" xfId="0" applyFont="1" applyBorder="1" applyAlignment="1">
      <alignment horizontal="left" vertical="center"/>
    </xf>
    <xf numFmtId="0" fontId="44" fillId="0" borderId="29"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9" xfId="0" applyFont="1" applyBorder="1" applyAlignment="1">
      <alignment horizontal="left" vertical="center"/>
    </xf>
    <xf numFmtId="0" fontId="40"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8" xfId="0" applyFont="1" applyBorder="1" applyAlignment="1">
      <alignment horizontal="left" vertical="center" wrapText="1"/>
    </xf>
    <xf numFmtId="0" fontId="43" fillId="0" borderId="29"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8"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9" xfId="0" applyFont="1" applyBorder="1" applyAlignment="1">
      <alignment vertical="center"/>
    </xf>
    <xf numFmtId="0" fontId="42"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43" fillId="0" borderId="26" xfId="0" applyFont="1" applyBorder="1" applyAlignment="1" applyProtection="1">
      <alignment horizontal="lef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left" vertical="center"/>
      <protection/>
    </xf>
    <xf numFmtId="0" fontId="43" fillId="0" borderId="27" xfId="0" applyFont="1" applyBorder="1" applyAlignment="1" applyProtection="1">
      <alignment horizontal="left" vertical="center"/>
      <protection/>
    </xf>
    <xf numFmtId="0" fontId="0" fillId="0" borderId="29" xfId="0" applyBorder="1" applyAlignment="1">
      <alignment vertical="top"/>
    </xf>
    <xf numFmtId="0" fontId="42" fillId="0" borderId="29" xfId="0" applyFont="1" applyBorder="1" applyAlignment="1">
      <alignment horizontal="left"/>
    </xf>
    <xf numFmtId="0" fontId="45" fillId="0" borderId="29" xfId="0" applyFont="1" applyBorder="1" applyAlignment="1">
      <alignment/>
    </xf>
    <xf numFmtId="0" fontId="40" fillId="0" borderId="26" xfId="0" applyFont="1" applyBorder="1" applyAlignment="1">
      <alignment vertical="top"/>
    </xf>
    <xf numFmtId="0" fontId="40" fillId="0" borderId="27" xfId="0" applyFont="1" applyBorder="1" applyAlignment="1">
      <alignment vertical="top"/>
    </xf>
    <xf numFmtId="0" fontId="40" fillId="0" borderId="28" xfId="0" applyFont="1" applyBorder="1" applyAlignment="1">
      <alignment vertical="top"/>
    </xf>
    <xf numFmtId="0" fontId="40" fillId="0" borderId="29" xfId="0" applyFont="1" applyBorder="1" applyAlignment="1">
      <alignment vertical="top"/>
    </xf>
    <xf numFmtId="0" fontId="40" fillId="0" borderId="30" xfId="0" applyFont="1" applyBorder="1" applyAlignment="1">
      <alignment vertical="top"/>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6" fillId="0" borderId="0" xfId="0" applyFont="1" applyAlignment="1" applyProtection="1">
      <alignment horizontal="left" vertical="center" wrapText="1"/>
      <protection/>
    </xf>
    <xf numFmtId="0" fontId="30" fillId="0" borderId="0" xfId="0" applyFont="1" applyAlignment="1" applyProtection="1">
      <alignment horizontal="left" vertical="center" wrapText="1"/>
      <protection/>
    </xf>
    <xf numFmtId="0" fontId="22"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22"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24"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Border="1" applyAlignment="1">
      <alignment horizontal="left" vertical="center" wrapText="1"/>
    </xf>
    <xf numFmtId="0" fontId="42" fillId="0" borderId="29" xfId="0" applyFont="1" applyBorder="1" applyAlignment="1">
      <alignment horizontal="left" wrapText="1"/>
    </xf>
    <xf numFmtId="0" fontId="41" fillId="0" borderId="0" xfId="0" applyFont="1" applyBorder="1" applyAlignment="1">
      <alignment horizontal="center" vertical="center" wrapText="1"/>
    </xf>
    <xf numFmtId="49" fontId="0" fillId="0" borderId="0" xfId="0" applyNumberFormat="1" applyFont="1" applyBorder="1" applyAlignment="1">
      <alignment horizontal="left" vertical="center" wrapText="1"/>
    </xf>
    <xf numFmtId="0" fontId="41" fillId="0" borderId="0" xfId="0" applyFont="1" applyBorder="1" applyAlignment="1">
      <alignment horizontal="center" vertical="center"/>
    </xf>
    <xf numFmtId="0" fontId="42"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4_01/962031132" TargetMode="External" /><Relationship Id="rId2" Type="http://schemas.openxmlformats.org/officeDocument/2006/relationships/hyperlink" Target="https://podminky.urs.cz/item/CS_URS_2024_01/962031133" TargetMode="External" /><Relationship Id="rId3" Type="http://schemas.openxmlformats.org/officeDocument/2006/relationships/hyperlink" Target="https://podminky.urs.cz/item/CS_URS_2024_01/962032231" TargetMode="External" /><Relationship Id="rId4" Type="http://schemas.openxmlformats.org/officeDocument/2006/relationships/hyperlink" Target="https://podminky.urs.cz/item/CS_URS_2024_01/965042141" TargetMode="External" /><Relationship Id="rId5" Type="http://schemas.openxmlformats.org/officeDocument/2006/relationships/hyperlink" Target="https://podminky.urs.cz/item/CS_URS_2024_01/965042241" TargetMode="External" /><Relationship Id="rId6" Type="http://schemas.openxmlformats.org/officeDocument/2006/relationships/hyperlink" Target="https://podminky.urs.cz/item/CS_URS_2024_01/965049111" TargetMode="External" /><Relationship Id="rId7" Type="http://schemas.openxmlformats.org/officeDocument/2006/relationships/hyperlink" Target="https://podminky.urs.cz/item/CS_URS_2024_01/965049112" TargetMode="External" /><Relationship Id="rId8" Type="http://schemas.openxmlformats.org/officeDocument/2006/relationships/hyperlink" Target="https://podminky.urs.cz/item/CS_URS_2024_01/968062375" TargetMode="External" /><Relationship Id="rId9" Type="http://schemas.openxmlformats.org/officeDocument/2006/relationships/hyperlink" Target="https://podminky.urs.cz/item/CS_URS_2024_01/968062376" TargetMode="External" /><Relationship Id="rId10" Type="http://schemas.openxmlformats.org/officeDocument/2006/relationships/hyperlink" Target="https://podminky.urs.cz/item/CS_URS_2024_01/968072455" TargetMode="External" /><Relationship Id="rId11" Type="http://schemas.openxmlformats.org/officeDocument/2006/relationships/hyperlink" Target="https://podminky.urs.cz/item/CS_URS_2024_01/968072456" TargetMode="External" /><Relationship Id="rId12" Type="http://schemas.openxmlformats.org/officeDocument/2006/relationships/hyperlink" Target="https://podminky.urs.cz/item/CS_URS_2024_01/971033561" TargetMode="External" /><Relationship Id="rId13" Type="http://schemas.openxmlformats.org/officeDocument/2006/relationships/hyperlink" Target="https://podminky.urs.cz/item/CS_URS_2024_01/971033651" TargetMode="External" /><Relationship Id="rId14" Type="http://schemas.openxmlformats.org/officeDocument/2006/relationships/hyperlink" Target="https://podminky.urs.cz/item/CS_URS_2024_01/978013191" TargetMode="External" /><Relationship Id="rId15" Type="http://schemas.openxmlformats.org/officeDocument/2006/relationships/hyperlink" Target="https://podminky.urs.cz/item/CS_URS_2024_01/978015341" TargetMode="External" /><Relationship Id="rId16" Type="http://schemas.openxmlformats.org/officeDocument/2006/relationships/hyperlink" Target="https://podminky.urs.cz/item/CS_URS_2024_01/997013211" TargetMode="External" /><Relationship Id="rId17" Type="http://schemas.openxmlformats.org/officeDocument/2006/relationships/hyperlink" Target="https://podminky.urs.cz/item/CS_URS_2024_01/997013501" TargetMode="External" /><Relationship Id="rId18" Type="http://schemas.openxmlformats.org/officeDocument/2006/relationships/hyperlink" Target="https://podminky.urs.cz/item/CS_URS_2024_01/997013509" TargetMode="External" /><Relationship Id="rId19" Type="http://schemas.openxmlformats.org/officeDocument/2006/relationships/hyperlink" Target="https://podminky.urs.cz/item/CS_URS_2024_01/997013813" TargetMode="External" /><Relationship Id="rId20" Type="http://schemas.openxmlformats.org/officeDocument/2006/relationships/hyperlink" Target="https://podminky.urs.cz/item/CS_URS_2024_01/997013814" TargetMode="External" /><Relationship Id="rId21" Type="http://schemas.openxmlformats.org/officeDocument/2006/relationships/hyperlink" Target="https://podminky.urs.cz/item/CS_URS_2024_01/997013869" TargetMode="External" /><Relationship Id="rId22" Type="http://schemas.openxmlformats.org/officeDocument/2006/relationships/hyperlink" Target="https://podminky.urs.cz/item/CS_URS_2024_01/711131811" TargetMode="External" /><Relationship Id="rId23" Type="http://schemas.openxmlformats.org/officeDocument/2006/relationships/hyperlink" Target="https://podminky.urs.cz/item/CS_URS_2024_01/713120811" TargetMode="External" /><Relationship Id="rId24" Type="http://schemas.openxmlformats.org/officeDocument/2006/relationships/hyperlink" Target="https://podminky.urs.cz/item/CS_URS_2024_01/771471810" TargetMode="External" /><Relationship Id="rId25" Type="http://schemas.openxmlformats.org/officeDocument/2006/relationships/hyperlink" Target="https://podminky.urs.cz/item/CS_URS_2024_01/771571810" TargetMode="External" /><Relationship Id="rId26" Type="http://schemas.openxmlformats.org/officeDocument/2006/relationships/hyperlink" Target="https://podminky.urs.cz/item/CS_URS_2024_01/776201812" TargetMode="External" /><Relationship Id="rId27" Type="http://schemas.openxmlformats.org/officeDocument/2006/relationships/hyperlink" Target="https://podminky.urs.cz/item/CS_URS_2024_01/776410811" TargetMode="External" /><Relationship Id="rId28" Type="http://schemas.openxmlformats.org/officeDocument/2006/relationships/hyperlink" Target="https://podminky.urs.cz/item/CS_URS_2024_01/781471810" TargetMode="External" /><Relationship Id="rId29"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4_01/131213701" TargetMode="External" /><Relationship Id="rId2" Type="http://schemas.openxmlformats.org/officeDocument/2006/relationships/hyperlink" Target="https://podminky.urs.cz/item/CS_URS_2024_01/131251100" TargetMode="External" /><Relationship Id="rId3" Type="http://schemas.openxmlformats.org/officeDocument/2006/relationships/hyperlink" Target="https://podminky.urs.cz/item/CS_URS_2024_01/132251103" TargetMode="External" /><Relationship Id="rId4" Type="http://schemas.openxmlformats.org/officeDocument/2006/relationships/hyperlink" Target="https://podminky.urs.cz/item/CS_URS_2024_01/133251102" TargetMode="External" /><Relationship Id="rId5" Type="http://schemas.openxmlformats.org/officeDocument/2006/relationships/hyperlink" Target="https://podminky.urs.cz/item/CS_URS_2024_01/162211311" TargetMode="External" /><Relationship Id="rId6" Type="http://schemas.openxmlformats.org/officeDocument/2006/relationships/hyperlink" Target="https://podminky.urs.cz/item/CS_URS_2024_01/162211319" TargetMode="External" /><Relationship Id="rId7" Type="http://schemas.openxmlformats.org/officeDocument/2006/relationships/hyperlink" Target="https://podminky.urs.cz/item/CS_URS_2024_01/162751117" TargetMode="External" /><Relationship Id="rId8" Type="http://schemas.openxmlformats.org/officeDocument/2006/relationships/hyperlink" Target="https://podminky.urs.cz/item/CS_URS_2024_01/162751119" TargetMode="External" /><Relationship Id="rId9" Type="http://schemas.openxmlformats.org/officeDocument/2006/relationships/hyperlink" Target="https://podminky.urs.cz/item/CS_URS_2024_01/171201231" TargetMode="External" /><Relationship Id="rId10" Type="http://schemas.openxmlformats.org/officeDocument/2006/relationships/hyperlink" Target="https://podminky.urs.cz/item/CS_URS_2024_01/171251201" TargetMode="External" /><Relationship Id="rId11" Type="http://schemas.openxmlformats.org/officeDocument/2006/relationships/hyperlink" Target="https://podminky.urs.cz/item/CS_URS_2024_01/174151101" TargetMode="External" /><Relationship Id="rId12" Type="http://schemas.openxmlformats.org/officeDocument/2006/relationships/hyperlink" Target="https://podminky.urs.cz/item/CS_URS_2024_01/181912112" TargetMode="External" /><Relationship Id="rId13" Type="http://schemas.openxmlformats.org/officeDocument/2006/relationships/hyperlink" Target="https://podminky.urs.cz/item/CS_URS_2024_01/181951112" TargetMode="External" /><Relationship Id="rId14" Type="http://schemas.openxmlformats.org/officeDocument/2006/relationships/hyperlink" Target="https://podminky.urs.cz/item/CS_URS_2024_01/211971110" TargetMode="External" /><Relationship Id="rId15" Type="http://schemas.openxmlformats.org/officeDocument/2006/relationships/hyperlink" Target="https://podminky.urs.cz/item/CS_URS_2024_01/212751104" TargetMode="External" /><Relationship Id="rId16" Type="http://schemas.openxmlformats.org/officeDocument/2006/relationships/hyperlink" Target="https://podminky.urs.cz/item/CS_URS_2024_01/218111113" TargetMode="External" /><Relationship Id="rId17" Type="http://schemas.openxmlformats.org/officeDocument/2006/relationships/hyperlink" Target="https://podminky.urs.cz/item/CS_URS_2024_01/218121114" TargetMode="External" /><Relationship Id="rId18" Type="http://schemas.openxmlformats.org/officeDocument/2006/relationships/hyperlink" Target="https://podminky.urs.cz/item/CS_URS_2024_01/271542211" TargetMode="External" /><Relationship Id="rId19" Type="http://schemas.openxmlformats.org/officeDocument/2006/relationships/hyperlink" Target="https://podminky.urs.cz/item/CS_URS_2024_01/273313511" TargetMode="External" /><Relationship Id="rId20" Type="http://schemas.openxmlformats.org/officeDocument/2006/relationships/hyperlink" Target="https://podminky.urs.cz/item/CS_URS_2024_01/273321511" TargetMode="External" /><Relationship Id="rId21" Type="http://schemas.openxmlformats.org/officeDocument/2006/relationships/hyperlink" Target="https://podminky.urs.cz/item/CS_URS_2024_01/273351121" TargetMode="External" /><Relationship Id="rId22" Type="http://schemas.openxmlformats.org/officeDocument/2006/relationships/hyperlink" Target="https://podminky.urs.cz/item/CS_URS_2024_01/273351122" TargetMode="External" /><Relationship Id="rId23" Type="http://schemas.openxmlformats.org/officeDocument/2006/relationships/hyperlink" Target="https://podminky.urs.cz/item/CS_URS_2024_01/273362021" TargetMode="External" /><Relationship Id="rId24" Type="http://schemas.openxmlformats.org/officeDocument/2006/relationships/hyperlink" Target="https://podminky.urs.cz/item/CS_URS_2024_01/317168052" TargetMode="External" /><Relationship Id="rId25" Type="http://schemas.openxmlformats.org/officeDocument/2006/relationships/hyperlink" Target="https://podminky.urs.cz/item/CS_URS_2024_01/317168053" TargetMode="External" /><Relationship Id="rId26" Type="http://schemas.openxmlformats.org/officeDocument/2006/relationships/hyperlink" Target="https://podminky.urs.cz/item/CS_URS_2024_01/317168056" TargetMode="External" /><Relationship Id="rId27" Type="http://schemas.openxmlformats.org/officeDocument/2006/relationships/hyperlink" Target="https://podminky.urs.cz/item/CS_URS_2024_01/317168058" TargetMode="External" /><Relationship Id="rId28" Type="http://schemas.openxmlformats.org/officeDocument/2006/relationships/hyperlink" Target="https://podminky.urs.cz/item/CS_URS_2024_01/317168059" TargetMode="External" /><Relationship Id="rId29" Type="http://schemas.openxmlformats.org/officeDocument/2006/relationships/hyperlink" Target="https://podminky.urs.cz/item/CS_URS_2024_01/612131121" TargetMode="External" /><Relationship Id="rId30" Type="http://schemas.openxmlformats.org/officeDocument/2006/relationships/hyperlink" Target="https://podminky.urs.cz/item/CS_URS_2024_01/612321141" TargetMode="External" /><Relationship Id="rId31" Type="http://schemas.openxmlformats.org/officeDocument/2006/relationships/hyperlink" Target="https://podminky.urs.cz/item/CS_URS_2024_01/622143003" TargetMode="External" /><Relationship Id="rId32" Type="http://schemas.openxmlformats.org/officeDocument/2006/relationships/hyperlink" Target="https://podminky.urs.cz/item/CS_URS_2024_01/622143004" TargetMode="External" /><Relationship Id="rId33" Type="http://schemas.openxmlformats.org/officeDocument/2006/relationships/hyperlink" Target="https://podminky.urs.cz/item/CS_URS_2024_01/629991011" TargetMode="External" /><Relationship Id="rId34" Type="http://schemas.openxmlformats.org/officeDocument/2006/relationships/hyperlink" Target="https://podminky.urs.cz/item/CS_URS_2024_01/619991001" TargetMode="External" /><Relationship Id="rId35" Type="http://schemas.openxmlformats.org/officeDocument/2006/relationships/hyperlink" Target="https://podminky.urs.cz/item/CS_URS_2024_01/629995101" TargetMode="External" /><Relationship Id="rId36" Type="http://schemas.openxmlformats.org/officeDocument/2006/relationships/hyperlink" Target="https://podminky.urs.cz/item/CS_URS_2024_01/622325102" TargetMode="External" /><Relationship Id="rId37" Type="http://schemas.openxmlformats.org/officeDocument/2006/relationships/hyperlink" Target="https://podminky.urs.cz/item/CS_URS_2024_01/622131121" TargetMode="External" /><Relationship Id="rId38" Type="http://schemas.openxmlformats.org/officeDocument/2006/relationships/hyperlink" Target="https://podminky.urs.cz/item/CS_URS_2024_01/622221051" TargetMode="External" /><Relationship Id="rId39" Type="http://schemas.openxmlformats.org/officeDocument/2006/relationships/hyperlink" Target="https://podminky.urs.cz/item/CS_URS_2024_01/622251105" TargetMode="External" /><Relationship Id="rId40" Type="http://schemas.openxmlformats.org/officeDocument/2006/relationships/hyperlink" Target="https://podminky.urs.cz/item/CS_URS_2024_01/622211051" TargetMode="External" /><Relationship Id="rId41" Type="http://schemas.openxmlformats.org/officeDocument/2006/relationships/hyperlink" Target="https://podminky.urs.cz/item/CS_URS_2024_01/622251101" TargetMode="External" /><Relationship Id="rId42" Type="http://schemas.openxmlformats.org/officeDocument/2006/relationships/hyperlink" Target="https://podminky.urs.cz/item/CS_URS_2024_01/622212051" TargetMode="External" /><Relationship Id="rId43" Type="http://schemas.openxmlformats.org/officeDocument/2006/relationships/hyperlink" Target="https://podminky.urs.cz/item/CS_URS_2024_01/622222051" TargetMode="External" /><Relationship Id="rId44" Type="http://schemas.openxmlformats.org/officeDocument/2006/relationships/hyperlink" Target="https://podminky.urs.cz/item/CS_URS_2024_01/622151021" TargetMode="External" /><Relationship Id="rId45" Type="http://schemas.openxmlformats.org/officeDocument/2006/relationships/hyperlink" Target="https://podminky.urs.cz/item/CS_URS_2024_01/622511112" TargetMode="External" /><Relationship Id="rId46" Type="http://schemas.openxmlformats.org/officeDocument/2006/relationships/hyperlink" Target="https://podminky.urs.cz/item/CS_URS_2024_01/622151031" TargetMode="External" /><Relationship Id="rId47" Type="http://schemas.openxmlformats.org/officeDocument/2006/relationships/hyperlink" Target="https://podminky.urs.cz/item/CS_URS_2024_01/622531012" TargetMode="External" /><Relationship Id="rId48" Type="http://schemas.openxmlformats.org/officeDocument/2006/relationships/hyperlink" Target="https://podminky.urs.cz/item/CS_URS_2024_01/622143003" TargetMode="External" /><Relationship Id="rId49" Type="http://schemas.openxmlformats.org/officeDocument/2006/relationships/hyperlink" Target="https://podminky.urs.cz/item/CS_URS_2024_01/622143004" TargetMode="External" /><Relationship Id="rId50" Type="http://schemas.openxmlformats.org/officeDocument/2006/relationships/hyperlink" Target="https://podminky.urs.cz/item/CS_URS_2024_01/622252002" TargetMode="External" /><Relationship Id="rId51" Type="http://schemas.openxmlformats.org/officeDocument/2006/relationships/hyperlink" Target="https://podminky.urs.cz/item/CS_URS_2024_01/622252002" TargetMode="External" /><Relationship Id="rId52" Type="http://schemas.openxmlformats.org/officeDocument/2006/relationships/hyperlink" Target="https://podminky.urs.cz/item/CS_URS_2024_01/629991001" TargetMode="External" /><Relationship Id="rId53" Type="http://schemas.openxmlformats.org/officeDocument/2006/relationships/hyperlink" Target="https://podminky.urs.cz/item/CS_URS_2024_01/629991011" TargetMode="External" /><Relationship Id="rId54" Type="http://schemas.openxmlformats.org/officeDocument/2006/relationships/hyperlink" Target="https://podminky.urs.cz/item/CS_URS_2024_01/631311125" TargetMode="External" /><Relationship Id="rId55" Type="http://schemas.openxmlformats.org/officeDocument/2006/relationships/hyperlink" Target="https://podminky.urs.cz/item/CS_URS_2024_01/631319012" TargetMode="External" /><Relationship Id="rId56" Type="http://schemas.openxmlformats.org/officeDocument/2006/relationships/hyperlink" Target="https://podminky.urs.cz/item/CS_URS_2024_01/631319173" TargetMode="External" /><Relationship Id="rId57" Type="http://schemas.openxmlformats.org/officeDocument/2006/relationships/hyperlink" Target="https://podminky.urs.cz/item/CS_URS_2024_01/631362021" TargetMode="External" /><Relationship Id="rId58" Type="http://schemas.openxmlformats.org/officeDocument/2006/relationships/hyperlink" Target="https://podminky.urs.cz/item/CS_URS_2024_01/634112112" TargetMode="External" /><Relationship Id="rId59" Type="http://schemas.openxmlformats.org/officeDocument/2006/relationships/hyperlink" Target="https://podminky.urs.cz/item/CS_URS_2024_01/637111111" TargetMode="External" /><Relationship Id="rId60" Type="http://schemas.openxmlformats.org/officeDocument/2006/relationships/hyperlink" Target="https://podminky.urs.cz/item/CS_URS_2024_01/637311131" TargetMode="External" /><Relationship Id="rId61" Type="http://schemas.openxmlformats.org/officeDocument/2006/relationships/hyperlink" Target="https://podminky.urs.cz/item/CS_URS_2024_01/941211111" TargetMode="External" /><Relationship Id="rId62" Type="http://schemas.openxmlformats.org/officeDocument/2006/relationships/hyperlink" Target="https://podminky.urs.cz/item/CS_URS_2024_01/941211211" TargetMode="External" /><Relationship Id="rId63" Type="http://schemas.openxmlformats.org/officeDocument/2006/relationships/hyperlink" Target="https://podminky.urs.cz/item/CS_URS_2024_01/941211811" TargetMode="External" /><Relationship Id="rId64" Type="http://schemas.openxmlformats.org/officeDocument/2006/relationships/hyperlink" Target="https://podminky.urs.cz/item/CS_URS_2024_01/944511111" TargetMode="External" /><Relationship Id="rId65" Type="http://schemas.openxmlformats.org/officeDocument/2006/relationships/hyperlink" Target="https://podminky.urs.cz/item/CS_URS_2024_01/944511211" TargetMode="External" /><Relationship Id="rId66" Type="http://schemas.openxmlformats.org/officeDocument/2006/relationships/hyperlink" Target="https://podminky.urs.cz/item/CS_URS_2024_01/944511811" TargetMode="External" /><Relationship Id="rId67" Type="http://schemas.openxmlformats.org/officeDocument/2006/relationships/hyperlink" Target="https://podminky.urs.cz/item/CS_URS_2024_01/949101111" TargetMode="External" /><Relationship Id="rId68" Type="http://schemas.openxmlformats.org/officeDocument/2006/relationships/hyperlink" Target="https://podminky.urs.cz/item/CS_URS_2024_01/952901111" TargetMode="External" /><Relationship Id="rId69" Type="http://schemas.openxmlformats.org/officeDocument/2006/relationships/hyperlink" Target="https://podminky.urs.cz/item/CS_URS_2024_01/985331215" TargetMode="External" /><Relationship Id="rId70" Type="http://schemas.openxmlformats.org/officeDocument/2006/relationships/hyperlink" Target="https://podminky.urs.cz/item/CS_URS_2024_01/998018001" TargetMode="External" /><Relationship Id="rId71" Type="http://schemas.openxmlformats.org/officeDocument/2006/relationships/hyperlink" Target="https://podminky.urs.cz/item/CS_URS_2024_01/711111001" TargetMode="External" /><Relationship Id="rId72" Type="http://schemas.openxmlformats.org/officeDocument/2006/relationships/hyperlink" Target="https://podminky.urs.cz/item/CS_URS_2024_01/711141559" TargetMode="External" /><Relationship Id="rId73" Type="http://schemas.openxmlformats.org/officeDocument/2006/relationships/hyperlink" Target="https://podminky.urs.cz/item/CS_URS_2024_01/711161212" TargetMode="External" /><Relationship Id="rId74" Type="http://schemas.openxmlformats.org/officeDocument/2006/relationships/hyperlink" Target="https://podminky.urs.cz/item/CS_URS_2024_01/711161384" TargetMode="External" /><Relationship Id="rId75" Type="http://schemas.openxmlformats.org/officeDocument/2006/relationships/hyperlink" Target="https://podminky.urs.cz/item/CS_URS_2024_01/998711121" TargetMode="External" /><Relationship Id="rId76" Type="http://schemas.openxmlformats.org/officeDocument/2006/relationships/hyperlink" Target="https://podminky.urs.cz/item/CS_URS_2024_01/713111111" TargetMode="External" /><Relationship Id="rId77" Type="http://schemas.openxmlformats.org/officeDocument/2006/relationships/hyperlink" Target="https://podminky.urs.cz/item/CS_URS_2024_01/713121121" TargetMode="External" /><Relationship Id="rId78" Type="http://schemas.openxmlformats.org/officeDocument/2006/relationships/hyperlink" Target="https://podminky.urs.cz/item/CS_URS_2024_01/713131244" TargetMode="External" /><Relationship Id="rId79" Type="http://schemas.openxmlformats.org/officeDocument/2006/relationships/hyperlink" Target="https://podminky.urs.cz/item/CS_URS_2024_01/998713121" TargetMode="External" /><Relationship Id="rId80" Type="http://schemas.openxmlformats.org/officeDocument/2006/relationships/hyperlink" Target="https://podminky.urs.cz/item/CS_URS_2024_01/763111411" TargetMode="External" /><Relationship Id="rId81" Type="http://schemas.openxmlformats.org/officeDocument/2006/relationships/hyperlink" Target="https://podminky.urs.cz/item/CS_URS_2024_01/763111414" TargetMode="External" /><Relationship Id="rId82" Type="http://schemas.openxmlformats.org/officeDocument/2006/relationships/hyperlink" Target="https://podminky.urs.cz/item/CS_URS_2024_01/763112315" TargetMode="External" /><Relationship Id="rId83" Type="http://schemas.openxmlformats.org/officeDocument/2006/relationships/hyperlink" Target="https://podminky.urs.cz/item/CS_URS_2024_01/763113341" TargetMode="External" /><Relationship Id="rId84" Type="http://schemas.openxmlformats.org/officeDocument/2006/relationships/hyperlink" Target="https://podminky.urs.cz/item/CS_URS_2024_01/763111722" TargetMode="External" /><Relationship Id="rId85" Type="http://schemas.openxmlformats.org/officeDocument/2006/relationships/hyperlink" Target="https://podminky.urs.cz/item/CS_URS_2024_01/763131751" TargetMode="External" /><Relationship Id="rId86" Type="http://schemas.openxmlformats.org/officeDocument/2006/relationships/hyperlink" Target="https://podminky.urs.cz/item/CS_URS_2024_01/763135101" TargetMode="External" /><Relationship Id="rId87" Type="http://schemas.openxmlformats.org/officeDocument/2006/relationships/hyperlink" Target="https://podminky.urs.cz/item/CS_URS_2024_01/763135101" TargetMode="External" /><Relationship Id="rId88" Type="http://schemas.openxmlformats.org/officeDocument/2006/relationships/hyperlink" Target="https://podminky.urs.cz/item/CS_URS_2024_01/763135101" TargetMode="External" /><Relationship Id="rId89" Type="http://schemas.openxmlformats.org/officeDocument/2006/relationships/hyperlink" Target="https://podminky.urs.cz/item/CS_URS_2024_01/763164531" TargetMode="External" /><Relationship Id="rId90" Type="http://schemas.openxmlformats.org/officeDocument/2006/relationships/hyperlink" Target="https://podminky.urs.cz/item/CS_URS_2024_01/763164551" TargetMode="External" /><Relationship Id="rId91" Type="http://schemas.openxmlformats.org/officeDocument/2006/relationships/hyperlink" Target="https://podminky.urs.cz/item/CS_URS_2024_01/998763331" TargetMode="External" /><Relationship Id="rId92" Type="http://schemas.openxmlformats.org/officeDocument/2006/relationships/hyperlink" Target="https://podminky.urs.cz/item/CS_URS_2024_01/771474112" TargetMode="External" /><Relationship Id="rId93" Type="http://schemas.openxmlformats.org/officeDocument/2006/relationships/hyperlink" Target="https://podminky.urs.cz/item/CS_URS_2024_01/771591112" TargetMode="External" /><Relationship Id="rId94" Type="http://schemas.openxmlformats.org/officeDocument/2006/relationships/hyperlink" Target="https://podminky.urs.cz/item/CS_URS_2024_01/998771121" TargetMode="External" /><Relationship Id="rId95" Type="http://schemas.openxmlformats.org/officeDocument/2006/relationships/hyperlink" Target="https://podminky.urs.cz/item/CS_URS_2024_01/776111112" TargetMode="External" /><Relationship Id="rId96" Type="http://schemas.openxmlformats.org/officeDocument/2006/relationships/hyperlink" Target="https://podminky.urs.cz/item/CS_URS_2024_01/776111311" TargetMode="External" /><Relationship Id="rId97" Type="http://schemas.openxmlformats.org/officeDocument/2006/relationships/hyperlink" Target="https://podminky.urs.cz/item/CS_URS_2024_01/776121112" TargetMode="External" /><Relationship Id="rId98" Type="http://schemas.openxmlformats.org/officeDocument/2006/relationships/hyperlink" Target="https://podminky.urs.cz/item/CS_URS_2024_01/776141122" TargetMode="External" /><Relationship Id="rId99" Type="http://schemas.openxmlformats.org/officeDocument/2006/relationships/hyperlink" Target="https://podminky.urs.cz/item/CS_URS_2024_01/776221111" TargetMode="External" /><Relationship Id="rId100" Type="http://schemas.openxmlformats.org/officeDocument/2006/relationships/hyperlink" Target="https://podminky.urs.cz/item/CS_URS_2024_01/776221111" TargetMode="External" /><Relationship Id="rId101" Type="http://schemas.openxmlformats.org/officeDocument/2006/relationships/hyperlink" Target="https://podminky.urs.cz/item/CS_URS_2024_01/776221111" TargetMode="External" /><Relationship Id="rId102" Type="http://schemas.openxmlformats.org/officeDocument/2006/relationships/hyperlink" Target="https://podminky.urs.cz/item/CS_URS_2024_01/776221111" TargetMode="External" /><Relationship Id="rId103" Type="http://schemas.openxmlformats.org/officeDocument/2006/relationships/hyperlink" Target="https://podminky.urs.cz/item/CS_URS_2024_01/776221111" TargetMode="External" /><Relationship Id="rId104" Type="http://schemas.openxmlformats.org/officeDocument/2006/relationships/hyperlink" Target="https://podminky.urs.cz/item/CS_URS_2024_01/776221111" TargetMode="External" /><Relationship Id="rId105" Type="http://schemas.openxmlformats.org/officeDocument/2006/relationships/hyperlink" Target="https://podminky.urs.cz/item/CS_URS_2024_01/776223112" TargetMode="External" /><Relationship Id="rId106" Type="http://schemas.openxmlformats.org/officeDocument/2006/relationships/hyperlink" Target="https://podminky.urs.cz/item/CS_URS_2024_01/776991121" TargetMode="External" /><Relationship Id="rId107" Type="http://schemas.openxmlformats.org/officeDocument/2006/relationships/hyperlink" Target="https://podminky.urs.cz/item/CS_URS_2024_01/998776121" TargetMode="External" /><Relationship Id="rId108" Type="http://schemas.openxmlformats.org/officeDocument/2006/relationships/hyperlink" Target="https://podminky.urs.cz/item/CS_URS_2024_01/781111011" TargetMode="External" /><Relationship Id="rId109" Type="http://schemas.openxmlformats.org/officeDocument/2006/relationships/hyperlink" Target="https://podminky.urs.cz/item/CS_URS_2024_01/781121011" TargetMode="External" /><Relationship Id="rId110" Type="http://schemas.openxmlformats.org/officeDocument/2006/relationships/hyperlink" Target="https://podminky.urs.cz/item/CS_URS_2024_01/781131112" TargetMode="External" /><Relationship Id="rId111" Type="http://schemas.openxmlformats.org/officeDocument/2006/relationships/hyperlink" Target="https://podminky.urs.cz/item/CS_URS_2024_01/781131241" TargetMode="External" /><Relationship Id="rId112" Type="http://schemas.openxmlformats.org/officeDocument/2006/relationships/hyperlink" Target="https://podminky.urs.cz/item/CS_URS_2024_01/781131264" TargetMode="External" /><Relationship Id="rId113" Type="http://schemas.openxmlformats.org/officeDocument/2006/relationships/hyperlink" Target="https://podminky.urs.cz/item/CS_URS_2024_01/781474154" TargetMode="External" /><Relationship Id="rId114" Type="http://schemas.openxmlformats.org/officeDocument/2006/relationships/hyperlink" Target="https://podminky.urs.cz/item/CS_URS_2024_01/781495115" TargetMode="External" /><Relationship Id="rId115" Type="http://schemas.openxmlformats.org/officeDocument/2006/relationships/hyperlink" Target="https://podminky.urs.cz/item/CS_URS_2024_01/781495211" TargetMode="External" /><Relationship Id="rId116" Type="http://schemas.openxmlformats.org/officeDocument/2006/relationships/hyperlink" Target="https://podminky.urs.cz/item/CS_URS_2024_01/998781121" TargetMode="External" /><Relationship Id="rId117" Type="http://schemas.openxmlformats.org/officeDocument/2006/relationships/hyperlink" Target="https://podminky.urs.cz/item/CS_URS_2024_01/784181101" TargetMode="External" /><Relationship Id="rId118" Type="http://schemas.openxmlformats.org/officeDocument/2006/relationships/hyperlink" Target="https://podminky.urs.cz/item/CS_URS_2024_01/784221101" TargetMode="External" /><Relationship Id="rId119" Type="http://schemas.openxmlformats.org/officeDocument/2006/relationships/hyperlink" Target="https://podminky.urs.cz/item/CS_URS_2024_01/784221153" TargetMode="External" /><Relationship Id="rId12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66"/>
      <c r="AS2" s="366"/>
      <c r="AT2" s="366"/>
      <c r="AU2" s="366"/>
      <c r="AV2" s="366"/>
      <c r="AW2" s="366"/>
      <c r="AX2" s="366"/>
      <c r="AY2" s="366"/>
      <c r="AZ2" s="366"/>
      <c r="BA2" s="366"/>
      <c r="BB2" s="366"/>
      <c r="BC2" s="366"/>
      <c r="BD2" s="366"/>
      <c r="BE2" s="366"/>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50" t="s">
        <v>14</v>
      </c>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24"/>
      <c r="AQ5" s="24"/>
      <c r="AR5" s="22"/>
      <c r="BE5" s="347" t="s">
        <v>15</v>
      </c>
      <c r="BS5" s="19" t="s">
        <v>6</v>
      </c>
    </row>
    <row r="6" spans="2:71" s="1" customFormat="1" ht="36.95" customHeight="1">
      <c r="B6" s="23"/>
      <c r="C6" s="24"/>
      <c r="D6" s="30" t="s">
        <v>16</v>
      </c>
      <c r="E6" s="24"/>
      <c r="F6" s="24"/>
      <c r="G6" s="24"/>
      <c r="H6" s="24"/>
      <c r="I6" s="24"/>
      <c r="J6" s="24"/>
      <c r="K6" s="352" t="s">
        <v>17</v>
      </c>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24"/>
      <c r="AQ6" s="24"/>
      <c r="AR6" s="22"/>
      <c r="BE6" s="348"/>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8"/>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48"/>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8"/>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48"/>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48"/>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8"/>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48"/>
      <c r="BS13" s="19" t="s">
        <v>6</v>
      </c>
    </row>
    <row r="14" spans="2:71" ht="12.75">
      <c r="B14" s="23"/>
      <c r="C14" s="24"/>
      <c r="D14" s="24"/>
      <c r="E14" s="353" t="s">
        <v>30</v>
      </c>
      <c r="F14" s="354"/>
      <c r="G14" s="354"/>
      <c r="H14" s="354"/>
      <c r="I14" s="354"/>
      <c r="J14" s="354"/>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1" t="s">
        <v>28</v>
      </c>
      <c r="AL14" s="24"/>
      <c r="AM14" s="24"/>
      <c r="AN14" s="33" t="s">
        <v>30</v>
      </c>
      <c r="AO14" s="24"/>
      <c r="AP14" s="24"/>
      <c r="AQ14" s="24"/>
      <c r="AR14" s="22"/>
      <c r="BE14" s="348"/>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8"/>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48"/>
      <c r="BS16" s="19" t="s">
        <v>4</v>
      </c>
    </row>
    <row r="17" spans="2:71" s="1" customFormat="1" ht="18.4"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48"/>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8"/>
      <c r="BS18" s="19" t="s">
        <v>6</v>
      </c>
    </row>
    <row r="19" spans="2:71" s="1" customFormat="1" ht="12" customHeight="1">
      <c r="B19" s="23"/>
      <c r="C19" s="24"/>
      <c r="D19" s="31"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48"/>
      <c r="BS19" s="19" t="s">
        <v>6</v>
      </c>
    </row>
    <row r="20" spans="2:71" s="1" customFormat="1" ht="18.4" customHeight="1">
      <c r="B20" s="23"/>
      <c r="C20" s="24"/>
      <c r="D20" s="24"/>
      <c r="E20" s="29" t="s">
        <v>22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48"/>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8"/>
    </row>
    <row r="22" spans="2:57" s="1" customFormat="1" ht="12" customHeight="1">
      <c r="B22" s="23"/>
      <c r="C22" s="24"/>
      <c r="D22" s="31"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8"/>
    </row>
    <row r="23" spans="2:57" s="1" customFormat="1" ht="59.25" customHeight="1">
      <c r="B23" s="23"/>
      <c r="C23" s="24"/>
      <c r="D23" s="24"/>
      <c r="E23" s="355" t="s">
        <v>36</v>
      </c>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5"/>
      <c r="AN23" s="355"/>
      <c r="AO23" s="24"/>
      <c r="AP23" s="24"/>
      <c r="AQ23" s="24"/>
      <c r="AR23" s="22"/>
      <c r="BE23" s="348"/>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8"/>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8"/>
    </row>
    <row r="26" spans="1:57" s="2" customFormat="1" ht="25.9" customHeight="1">
      <c r="A26" s="36"/>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6">
        <f>ROUND(AG54,2)</f>
        <v>0</v>
      </c>
      <c r="AL26" s="357"/>
      <c r="AM26" s="357"/>
      <c r="AN26" s="357"/>
      <c r="AO26" s="357"/>
      <c r="AP26" s="38"/>
      <c r="AQ26" s="38"/>
      <c r="AR26" s="41"/>
      <c r="BE26" s="348"/>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8"/>
    </row>
    <row r="28" spans="1:57" s="2" customFormat="1" ht="12.75">
      <c r="A28" s="36"/>
      <c r="B28" s="37"/>
      <c r="C28" s="38"/>
      <c r="D28" s="38"/>
      <c r="E28" s="38"/>
      <c r="F28" s="38"/>
      <c r="G28" s="38"/>
      <c r="H28" s="38"/>
      <c r="I28" s="38"/>
      <c r="J28" s="38"/>
      <c r="K28" s="38"/>
      <c r="L28" s="358" t="s">
        <v>38</v>
      </c>
      <c r="M28" s="358"/>
      <c r="N28" s="358"/>
      <c r="O28" s="358"/>
      <c r="P28" s="358"/>
      <c r="Q28" s="38"/>
      <c r="R28" s="38"/>
      <c r="S28" s="38"/>
      <c r="T28" s="38"/>
      <c r="U28" s="38"/>
      <c r="V28" s="38"/>
      <c r="W28" s="358" t="s">
        <v>39</v>
      </c>
      <c r="X28" s="358"/>
      <c r="Y28" s="358"/>
      <c r="Z28" s="358"/>
      <c r="AA28" s="358"/>
      <c r="AB28" s="358"/>
      <c r="AC28" s="358"/>
      <c r="AD28" s="358"/>
      <c r="AE28" s="358"/>
      <c r="AF28" s="38"/>
      <c r="AG28" s="38"/>
      <c r="AH28" s="38"/>
      <c r="AI28" s="38"/>
      <c r="AJ28" s="38"/>
      <c r="AK28" s="358" t="s">
        <v>40</v>
      </c>
      <c r="AL28" s="358"/>
      <c r="AM28" s="358"/>
      <c r="AN28" s="358"/>
      <c r="AO28" s="358"/>
      <c r="AP28" s="38"/>
      <c r="AQ28" s="38"/>
      <c r="AR28" s="41"/>
      <c r="BE28" s="348"/>
    </row>
    <row r="29" spans="2:57" s="3" customFormat="1" ht="14.45" customHeight="1">
      <c r="B29" s="42"/>
      <c r="C29" s="43"/>
      <c r="D29" s="31" t="s">
        <v>41</v>
      </c>
      <c r="E29" s="43"/>
      <c r="F29" s="31" t="s">
        <v>42</v>
      </c>
      <c r="G29" s="43"/>
      <c r="H29" s="43"/>
      <c r="I29" s="43"/>
      <c r="J29" s="43"/>
      <c r="K29" s="43"/>
      <c r="L29" s="361">
        <v>0.21</v>
      </c>
      <c r="M29" s="360"/>
      <c r="N29" s="360"/>
      <c r="O29" s="360"/>
      <c r="P29" s="360"/>
      <c r="Q29" s="43"/>
      <c r="R29" s="43"/>
      <c r="S29" s="43"/>
      <c r="T29" s="43"/>
      <c r="U29" s="43"/>
      <c r="V29" s="43"/>
      <c r="W29" s="359">
        <f>ROUND(AZ54,2)</f>
        <v>0</v>
      </c>
      <c r="X29" s="360"/>
      <c r="Y29" s="360"/>
      <c r="Z29" s="360"/>
      <c r="AA29" s="360"/>
      <c r="AB29" s="360"/>
      <c r="AC29" s="360"/>
      <c r="AD29" s="360"/>
      <c r="AE29" s="360"/>
      <c r="AF29" s="43"/>
      <c r="AG29" s="43"/>
      <c r="AH29" s="43"/>
      <c r="AI29" s="43"/>
      <c r="AJ29" s="43"/>
      <c r="AK29" s="359">
        <f>ROUND(AV54,2)</f>
        <v>0</v>
      </c>
      <c r="AL29" s="360"/>
      <c r="AM29" s="360"/>
      <c r="AN29" s="360"/>
      <c r="AO29" s="360"/>
      <c r="AP29" s="43"/>
      <c r="AQ29" s="43"/>
      <c r="AR29" s="44"/>
      <c r="BE29" s="349"/>
    </row>
    <row r="30" spans="2:57" s="3" customFormat="1" ht="14.45" customHeight="1">
      <c r="B30" s="42"/>
      <c r="C30" s="43"/>
      <c r="D30" s="43"/>
      <c r="E30" s="43"/>
      <c r="F30" s="31" t="s">
        <v>43</v>
      </c>
      <c r="G30" s="43"/>
      <c r="H30" s="43"/>
      <c r="I30" s="43"/>
      <c r="J30" s="43"/>
      <c r="K30" s="43"/>
      <c r="L30" s="361">
        <v>0.12</v>
      </c>
      <c r="M30" s="360"/>
      <c r="N30" s="360"/>
      <c r="O30" s="360"/>
      <c r="P30" s="360"/>
      <c r="Q30" s="43"/>
      <c r="R30" s="43"/>
      <c r="S30" s="43"/>
      <c r="T30" s="43"/>
      <c r="U30" s="43"/>
      <c r="V30" s="43"/>
      <c r="W30" s="359">
        <f>ROUND(BA54,2)</f>
        <v>0</v>
      </c>
      <c r="X30" s="360"/>
      <c r="Y30" s="360"/>
      <c r="Z30" s="360"/>
      <c r="AA30" s="360"/>
      <c r="AB30" s="360"/>
      <c r="AC30" s="360"/>
      <c r="AD30" s="360"/>
      <c r="AE30" s="360"/>
      <c r="AF30" s="43"/>
      <c r="AG30" s="43"/>
      <c r="AH30" s="43"/>
      <c r="AI30" s="43"/>
      <c r="AJ30" s="43"/>
      <c r="AK30" s="359">
        <f>ROUND(AW54,2)</f>
        <v>0</v>
      </c>
      <c r="AL30" s="360"/>
      <c r="AM30" s="360"/>
      <c r="AN30" s="360"/>
      <c r="AO30" s="360"/>
      <c r="AP30" s="43"/>
      <c r="AQ30" s="43"/>
      <c r="AR30" s="44"/>
      <c r="BE30" s="349"/>
    </row>
    <row r="31" spans="2:57" s="3" customFormat="1" ht="14.45" customHeight="1" hidden="1">
      <c r="B31" s="42"/>
      <c r="C31" s="43"/>
      <c r="D31" s="43"/>
      <c r="E31" s="43"/>
      <c r="F31" s="31" t="s">
        <v>44</v>
      </c>
      <c r="G31" s="43"/>
      <c r="H31" s="43"/>
      <c r="I31" s="43"/>
      <c r="J31" s="43"/>
      <c r="K31" s="43"/>
      <c r="L31" s="361">
        <v>0.21</v>
      </c>
      <c r="M31" s="360"/>
      <c r="N31" s="360"/>
      <c r="O31" s="360"/>
      <c r="P31" s="360"/>
      <c r="Q31" s="43"/>
      <c r="R31" s="43"/>
      <c r="S31" s="43"/>
      <c r="T31" s="43"/>
      <c r="U31" s="43"/>
      <c r="V31" s="43"/>
      <c r="W31" s="359">
        <f>ROUND(BB54,2)</f>
        <v>0</v>
      </c>
      <c r="X31" s="360"/>
      <c r="Y31" s="360"/>
      <c r="Z31" s="360"/>
      <c r="AA31" s="360"/>
      <c r="AB31" s="360"/>
      <c r="AC31" s="360"/>
      <c r="AD31" s="360"/>
      <c r="AE31" s="360"/>
      <c r="AF31" s="43"/>
      <c r="AG31" s="43"/>
      <c r="AH31" s="43"/>
      <c r="AI31" s="43"/>
      <c r="AJ31" s="43"/>
      <c r="AK31" s="359">
        <v>0</v>
      </c>
      <c r="AL31" s="360"/>
      <c r="AM31" s="360"/>
      <c r="AN31" s="360"/>
      <c r="AO31" s="360"/>
      <c r="AP31" s="43"/>
      <c r="AQ31" s="43"/>
      <c r="AR31" s="44"/>
      <c r="BE31" s="349"/>
    </row>
    <row r="32" spans="2:57" s="3" customFormat="1" ht="14.45" customHeight="1" hidden="1">
      <c r="B32" s="42"/>
      <c r="C32" s="43"/>
      <c r="D32" s="43"/>
      <c r="E32" s="43"/>
      <c r="F32" s="31" t="s">
        <v>45</v>
      </c>
      <c r="G32" s="43"/>
      <c r="H32" s="43"/>
      <c r="I32" s="43"/>
      <c r="J32" s="43"/>
      <c r="K32" s="43"/>
      <c r="L32" s="361">
        <v>0.12</v>
      </c>
      <c r="M32" s="360"/>
      <c r="N32" s="360"/>
      <c r="O32" s="360"/>
      <c r="P32" s="360"/>
      <c r="Q32" s="43"/>
      <c r="R32" s="43"/>
      <c r="S32" s="43"/>
      <c r="T32" s="43"/>
      <c r="U32" s="43"/>
      <c r="V32" s="43"/>
      <c r="W32" s="359">
        <f>ROUND(BC54,2)</f>
        <v>0</v>
      </c>
      <c r="X32" s="360"/>
      <c r="Y32" s="360"/>
      <c r="Z32" s="360"/>
      <c r="AA32" s="360"/>
      <c r="AB32" s="360"/>
      <c r="AC32" s="360"/>
      <c r="AD32" s="360"/>
      <c r="AE32" s="360"/>
      <c r="AF32" s="43"/>
      <c r="AG32" s="43"/>
      <c r="AH32" s="43"/>
      <c r="AI32" s="43"/>
      <c r="AJ32" s="43"/>
      <c r="AK32" s="359">
        <v>0</v>
      </c>
      <c r="AL32" s="360"/>
      <c r="AM32" s="360"/>
      <c r="AN32" s="360"/>
      <c r="AO32" s="360"/>
      <c r="AP32" s="43"/>
      <c r="AQ32" s="43"/>
      <c r="AR32" s="44"/>
      <c r="BE32" s="349"/>
    </row>
    <row r="33" spans="2:44" s="3" customFormat="1" ht="14.45" customHeight="1" hidden="1">
      <c r="B33" s="42"/>
      <c r="C33" s="43"/>
      <c r="D33" s="43"/>
      <c r="E33" s="43"/>
      <c r="F33" s="31" t="s">
        <v>46</v>
      </c>
      <c r="G33" s="43"/>
      <c r="H33" s="43"/>
      <c r="I33" s="43"/>
      <c r="J33" s="43"/>
      <c r="K33" s="43"/>
      <c r="L33" s="361">
        <v>0</v>
      </c>
      <c r="M33" s="360"/>
      <c r="N33" s="360"/>
      <c r="O33" s="360"/>
      <c r="P33" s="360"/>
      <c r="Q33" s="43"/>
      <c r="R33" s="43"/>
      <c r="S33" s="43"/>
      <c r="T33" s="43"/>
      <c r="U33" s="43"/>
      <c r="V33" s="43"/>
      <c r="W33" s="359">
        <f>ROUND(BD54,2)</f>
        <v>0</v>
      </c>
      <c r="X33" s="360"/>
      <c r="Y33" s="360"/>
      <c r="Z33" s="360"/>
      <c r="AA33" s="360"/>
      <c r="AB33" s="360"/>
      <c r="AC33" s="360"/>
      <c r="AD33" s="360"/>
      <c r="AE33" s="360"/>
      <c r="AF33" s="43"/>
      <c r="AG33" s="43"/>
      <c r="AH33" s="43"/>
      <c r="AI33" s="43"/>
      <c r="AJ33" s="43"/>
      <c r="AK33" s="359">
        <v>0</v>
      </c>
      <c r="AL33" s="360"/>
      <c r="AM33" s="360"/>
      <c r="AN33" s="360"/>
      <c r="AO33" s="360"/>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47</v>
      </c>
      <c r="E35" s="47"/>
      <c r="F35" s="47"/>
      <c r="G35" s="47"/>
      <c r="H35" s="47"/>
      <c r="I35" s="47"/>
      <c r="J35" s="47"/>
      <c r="K35" s="47"/>
      <c r="L35" s="47"/>
      <c r="M35" s="47"/>
      <c r="N35" s="47"/>
      <c r="O35" s="47"/>
      <c r="P35" s="47"/>
      <c r="Q35" s="47"/>
      <c r="R35" s="47"/>
      <c r="S35" s="47"/>
      <c r="T35" s="48" t="s">
        <v>48</v>
      </c>
      <c r="U35" s="47"/>
      <c r="V35" s="47"/>
      <c r="W35" s="47"/>
      <c r="X35" s="365" t="s">
        <v>49</v>
      </c>
      <c r="Y35" s="363"/>
      <c r="Z35" s="363"/>
      <c r="AA35" s="363"/>
      <c r="AB35" s="363"/>
      <c r="AC35" s="47"/>
      <c r="AD35" s="47"/>
      <c r="AE35" s="47"/>
      <c r="AF35" s="47"/>
      <c r="AG35" s="47"/>
      <c r="AH35" s="47"/>
      <c r="AI35" s="47"/>
      <c r="AJ35" s="47"/>
      <c r="AK35" s="362">
        <f>SUM(AK26:AK33)</f>
        <v>0</v>
      </c>
      <c r="AL35" s="363"/>
      <c r="AM35" s="363"/>
      <c r="AN35" s="363"/>
      <c r="AO35" s="36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4" t="str">
        <f>K6</f>
        <v>Infekce Nemocnice Tábor, a.s.(2.ETAPA)</v>
      </c>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3" t="str">
        <f>IF(AN8="","",AN8)</f>
        <v>26. 1. 2024</v>
      </c>
      <c r="AN47" s="37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Nemocnice Tábor, a.s.</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74" t="str">
        <f>IF(E17="","",E17)</f>
        <v>AGP nova spol. s r.o.</v>
      </c>
      <c r="AN49" s="375"/>
      <c r="AO49" s="375"/>
      <c r="AP49" s="375"/>
      <c r="AQ49" s="38"/>
      <c r="AR49" s="41"/>
      <c r="AS49" s="376" t="s">
        <v>51</v>
      </c>
      <c r="AT49" s="377"/>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34</v>
      </c>
      <c r="AJ50" s="38"/>
      <c r="AK50" s="38"/>
      <c r="AL50" s="38"/>
      <c r="AM50" s="374" t="str">
        <f>IF(E20="","",E20)</f>
        <v xml:space="preserve"> </v>
      </c>
      <c r="AN50" s="375"/>
      <c r="AO50" s="375"/>
      <c r="AP50" s="375"/>
      <c r="AQ50" s="38"/>
      <c r="AR50" s="41"/>
      <c r="AS50" s="378"/>
      <c r="AT50" s="379"/>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80"/>
      <c r="AT51" s="381"/>
      <c r="AU51" s="66"/>
      <c r="AV51" s="66"/>
      <c r="AW51" s="66"/>
      <c r="AX51" s="66"/>
      <c r="AY51" s="66"/>
      <c r="AZ51" s="66"/>
      <c r="BA51" s="66"/>
      <c r="BB51" s="66"/>
      <c r="BC51" s="66"/>
      <c r="BD51" s="67"/>
      <c r="BE51" s="36"/>
    </row>
    <row r="52" spans="1:57" s="2" customFormat="1" ht="29.25" customHeight="1">
      <c r="A52" s="36"/>
      <c r="B52" s="37"/>
      <c r="C52" s="339" t="s">
        <v>52</v>
      </c>
      <c r="D52" s="340"/>
      <c r="E52" s="340"/>
      <c r="F52" s="340"/>
      <c r="G52" s="340"/>
      <c r="H52" s="68"/>
      <c r="I52" s="343" t="s">
        <v>53</v>
      </c>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72" t="s">
        <v>54</v>
      </c>
      <c r="AH52" s="340"/>
      <c r="AI52" s="340"/>
      <c r="AJ52" s="340"/>
      <c r="AK52" s="340"/>
      <c r="AL52" s="340"/>
      <c r="AM52" s="340"/>
      <c r="AN52" s="343" t="s">
        <v>55</v>
      </c>
      <c r="AO52" s="340"/>
      <c r="AP52" s="340"/>
      <c r="AQ52" s="69" t="s">
        <v>56</v>
      </c>
      <c r="AR52" s="41"/>
      <c r="AS52" s="70" t="s">
        <v>57</v>
      </c>
      <c r="AT52" s="71" t="s">
        <v>58</v>
      </c>
      <c r="AU52" s="71" t="s">
        <v>59</v>
      </c>
      <c r="AV52" s="71" t="s">
        <v>60</v>
      </c>
      <c r="AW52" s="71" t="s">
        <v>61</v>
      </c>
      <c r="AX52" s="71" t="s">
        <v>62</v>
      </c>
      <c r="AY52" s="71" t="s">
        <v>63</v>
      </c>
      <c r="AZ52" s="71" t="s">
        <v>64</v>
      </c>
      <c r="BA52" s="71" t="s">
        <v>65</v>
      </c>
      <c r="BB52" s="71" t="s">
        <v>66</v>
      </c>
      <c r="BC52" s="71" t="s">
        <v>67</v>
      </c>
      <c r="BD52" s="72" t="s">
        <v>68</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69</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46">
        <f>ROUND(AG55+AG58+AG61+AG62+SUM(AG70:AG75),2)</f>
        <v>0</v>
      </c>
      <c r="AH54" s="346"/>
      <c r="AI54" s="346"/>
      <c r="AJ54" s="346"/>
      <c r="AK54" s="346"/>
      <c r="AL54" s="346"/>
      <c r="AM54" s="346"/>
      <c r="AN54" s="382">
        <f aca="true" t="shared" si="0" ref="AN54:AN75">SUM(AG54,AT54)</f>
        <v>0</v>
      </c>
      <c r="AO54" s="382"/>
      <c r="AP54" s="382"/>
      <c r="AQ54" s="80" t="s">
        <v>19</v>
      </c>
      <c r="AR54" s="81"/>
      <c r="AS54" s="82">
        <f>ROUND(AS55+AS58+AS61+AS62+SUM(AS70:AS75),2)</f>
        <v>0</v>
      </c>
      <c r="AT54" s="83">
        <f aca="true" t="shared" si="1" ref="AT54:AT75">ROUND(SUM(AV54:AW54),2)</f>
        <v>0</v>
      </c>
      <c r="AU54" s="84">
        <f>ROUND(AU55+AU58+AU61+AU62+SUM(AU70:AU75),5)</f>
        <v>0</v>
      </c>
      <c r="AV54" s="83">
        <f>ROUND(AZ54*L29,2)</f>
        <v>0</v>
      </c>
      <c r="AW54" s="83">
        <f>ROUND(BA54*L30,2)</f>
        <v>0</v>
      </c>
      <c r="AX54" s="83">
        <f>ROUND(BB54*L29,2)</f>
        <v>0</v>
      </c>
      <c r="AY54" s="83">
        <f>ROUND(BC54*L30,2)</f>
        <v>0</v>
      </c>
      <c r="AZ54" s="83">
        <f>ROUND(AZ55+AZ58+AZ61+AZ62+SUM(AZ70:AZ75),2)</f>
        <v>0</v>
      </c>
      <c r="BA54" s="83">
        <f>ROUND(BA55+BA58+BA61+BA62+SUM(BA70:BA75),2)</f>
        <v>0</v>
      </c>
      <c r="BB54" s="83">
        <f>ROUND(BB55+BB58+BB61+BB62+SUM(BB70:BB75),2)</f>
        <v>0</v>
      </c>
      <c r="BC54" s="83">
        <f>ROUND(BC55+BC58+BC61+BC62+SUM(BC70:BC75),2)</f>
        <v>0</v>
      </c>
      <c r="BD54" s="85">
        <f>ROUND(BD55+BD58+BD61+BD62+SUM(BD70:BD75),2)</f>
        <v>0</v>
      </c>
      <c r="BS54" s="86" t="s">
        <v>70</v>
      </c>
      <c r="BT54" s="86" t="s">
        <v>71</v>
      </c>
      <c r="BU54" s="87" t="s">
        <v>72</v>
      </c>
      <c r="BV54" s="86" t="s">
        <v>73</v>
      </c>
      <c r="BW54" s="86" t="s">
        <v>5</v>
      </c>
      <c r="BX54" s="86" t="s">
        <v>74</v>
      </c>
      <c r="CL54" s="86" t="s">
        <v>19</v>
      </c>
    </row>
    <row r="55" spans="2:91" s="7" customFormat="1" ht="24.75" customHeight="1">
      <c r="B55" s="88"/>
      <c r="C55" s="89"/>
      <c r="D55" s="341" t="s">
        <v>75</v>
      </c>
      <c r="E55" s="341"/>
      <c r="F55" s="341"/>
      <c r="G55" s="341"/>
      <c r="H55" s="341"/>
      <c r="I55" s="90"/>
      <c r="J55" s="341" t="s">
        <v>76</v>
      </c>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71">
        <f>ROUND(SUM(AG56:AG57),2)</f>
        <v>0</v>
      </c>
      <c r="AH55" s="370"/>
      <c r="AI55" s="370"/>
      <c r="AJ55" s="370"/>
      <c r="AK55" s="370"/>
      <c r="AL55" s="370"/>
      <c r="AM55" s="370"/>
      <c r="AN55" s="369">
        <f t="shared" si="0"/>
        <v>0</v>
      </c>
      <c r="AO55" s="370"/>
      <c r="AP55" s="370"/>
      <c r="AQ55" s="91" t="s">
        <v>77</v>
      </c>
      <c r="AR55" s="92"/>
      <c r="AS55" s="93">
        <f>ROUND(SUM(AS56:AS57),2)</f>
        <v>0</v>
      </c>
      <c r="AT55" s="94">
        <f t="shared" si="1"/>
        <v>0</v>
      </c>
      <c r="AU55" s="95">
        <f>ROUND(SUM(AU56:AU57),5)</f>
        <v>0</v>
      </c>
      <c r="AV55" s="94">
        <f>ROUND(AZ55*L29,2)</f>
        <v>0</v>
      </c>
      <c r="AW55" s="94">
        <f>ROUND(BA55*L30,2)</f>
        <v>0</v>
      </c>
      <c r="AX55" s="94">
        <f>ROUND(BB55*L29,2)</f>
        <v>0</v>
      </c>
      <c r="AY55" s="94">
        <f>ROUND(BC55*L30,2)</f>
        <v>0</v>
      </c>
      <c r="AZ55" s="94">
        <f>ROUND(SUM(AZ56:AZ57),2)</f>
        <v>0</v>
      </c>
      <c r="BA55" s="94">
        <f>ROUND(SUM(BA56:BA57),2)</f>
        <v>0</v>
      </c>
      <c r="BB55" s="94">
        <f>ROUND(SUM(BB56:BB57),2)</f>
        <v>0</v>
      </c>
      <c r="BC55" s="94">
        <f>ROUND(SUM(BC56:BC57),2)</f>
        <v>0</v>
      </c>
      <c r="BD55" s="96">
        <f>ROUND(SUM(BD56:BD57),2)</f>
        <v>0</v>
      </c>
      <c r="BS55" s="97" t="s">
        <v>70</v>
      </c>
      <c r="BT55" s="97" t="s">
        <v>14</v>
      </c>
      <c r="BU55" s="97" t="s">
        <v>72</v>
      </c>
      <c r="BV55" s="97" t="s">
        <v>73</v>
      </c>
      <c r="BW55" s="97" t="s">
        <v>78</v>
      </c>
      <c r="BX55" s="97" t="s">
        <v>5</v>
      </c>
      <c r="CL55" s="97" t="s">
        <v>19</v>
      </c>
      <c r="CM55" s="97" t="s">
        <v>79</v>
      </c>
    </row>
    <row r="56" spans="1:90" s="4" customFormat="1" ht="16.5" customHeight="1">
      <c r="A56" s="98" t="s">
        <v>80</v>
      </c>
      <c r="B56" s="53"/>
      <c r="C56" s="99"/>
      <c r="D56" s="99"/>
      <c r="E56" s="342" t="s">
        <v>71</v>
      </c>
      <c r="F56" s="342"/>
      <c r="G56" s="342"/>
      <c r="H56" s="342"/>
      <c r="I56" s="342"/>
      <c r="J56" s="99"/>
      <c r="K56" s="342" t="s">
        <v>81</v>
      </c>
      <c r="L56" s="342"/>
      <c r="M56" s="342"/>
      <c r="N56" s="342"/>
      <c r="O56" s="342"/>
      <c r="P56" s="342"/>
      <c r="Q56" s="342"/>
      <c r="R56" s="342"/>
      <c r="S56" s="342"/>
      <c r="T56" s="342"/>
      <c r="U56" s="342"/>
      <c r="V56" s="342"/>
      <c r="W56" s="342"/>
      <c r="X56" s="342"/>
      <c r="Y56" s="342"/>
      <c r="Z56" s="342"/>
      <c r="AA56" s="342"/>
      <c r="AB56" s="342"/>
      <c r="AC56" s="342"/>
      <c r="AD56" s="342"/>
      <c r="AE56" s="342"/>
      <c r="AF56" s="342"/>
      <c r="AG56" s="367">
        <f>'0 - Bourací práce'!J32</f>
        <v>0</v>
      </c>
      <c r="AH56" s="368"/>
      <c r="AI56" s="368"/>
      <c r="AJ56" s="368"/>
      <c r="AK56" s="368"/>
      <c r="AL56" s="368"/>
      <c r="AM56" s="368"/>
      <c r="AN56" s="367">
        <f t="shared" si="0"/>
        <v>0</v>
      </c>
      <c r="AO56" s="368"/>
      <c r="AP56" s="368"/>
      <c r="AQ56" s="100" t="s">
        <v>82</v>
      </c>
      <c r="AR56" s="55"/>
      <c r="AS56" s="101">
        <v>0</v>
      </c>
      <c r="AT56" s="102">
        <f t="shared" si="1"/>
        <v>0</v>
      </c>
      <c r="AU56" s="103">
        <f>'0 - Bourací práce'!P94</f>
        <v>0</v>
      </c>
      <c r="AV56" s="102">
        <f>'0 - Bourací práce'!J35</f>
        <v>0</v>
      </c>
      <c r="AW56" s="102">
        <f>'0 - Bourací práce'!J36</f>
        <v>0</v>
      </c>
      <c r="AX56" s="102">
        <f>'0 - Bourací práce'!J37</f>
        <v>0</v>
      </c>
      <c r="AY56" s="102">
        <f>'0 - Bourací práce'!J38</f>
        <v>0</v>
      </c>
      <c r="AZ56" s="102">
        <f>'0 - Bourací práce'!F35</f>
        <v>0</v>
      </c>
      <c r="BA56" s="102">
        <f>'0 - Bourací práce'!F36</f>
        <v>0</v>
      </c>
      <c r="BB56" s="102">
        <f>'0 - Bourací práce'!F37</f>
        <v>0</v>
      </c>
      <c r="BC56" s="102">
        <f>'0 - Bourací práce'!F38</f>
        <v>0</v>
      </c>
      <c r="BD56" s="104">
        <f>'0 - Bourací práce'!F39</f>
        <v>0</v>
      </c>
      <c r="BT56" s="105" t="s">
        <v>79</v>
      </c>
      <c r="BV56" s="105" t="s">
        <v>73</v>
      </c>
      <c r="BW56" s="105" t="s">
        <v>83</v>
      </c>
      <c r="BX56" s="105" t="s">
        <v>78</v>
      </c>
      <c r="CL56" s="105" t="s">
        <v>19</v>
      </c>
    </row>
    <row r="57" spans="1:90" s="4" customFormat="1" ht="16.5" customHeight="1">
      <c r="A57" s="98" t="s">
        <v>80</v>
      </c>
      <c r="B57" s="53"/>
      <c r="C57" s="99"/>
      <c r="D57" s="99"/>
      <c r="E57" s="342" t="s">
        <v>14</v>
      </c>
      <c r="F57" s="342"/>
      <c r="G57" s="342"/>
      <c r="H57" s="342"/>
      <c r="I57" s="342"/>
      <c r="J57" s="99"/>
      <c r="K57" s="342" t="s">
        <v>84</v>
      </c>
      <c r="L57" s="342"/>
      <c r="M57" s="342"/>
      <c r="N57" s="342"/>
      <c r="O57" s="342"/>
      <c r="P57" s="342"/>
      <c r="Q57" s="342"/>
      <c r="R57" s="342"/>
      <c r="S57" s="342"/>
      <c r="T57" s="342"/>
      <c r="U57" s="342"/>
      <c r="V57" s="342"/>
      <c r="W57" s="342"/>
      <c r="X57" s="342"/>
      <c r="Y57" s="342"/>
      <c r="Z57" s="342"/>
      <c r="AA57" s="342"/>
      <c r="AB57" s="342"/>
      <c r="AC57" s="342"/>
      <c r="AD57" s="342"/>
      <c r="AE57" s="342"/>
      <c r="AF57" s="342"/>
      <c r="AG57" s="367">
        <f>'1 - Stavební část'!J32</f>
        <v>0</v>
      </c>
      <c r="AH57" s="368"/>
      <c r="AI57" s="368"/>
      <c r="AJ57" s="368"/>
      <c r="AK57" s="368"/>
      <c r="AL57" s="368"/>
      <c r="AM57" s="368"/>
      <c r="AN57" s="367">
        <f t="shared" si="0"/>
        <v>0</v>
      </c>
      <c r="AO57" s="368"/>
      <c r="AP57" s="368"/>
      <c r="AQ57" s="100" t="s">
        <v>82</v>
      </c>
      <c r="AR57" s="55"/>
      <c r="AS57" s="101">
        <v>0</v>
      </c>
      <c r="AT57" s="102">
        <f t="shared" si="1"/>
        <v>0</v>
      </c>
      <c r="AU57" s="103">
        <f>'1 - Stavební část'!P112</f>
        <v>0</v>
      </c>
      <c r="AV57" s="102">
        <f>'1 - Stavební část'!J35</f>
        <v>0</v>
      </c>
      <c r="AW57" s="102">
        <f>'1 - Stavební část'!J36</f>
        <v>0</v>
      </c>
      <c r="AX57" s="102">
        <f>'1 - Stavební část'!J37</f>
        <v>0</v>
      </c>
      <c r="AY57" s="102">
        <f>'1 - Stavební část'!J38</f>
        <v>0</v>
      </c>
      <c r="AZ57" s="102">
        <f>'1 - Stavební část'!F35</f>
        <v>0</v>
      </c>
      <c r="BA57" s="102">
        <f>'1 - Stavební část'!F36</f>
        <v>0</v>
      </c>
      <c r="BB57" s="102">
        <f>'1 - Stavební část'!F37</f>
        <v>0</v>
      </c>
      <c r="BC57" s="102">
        <f>'1 - Stavební část'!F38</f>
        <v>0</v>
      </c>
      <c r="BD57" s="104">
        <f>'1 - Stavební část'!F39</f>
        <v>0</v>
      </c>
      <c r="BT57" s="105" t="s">
        <v>79</v>
      </c>
      <c r="BV57" s="105" t="s">
        <v>73</v>
      </c>
      <c r="BW57" s="105" t="s">
        <v>85</v>
      </c>
      <c r="BX57" s="105" t="s">
        <v>78</v>
      </c>
      <c r="CL57" s="105" t="s">
        <v>19</v>
      </c>
    </row>
    <row r="58" spans="2:91" s="7" customFormat="1" ht="16.5" customHeight="1">
      <c r="B58" s="88"/>
      <c r="C58" s="89"/>
      <c r="D58" s="341" t="s">
        <v>86</v>
      </c>
      <c r="E58" s="341"/>
      <c r="F58" s="341"/>
      <c r="G58" s="341"/>
      <c r="H58" s="341"/>
      <c r="I58" s="90"/>
      <c r="J58" s="341" t="s">
        <v>87</v>
      </c>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71">
        <f>ROUND(SUM(AG59:AG60),2)</f>
        <v>0</v>
      </c>
      <c r="AH58" s="370"/>
      <c r="AI58" s="370"/>
      <c r="AJ58" s="370"/>
      <c r="AK58" s="370"/>
      <c r="AL58" s="370"/>
      <c r="AM58" s="370"/>
      <c r="AN58" s="369">
        <f t="shared" si="0"/>
        <v>0</v>
      </c>
      <c r="AO58" s="370"/>
      <c r="AP58" s="370"/>
      <c r="AQ58" s="91" t="s">
        <v>77</v>
      </c>
      <c r="AR58" s="92"/>
      <c r="AS58" s="93">
        <f>ROUND(SUM(AS59:AS60),2)</f>
        <v>0</v>
      </c>
      <c r="AT58" s="94">
        <f t="shared" si="1"/>
        <v>0</v>
      </c>
      <c r="AU58" s="95">
        <f>ROUND(SUM(AU59:AU60),5)</f>
        <v>0</v>
      </c>
      <c r="AV58" s="94">
        <f>ROUND(AZ58*L29,2)</f>
        <v>0</v>
      </c>
      <c r="AW58" s="94">
        <f>ROUND(BA58*L30,2)</f>
        <v>0</v>
      </c>
      <c r="AX58" s="94">
        <f>ROUND(BB58*L29,2)</f>
        <v>0</v>
      </c>
      <c r="AY58" s="94">
        <f>ROUND(BC58*L30,2)</f>
        <v>0</v>
      </c>
      <c r="AZ58" s="94">
        <f>ROUND(SUM(AZ59:AZ60),2)</f>
        <v>0</v>
      </c>
      <c r="BA58" s="94">
        <f>ROUND(SUM(BA59:BA60),2)</f>
        <v>0</v>
      </c>
      <c r="BB58" s="94">
        <f>ROUND(SUM(BB59:BB60),2)</f>
        <v>0</v>
      </c>
      <c r="BC58" s="94">
        <f>ROUND(SUM(BC59:BC60),2)</f>
        <v>0</v>
      </c>
      <c r="BD58" s="96">
        <f>ROUND(SUM(BD59:BD60),2)</f>
        <v>0</v>
      </c>
      <c r="BS58" s="97" t="s">
        <v>70</v>
      </c>
      <c r="BT58" s="97" t="s">
        <v>14</v>
      </c>
      <c r="BU58" s="97" t="s">
        <v>72</v>
      </c>
      <c r="BV58" s="97" t="s">
        <v>73</v>
      </c>
      <c r="BW58" s="97" t="s">
        <v>88</v>
      </c>
      <c r="BX58" s="97" t="s">
        <v>5</v>
      </c>
      <c r="CL58" s="97" t="s">
        <v>19</v>
      </c>
      <c r="CM58" s="97" t="s">
        <v>79</v>
      </c>
    </row>
    <row r="59" spans="1:90" s="4" customFormat="1" ht="16.5" customHeight="1">
      <c r="A59" s="98" t="s">
        <v>80</v>
      </c>
      <c r="B59" s="53"/>
      <c r="C59" s="99"/>
      <c r="D59" s="99"/>
      <c r="E59" s="342" t="s">
        <v>14</v>
      </c>
      <c r="F59" s="342"/>
      <c r="G59" s="342"/>
      <c r="H59" s="342"/>
      <c r="I59" s="342"/>
      <c r="J59" s="99"/>
      <c r="K59" s="342" t="s">
        <v>89</v>
      </c>
      <c r="L59" s="342"/>
      <c r="M59" s="342"/>
      <c r="N59" s="342"/>
      <c r="O59" s="342"/>
      <c r="P59" s="342"/>
      <c r="Q59" s="342"/>
      <c r="R59" s="342"/>
      <c r="S59" s="342"/>
      <c r="T59" s="342"/>
      <c r="U59" s="342"/>
      <c r="V59" s="342"/>
      <c r="W59" s="342"/>
      <c r="X59" s="342"/>
      <c r="Y59" s="342"/>
      <c r="Z59" s="342"/>
      <c r="AA59" s="342"/>
      <c r="AB59" s="342"/>
      <c r="AC59" s="342"/>
      <c r="AD59" s="342"/>
      <c r="AE59" s="342"/>
      <c r="AF59" s="342"/>
      <c r="AG59" s="367">
        <f>'1 - Zdravotní instalace'!J32</f>
        <v>0</v>
      </c>
      <c r="AH59" s="368"/>
      <c r="AI59" s="368"/>
      <c r="AJ59" s="368"/>
      <c r="AK59" s="368"/>
      <c r="AL59" s="368"/>
      <c r="AM59" s="368"/>
      <c r="AN59" s="367">
        <f t="shared" si="0"/>
        <v>0</v>
      </c>
      <c r="AO59" s="368"/>
      <c r="AP59" s="368"/>
      <c r="AQ59" s="100" t="s">
        <v>82</v>
      </c>
      <c r="AR59" s="55"/>
      <c r="AS59" s="101">
        <v>0</v>
      </c>
      <c r="AT59" s="102">
        <f t="shared" si="1"/>
        <v>0</v>
      </c>
      <c r="AU59" s="103">
        <f>'1 - Zdravotní instalace'!P94</f>
        <v>0</v>
      </c>
      <c r="AV59" s="102">
        <f>'1 - Zdravotní instalace'!J35</f>
        <v>0</v>
      </c>
      <c r="AW59" s="102">
        <f>'1 - Zdravotní instalace'!J36</f>
        <v>0</v>
      </c>
      <c r="AX59" s="102">
        <f>'1 - Zdravotní instalace'!J37</f>
        <v>0</v>
      </c>
      <c r="AY59" s="102">
        <f>'1 - Zdravotní instalace'!J38</f>
        <v>0</v>
      </c>
      <c r="AZ59" s="102">
        <f>'1 - Zdravotní instalace'!F35</f>
        <v>0</v>
      </c>
      <c r="BA59" s="102">
        <f>'1 - Zdravotní instalace'!F36</f>
        <v>0</v>
      </c>
      <c r="BB59" s="102">
        <f>'1 - Zdravotní instalace'!F37</f>
        <v>0</v>
      </c>
      <c r="BC59" s="102">
        <f>'1 - Zdravotní instalace'!F38</f>
        <v>0</v>
      </c>
      <c r="BD59" s="104">
        <f>'1 - Zdravotní instalace'!F39</f>
        <v>0</v>
      </c>
      <c r="BT59" s="105" t="s">
        <v>79</v>
      </c>
      <c r="BV59" s="105" t="s">
        <v>73</v>
      </c>
      <c r="BW59" s="105" t="s">
        <v>90</v>
      </c>
      <c r="BX59" s="105" t="s">
        <v>88</v>
      </c>
      <c r="CL59" s="105" t="s">
        <v>19</v>
      </c>
    </row>
    <row r="60" spans="1:90" s="4" customFormat="1" ht="16.5" customHeight="1">
      <c r="A60" s="98" t="s">
        <v>80</v>
      </c>
      <c r="B60" s="53"/>
      <c r="C60" s="99"/>
      <c r="D60" s="99"/>
      <c r="E60" s="342" t="s">
        <v>79</v>
      </c>
      <c r="F60" s="342"/>
      <c r="G60" s="342"/>
      <c r="H60" s="342"/>
      <c r="I60" s="342"/>
      <c r="J60" s="99"/>
      <c r="K60" s="342" t="s">
        <v>91</v>
      </c>
      <c r="L60" s="342"/>
      <c r="M60" s="342"/>
      <c r="N60" s="342"/>
      <c r="O60" s="342"/>
      <c r="P60" s="342"/>
      <c r="Q60" s="342"/>
      <c r="R60" s="342"/>
      <c r="S60" s="342"/>
      <c r="T60" s="342"/>
      <c r="U60" s="342"/>
      <c r="V60" s="342"/>
      <c r="W60" s="342"/>
      <c r="X60" s="342"/>
      <c r="Y60" s="342"/>
      <c r="Z60" s="342"/>
      <c r="AA60" s="342"/>
      <c r="AB60" s="342"/>
      <c r="AC60" s="342"/>
      <c r="AD60" s="342"/>
      <c r="AE60" s="342"/>
      <c r="AF60" s="342"/>
      <c r="AG60" s="367">
        <f>'2 - Přípojky - kanalizace...'!J32</f>
        <v>0</v>
      </c>
      <c r="AH60" s="368"/>
      <c r="AI60" s="368"/>
      <c r="AJ60" s="368"/>
      <c r="AK60" s="368"/>
      <c r="AL60" s="368"/>
      <c r="AM60" s="368"/>
      <c r="AN60" s="367">
        <f t="shared" si="0"/>
        <v>0</v>
      </c>
      <c r="AO60" s="368"/>
      <c r="AP60" s="368"/>
      <c r="AQ60" s="100" t="s">
        <v>82</v>
      </c>
      <c r="AR60" s="55"/>
      <c r="AS60" s="101">
        <v>0</v>
      </c>
      <c r="AT60" s="102">
        <f t="shared" si="1"/>
        <v>0</v>
      </c>
      <c r="AU60" s="103">
        <f>'2 - Přípojky - kanalizace...'!P87</f>
        <v>0</v>
      </c>
      <c r="AV60" s="102">
        <f>'2 - Přípojky - kanalizace...'!J35</f>
        <v>0</v>
      </c>
      <c r="AW60" s="102">
        <f>'2 - Přípojky - kanalizace...'!J36</f>
        <v>0</v>
      </c>
      <c r="AX60" s="102">
        <f>'2 - Přípojky - kanalizace...'!J37</f>
        <v>0</v>
      </c>
      <c r="AY60" s="102">
        <f>'2 - Přípojky - kanalizace...'!J38</f>
        <v>0</v>
      </c>
      <c r="AZ60" s="102">
        <f>'2 - Přípojky - kanalizace...'!F35</f>
        <v>0</v>
      </c>
      <c r="BA60" s="102">
        <f>'2 - Přípojky - kanalizace...'!F36</f>
        <v>0</v>
      </c>
      <c r="BB60" s="102">
        <f>'2 - Přípojky - kanalizace...'!F37</f>
        <v>0</v>
      </c>
      <c r="BC60" s="102">
        <f>'2 - Přípojky - kanalizace...'!F38</f>
        <v>0</v>
      </c>
      <c r="BD60" s="104">
        <f>'2 - Přípojky - kanalizace...'!F39</f>
        <v>0</v>
      </c>
      <c r="BT60" s="105" t="s">
        <v>79</v>
      </c>
      <c r="BV60" s="105" t="s">
        <v>73</v>
      </c>
      <c r="BW60" s="105" t="s">
        <v>92</v>
      </c>
      <c r="BX60" s="105" t="s">
        <v>88</v>
      </c>
      <c r="CL60" s="105" t="s">
        <v>19</v>
      </c>
    </row>
    <row r="61" spans="1:91" s="7" customFormat="1" ht="16.5" customHeight="1">
      <c r="A61" s="98" t="s">
        <v>80</v>
      </c>
      <c r="B61" s="88"/>
      <c r="C61" s="89"/>
      <c r="D61" s="341" t="s">
        <v>93</v>
      </c>
      <c r="E61" s="341"/>
      <c r="F61" s="341"/>
      <c r="G61" s="341"/>
      <c r="H61" s="341"/>
      <c r="I61" s="90"/>
      <c r="J61" s="341" t="s">
        <v>94</v>
      </c>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69">
        <f>'D.1.4.2 - Vzduchotechnika...'!J30</f>
        <v>0</v>
      </c>
      <c r="AH61" s="370"/>
      <c r="AI61" s="370"/>
      <c r="AJ61" s="370"/>
      <c r="AK61" s="370"/>
      <c r="AL61" s="370"/>
      <c r="AM61" s="370"/>
      <c r="AN61" s="369">
        <f t="shared" si="0"/>
        <v>0</v>
      </c>
      <c r="AO61" s="370"/>
      <c r="AP61" s="370"/>
      <c r="AQ61" s="91" t="s">
        <v>77</v>
      </c>
      <c r="AR61" s="92"/>
      <c r="AS61" s="93">
        <v>0</v>
      </c>
      <c r="AT61" s="94">
        <f t="shared" si="1"/>
        <v>0</v>
      </c>
      <c r="AU61" s="95">
        <f>'D.1.4.2 - Vzduchotechnika...'!P83</f>
        <v>0</v>
      </c>
      <c r="AV61" s="94">
        <f>'D.1.4.2 - Vzduchotechnika...'!J33</f>
        <v>0</v>
      </c>
      <c r="AW61" s="94">
        <f>'D.1.4.2 - Vzduchotechnika...'!J34</f>
        <v>0</v>
      </c>
      <c r="AX61" s="94">
        <f>'D.1.4.2 - Vzduchotechnika...'!J35</f>
        <v>0</v>
      </c>
      <c r="AY61" s="94">
        <f>'D.1.4.2 - Vzduchotechnika...'!J36</f>
        <v>0</v>
      </c>
      <c r="AZ61" s="94">
        <f>'D.1.4.2 - Vzduchotechnika...'!F33</f>
        <v>0</v>
      </c>
      <c r="BA61" s="94">
        <f>'D.1.4.2 - Vzduchotechnika...'!F34</f>
        <v>0</v>
      </c>
      <c r="BB61" s="94">
        <f>'D.1.4.2 - Vzduchotechnika...'!F35</f>
        <v>0</v>
      </c>
      <c r="BC61" s="94">
        <f>'D.1.4.2 - Vzduchotechnika...'!F36</f>
        <v>0</v>
      </c>
      <c r="BD61" s="96">
        <f>'D.1.4.2 - Vzduchotechnika...'!F37</f>
        <v>0</v>
      </c>
      <c r="BT61" s="97" t="s">
        <v>14</v>
      </c>
      <c r="BV61" s="97" t="s">
        <v>73</v>
      </c>
      <c r="BW61" s="97" t="s">
        <v>95</v>
      </c>
      <c r="BX61" s="97" t="s">
        <v>5</v>
      </c>
      <c r="CL61" s="97" t="s">
        <v>19</v>
      </c>
      <c r="CM61" s="97" t="s">
        <v>79</v>
      </c>
    </row>
    <row r="62" spans="2:91" s="7" customFormat="1" ht="16.5" customHeight="1">
      <c r="B62" s="88"/>
      <c r="C62" s="89"/>
      <c r="D62" s="341" t="s">
        <v>96</v>
      </c>
      <c r="E62" s="341"/>
      <c r="F62" s="341"/>
      <c r="G62" s="341"/>
      <c r="H62" s="341"/>
      <c r="I62" s="90"/>
      <c r="J62" s="341" t="s">
        <v>97</v>
      </c>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71">
        <f>ROUND(SUM(AG63:AG69),2)</f>
        <v>0</v>
      </c>
      <c r="AH62" s="370"/>
      <c r="AI62" s="370"/>
      <c r="AJ62" s="370"/>
      <c r="AK62" s="370"/>
      <c r="AL62" s="370"/>
      <c r="AM62" s="370"/>
      <c r="AN62" s="369">
        <f t="shared" si="0"/>
        <v>0</v>
      </c>
      <c r="AO62" s="370"/>
      <c r="AP62" s="370"/>
      <c r="AQ62" s="91" t="s">
        <v>77</v>
      </c>
      <c r="AR62" s="92"/>
      <c r="AS62" s="93">
        <f>ROUND(SUM(AS63:AS69),2)</f>
        <v>0</v>
      </c>
      <c r="AT62" s="94">
        <f t="shared" si="1"/>
        <v>0</v>
      </c>
      <c r="AU62" s="95">
        <f>ROUND(SUM(AU63:AU69),5)</f>
        <v>0</v>
      </c>
      <c r="AV62" s="94">
        <f>ROUND(AZ62*L29,2)</f>
        <v>0</v>
      </c>
      <c r="AW62" s="94">
        <f>ROUND(BA62*L30,2)</f>
        <v>0</v>
      </c>
      <c r="AX62" s="94">
        <f>ROUND(BB62*L29,2)</f>
        <v>0</v>
      </c>
      <c r="AY62" s="94">
        <f>ROUND(BC62*L30,2)</f>
        <v>0</v>
      </c>
      <c r="AZ62" s="94">
        <f>ROUND(SUM(AZ63:AZ69),2)</f>
        <v>0</v>
      </c>
      <c r="BA62" s="94">
        <f>ROUND(SUM(BA63:BA69),2)</f>
        <v>0</v>
      </c>
      <c r="BB62" s="94">
        <f>ROUND(SUM(BB63:BB69),2)</f>
        <v>0</v>
      </c>
      <c r="BC62" s="94">
        <f>ROUND(SUM(BC63:BC69),2)</f>
        <v>0</v>
      </c>
      <c r="BD62" s="96">
        <f>ROUND(SUM(BD63:BD69),2)</f>
        <v>0</v>
      </c>
      <c r="BS62" s="97" t="s">
        <v>70</v>
      </c>
      <c r="BT62" s="97" t="s">
        <v>14</v>
      </c>
      <c r="BU62" s="97" t="s">
        <v>72</v>
      </c>
      <c r="BV62" s="97" t="s">
        <v>73</v>
      </c>
      <c r="BW62" s="97" t="s">
        <v>98</v>
      </c>
      <c r="BX62" s="97" t="s">
        <v>5</v>
      </c>
      <c r="CL62" s="97" t="s">
        <v>19</v>
      </c>
      <c r="CM62" s="97" t="s">
        <v>79</v>
      </c>
    </row>
    <row r="63" spans="1:90" s="4" customFormat="1" ht="16.5" customHeight="1">
      <c r="A63" s="98" t="s">
        <v>80</v>
      </c>
      <c r="B63" s="53"/>
      <c r="C63" s="99"/>
      <c r="D63" s="99"/>
      <c r="E63" s="342" t="s">
        <v>14</v>
      </c>
      <c r="F63" s="342"/>
      <c r="G63" s="342"/>
      <c r="H63" s="342"/>
      <c r="I63" s="342"/>
      <c r="J63" s="99"/>
      <c r="K63" s="342" t="s">
        <v>99</v>
      </c>
      <c r="L63" s="342"/>
      <c r="M63" s="342"/>
      <c r="N63" s="342"/>
      <c r="O63" s="342"/>
      <c r="P63" s="342"/>
      <c r="Q63" s="342"/>
      <c r="R63" s="342"/>
      <c r="S63" s="342"/>
      <c r="T63" s="342"/>
      <c r="U63" s="342"/>
      <c r="V63" s="342"/>
      <c r="W63" s="342"/>
      <c r="X63" s="342"/>
      <c r="Y63" s="342"/>
      <c r="Z63" s="342"/>
      <c r="AA63" s="342"/>
      <c r="AB63" s="342"/>
      <c r="AC63" s="342"/>
      <c r="AD63" s="342"/>
      <c r="AE63" s="342"/>
      <c r="AF63" s="342"/>
      <c r="AG63" s="367">
        <f>'1 - Elektrická požární si...'!J32</f>
        <v>0</v>
      </c>
      <c r="AH63" s="368"/>
      <c r="AI63" s="368"/>
      <c r="AJ63" s="368"/>
      <c r="AK63" s="368"/>
      <c r="AL63" s="368"/>
      <c r="AM63" s="368"/>
      <c r="AN63" s="367">
        <f t="shared" si="0"/>
        <v>0</v>
      </c>
      <c r="AO63" s="368"/>
      <c r="AP63" s="368"/>
      <c r="AQ63" s="100" t="s">
        <v>82</v>
      </c>
      <c r="AR63" s="55"/>
      <c r="AS63" s="101">
        <v>0</v>
      </c>
      <c r="AT63" s="102">
        <f t="shared" si="1"/>
        <v>0</v>
      </c>
      <c r="AU63" s="103">
        <f>'1 - Elektrická požární si...'!P90</f>
        <v>0</v>
      </c>
      <c r="AV63" s="102">
        <f>'1 - Elektrická požární si...'!J35</f>
        <v>0</v>
      </c>
      <c r="AW63" s="102">
        <f>'1 - Elektrická požární si...'!J36</f>
        <v>0</v>
      </c>
      <c r="AX63" s="102">
        <f>'1 - Elektrická požární si...'!J37</f>
        <v>0</v>
      </c>
      <c r="AY63" s="102">
        <f>'1 - Elektrická požární si...'!J38</f>
        <v>0</v>
      </c>
      <c r="AZ63" s="102">
        <f>'1 - Elektrická požární si...'!F35</f>
        <v>0</v>
      </c>
      <c r="BA63" s="102">
        <f>'1 - Elektrická požární si...'!F36</f>
        <v>0</v>
      </c>
      <c r="BB63" s="102">
        <f>'1 - Elektrická požární si...'!F37</f>
        <v>0</v>
      </c>
      <c r="BC63" s="102">
        <f>'1 - Elektrická požární si...'!F38</f>
        <v>0</v>
      </c>
      <c r="BD63" s="104">
        <f>'1 - Elektrická požární si...'!F39</f>
        <v>0</v>
      </c>
      <c r="BT63" s="105" t="s">
        <v>79</v>
      </c>
      <c r="BV63" s="105" t="s">
        <v>73</v>
      </c>
      <c r="BW63" s="105" t="s">
        <v>100</v>
      </c>
      <c r="BX63" s="105" t="s">
        <v>98</v>
      </c>
      <c r="CL63" s="105" t="s">
        <v>19</v>
      </c>
    </row>
    <row r="64" spans="1:90" s="4" customFormat="1" ht="16.5" customHeight="1">
      <c r="A64" s="98" t="s">
        <v>80</v>
      </c>
      <c r="B64" s="53"/>
      <c r="C64" s="99"/>
      <c r="D64" s="99"/>
      <c r="E64" s="342" t="s">
        <v>79</v>
      </c>
      <c r="F64" s="342"/>
      <c r="G64" s="342"/>
      <c r="H64" s="342"/>
      <c r="I64" s="342"/>
      <c r="J64" s="99"/>
      <c r="K64" s="342" t="s">
        <v>101</v>
      </c>
      <c r="L64" s="342"/>
      <c r="M64" s="342"/>
      <c r="N64" s="342"/>
      <c r="O64" s="342"/>
      <c r="P64" s="342"/>
      <c r="Q64" s="342"/>
      <c r="R64" s="342"/>
      <c r="S64" s="342"/>
      <c r="T64" s="342"/>
      <c r="U64" s="342"/>
      <c r="V64" s="342"/>
      <c r="W64" s="342"/>
      <c r="X64" s="342"/>
      <c r="Y64" s="342"/>
      <c r="Z64" s="342"/>
      <c r="AA64" s="342"/>
      <c r="AB64" s="342"/>
      <c r="AC64" s="342"/>
      <c r="AD64" s="342"/>
      <c r="AE64" s="342"/>
      <c r="AF64" s="342"/>
      <c r="AG64" s="367">
        <f>'2 - Evakuační rozhlas'!J32</f>
        <v>0</v>
      </c>
      <c r="AH64" s="368"/>
      <c r="AI64" s="368"/>
      <c r="AJ64" s="368"/>
      <c r="AK64" s="368"/>
      <c r="AL64" s="368"/>
      <c r="AM64" s="368"/>
      <c r="AN64" s="367">
        <f t="shared" si="0"/>
        <v>0</v>
      </c>
      <c r="AO64" s="368"/>
      <c r="AP64" s="368"/>
      <c r="AQ64" s="100" t="s">
        <v>82</v>
      </c>
      <c r="AR64" s="55"/>
      <c r="AS64" s="101">
        <v>0</v>
      </c>
      <c r="AT64" s="102">
        <f t="shared" si="1"/>
        <v>0</v>
      </c>
      <c r="AU64" s="103">
        <f>'2 - Evakuační rozhlas'!P92</f>
        <v>0</v>
      </c>
      <c r="AV64" s="102">
        <f>'2 - Evakuační rozhlas'!J35</f>
        <v>0</v>
      </c>
      <c r="AW64" s="102">
        <f>'2 - Evakuační rozhlas'!J36</f>
        <v>0</v>
      </c>
      <c r="AX64" s="102">
        <f>'2 - Evakuační rozhlas'!J37</f>
        <v>0</v>
      </c>
      <c r="AY64" s="102">
        <f>'2 - Evakuační rozhlas'!J38</f>
        <v>0</v>
      </c>
      <c r="AZ64" s="102">
        <f>'2 - Evakuační rozhlas'!F35</f>
        <v>0</v>
      </c>
      <c r="BA64" s="102">
        <f>'2 - Evakuační rozhlas'!F36</f>
        <v>0</v>
      </c>
      <c r="BB64" s="102">
        <f>'2 - Evakuační rozhlas'!F37</f>
        <v>0</v>
      </c>
      <c r="BC64" s="102">
        <f>'2 - Evakuační rozhlas'!F38</f>
        <v>0</v>
      </c>
      <c r="BD64" s="104">
        <f>'2 - Evakuační rozhlas'!F39</f>
        <v>0</v>
      </c>
      <c r="BT64" s="105" t="s">
        <v>79</v>
      </c>
      <c r="BV64" s="105" t="s">
        <v>73</v>
      </c>
      <c r="BW64" s="105" t="s">
        <v>102</v>
      </c>
      <c r="BX64" s="105" t="s">
        <v>98</v>
      </c>
      <c r="CL64" s="105" t="s">
        <v>19</v>
      </c>
    </row>
    <row r="65" spans="1:90" s="4" customFormat="1" ht="16.5" customHeight="1">
      <c r="A65" s="98" t="s">
        <v>80</v>
      </c>
      <c r="B65" s="53"/>
      <c r="C65" s="99"/>
      <c r="D65" s="99"/>
      <c r="E65" s="342" t="s">
        <v>103</v>
      </c>
      <c r="F65" s="342"/>
      <c r="G65" s="342"/>
      <c r="H65" s="342"/>
      <c r="I65" s="342"/>
      <c r="J65" s="99"/>
      <c r="K65" s="342" t="s">
        <v>104</v>
      </c>
      <c r="L65" s="342"/>
      <c r="M65" s="342"/>
      <c r="N65" s="342"/>
      <c r="O65" s="342"/>
      <c r="P65" s="342"/>
      <c r="Q65" s="342"/>
      <c r="R65" s="342"/>
      <c r="S65" s="342"/>
      <c r="T65" s="342"/>
      <c r="U65" s="342"/>
      <c r="V65" s="342"/>
      <c r="W65" s="342"/>
      <c r="X65" s="342"/>
      <c r="Y65" s="342"/>
      <c r="Z65" s="342"/>
      <c r="AA65" s="342"/>
      <c r="AB65" s="342"/>
      <c r="AC65" s="342"/>
      <c r="AD65" s="342"/>
      <c r="AE65" s="342"/>
      <c r="AF65" s="342"/>
      <c r="AG65" s="367">
        <f>'3 - Strukturovaná kabeláž'!J32</f>
        <v>0</v>
      </c>
      <c r="AH65" s="368"/>
      <c r="AI65" s="368"/>
      <c r="AJ65" s="368"/>
      <c r="AK65" s="368"/>
      <c r="AL65" s="368"/>
      <c r="AM65" s="368"/>
      <c r="AN65" s="367">
        <f t="shared" si="0"/>
        <v>0</v>
      </c>
      <c r="AO65" s="368"/>
      <c r="AP65" s="368"/>
      <c r="AQ65" s="100" t="s">
        <v>82</v>
      </c>
      <c r="AR65" s="55"/>
      <c r="AS65" s="101">
        <v>0</v>
      </c>
      <c r="AT65" s="102">
        <f t="shared" si="1"/>
        <v>0</v>
      </c>
      <c r="AU65" s="103">
        <f>'3 - Strukturovaná kabeláž'!P92</f>
        <v>0</v>
      </c>
      <c r="AV65" s="102">
        <f>'3 - Strukturovaná kabeláž'!J35</f>
        <v>0</v>
      </c>
      <c r="AW65" s="102">
        <f>'3 - Strukturovaná kabeláž'!J36</f>
        <v>0</v>
      </c>
      <c r="AX65" s="102">
        <f>'3 - Strukturovaná kabeláž'!J37</f>
        <v>0</v>
      </c>
      <c r="AY65" s="102">
        <f>'3 - Strukturovaná kabeláž'!J38</f>
        <v>0</v>
      </c>
      <c r="AZ65" s="102">
        <f>'3 - Strukturovaná kabeláž'!F35</f>
        <v>0</v>
      </c>
      <c r="BA65" s="102">
        <f>'3 - Strukturovaná kabeláž'!F36</f>
        <v>0</v>
      </c>
      <c r="BB65" s="102">
        <f>'3 - Strukturovaná kabeláž'!F37</f>
        <v>0</v>
      </c>
      <c r="BC65" s="102">
        <f>'3 - Strukturovaná kabeláž'!F38</f>
        <v>0</v>
      </c>
      <c r="BD65" s="104">
        <f>'3 - Strukturovaná kabeláž'!F39</f>
        <v>0</v>
      </c>
      <c r="BT65" s="105" t="s">
        <v>79</v>
      </c>
      <c r="BV65" s="105" t="s">
        <v>73</v>
      </c>
      <c r="BW65" s="105" t="s">
        <v>105</v>
      </c>
      <c r="BX65" s="105" t="s">
        <v>98</v>
      </c>
      <c r="CL65" s="105" t="s">
        <v>19</v>
      </c>
    </row>
    <row r="66" spans="1:90" s="4" customFormat="1" ht="16.5" customHeight="1">
      <c r="A66" s="98" t="s">
        <v>80</v>
      </c>
      <c r="B66" s="53"/>
      <c r="C66" s="99"/>
      <c r="D66" s="99"/>
      <c r="E66" s="342" t="s">
        <v>106</v>
      </c>
      <c r="F66" s="342"/>
      <c r="G66" s="342"/>
      <c r="H66" s="342"/>
      <c r="I66" s="342"/>
      <c r="J66" s="99"/>
      <c r="K66" s="342" t="s">
        <v>107</v>
      </c>
      <c r="L66" s="342"/>
      <c r="M66" s="342"/>
      <c r="N66" s="342"/>
      <c r="O66" s="342"/>
      <c r="P66" s="342"/>
      <c r="Q66" s="342"/>
      <c r="R66" s="342"/>
      <c r="S66" s="342"/>
      <c r="T66" s="342"/>
      <c r="U66" s="342"/>
      <c r="V66" s="342"/>
      <c r="W66" s="342"/>
      <c r="X66" s="342"/>
      <c r="Y66" s="342"/>
      <c r="Z66" s="342"/>
      <c r="AA66" s="342"/>
      <c r="AB66" s="342"/>
      <c r="AC66" s="342"/>
      <c r="AD66" s="342"/>
      <c r="AE66" s="342"/>
      <c r="AF66" s="342"/>
      <c r="AG66" s="367">
        <f>'4 - Kamerový systém'!J32</f>
        <v>0</v>
      </c>
      <c r="AH66" s="368"/>
      <c r="AI66" s="368"/>
      <c r="AJ66" s="368"/>
      <c r="AK66" s="368"/>
      <c r="AL66" s="368"/>
      <c r="AM66" s="368"/>
      <c r="AN66" s="367">
        <f t="shared" si="0"/>
        <v>0</v>
      </c>
      <c r="AO66" s="368"/>
      <c r="AP66" s="368"/>
      <c r="AQ66" s="100" t="s">
        <v>82</v>
      </c>
      <c r="AR66" s="55"/>
      <c r="AS66" s="101">
        <v>0</v>
      </c>
      <c r="AT66" s="102">
        <f t="shared" si="1"/>
        <v>0</v>
      </c>
      <c r="AU66" s="103">
        <f>'4 - Kamerový systém'!P92</f>
        <v>0</v>
      </c>
      <c r="AV66" s="102">
        <f>'4 - Kamerový systém'!J35</f>
        <v>0</v>
      </c>
      <c r="AW66" s="102">
        <f>'4 - Kamerový systém'!J36</f>
        <v>0</v>
      </c>
      <c r="AX66" s="102">
        <f>'4 - Kamerový systém'!J37</f>
        <v>0</v>
      </c>
      <c r="AY66" s="102">
        <f>'4 - Kamerový systém'!J38</f>
        <v>0</v>
      </c>
      <c r="AZ66" s="102">
        <f>'4 - Kamerový systém'!F35</f>
        <v>0</v>
      </c>
      <c r="BA66" s="102">
        <f>'4 - Kamerový systém'!F36</f>
        <v>0</v>
      </c>
      <c r="BB66" s="102">
        <f>'4 - Kamerový systém'!F37</f>
        <v>0</v>
      </c>
      <c r="BC66" s="102">
        <f>'4 - Kamerový systém'!F38</f>
        <v>0</v>
      </c>
      <c r="BD66" s="104">
        <f>'4 - Kamerový systém'!F39</f>
        <v>0</v>
      </c>
      <c r="BT66" s="105" t="s">
        <v>79</v>
      </c>
      <c r="BV66" s="105" t="s">
        <v>73</v>
      </c>
      <c r="BW66" s="105" t="s">
        <v>108</v>
      </c>
      <c r="BX66" s="105" t="s">
        <v>98</v>
      </c>
      <c r="CL66" s="105" t="s">
        <v>19</v>
      </c>
    </row>
    <row r="67" spans="1:90" s="4" customFormat="1" ht="16.5" customHeight="1">
      <c r="A67" s="98" t="s">
        <v>80</v>
      </c>
      <c r="B67" s="53"/>
      <c r="C67" s="99"/>
      <c r="D67" s="99"/>
      <c r="E67" s="342" t="s">
        <v>109</v>
      </c>
      <c r="F67" s="342"/>
      <c r="G67" s="342"/>
      <c r="H67" s="342"/>
      <c r="I67" s="342"/>
      <c r="J67" s="99"/>
      <c r="K67" s="342" t="s">
        <v>110</v>
      </c>
      <c r="L67" s="342"/>
      <c r="M67" s="342"/>
      <c r="N67" s="342"/>
      <c r="O67" s="342"/>
      <c r="P67" s="342"/>
      <c r="Q67" s="342"/>
      <c r="R67" s="342"/>
      <c r="S67" s="342"/>
      <c r="T67" s="342"/>
      <c r="U67" s="342"/>
      <c r="V67" s="342"/>
      <c r="W67" s="342"/>
      <c r="X67" s="342"/>
      <c r="Y67" s="342"/>
      <c r="Z67" s="342"/>
      <c r="AA67" s="342"/>
      <c r="AB67" s="342"/>
      <c r="AC67" s="342"/>
      <c r="AD67" s="342"/>
      <c r="AE67" s="342"/>
      <c r="AF67" s="342"/>
      <c r="AG67" s="367">
        <f>'5 - Elektronická kontrola...'!J32</f>
        <v>0</v>
      </c>
      <c r="AH67" s="368"/>
      <c r="AI67" s="368"/>
      <c r="AJ67" s="368"/>
      <c r="AK67" s="368"/>
      <c r="AL67" s="368"/>
      <c r="AM67" s="368"/>
      <c r="AN67" s="367">
        <f t="shared" si="0"/>
        <v>0</v>
      </c>
      <c r="AO67" s="368"/>
      <c r="AP67" s="368"/>
      <c r="AQ67" s="100" t="s">
        <v>82</v>
      </c>
      <c r="AR67" s="55"/>
      <c r="AS67" s="101">
        <v>0</v>
      </c>
      <c r="AT67" s="102">
        <f t="shared" si="1"/>
        <v>0</v>
      </c>
      <c r="AU67" s="103">
        <f>'5 - Elektronická kontrola...'!P92</f>
        <v>0</v>
      </c>
      <c r="AV67" s="102">
        <f>'5 - Elektronická kontrola...'!J35</f>
        <v>0</v>
      </c>
      <c r="AW67" s="102">
        <f>'5 - Elektronická kontrola...'!J36</f>
        <v>0</v>
      </c>
      <c r="AX67" s="102">
        <f>'5 - Elektronická kontrola...'!J37</f>
        <v>0</v>
      </c>
      <c r="AY67" s="102">
        <f>'5 - Elektronická kontrola...'!J38</f>
        <v>0</v>
      </c>
      <c r="AZ67" s="102">
        <f>'5 - Elektronická kontrola...'!F35</f>
        <v>0</v>
      </c>
      <c r="BA67" s="102">
        <f>'5 - Elektronická kontrola...'!F36</f>
        <v>0</v>
      </c>
      <c r="BB67" s="102">
        <f>'5 - Elektronická kontrola...'!F37</f>
        <v>0</v>
      </c>
      <c r="BC67" s="102">
        <f>'5 - Elektronická kontrola...'!F38</f>
        <v>0</v>
      </c>
      <c r="BD67" s="104">
        <f>'5 - Elektronická kontrola...'!F39</f>
        <v>0</v>
      </c>
      <c r="BT67" s="105" t="s">
        <v>79</v>
      </c>
      <c r="BV67" s="105" t="s">
        <v>73</v>
      </c>
      <c r="BW67" s="105" t="s">
        <v>111</v>
      </c>
      <c r="BX67" s="105" t="s">
        <v>98</v>
      </c>
      <c r="CL67" s="105" t="s">
        <v>19</v>
      </c>
    </row>
    <row r="68" spans="1:90" s="4" customFormat="1" ht="16.5" customHeight="1">
      <c r="A68" s="98" t="s">
        <v>80</v>
      </c>
      <c r="B68" s="53"/>
      <c r="C68" s="99"/>
      <c r="D68" s="99"/>
      <c r="E68" s="342" t="s">
        <v>112</v>
      </c>
      <c r="F68" s="342"/>
      <c r="G68" s="342"/>
      <c r="H68" s="342"/>
      <c r="I68" s="342"/>
      <c r="J68" s="99"/>
      <c r="K68" s="342" t="s">
        <v>113</v>
      </c>
      <c r="L68" s="342"/>
      <c r="M68" s="342"/>
      <c r="N68" s="342"/>
      <c r="O68" s="342"/>
      <c r="P68" s="342"/>
      <c r="Q68" s="342"/>
      <c r="R68" s="342"/>
      <c r="S68" s="342"/>
      <c r="T68" s="342"/>
      <c r="U68" s="342"/>
      <c r="V68" s="342"/>
      <c r="W68" s="342"/>
      <c r="X68" s="342"/>
      <c r="Y68" s="342"/>
      <c r="Z68" s="342"/>
      <c r="AA68" s="342"/>
      <c r="AB68" s="342"/>
      <c r="AC68" s="342"/>
      <c r="AD68" s="342"/>
      <c r="AE68" s="342"/>
      <c r="AF68" s="342"/>
      <c r="AG68" s="367">
        <f>'6 - Společná televizní sy...'!J32</f>
        <v>0</v>
      </c>
      <c r="AH68" s="368"/>
      <c r="AI68" s="368"/>
      <c r="AJ68" s="368"/>
      <c r="AK68" s="368"/>
      <c r="AL68" s="368"/>
      <c r="AM68" s="368"/>
      <c r="AN68" s="367">
        <f t="shared" si="0"/>
        <v>0</v>
      </c>
      <c r="AO68" s="368"/>
      <c r="AP68" s="368"/>
      <c r="AQ68" s="100" t="s">
        <v>82</v>
      </c>
      <c r="AR68" s="55"/>
      <c r="AS68" s="101">
        <v>0</v>
      </c>
      <c r="AT68" s="102">
        <f t="shared" si="1"/>
        <v>0</v>
      </c>
      <c r="AU68" s="103">
        <f>'6 - Společná televizní sy...'!P92</f>
        <v>0</v>
      </c>
      <c r="AV68" s="102">
        <f>'6 - Společná televizní sy...'!J35</f>
        <v>0</v>
      </c>
      <c r="AW68" s="102">
        <f>'6 - Společná televizní sy...'!J36</f>
        <v>0</v>
      </c>
      <c r="AX68" s="102">
        <f>'6 - Společná televizní sy...'!J37</f>
        <v>0</v>
      </c>
      <c r="AY68" s="102">
        <f>'6 - Společná televizní sy...'!J38</f>
        <v>0</v>
      </c>
      <c r="AZ68" s="102">
        <f>'6 - Společná televizní sy...'!F35</f>
        <v>0</v>
      </c>
      <c r="BA68" s="102">
        <f>'6 - Společná televizní sy...'!F36</f>
        <v>0</v>
      </c>
      <c r="BB68" s="102">
        <f>'6 - Společná televizní sy...'!F37</f>
        <v>0</v>
      </c>
      <c r="BC68" s="102">
        <f>'6 - Společná televizní sy...'!F38</f>
        <v>0</v>
      </c>
      <c r="BD68" s="104">
        <f>'6 - Společná televizní sy...'!F39</f>
        <v>0</v>
      </c>
      <c r="BT68" s="105" t="s">
        <v>79</v>
      </c>
      <c r="BV68" s="105" t="s">
        <v>73</v>
      </c>
      <c r="BW68" s="105" t="s">
        <v>114</v>
      </c>
      <c r="BX68" s="105" t="s">
        <v>98</v>
      </c>
      <c r="CL68" s="105" t="s">
        <v>19</v>
      </c>
    </row>
    <row r="69" spans="1:90" s="4" customFormat="1" ht="16.5" customHeight="1">
      <c r="A69" s="98" t="s">
        <v>80</v>
      </c>
      <c r="B69" s="53"/>
      <c r="C69" s="99"/>
      <c r="D69" s="99"/>
      <c r="E69" s="342" t="s">
        <v>115</v>
      </c>
      <c r="F69" s="342"/>
      <c r="G69" s="342"/>
      <c r="H69" s="342"/>
      <c r="I69" s="342"/>
      <c r="J69" s="99"/>
      <c r="K69" s="342" t="s">
        <v>116</v>
      </c>
      <c r="L69" s="342"/>
      <c r="M69" s="342"/>
      <c r="N69" s="342"/>
      <c r="O69" s="342"/>
      <c r="P69" s="342"/>
      <c r="Q69" s="342"/>
      <c r="R69" s="342"/>
      <c r="S69" s="342"/>
      <c r="T69" s="342"/>
      <c r="U69" s="342"/>
      <c r="V69" s="342"/>
      <c r="W69" s="342"/>
      <c r="X69" s="342"/>
      <c r="Y69" s="342"/>
      <c r="Z69" s="342"/>
      <c r="AA69" s="342"/>
      <c r="AB69" s="342"/>
      <c r="AC69" s="342"/>
      <c r="AD69" s="342"/>
      <c r="AE69" s="342"/>
      <c r="AF69" s="342"/>
      <c r="AG69" s="367">
        <f>'7 - Sestra + pacient'!J32</f>
        <v>0</v>
      </c>
      <c r="AH69" s="368"/>
      <c r="AI69" s="368"/>
      <c r="AJ69" s="368"/>
      <c r="AK69" s="368"/>
      <c r="AL69" s="368"/>
      <c r="AM69" s="368"/>
      <c r="AN69" s="367">
        <f t="shared" si="0"/>
        <v>0</v>
      </c>
      <c r="AO69" s="368"/>
      <c r="AP69" s="368"/>
      <c r="AQ69" s="100" t="s">
        <v>82</v>
      </c>
      <c r="AR69" s="55"/>
      <c r="AS69" s="101">
        <v>0</v>
      </c>
      <c r="AT69" s="102">
        <f t="shared" si="1"/>
        <v>0</v>
      </c>
      <c r="AU69" s="103">
        <f>'7 - Sestra + pacient'!P92</f>
        <v>0</v>
      </c>
      <c r="AV69" s="102">
        <f>'7 - Sestra + pacient'!J35</f>
        <v>0</v>
      </c>
      <c r="AW69" s="102">
        <f>'7 - Sestra + pacient'!J36</f>
        <v>0</v>
      </c>
      <c r="AX69" s="102">
        <f>'7 - Sestra + pacient'!J37</f>
        <v>0</v>
      </c>
      <c r="AY69" s="102">
        <f>'7 - Sestra + pacient'!J38</f>
        <v>0</v>
      </c>
      <c r="AZ69" s="102">
        <f>'7 - Sestra + pacient'!F35</f>
        <v>0</v>
      </c>
      <c r="BA69" s="102">
        <f>'7 - Sestra + pacient'!F36</f>
        <v>0</v>
      </c>
      <c r="BB69" s="102">
        <f>'7 - Sestra + pacient'!F37</f>
        <v>0</v>
      </c>
      <c r="BC69" s="102">
        <f>'7 - Sestra + pacient'!F38</f>
        <v>0</v>
      </c>
      <c r="BD69" s="104">
        <f>'7 - Sestra + pacient'!F39</f>
        <v>0</v>
      </c>
      <c r="BT69" s="105" t="s">
        <v>79</v>
      </c>
      <c r="BV69" s="105" t="s">
        <v>73</v>
      </c>
      <c r="BW69" s="105" t="s">
        <v>117</v>
      </c>
      <c r="BX69" s="105" t="s">
        <v>98</v>
      </c>
      <c r="CL69" s="105" t="s">
        <v>19</v>
      </c>
    </row>
    <row r="70" spans="1:91" s="7" customFormat="1" ht="16.5" customHeight="1">
      <c r="A70" s="98" t="s">
        <v>80</v>
      </c>
      <c r="B70" s="88"/>
      <c r="C70" s="89"/>
      <c r="D70" s="341" t="s">
        <v>118</v>
      </c>
      <c r="E70" s="341"/>
      <c r="F70" s="341"/>
      <c r="G70" s="341"/>
      <c r="H70" s="341"/>
      <c r="I70" s="90"/>
      <c r="J70" s="341" t="s">
        <v>119</v>
      </c>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69">
        <f>'D.1.4.4 - Silnoproud'!J30</f>
        <v>0</v>
      </c>
      <c r="AH70" s="370"/>
      <c r="AI70" s="370"/>
      <c r="AJ70" s="370"/>
      <c r="AK70" s="370"/>
      <c r="AL70" s="370"/>
      <c r="AM70" s="370"/>
      <c r="AN70" s="369">
        <f t="shared" si="0"/>
        <v>0</v>
      </c>
      <c r="AO70" s="370"/>
      <c r="AP70" s="370"/>
      <c r="AQ70" s="91" t="s">
        <v>77</v>
      </c>
      <c r="AR70" s="92"/>
      <c r="AS70" s="93">
        <v>0</v>
      </c>
      <c r="AT70" s="94">
        <f t="shared" si="1"/>
        <v>0</v>
      </c>
      <c r="AU70" s="95">
        <f>'D.1.4.4 - Silnoproud'!P90</f>
        <v>0</v>
      </c>
      <c r="AV70" s="94">
        <f>'D.1.4.4 - Silnoproud'!J33</f>
        <v>0</v>
      </c>
      <c r="AW70" s="94">
        <f>'D.1.4.4 - Silnoproud'!J34</f>
        <v>0</v>
      </c>
      <c r="AX70" s="94">
        <f>'D.1.4.4 - Silnoproud'!J35</f>
        <v>0</v>
      </c>
      <c r="AY70" s="94">
        <f>'D.1.4.4 - Silnoproud'!J36</f>
        <v>0</v>
      </c>
      <c r="AZ70" s="94">
        <f>'D.1.4.4 - Silnoproud'!F33</f>
        <v>0</v>
      </c>
      <c r="BA70" s="94">
        <f>'D.1.4.4 - Silnoproud'!F34</f>
        <v>0</v>
      </c>
      <c r="BB70" s="94">
        <f>'D.1.4.4 - Silnoproud'!F35</f>
        <v>0</v>
      </c>
      <c r="BC70" s="94">
        <f>'D.1.4.4 - Silnoproud'!F36</f>
        <v>0</v>
      </c>
      <c r="BD70" s="96">
        <f>'D.1.4.4 - Silnoproud'!F37</f>
        <v>0</v>
      </c>
      <c r="BT70" s="97" t="s">
        <v>14</v>
      </c>
      <c r="BV70" s="97" t="s">
        <v>73</v>
      </c>
      <c r="BW70" s="97" t="s">
        <v>120</v>
      </c>
      <c r="BX70" s="97" t="s">
        <v>5</v>
      </c>
      <c r="CL70" s="97" t="s">
        <v>19</v>
      </c>
      <c r="CM70" s="97" t="s">
        <v>79</v>
      </c>
    </row>
    <row r="71" spans="1:91" s="7" customFormat="1" ht="16.5" customHeight="1">
      <c r="A71" s="98" t="s">
        <v>80</v>
      </c>
      <c r="B71" s="88"/>
      <c r="C71" s="89"/>
      <c r="D71" s="341" t="s">
        <v>121</v>
      </c>
      <c r="E71" s="341"/>
      <c r="F71" s="341"/>
      <c r="G71" s="341"/>
      <c r="H71" s="341"/>
      <c r="I71" s="90"/>
      <c r="J71" s="341" t="s">
        <v>122</v>
      </c>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69">
        <f>'D.1.4.6 - Vytápení'!J30</f>
        <v>0</v>
      </c>
      <c r="AH71" s="370"/>
      <c r="AI71" s="370"/>
      <c r="AJ71" s="370"/>
      <c r="AK71" s="370"/>
      <c r="AL71" s="370"/>
      <c r="AM71" s="370"/>
      <c r="AN71" s="369">
        <f t="shared" si="0"/>
        <v>0</v>
      </c>
      <c r="AO71" s="370"/>
      <c r="AP71" s="370"/>
      <c r="AQ71" s="91" t="s">
        <v>77</v>
      </c>
      <c r="AR71" s="92"/>
      <c r="AS71" s="93">
        <v>0</v>
      </c>
      <c r="AT71" s="94">
        <f t="shared" si="1"/>
        <v>0</v>
      </c>
      <c r="AU71" s="95">
        <f>'D.1.4.6 - Vytápení'!P89</f>
        <v>0</v>
      </c>
      <c r="AV71" s="94">
        <f>'D.1.4.6 - Vytápení'!J33</f>
        <v>0</v>
      </c>
      <c r="AW71" s="94">
        <f>'D.1.4.6 - Vytápení'!J34</f>
        <v>0</v>
      </c>
      <c r="AX71" s="94">
        <f>'D.1.4.6 - Vytápení'!J35</f>
        <v>0</v>
      </c>
      <c r="AY71" s="94">
        <f>'D.1.4.6 - Vytápení'!J36</f>
        <v>0</v>
      </c>
      <c r="AZ71" s="94">
        <f>'D.1.4.6 - Vytápení'!F33</f>
        <v>0</v>
      </c>
      <c r="BA71" s="94">
        <f>'D.1.4.6 - Vytápení'!F34</f>
        <v>0</v>
      </c>
      <c r="BB71" s="94">
        <f>'D.1.4.6 - Vytápení'!F35</f>
        <v>0</v>
      </c>
      <c r="BC71" s="94">
        <f>'D.1.4.6 - Vytápení'!F36</f>
        <v>0</v>
      </c>
      <c r="BD71" s="96">
        <f>'D.1.4.6 - Vytápení'!F37</f>
        <v>0</v>
      </c>
      <c r="BT71" s="97" t="s">
        <v>14</v>
      </c>
      <c r="BV71" s="97" t="s">
        <v>73</v>
      </c>
      <c r="BW71" s="97" t="s">
        <v>123</v>
      </c>
      <c r="BX71" s="97" t="s">
        <v>5</v>
      </c>
      <c r="CL71" s="97" t="s">
        <v>19</v>
      </c>
      <c r="CM71" s="97" t="s">
        <v>79</v>
      </c>
    </row>
    <row r="72" spans="1:91" s="7" customFormat="1" ht="16.5" customHeight="1">
      <c r="A72" s="98" t="s">
        <v>80</v>
      </c>
      <c r="B72" s="88"/>
      <c r="C72" s="89"/>
      <c r="D72" s="341" t="s">
        <v>124</v>
      </c>
      <c r="E72" s="341"/>
      <c r="F72" s="341"/>
      <c r="G72" s="341"/>
      <c r="H72" s="341"/>
      <c r="I72" s="90"/>
      <c r="J72" s="341" t="s">
        <v>125</v>
      </c>
      <c r="K72" s="341"/>
      <c r="L72" s="341"/>
      <c r="M72" s="341"/>
      <c r="N72" s="341"/>
      <c r="O72" s="341"/>
      <c r="P72" s="341"/>
      <c r="Q72" s="341"/>
      <c r="R72" s="341"/>
      <c r="S72" s="341"/>
      <c r="T72" s="341"/>
      <c r="U72" s="341"/>
      <c r="V72" s="341"/>
      <c r="W72" s="341"/>
      <c r="X72" s="341"/>
      <c r="Y72" s="341"/>
      <c r="Z72" s="341"/>
      <c r="AA72" s="341"/>
      <c r="AB72" s="341"/>
      <c r="AC72" s="341"/>
      <c r="AD72" s="341"/>
      <c r="AE72" s="341"/>
      <c r="AF72" s="341"/>
      <c r="AG72" s="369">
        <f>'D.1.4.7 - Medicinální plyny'!J30</f>
        <v>0</v>
      </c>
      <c r="AH72" s="370"/>
      <c r="AI72" s="370"/>
      <c r="AJ72" s="370"/>
      <c r="AK72" s="370"/>
      <c r="AL72" s="370"/>
      <c r="AM72" s="370"/>
      <c r="AN72" s="369">
        <f t="shared" si="0"/>
        <v>0</v>
      </c>
      <c r="AO72" s="370"/>
      <c r="AP72" s="370"/>
      <c r="AQ72" s="91" t="s">
        <v>77</v>
      </c>
      <c r="AR72" s="92"/>
      <c r="AS72" s="93">
        <v>0</v>
      </c>
      <c r="AT72" s="94">
        <f t="shared" si="1"/>
        <v>0</v>
      </c>
      <c r="AU72" s="95">
        <f>'D.1.4.7 - Medicinální plyny'!P88</f>
        <v>0</v>
      </c>
      <c r="AV72" s="94">
        <f>'D.1.4.7 - Medicinální plyny'!J33</f>
        <v>0</v>
      </c>
      <c r="AW72" s="94">
        <f>'D.1.4.7 - Medicinální plyny'!J34</f>
        <v>0</v>
      </c>
      <c r="AX72" s="94">
        <f>'D.1.4.7 - Medicinální plyny'!J35</f>
        <v>0</v>
      </c>
      <c r="AY72" s="94">
        <f>'D.1.4.7 - Medicinální plyny'!J36</f>
        <v>0</v>
      </c>
      <c r="AZ72" s="94">
        <f>'D.1.4.7 - Medicinální plyny'!F33</f>
        <v>0</v>
      </c>
      <c r="BA72" s="94">
        <f>'D.1.4.7 - Medicinální plyny'!F34</f>
        <v>0</v>
      </c>
      <c r="BB72" s="94">
        <f>'D.1.4.7 - Medicinální plyny'!F35</f>
        <v>0</v>
      </c>
      <c r="BC72" s="94">
        <f>'D.1.4.7 - Medicinální plyny'!F36</f>
        <v>0</v>
      </c>
      <c r="BD72" s="96">
        <f>'D.1.4.7 - Medicinální plyny'!F37</f>
        <v>0</v>
      </c>
      <c r="BT72" s="97" t="s">
        <v>14</v>
      </c>
      <c r="BV72" s="97" t="s">
        <v>73</v>
      </c>
      <c r="BW72" s="97" t="s">
        <v>126</v>
      </c>
      <c r="BX72" s="97" t="s">
        <v>5</v>
      </c>
      <c r="CL72" s="97" t="s">
        <v>19</v>
      </c>
      <c r="CM72" s="97" t="s">
        <v>79</v>
      </c>
    </row>
    <row r="73" spans="1:91" s="7" customFormat="1" ht="16.5" customHeight="1">
      <c r="A73" s="98" t="s">
        <v>80</v>
      </c>
      <c r="B73" s="88"/>
      <c r="C73" s="89"/>
      <c r="D73" s="341" t="s">
        <v>127</v>
      </c>
      <c r="E73" s="341"/>
      <c r="F73" s="341"/>
      <c r="G73" s="341"/>
      <c r="H73" s="341"/>
      <c r="I73" s="90"/>
      <c r="J73" s="341" t="s">
        <v>128</v>
      </c>
      <c r="K73" s="341"/>
      <c r="L73" s="341"/>
      <c r="M73" s="341"/>
      <c r="N73" s="341"/>
      <c r="O73" s="341"/>
      <c r="P73" s="341"/>
      <c r="Q73" s="341"/>
      <c r="R73" s="341"/>
      <c r="S73" s="341"/>
      <c r="T73" s="341"/>
      <c r="U73" s="341"/>
      <c r="V73" s="341"/>
      <c r="W73" s="341"/>
      <c r="X73" s="341"/>
      <c r="Y73" s="341"/>
      <c r="Z73" s="341"/>
      <c r="AA73" s="341"/>
      <c r="AB73" s="341"/>
      <c r="AC73" s="341"/>
      <c r="AD73" s="341"/>
      <c r="AE73" s="341"/>
      <c r="AF73" s="341"/>
      <c r="AG73" s="369">
        <f>'D.1.4.8 - Měření a regulace'!J30</f>
        <v>0</v>
      </c>
      <c r="AH73" s="370"/>
      <c r="AI73" s="370"/>
      <c r="AJ73" s="370"/>
      <c r="AK73" s="370"/>
      <c r="AL73" s="370"/>
      <c r="AM73" s="370"/>
      <c r="AN73" s="369">
        <f t="shared" si="0"/>
        <v>0</v>
      </c>
      <c r="AO73" s="370"/>
      <c r="AP73" s="370"/>
      <c r="AQ73" s="91" t="s">
        <v>77</v>
      </c>
      <c r="AR73" s="92"/>
      <c r="AS73" s="93">
        <v>0</v>
      </c>
      <c r="AT73" s="94">
        <f t="shared" si="1"/>
        <v>0</v>
      </c>
      <c r="AU73" s="95">
        <f>'D.1.4.8 - Měření a regulace'!P90</f>
        <v>0</v>
      </c>
      <c r="AV73" s="94">
        <f>'D.1.4.8 - Měření a regulace'!J33</f>
        <v>0</v>
      </c>
      <c r="AW73" s="94">
        <f>'D.1.4.8 - Měření a regulace'!J34</f>
        <v>0</v>
      </c>
      <c r="AX73" s="94">
        <f>'D.1.4.8 - Měření a regulace'!J35</f>
        <v>0</v>
      </c>
      <c r="AY73" s="94">
        <f>'D.1.4.8 - Měření a regulace'!J36</f>
        <v>0</v>
      </c>
      <c r="AZ73" s="94">
        <f>'D.1.4.8 - Měření a regulace'!F33</f>
        <v>0</v>
      </c>
      <c r="BA73" s="94">
        <f>'D.1.4.8 - Měření a regulace'!F34</f>
        <v>0</v>
      </c>
      <c r="BB73" s="94">
        <f>'D.1.4.8 - Měření a regulace'!F35</f>
        <v>0</v>
      </c>
      <c r="BC73" s="94">
        <f>'D.1.4.8 - Měření a regulace'!F36</f>
        <v>0</v>
      </c>
      <c r="BD73" s="96">
        <f>'D.1.4.8 - Měření a regulace'!F37</f>
        <v>0</v>
      </c>
      <c r="BT73" s="97" t="s">
        <v>14</v>
      </c>
      <c r="BV73" s="97" t="s">
        <v>73</v>
      </c>
      <c r="BW73" s="97" t="s">
        <v>129</v>
      </c>
      <c r="BX73" s="97" t="s">
        <v>5</v>
      </c>
      <c r="CL73" s="97" t="s">
        <v>19</v>
      </c>
      <c r="CM73" s="97" t="s">
        <v>79</v>
      </c>
    </row>
    <row r="74" spans="1:91" s="7" customFormat="1" ht="16.5" customHeight="1">
      <c r="A74" s="98" t="s">
        <v>80</v>
      </c>
      <c r="B74" s="88"/>
      <c r="C74" s="89"/>
      <c r="D74" s="341" t="s">
        <v>130</v>
      </c>
      <c r="E74" s="341"/>
      <c r="F74" s="341"/>
      <c r="G74" s="341"/>
      <c r="H74" s="341"/>
      <c r="I74" s="90"/>
      <c r="J74" s="341" t="s">
        <v>131</v>
      </c>
      <c r="K74" s="341"/>
      <c r="L74" s="341"/>
      <c r="M74" s="341"/>
      <c r="N74" s="341"/>
      <c r="O74" s="341"/>
      <c r="P74" s="341"/>
      <c r="Q74" s="341"/>
      <c r="R74" s="341"/>
      <c r="S74" s="341"/>
      <c r="T74" s="341"/>
      <c r="U74" s="341"/>
      <c r="V74" s="341"/>
      <c r="W74" s="341"/>
      <c r="X74" s="341"/>
      <c r="Y74" s="341"/>
      <c r="Z74" s="341"/>
      <c r="AA74" s="341"/>
      <c r="AB74" s="341"/>
      <c r="AC74" s="341"/>
      <c r="AD74" s="341"/>
      <c r="AE74" s="341"/>
      <c r="AF74" s="341"/>
      <c r="AG74" s="369">
        <f>'PS.2 - Technologie desinf...'!J30</f>
        <v>0</v>
      </c>
      <c r="AH74" s="370"/>
      <c r="AI74" s="370"/>
      <c r="AJ74" s="370"/>
      <c r="AK74" s="370"/>
      <c r="AL74" s="370"/>
      <c r="AM74" s="370"/>
      <c r="AN74" s="369">
        <f t="shared" si="0"/>
        <v>0</v>
      </c>
      <c r="AO74" s="370"/>
      <c r="AP74" s="370"/>
      <c r="AQ74" s="91" t="s">
        <v>77</v>
      </c>
      <c r="AR74" s="92"/>
      <c r="AS74" s="93">
        <v>0</v>
      </c>
      <c r="AT74" s="94">
        <f t="shared" si="1"/>
        <v>0</v>
      </c>
      <c r="AU74" s="95">
        <f>'PS.2 - Technologie desinf...'!P89</f>
        <v>0</v>
      </c>
      <c r="AV74" s="94">
        <f>'PS.2 - Technologie desinf...'!J33</f>
        <v>0</v>
      </c>
      <c r="AW74" s="94">
        <f>'PS.2 - Technologie desinf...'!J34</f>
        <v>0</v>
      </c>
      <c r="AX74" s="94">
        <f>'PS.2 - Technologie desinf...'!J35</f>
        <v>0</v>
      </c>
      <c r="AY74" s="94">
        <f>'PS.2 - Technologie desinf...'!J36</f>
        <v>0</v>
      </c>
      <c r="AZ74" s="94">
        <f>'PS.2 - Technologie desinf...'!F33</f>
        <v>0</v>
      </c>
      <c r="BA74" s="94">
        <f>'PS.2 - Technologie desinf...'!F34</f>
        <v>0</v>
      </c>
      <c r="BB74" s="94">
        <f>'PS.2 - Technologie desinf...'!F35</f>
        <v>0</v>
      </c>
      <c r="BC74" s="94">
        <f>'PS.2 - Technologie desinf...'!F36</f>
        <v>0</v>
      </c>
      <c r="BD74" s="96">
        <f>'PS.2 - Technologie desinf...'!F37</f>
        <v>0</v>
      </c>
      <c r="BT74" s="97" t="s">
        <v>14</v>
      </c>
      <c r="BV74" s="97" t="s">
        <v>73</v>
      </c>
      <c r="BW74" s="97" t="s">
        <v>132</v>
      </c>
      <c r="BX74" s="97" t="s">
        <v>5</v>
      </c>
      <c r="CL74" s="97" t="s">
        <v>19</v>
      </c>
      <c r="CM74" s="97" t="s">
        <v>79</v>
      </c>
    </row>
    <row r="75" spans="1:91" s="7" customFormat="1" ht="16.5" customHeight="1">
      <c r="A75" s="98" t="s">
        <v>80</v>
      </c>
      <c r="B75" s="88"/>
      <c r="C75" s="89"/>
      <c r="D75" s="341" t="s">
        <v>133</v>
      </c>
      <c r="E75" s="341"/>
      <c r="F75" s="341"/>
      <c r="G75" s="341"/>
      <c r="H75" s="341"/>
      <c r="I75" s="90"/>
      <c r="J75" s="341" t="s">
        <v>134</v>
      </c>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69">
        <f>'VRN - Ostatní a vedlejší ...'!J30</f>
        <v>0</v>
      </c>
      <c r="AH75" s="370"/>
      <c r="AI75" s="370"/>
      <c r="AJ75" s="370"/>
      <c r="AK75" s="370"/>
      <c r="AL75" s="370"/>
      <c r="AM75" s="370"/>
      <c r="AN75" s="369">
        <f t="shared" si="0"/>
        <v>0</v>
      </c>
      <c r="AO75" s="370"/>
      <c r="AP75" s="370"/>
      <c r="AQ75" s="91" t="s">
        <v>77</v>
      </c>
      <c r="AR75" s="92"/>
      <c r="AS75" s="106">
        <v>0</v>
      </c>
      <c r="AT75" s="107">
        <f t="shared" si="1"/>
        <v>0</v>
      </c>
      <c r="AU75" s="108">
        <f>'VRN - Ostatní a vedlejší ...'!P80</f>
        <v>0</v>
      </c>
      <c r="AV75" s="107">
        <f>'VRN - Ostatní a vedlejší ...'!J33</f>
        <v>0</v>
      </c>
      <c r="AW75" s="107">
        <f>'VRN - Ostatní a vedlejší ...'!J34</f>
        <v>0</v>
      </c>
      <c r="AX75" s="107">
        <f>'VRN - Ostatní a vedlejší ...'!J35</f>
        <v>0</v>
      </c>
      <c r="AY75" s="107">
        <f>'VRN - Ostatní a vedlejší ...'!J36</f>
        <v>0</v>
      </c>
      <c r="AZ75" s="107">
        <f>'VRN - Ostatní a vedlejší ...'!F33</f>
        <v>0</v>
      </c>
      <c r="BA75" s="107">
        <f>'VRN - Ostatní a vedlejší ...'!F34</f>
        <v>0</v>
      </c>
      <c r="BB75" s="107">
        <f>'VRN - Ostatní a vedlejší ...'!F35</f>
        <v>0</v>
      </c>
      <c r="BC75" s="107">
        <f>'VRN - Ostatní a vedlejší ...'!F36</f>
        <v>0</v>
      </c>
      <c r="BD75" s="109">
        <f>'VRN - Ostatní a vedlejší ...'!F37</f>
        <v>0</v>
      </c>
      <c r="BT75" s="97" t="s">
        <v>14</v>
      </c>
      <c r="BV75" s="97" t="s">
        <v>73</v>
      </c>
      <c r="BW75" s="97" t="s">
        <v>135</v>
      </c>
      <c r="BX75" s="97" t="s">
        <v>5</v>
      </c>
      <c r="CL75" s="97" t="s">
        <v>19</v>
      </c>
      <c r="CM75" s="97" t="s">
        <v>79</v>
      </c>
    </row>
    <row r="76" spans="1:57" s="2" customFormat="1" ht="30" customHeight="1">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AS76" s="36"/>
      <c r="AT76" s="36"/>
      <c r="AU76" s="36"/>
      <c r="AV76" s="36"/>
      <c r="AW76" s="36"/>
      <c r="AX76" s="36"/>
      <c r="AY76" s="36"/>
      <c r="AZ76" s="36"/>
      <c r="BA76" s="36"/>
      <c r="BB76" s="36"/>
      <c r="BC76" s="36"/>
      <c r="BD76" s="36"/>
      <c r="BE76" s="36"/>
    </row>
    <row r="77" spans="1:57" s="2" customFormat="1" ht="6.95" customHeight="1">
      <c r="A77" s="36"/>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41"/>
      <c r="AS77" s="36"/>
      <c r="AT77" s="36"/>
      <c r="AU77" s="36"/>
      <c r="AV77" s="36"/>
      <c r="AW77" s="36"/>
      <c r="AX77" s="36"/>
      <c r="AY77" s="36"/>
      <c r="AZ77" s="36"/>
      <c r="BA77" s="36"/>
      <c r="BB77" s="36"/>
      <c r="BC77" s="36"/>
      <c r="BD77" s="36"/>
      <c r="BE77" s="36"/>
    </row>
  </sheetData>
  <sheetProtection algorithmName="SHA-512" hashValue="1uZLy87HiUGCnq2nxfPyGBIzijwJ39MTwrE1sXxbdnNTv1cvKNT8eZUuM9ecN/hRvYoK3LH00gc0M82tJB9twQ==" saltValue="/n+3v0NmBbcXWnwT8+UdTn5k3DZWm/o0/UuzQgjE+YZny2pBOaPu5fEWhicE/RhLZ35Lhi6fYH/s3TPA8dqnkw==" spinCount="100000" sheet="1" objects="1" scenarios="1" formatColumns="0" formatRows="0"/>
  <mergeCells count="122">
    <mergeCell ref="AN74:AP74"/>
    <mergeCell ref="AG74:AM74"/>
    <mergeCell ref="AN75:AP75"/>
    <mergeCell ref="AG75:AM75"/>
    <mergeCell ref="AN54:AP54"/>
    <mergeCell ref="AN69:AP69"/>
    <mergeCell ref="AG69:AM69"/>
    <mergeCell ref="AN70:AP70"/>
    <mergeCell ref="AG70:AM70"/>
    <mergeCell ref="AN71:AP71"/>
    <mergeCell ref="AG71:AM71"/>
    <mergeCell ref="AN72:AP72"/>
    <mergeCell ref="AG72:AM72"/>
    <mergeCell ref="AN73:AP73"/>
    <mergeCell ref="AG73:AM73"/>
    <mergeCell ref="AS49:AT51"/>
    <mergeCell ref="AN65:AP65"/>
    <mergeCell ref="AG65:AM65"/>
    <mergeCell ref="AN66:AP66"/>
    <mergeCell ref="AG66:AM66"/>
    <mergeCell ref="AN67:AP67"/>
    <mergeCell ref="AG67:AM67"/>
    <mergeCell ref="AN68:AP68"/>
    <mergeCell ref="AG68:AM68"/>
    <mergeCell ref="W32:AE32"/>
    <mergeCell ref="AK32:AO32"/>
    <mergeCell ref="L33:P33"/>
    <mergeCell ref="AK33:AO33"/>
    <mergeCell ref="W33:AE33"/>
    <mergeCell ref="AK35:AO35"/>
    <mergeCell ref="X35:AB35"/>
    <mergeCell ref="AR2:BE2"/>
    <mergeCell ref="AG60:AM60"/>
    <mergeCell ref="AG59:AM59"/>
    <mergeCell ref="AG57:AM57"/>
    <mergeCell ref="AG56:AM56"/>
    <mergeCell ref="AG55:AM55"/>
    <mergeCell ref="AG58:AM58"/>
    <mergeCell ref="AG52:AM52"/>
    <mergeCell ref="AM47:AN47"/>
    <mergeCell ref="AM49:AP49"/>
    <mergeCell ref="AM50:AP50"/>
    <mergeCell ref="AN52:AP52"/>
    <mergeCell ref="AN59:AP59"/>
    <mergeCell ref="AN55:AP55"/>
    <mergeCell ref="AN56:AP56"/>
    <mergeCell ref="AN57:AP57"/>
    <mergeCell ref="AN60:AP60"/>
    <mergeCell ref="D74:H74"/>
    <mergeCell ref="J74:AF74"/>
    <mergeCell ref="D75:H75"/>
    <mergeCell ref="J75:AF75"/>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E69:I69"/>
    <mergeCell ref="K69:AF69"/>
    <mergeCell ref="D70:H70"/>
    <mergeCell ref="J70:AF70"/>
    <mergeCell ref="D71:H71"/>
    <mergeCell ref="J71:AF71"/>
    <mergeCell ref="D72:H72"/>
    <mergeCell ref="J72:AF72"/>
    <mergeCell ref="D73:H73"/>
    <mergeCell ref="J73:AF73"/>
    <mergeCell ref="L45:AO45"/>
    <mergeCell ref="E65:I65"/>
    <mergeCell ref="K65:AF65"/>
    <mergeCell ref="E66:I66"/>
    <mergeCell ref="K66:AF66"/>
    <mergeCell ref="E67:I67"/>
    <mergeCell ref="K67:AF67"/>
    <mergeCell ref="E68:I68"/>
    <mergeCell ref="K68:AF68"/>
    <mergeCell ref="AG63:AM63"/>
    <mergeCell ref="AG61:AM61"/>
    <mergeCell ref="AG62:AM62"/>
    <mergeCell ref="AG64:AM64"/>
    <mergeCell ref="AN64:AP64"/>
    <mergeCell ref="AN63:AP63"/>
    <mergeCell ref="AN61:AP61"/>
    <mergeCell ref="AN62:AP62"/>
    <mergeCell ref="AN58:AP58"/>
    <mergeCell ref="C52:G52"/>
    <mergeCell ref="D61:H61"/>
    <mergeCell ref="D58:H58"/>
    <mergeCell ref="D62:H62"/>
    <mergeCell ref="D55:H55"/>
    <mergeCell ref="E64:I64"/>
    <mergeCell ref="E57:I57"/>
    <mergeCell ref="E56:I56"/>
    <mergeCell ref="E60:I60"/>
    <mergeCell ref="E59:I59"/>
    <mergeCell ref="E63:I63"/>
    <mergeCell ref="I52:AF52"/>
    <mergeCell ref="J61:AF61"/>
    <mergeCell ref="J55:AF55"/>
    <mergeCell ref="J58:AF58"/>
    <mergeCell ref="J62:AF62"/>
    <mergeCell ref="K64:AF64"/>
    <mergeCell ref="K63:AF63"/>
    <mergeCell ref="K57:AF57"/>
    <mergeCell ref="K56:AF56"/>
    <mergeCell ref="K60:AF60"/>
    <mergeCell ref="K59:AF59"/>
  </mergeCells>
  <hyperlinks>
    <hyperlink ref="A56" location="'0 - Bourací práce'!C2" display="/"/>
    <hyperlink ref="A57" location="'1 - Stavební část'!C2" display="/"/>
    <hyperlink ref="A59" location="'1 - Zdravotní instalace'!C2" display="/"/>
    <hyperlink ref="A60" location="'2 - Přípojky - kanalizace...'!C2" display="/"/>
    <hyperlink ref="A61" location="'D.1.4.2 - Vzduchotechnika...'!C2" display="/"/>
    <hyperlink ref="A63" location="'1 - Elektrická požární si...'!C2" display="/"/>
    <hyperlink ref="A64" location="'2 - Evakuační rozhlas'!C2" display="/"/>
    <hyperlink ref="A65" location="'3 - Strukturovaná kabeláž'!C2" display="/"/>
    <hyperlink ref="A66" location="'4 - Kamerový systém'!C2" display="/"/>
    <hyperlink ref="A67" location="'5 - Elektronická kontrola...'!C2" display="/"/>
    <hyperlink ref="A68" location="'6 - Společná televizní sy...'!C2" display="/"/>
    <hyperlink ref="A69" location="'7 - Sestra + pacient'!C2" display="/"/>
    <hyperlink ref="A70" location="'D.1.4.4 - Silnoproud'!C2" display="/"/>
    <hyperlink ref="A71" location="'D.1.4.6 - Vytápení'!C2" display="/"/>
    <hyperlink ref="A72" location="'D.1.4.7 - Medicinální plyny'!C2" display="/"/>
    <hyperlink ref="A73" location="'D.1.4.8 - Měření a regulace'!C2" display="/"/>
    <hyperlink ref="A74" location="'PS.2 - Technologie desinf...'!C2" display="/"/>
    <hyperlink ref="A75"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108</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2466</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ROUND((SUM(BE92:BE125)),2)</f>
        <v>0</v>
      </c>
      <c r="G35" s="36"/>
      <c r="H35" s="36"/>
      <c r="I35" s="126">
        <v>0.21</v>
      </c>
      <c r="J35" s="125">
        <f>ROUND(((SUM(BE92:BE125))*I35),2)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ROUND((SUM(BF92:BF125)),2)</f>
        <v>0</v>
      </c>
      <c r="G36" s="36"/>
      <c r="H36" s="36"/>
      <c r="I36" s="126">
        <v>0.12</v>
      </c>
      <c r="J36" s="125">
        <f>ROUND(((SUM(BF92:BF125))*I36),2)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ROUND((SUM(BG92:BG125)),2)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ROUND((SUM(BH92:BH125)),2)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ROUND((SUM(BI92:BI125)),2)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4 - Kamerový systém</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2222</v>
      </c>
      <c r="E64" s="145"/>
      <c r="F64" s="145"/>
      <c r="G64" s="145"/>
      <c r="H64" s="145"/>
      <c r="I64" s="145"/>
      <c r="J64" s="146">
        <f>J93</f>
        <v>0</v>
      </c>
      <c r="K64" s="143"/>
      <c r="L64" s="147"/>
    </row>
    <row r="65" spans="2:12" s="9" customFormat="1" ht="24.95" customHeight="1">
      <c r="B65" s="142"/>
      <c r="C65" s="143"/>
      <c r="D65" s="144" t="s">
        <v>2101</v>
      </c>
      <c r="E65" s="145"/>
      <c r="F65" s="145"/>
      <c r="G65" s="145"/>
      <c r="H65" s="145"/>
      <c r="I65" s="145"/>
      <c r="J65" s="146">
        <f>J99</f>
        <v>0</v>
      </c>
      <c r="K65" s="143"/>
      <c r="L65" s="147"/>
    </row>
    <row r="66" spans="2:12" s="9" customFormat="1" ht="24.95" customHeight="1">
      <c r="B66" s="142"/>
      <c r="C66" s="143"/>
      <c r="D66" s="144" t="s">
        <v>2223</v>
      </c>
      <c r="E66" s="145"/>
      <c r="F66" s="145"/>
      <c r="G66" s="145"/>
      <c r="H66" s="145"/>
      <c r="I66" s="145"/>
      <c r="J66" s="146">
        <f>J105</f>
        <v>0</v>
      </c>
      <c r="K66" s="143"/>
      <c r="L66" s="147"/>
    </row>
    <row r="67" spans="2:12" s="9" customFormat="1" ht="24.95" customHeight="1">
      <c r="B67" s="142"/>
      <c r="C67" s="143"/>
      <c r="D67" s="144" t="s">
        <v>2224</v>
      </c>
      <c r="E67" s="145"/>
      <c r="F67" s="145"/>
      <c r="G67" s="145"/>
      <c r="H67" s="145"/>
      <c r="I67" s="145"/>
      <c r="J67" s="146">
        <f>J107</f>
        <v>0</v>
      </c>
      <c r="K67" s="143"/>
      <c r="L67" s="147"/>
    </row>
    <row r="68" spans="2:12" s="9" customFormat="1" ht="24.95" customHeight="1">
      <c r="B68" s="142"/>
      <c r="C68" s="143"/>
      <c r="D68" s="144" t="s">
        <v>2102</v>
      </c>
      <c r="E68" s="145"/>
      <c r="F68" s="145"/>
      <c r="G68" s="145"/>
      <c r="H68" s="145"/>
      <c r="I68" s="145"/>
      <c r="J68" s="146">
        <f>J109</f>
        <v>0</v>
      </c>
      <c r="K68" s="143"/>
      <c r="L68" s="147"/>
    </row>
    <row r="69" spans="2:12" s="9" customFormat="1" ht="24.95" customHeight="1">
      <c r="B69" s="142"/>
      <c r="C69" s="143"/>
      <c r="D69" s="144" t="s">
        <v>2103</v>
      </c>
      <c r="E69" s="145"/>
      <c r="F69" s="145"/>
      <c r="G69" s="145"/>
      <c r="H69" s="145"/>
      <c r="I69" s="145"/>
      <c r="J69" s="146">
        <f>J115</f>
        <v>0</v>
      </c>
      <c r="K69" s="143"/>
      <c r="L69" s="147"/>
    </row>
    <row r="70" spans="2:12" s="9" customFormat="1" ht="24.95" customHeight="1">
      <c r="B70" s="142"/>
      <c r="C70" s="143"/>
      <c r="D70" s="144" t="s">
        <v>2104</v>
      </c>
      <c r="E70" s="145"/>
      <c r="F70" s="145"/>
      <c r="G70" s="145"/>
      <c r="H70" s="145"/>
      <c r="I70" s="145"/>
      <c r="J70" s="146">
        <f>J123</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2:12" s="1" customFormat="1" ht="12" customHeight="1">
      <c r="B81" s="23"/>
      <c r="C81" s="31" t="s">
        <v>137</v>
      </c>
      <c r="D81" s="24"/>
      <c r="E81" s="24"/>
      <c r="F81" s="24"/>
      <c r="G81" s="24"/>
      <c r="H81" s="24"/>
      <c r="I81" s="24"/>
      <c r="J81" s="24"/>
      <c r="K81" s="24"/>
      <c r="L81" s="22"/>
    </row>
    <row r="82" spans="1:31" s="2" customFormat="1" ht="16.5" customHeight="1">
      <c r="A82" s="36"/>
      <c r="B82" s="37"/>
      <c r="C82" s="38"/>
      <c r="D82" s="38"/>
      <c r="E82" s="390" t="s">
        <v>2098</v>
      </c>
      <c r="F82" s="392"/>
      <c r="G82" s="392"/>
      <c r="H82" s="392"/>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139</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4" t="str">
        <f>E11</f>
        <v>4 - Kamerový systém</v>
      </c>
      <c r="F84" s="392"/>
      <c r="G84" s="392"/>
      <c r="H84" s="392"/>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F14</f>
        <v xml:space="preserve"> </v>
      </c>
      <c r="G86" s="38"/>
      <c r="H86" s="38"/>
      <c r="I86" s="31" t="s">
        <v>23</v>
      </c>
      <c r="J86" s="61" t="str">
        <f>IF(J14="","",J14)</f>
        <v>26. 1. 2024</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E17</f>
        <v>Nemocnice Tábor, a.s.</v>
      </c>
      <c r="G88" s="38"/>
      <c r="H88" s="38"/>
      <c r="I88" s="31" t="s">
        <v>31</v>
      </c>
      <c r="J88" s="34" t="str">
        <f>E23</f>
        <v>AGP nova spol. s r.o.</v>
      </c>
      <c r="K88" s="38"/>
      <c r="L88" s="115"/>
      <c r="S88" s="36"/>
      <c r="T88" s="36"/>
      <c r="U88" s="36"/>
      <c r="V88" s="36"/>
      <c r="W88" s="36"/>
      <c r="X88" s="36"/>
      <c r="Y88" s="36"/>
      <c r="Z88" s="36"/>
      <c r="AA88" s="36"/>
      <c r="AB88" s="36"/>
      <c r="AC88" s="36"/>
      <c r="AD88" s="36"/>
      <c r="AE88" s="36"/>
    </row>
    <row r="89" spans="1:31" s="2" customFormat="1" ht="15.2" customHeight="1">
      <c r="A89" s="36"/>
      <c r="B89" s="37"/>
      <c r="C89" s="31" t="s">
        <v>29</v>
      </c>
      <c r="D89" s="38"/>
      <c r="E89" s="38"/>
      <c r="F89" s="29" t="str">
        <f>IF(E20="","",E20)</f>
        <v>Vyplň údaj</v>
      </c>
      <c r="G89" s="38"/>
      <c r="H89" s="38"/>
      <c r="I89" s="31" t="s">
        <v>34</v>
      </c>
      <c r="J89" s="34" t="str">
        <f>E26</f>
        <v xml:space="preserve"> </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155</v>
      </c>
      <c r="D91" s="156" t="s">
        <v>56</v>
      </c>
      <c r="E91" s="156" t="s">
        <v>52</v>
      </c>
      <c r="F91" s="156" t="s">
        <v>53</v>
      </c>
      <c r="G91" s="156" t="s">
        <v>156</v>
      </c>
      <c r="H91" s="156" t="s">
        <v>157</v>
      </c>
      <c r="I91" s="156" t="s">
        <v>158</v>
      </c>
      <c r="J91" s="156" t="s">
        <v>143</v>
      </c>
      <c r="K91" s="157" t="s">
        <v>159</v>
      </c>
      <c r="L91" s="158"/>
      <c r="M91" s="70" t="s">
        <v>19</v>
      </c>
      <c r="N91" s="71" t="s">
        <v>41</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3" s="2" customFormat="1" ht="22.9" customHeight="1">
      <c r="A92" s="36"/>
      <c r="B92" s="37"/>
      <c r="C92" s="77" t="s">
        <v>166</v>
      </c>
      <c r="D92" s="38"/>
      <c r="E92" s="38"/>
      <c r="F92" s="38"/>
      <c r="G92" s="38"/>
      <c r="H92" s="38"/>
      <c r="I92" s="38"/>
      <c r="J92" s="159">
        <f>BK92</f>
        <v>0</v>
      </c>
      <c r="K92" s="38"/>
      <c r="L92" s="41"/>
      <c r="M92" s="73"/>
      <c r="N92" s="160"/>
      <c r="O92" s="74"/>
      <c r="P92" s="161">
        <f>P93+P99+P105+P107+P109+P115+P123</f>
        <v>0</v>
      </c>
      <c r="Q92" s="74"/>
      <c r="R92" s="161">
        <f>R93+R99+R105+R107+R109+R115+R123</f>
        <v>0</v>
      </c>
      <c r="S92" s="74"/>
      <c r="T92" s="162">
        <f>T93+T99+T105+T107+T109+T115+T123</f>
        <v>0</v>
      </c>
      <c r="U92" s="36"/>
      <c r="V92" s="36"/>
      <c r="W92" s="36"/>
      <c r="X92" s="36"/>
      <c r="Y92" s="36"/>
      <c r="Z92" s="36"/>
      <c r="AA92" s="36"/>
      <c r="AB92" s="36"/>
      <c r="AC92" s="36"/>
      <c r="AD92" s="36"/>
      <c r="AE92" s="36"/>
      <c r="AT92" s="19" t="s">
        <v>70</v>
      </c>
      <c r="AU92" s="19" t="s">
        <v>144</v>
      </c>
      <c r="BK92" s="163">
        <f>BK93+BK99+BK105+BK107+BK109+BK115+BK123</f>
        <v>0</v>
      </c>
    </row>
    <row r="93" spans="2:63" s="12" customFormat="1" ht="25.9" customHeight="1">
      <c r="B93" s="164"/>
      <c r="C93" s="165"/>
      <c r="D93" s="166" t="s">
        <v>70</v>
      </c>
      <c r="E93" s="167" t="s">
        <v>2273</v>
      </c>
      <c r="F93" s="167" t="s">
        <v>2106</v>
      </c>
      <c r="G93" s="165"/>
      <c r="H93" s="165"/>
      <c r="I93" s="168"/>
      <c r="J93" s="169">
        <f>BK93</f>
        <v>0</v>
      </c>
      <c r="K93" s="165"/>
      <c r="L93" s="170"/>
      <c r="M93" s="171"/>
      <c r="N93" s="172"/>
      <c r="O93" s="172"/>
      <c r="P93" s="173">
        <f>SUM(P94:P98)</f>
        <v>0</v>
      </c>
      <c r="Q93" s="172"/>
      <c r="R93" s="173">
        <f>SUM(R94:R98)</f>
        <v>0</v>
      </c>
      <c r="S93" s="172"/>
      <c r="T93" s="174">
        <f>SUM(T94:T98)</f>
        <v>0</v>
      </c>
      <c r="AR93" s="175" t="s">
        <v>14</v>
      </c>
      <c r="AT93" s="176" t="s">
        <v>70</v>
      </c>
      <c r="AU93" s="176" t="s">
        <v>71</v>
      </c>
      <c r="AY93" s="175" t="s">
        <v>169</v>
      </c>
      <c r="BK93" s="177">
        <f>SUM(BK94:BK98)</f>
        <v>0</v>
      </c>
    </row>
    <row r="94" spans="1:65" s="2" customFormat="1" ht="16.5" customHeight="1">
      <c r="A94" s="36"/>
      <c r="B94" s="37"/>
      <c r="C94" s="180" t="s">
        <v>14</v>
      </c>
      <c r="D94" s="180" t="s">
        <v>172</v>
      </c>
      <c r="E94" s="181" t="s">
        <v>2467</v>
      </c>
      <c r="F94" s="182" t="s">
        <v>2468</v>
      </c>
      <c r="G94" s="183" t="s">
        <v>1734</v>
      </c>
      <c r="H94" s="184">
        <v>3</v>
      </c>
      <c r="I94" s="185"/>
      <c r="J94" s="186">
        <f>ROUND(I94*H94,2)</f>
        <v>0</v>
      </c>
      <c r="K94" s="182" t="s">
        <v>19</v>
      </c>
      <c r="L94" s="41"/>
      <c r="M94" s="187" t="s">
        <v>19</v>
      </c>
      <c r="N94" s="188" t="s">
        <v>42</v>
      </c>
      <c r="O94" s="66"/>
      <c r="P94" s="189">
        <f>O94*H94</f>
        <v>0</v>
      </c>
      <c r="Q94" s="189">
        <v>0</v>
      </c>
      <c r="R94" s="189">
        <f>Q94*H94</f>
        <v>0</v>
      </c>
      <c r="S94" s="189">
        <v>0</v>
      </c>
      <c r="T94" s="190">
        <f>S94*H94</f>
        <v>0</v>
      </c>
      <c r="U94" s="36"/>
      <c r="V94" s="36"/>
      <c r="W94" s="36"/>
      <c r="X94" s="36"/>
      <c r="Y94" s="36"/>
      <c r="Z94" s="36"/>
      <c r="AA94" s="36"/>
      <c r="AB94" s="36"/>
      <c r="AC94" s="36"/>
      <c r="AD94" s="36"/>
      <c r="AE94" s="36"/>
      <c r="AR94" s="191" t="s">
        <v>106</v>
      </c>
      <c r="AT94" s="191" t="s">
        <v>172</v>
      </c>
      <c r="AU94" s="191" t="s">
        <v>14</v>
      </c>
      <c r="AY94" s="19" t="s">
        <v>169</v>
      </c>
      <c r="BE94" s="192">
        <f>IF(N94="základní",J94,0)</f>
        <v>0</v>
      </c>
      <c r="BF94" s="192">
        <f>IF(N94="snížená",J94,0)</f>
        <v>0</v>
      </c>
      <c r="BG94" s="192">
        <f>IF(N94="zákl. přenesená",J94,0)</f>
        <v>0</v>
      </c>
      <c r="BH94" s="192">
        <f>IF(N94="sníž. přenesená",J94,0)</f>
        <v>0</v>
      </c>
      <c r="BI94" s="192">
        <f>IF(N94="nulová",J94,0)</f>
        <v>0</v>
      </c>
      <c r="BJ94" s="19" t="s">
        <v>14</v>
      </c>
      <c r="BK94" s="192">
        <f>ROUND(I94*H94,2)</f>
        <v>0</v>
      </c>
      <c r="BL94" s="19" t="s">
        <v>106</v>
      </c>
      <c r="BM94" s="191" t="s">
        <v>106</v>
      </c>
    </row>
    <row r="95" spans="1:65" s="2" customFormat="1" ht="16.5" customHeight="1">
      <c r="A95" s="36"/>
      <c r="B95" s="37"/>
      <c r="C95" s="180" t="s">
        <v>79</v>
      </c>
      <c r="D95" s="180" t="s">
        <v>172</v>
      </c>
      <c r="E95" s="181" t="s">
        <v>2469</v>
      </c>
      <c r="F95" s="182" t="s">
        <v>2470</v>
      </c>
      <c r="G95" s="183" t="s">
        <v>1734</v>
      </c>
      <c r="H95" s="184">
        <v>1</v>
      </c>
      <c r="I95" s="185"/>
      <c r="J95" s="186">
        <f>ROUND(I95*H95,2)</f>
        <v>0</v>
      </c>
      <c r="K95" s="182" t="s">
        <v>19</v>
      </c>
      <c r="L95" s="41"/>
      <c r="M95" s="187" t="s">
        <v>19</v>
      </c>
      <c r="N95" s="188" t="s">
        <v>42</v>
      </c>
      <c r="O95" s="66"/>
      <c r="P95" s="189">
        <f>O95*H95</f>
        <v>0</v>
      </c>
      <c r="Q95" s="189">
        <v>0</v>
      </c>
      <c r="R95" s="189">
        <f>Q95*H95</f>
        <v>0</v>
      </c>
      <c r="S95" s="189">
        <v>0</v>
      </c>
      <c r="T95" s="190">
        <f>S95*H95</f>
        <v>0</v>
      </c>
      <c r="U95" s="36"/>
      <c r="V95" s="36"/>
      <c r="W95" s="36"/>
      <c r="X95" s="36"/>
      <c r="Y95" s="36"/>
      <c r="Z95" s="36"/>
      <c r="AA95" s="36"/>
      <c r="AB95" s="36"/>
      <c r="AC95" s="36"/>
      <c r="AD95" s="36"/>
      <c r="AE95" s="36"/>
      <c r="AR95" s="191" t="s">
        <v>106</v>
      </c>
      <c r="AT95" s="191" t="s">
        <v>172</v>
      </c>
      <c r="AU95" s="191" t="s">
        <v>14</v>
      </c>
      <c r="AY95" s="19" t="s">
        <v>169</v>
      </c>
      <c r="BE95" s="192">
        <f>IF(N95="základní",J95,0)</f>
        <v>0</v>
      </c>
      <c r="BF95" s="192">
        <f>IF(N95="snížená",J95,0)</f>
        <v>0</v>
      </c>
      <c r="BG95" s="192">
        <f>IF(N95="zákl. přenesená",J95,0)</f>
        <v>0</v>
      </c>
      <c r="BH95" s="192">
        <f>IF(N95="sníž. přenesená",J95,0)</f>
        <v>0</v>
      </c>
      <c r="BI95" s="192">
        <f>IF(N95="nulová",J95,0)</f>
        <v>0</v>
      </c>
      <c r="BJ95" s="19" t="s">
        <v>14</v>
      </c>
      <c r="BK95" s="192">
        <f>ROUND(I95*H95,2)</f>
        <v>0</v>
      </c>
      <c r="BL95" s="19" t="s">
        <v>106</v>
      </c>
      <c r="BM95" s="191" t="s">
        <v>112</v>
      </c>
    </row>
    <row r="96" spans="1:65" s="2" customFormat="1" ht="16.5" customHeight="1">
      <c r="A96" s="36"/>
      <c r="B96" s="37"/>
      <c r="C96" s="180" t="s">
        <v>103</v>
      </c>
      <c r="D96" s="180" t="s">
        <v>172</v>
      </c>
      <c r="E96" s="181" t="s">
        <v>2471</v>
      </c>
      <c r="F96" s="182" t="s">
        <v>2472</v>
      </c>
      <c r="G96" s="183" t="s">
        <v>1734</v>
      </c>
      <c r="H96" s="184">
        <v>1</v>
      </c>
      <c r="I96" s="185"/>
      <c r="J96" s="186">
        <f>ROUND(I96*H96,2)</f>
        <v>0</v>
      </c>
      <c r="K96" s="182" t="s">
        <v>19</v>
      </c>
      <c r="L96" s="41"/>
      <c r="M96" s="187" t="s">
        <v>19</v>
      </c>
      <c r="N96" s="188" t="s">
        <v>42</v>
      </c>
      <c r="O96" s="66"/>
      <c r="P96" s="189">
        <f>O96*H96</f>
        <v>0</v>
      </c>
      <c r="Q96" s="189">
        <v>0</v>
      </c>
      <c r="R96" s="189">
        <f>Q96*H96</f>
        <v>0</v>
      </c>
      <c r="S96" s="189">
        <v>0</v>
      </c>
      <c r="T96" s="190">
        <f>S96*H96</f>
        <v>0</v>
      </c>
      <c r="U96" s="36"/>
      <c r="V96" s="36"/>
      <c r="W96" s="36"/>
      <c r="X96" s="36"/>
      <c r="Y96" s="36"/>
      <c r="Z96" s="36"/>
      <c r="AA96" s="36"/>
      <c r="AB96" s="36"/>
      <c r="AC96" s="36"/>
      <c r="AD96" s="36"/>
      <c r="AE96" s="36"/>
      <c r="AR96" s="191" t="s">
        <v>106</v>
      </c>
      <c r="AT96" s="191" t="s">
        <v>172</v>
      </c>
      <c r="AU96" s="191" t="s">
        <v>14</v>
      </c>
      <c r="AY96" s="19" t="s">
        <v>169</v>
      </c>
      <c r="BE96" s="192">
        <f>IF(N96="základní",J96,0)</f>
        <v>0</v>
      </c>
      <c r="BF96" s="192">
        <f>IF(N96="snížená",J96,0)</f>
        <v>0</v>
      </c>
      <c r="BG96" s="192">
        <f>IF(N96="zákl. přenesená",J96,0)</f>
        <v>0</v>
      </c>
      <c r="BH96" s="192">
        <f>IF(N96="sníž. přenesená",J96,0)</f>
        <v>0</v>
      </c>
      <c r="BI96" s="192">
        <f>IF(N96="nulová",J96,0)</f>
        <v>0</v>
      </c>
      <c r="BJ96" s="19" t="s">
        <v>14</v>
      </c>
      <c r="BK96" s="192">
        <f>ROUND(I96*H96,2)</f>
        <v>0</v>
      </c>
      <c r="BL96" s="19" t="s">
        <v>106</v>
      </c>
      <c r="BM96" s="191" t="s">
        <v>224</v>
      </c>
    </row>
    <row r="97" spans="1:65" s="2" customFormat="1" ht="16.5" customHeight="1">
      <c r="A97" s="36"/>
      <c r="B97" s="37"/>
      <c r="C97" s="180" t="s">
        <v>106</v>
      </c>
      <c r="D97" s="180" t="s">
        <v>172</v>
      </c>
      <c r="E97" s="181" t="s">
        <v>2318</v>
      </c>
      <c r="F97" s="182" t="s">
        <v>2319</v>
      </c>
      <c r="G97" s="183" t="s">
        <v>1734</v>
      </c>
      <c r="H97" s="184">
        <v>4</v>
      </c>
      <c r="I97" s="185"/>
      <c r="J97" s="186">
        <f>ROUND(I97*H97,2)</f>
        <v>0</v>
      </c>
      <c r="K97" s="182" t="s">
        <v>19</v>
      </c>
      <c r="L97" s="41"/>
      <c r="M97" s="187" t="s">
        <v>19</v>
      </c>
      <c r="N97" s="188" t="s">
        <v>42</v>
      </c>
      <c r="O97" s="66"/>
      <c r="P97" s="189">
        <f>O97*H97</f>
        <v>0</v>
      </c>
      <c r="Q97" s="189">
        <v>0</v>
      </c>
      <c r="R97" s="189">
        <f>Q97*H97</f>
        <v>0</v>
      </c>
      <c r="S97" s="189">
        <v>0</v>
      </c>
      <c r="T97" s="190">
        <f>S97*H97</f>
        <v>0</v>
      </c>
      <c r="U97" s="36"/>
      <c r="V97" s="36"/>
      <c r="W97" s="36"/>
      <c r="X97" s="36"/>
      <c r="Y97" s="36"/>
      <c r="Z97" s="36"/>
      <c r="AA97" s="36"/>
      <c r="AB97" s="36"/>
      <c r="AC97" s="36"/>
      <c r="AD97" s="36"/>
      <c r="AE97" s="36"/>
      <c r="AR97" s="191" t="s">
        <v>106</v>
      </c>
      <c r="AT97" s="191" t="s">
        <v>172</v>
      </c>
      <c r="AU97" s="191" t="s">
        <v>14</v>
      </c>
      <c r="AY97" s="19" t="s">
        <v>169</v>
      </c>
      <c r="BE97" s="192">
        <f>IF(N97="základní",J97,0)</f>
        <v>0</v>
      </c>
      <c r="BF97" s="192">
        <f>IF(N97="snížená",J97,0)</f>
        <v>0</v>
      </c>
      <c r="BG97" s="192">
        <f>IF(N97="zákl. přenesená",J97,0)</f>
        <v>0</v>
      </c>
      <c r="BH97" s="192">
        <f>IF(N97="sníž. přenesená",J97,0)</f>
        <v>0</v>
      </c>
      <c r="BI97" s="192">
        <f>IF(N97="nulová",J97,0)</f>
        <v>0</v>
      </c>
      <c r="BJ97" s="19" t="s">
        <v>14</v>
      </c>
      <c r="BK97" s="192">
        <f>ROUND(I97*H97,2)</f>
        <v>0</v>
      </c>
      <c r="BL97" s="19" t="s">
        <v>106</v>
      </c>
      <c r="BM97" s="191" t="s">
        <v>236</v>
      </c>
    </row>
    <row r="98" spans="1:65" s="2" customFormat="1" ht="16.5" customHeight="1">
      <c r="A98" s="36"/>
      <c r="B98" s="37"/>
      <c r="C98" s="180" t="s">
        <v>109</v>
      </c>
      <c r="D98" s="180" t="s">
        <v>172</v>
      </c>
      <c r="E98" s="181" t="s">
        <v>2473</v>
      </c>
      <c r="F98" s="182" t="s">
        <v>2474</v>
      </c>
      <c r="G98" s="183" t="s">
        <v>2161</v>
      </c>
      <c r="H98" s="184">
        <v>1</v>
      </c>
      <c r="I98" s="185"/>
      <c r="J98" s="186">
        <f>ROUND(I98*H98,2)</f>
        <v>0</v>
      </c>
      <c r="K98" s="182" t="s">
        <v>19</v>
      </c>
      <c r="L98" s="41"/>
      <c r="M98" s="187" t="s">
        <v>19</v>
      </c>
      <c r="N98" s="188" t="s">
        <v>42</v>
      </c>
      <c r="O98" s="66"/>
      <c r="P98" s="189">
        <f>O98*H98</f>
        <v>0</v>
      </c>
      <c r="Q98" s="189">
        <v>0</v>
      </c>
      <c r="R98" s="189">
        <f>Q98*H98</f>
        <v>0</v>
      </c>
      <c r="S98" s="189">
        <v>0</v>
      </c>
      <c r="T98" s="190">
        <f>S98*H98</f>
        <v>0</v>
      </c>
      <c r="U98" s="36"/>
      <c r="V98" s="36"/>
      <c r="W98" s="36"/>
      <c r="X98" s="36"/>
      <c r="Y98" s="36"/>
      <c r="Z98" s="36"/>
      <c r="AA98" s="36"/>
      <c r="AB98" s="36"/>
      <c r="AC98" s="36"/>
      <c r="AD98" s="36"/>
      <c r="AE98" s="36"/>
      <c r="AR98" s="191" t="s">
        <v>106</v>
      </c>
      <c r="AT98" s="191" t="s">
        <v>172</v>
      </c>
      <c r="AU98" s="191" t="s">
        <v>14</v>
      </c>
      <c r="AY98" s="19" t="s">
        <v>169</v>
      </c>
      <c r="BE98" s="192">
        <f>IF(N98="základní",J98,0)</f>
        <v>0</v>
      </c>
      <c r="BF98" s="192">
        <f>IF(N98="snížená",J98,0)</f>
        <v>0</v>
      </c>
      <c r="BG98" s="192">
        <f>IF(N98="zákl. přenesená",J98,0)</f>
        <v>0</v>
      </c>
      <c r="BH98" s="192">
        <f>IF(N98="sníž. přenesená",J98,0)</f>
        <v>0</v>
      </c>
      <c r="BI98" s="192">
        <f>IF(N98="nulová",J98,0)</f>
        <v>0</v>
      </c>
      <c r="BJ98" s="19" t="s">
        <v>14</v>
      </c>
      <c r="BK98" s="192">
        <f>ROUND(I98*H98,2)</f>
        <v>0</v>
      </c>
      <c r="BL98" s="19" t="s">
        <v>106</v>
      </c>
      <c r="BM98" s="191" t="s">
        <v>8</v>
      </c>
    </row>
    <row r="99" spans="2:63" s="12" customFormat="1" ht="25.9" customHeight="1">
      <c r="B99" s="164"/>
      <c r="C99" s="165"/>
      <c r="D99" s="166" t="s">
        <v>70</v>
      </c>
      <c r="E99" s="167" t="s">
        <v>1698</v>
      </c>
      <c r="F99" s="167" t="s">
        <v>2134</v>
      </c>
      <c r="G99" s="165"/>
      <c r="H99" s="165"/>
      <c r="I99" s="168"/>
      <c r="J99" s="169">
        <f>BK99</f>
        <v>0</v>
      </c>
      <c r="K99" s="165"/>
      <c r="L99" s="170"/>
      <c r="M99" s="171"/>
      <c r="N99" s="172"/>
      <c r="O99" s="172"/>
      <c r="P99" s="173">
        <f>SUM(P100:P104)</f>
        <v>0</v>
      </c>
      <c r="Q99" s="172"/>
      <c r="R99" s="173">
        <f>SUM(R100:R104)</f>
        <v>0</v>
      </c>
      <c r="S99" s="172"/>
      <c r="T99" s="174">
        <f>SUM(T100:T104)</f>
        <v>0</v>
      </c>
      <c r="AR99" s="175" t="s">
        <v>14</v>
      </c>
      <c r="AT99" s="176" t="s">
        <v>70</v>
      </c>
      <c r="AU99" s="176" t="s">
        <v>71</v>
      </c>
      <c r="AY99" s="175" t="s">
        <v>169</v>
      </c>
      <c r="BK99" s="177">
        <f>SUM(BK100:BK104)</f>
        <v>0</v>
      </c>
    </row>
    <row r="100" spans="1:65" s="2" customFormat="1" ht="16.5" customHeight="1">
      <c r="A100" s="36"/>
      <c r="B100" s="37"/>
      <c r="C100" s="180" t="s">
        <v>112</v>
      </c>
      <c r="D100" s="180" t="s">
        <v>172</v>
      </c>
      <c r="E100" s="181" t="s">
        <v>2475</v>
      </c>
      <c r="F100" s="182" t="s">
        <v>2476</v>
      </c>
      <c r="G100" s="183" t="s">
        <v>1734</v>
      </c>
      <c r="H100" s="184">
        <v>4</v>
      </c>
      <c r="I100" s="185"/>
      <c r="J100" s="186">
        <f>ROUND(I100*H100,2)</f>
        <v>0</v>
      </c>
      <c r="K100" s="182" t="s">
        <v>19</v>
      </c>
      <c r="L100" s="41"/>
      <c r="M100" s="187" t="s">
        <v>19</v>
      </c>
      <c r="N100" s="188" t="s">
        <v>42</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106</v>
      </c>
      <c r="AT100" s="191" t="s">
        <v>172</v>
      </c>
      <c r="AU100" s="191" t="s">
        <v>14</v>
      </c>
      <c r="AY100" s="19" t="s">
        <v>169</v>
      </c>
      <c r="BE100" s="192">
        <f>IF(N100="základní",J100,0)</f>
        <v>0</v>
      </c>
      <c r="BF100" s="192">
        <f>IF(N100="snížená",J100,0)</f>
        <v>0</v>
      </c>
      <c r="BG100" s="192">
        <f>IF(N100="zákl. přenesená",J100,0)</f>
        <v>0</v>
      </c>
      <c r="BH100" s="192">
        <f>IF(N100="sníž. přenesená",J100,0)</f>
        <v>0</v>
      </c>
      <c r="BI100" s="192">
        <f>IF(N100="nulová",J100,0)</f>
        <v>0</v>
      </c>
      <c r="BJ100" s="19" t="s">
        <v>14</v>
      </c>
      <c r="BK100" s="192">
        <f>ROUND(I100*H100,2)</f>
        <v>0</v>
      </c>
      <c r="BL100" s="19" t="s">
        <v>106</v>
      </c>
      <c r="BM100" s="191" t="s">
        <v>312</v>
      </c>
    </row>
    <row r="101" spans="1:65" s="2" customFormat="1" ht="16.5" customHeight="1">
      <c r="A101" s="36"/>
      <c r="B101" s="37"/>
      <c r="C101" s="180" t="s">
        <v>115</v>
      </c>
      <c r="D101" s="180" t="s">
        <v>172</v>
      </c>
      <c r="E101" s="181" t="s">
        <v>2477</v>
      </c>
      <c r="F101" s="182" t="s">
        <v>2478</v>
      </c>
      <c r="G101" s="183" t="s">
        <v>1734</v>
      </c>
      <c r="H101" s="184">
        <v>1</v>
      </c>
      <c r="I101" s="185"/>
      <c r="J101" s="186">
        <f>ROUND(I101*H101,2)</f>
        <v>0</v>
      </c>
      <c r="K101" s="182" t="s">
        <v>19</v>
      </c>
      <c r="L101" s="41"/>
      <c r="M101" s="187" t="s">
        <v>19</v>
      </c>
      <c r="N101" s="188" t="s">
        <v>42</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106</v>
      </c>
      <c r="AT101" s="191" t="s">
        <v>172</v>
      </c>
      <c r="AU101" s="191" t="s">
        <v>14</v>
      </c>
      <c r="AY101" s="19" t="s">
        <v>169</v>
      </c>
      <c r="BE101" s="192">
        <f>IF(N101="základní",J101,0)</f>
        <v>0</v>
      </c>
      <c r="BF101" s="192">
        <f>IF(N101="snížená",J101,0)</f>
        <v>0</v>
      </c>
      <c r="BG101" s="192">
        <f>IF(N101="zákl. přenesená",J101,0)</f>
        <v>0</v>
      </c>
      <c r="BH101" s="192">
        <f>IF(N101="sníž. přenesená",J101,0)</f>
        <v>0</v>
      </c>
      <c r="BI101" s="192">
        <f>IF(N101="nulová",J101,0)</f>
        <v>0</v>
      </c>
      <c r="BJ101" s="19" t="s">
        <v>14</v>
      </c>
      <c r="BK101" s="192">
        <f>ROUND(I101*H101,2)</f>
        <v>0</v>
      </c>
      <c r="BL101" s="19" t="s">
        <v>106</v>
      </c>
      <c r="BM101" s="191" t="s">
        <v>329</v>
      </c>
    </row>
    <row r="102" spans="1:65" s="2" customFormat="1" ht="21.75" customHeight="1">
      <c r="A102" s="36"/>
      <c r="B102" s="37"/>
      <c r="C102" s="180" t="s">
        <v>224</v>
      </c>
      <c r="D102" s="180" t="s">
        <v>172</v>
      </c>
      <c r="E102" s="181" t="s">
        <v>2479</v>
      </c>
      <c r="F102" s="182" t="s">
        <v>2480</v>
      </c>
      <c r="G102" s="183" t="s">
        <v>1734</v>
      </c>
      <c r="H102" s="184">
        <v>1</v>
      </c>
      <c r="I102" s="185"/>
      <c r="J102" s="186">
        <f>ROUND(I102*H102,2)</f>
        <v>0</v>
      </c>
      <c r="K102" s="182" t="s">
        <v>19</v>
      </c>
      <c r="L102" s="41"/>
      <c r="M102" s="187" t="s">
        <v>19</v>
      </c>
      <c r="N102" s="188" t="s">
        <v>42</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106</v>
      </c>
      <c r="AT102" s="191" t="s">
        <v>172</v>
      </c>
      <c r="AU102" s="191" t="s">
        <v>14</v>
      </c>
      <c r="AY102" s="19" t="s">
        <v>169</v>
      </c>
      <c r="BE102" s="192">
        <f>IF(N102="základní",J102,0)</f>
        <v>0</v>
      </c>
      <c r="BF102" s="192">
        <f>IF(N102="snížená",J102,0)</f>
        <v>0</v>
      </c>
      <c r="BG102" s="192">
        <f>IF(N102="zákl. přenesená",J102,0)</f>
        <v>0</v>
      </c>
      <c r="BH102" s="192">
        <f>IF(N102="sníž. přenesená",J102,0)</f>
        <v>0</v>
      </c>
      <c r="BI102" s="192">
        <f>IF(N102="nulová",J102,0)</f>
        <v>0</v>
      </c>
      <c r="BJ102" s="19" t="s">
        <v>14</v>
      </c>
      <c r="BK102" s="192">
        <f>ROUND(I102*H102,2)</f>
        <v>0</v>
      </c>
      <c r="BL102" s="19" t="s">
        <v>106</v>
      </c>
      <c r="BM102" s="191" t="s">
        <v>360</v>
      </c>
    </row>
    <row r="103" spans="1:65" s="2" customFormat="1" ht="16.5" customHeight="1">
      <c r="A103" s="36"/>
      <c r="B103" s="37"/>
      <c r="C103" s="180" t="s">
        <v>170</v>
      </c>
      <c r="D103" s="180" t="s">
        <v>172</v>
      </c>
      <c r="E103" s="181" t="s">
        <v>2481</v>
      </c>
      <c r="F103" s="182" t="s">
        <v>2482</v>
      </c>
      <c r="G103" s="183" t="s">
        <v>1734</v>
      </c>
      <c r="H103" s="184">
        <v>1</v>
      </c>
      <c r="I103" s="185"/>
      <c r="J103" s="186">
        <f>ROUND(I103*H103,2)</f>
        <v>0</v>
      </c>
      <c r="K103" s="182" t="s">
        <v>19</v>
      </c>
      <c r="L103" s="41"/>
      <c r="M103" s="187" t="s">
        <v>19</v>
      </c>
      <c r="N103" s="188" t="s">
        <v>42</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106</v>
      </c>
      <c r="AT103" s="191" t="s">
        <v>172</v>
      </c>
      <c r="AU103" s="191" t="s">
        <v>14</v>
      </c>
      <c r="AY103" s="19" t="s">
        <v>169</v>
      </c>
      <c r="BE103" s="192">
        <f>IF(N103="základní",J103,0)</f>
        <v>0</v>
      </c>
      <c r="BF103" s="192">
        <f>IF(N103="snížená",J103,0)</f>
        <v>0</v>
      </c>
      <c r="BG103" s="192">
        <f>IF(N103="zákl. přenesená",J103,0)</f>
        <v>0</v>
      </c>
      <c r="BH103" s="192">
        <f>IF(N103="sníž. přenesená",J103,0)</f>
        <v>0</v>
      </c>
      <c r="BI103" s="192">
        <f>IF(N103="nulová",J103,0)</f>
        <v>0</v>
      </c>
      <c r="BJ103" s="19" t="s">
        <v>14</v>
      </c>
      <c r="BK103" s="192">
        <f>ROUND(I103*H103,2)</f>
        <v>0</v>
      </c>
      <c r="BL103" s="19" t="s">
        <v>106</v>
      </c>
      <c r="BM103" s="191" t="s">
        <v>191</v>
      </c>
    </row>
    <row r="104" spans="1:65" s="2" customFormat="1" ht="16.5" customHeight="1">
      <c r="A104" s="36"/>
      <c r="B104" s="37"/>
      <c r="C104" s="180" t="s">
        <v>236</v>
      </c>
      <c r="D104" s="180" t="s">
        <v>172</v>
      </c>
      <c r="E104" s="181" t="s">
        <v>2483</v>
      </c>
      <c r="F104" s="182" t="s">
        <v>2474</v>
      </c>
      <c r="G104" s="183" t="s">
        <v>2161</v>
      </c>
      <c r="H104" s="184">
        <v>1</v>
      </c>
      <c r="I104" s="185"/>
      <c r="J104" s="186">
        <f>ROUND(I104*H104,2)</f>
        <v>0</v>
      </c>
      <c r="K104" s="182" t="s">
        <v>19</v>
      </c>
      <c r="L104" s="41"/>
      <c r="M104" s="187" t="s">
        <v>19</v>
      </c>
      <c r="N104" s="188" t="s">
        <v>42</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106</v>
      </c>
      <c r="AT104" s="191" t="s">
        <v>172</v>
      </c>
      <c r="AU104" s="191" t="s">
        <v>14</v>
      </c>
      <c r="AY104" s="19" t="s">
        <v>169</v>
      </c>
      <c r="BE104" s="192">
        <f>IF(N104="základní",J104,0)</f>
        <v>0</v>
      </c>
      <c r="BF104" s="192">
        <f>IF(N104="snížená",J104,0)</f>
        <v>0</v>
      </c>
      <c r="BG104" s="192">
        <f>IF(N104="zákl. přenesená",J104,0)</f>
        <v>0</v>
      </c>
      <c r="BH104" s="192">
        <f>IF(N104="sníž. přenesená",J104,0)</f>
        <v>0</v>
      </c>
      <c r="BI104" s="192">
        <f>IF(N104="nulová",J104,0)</f>
        <v>0</v>
      </c>
      <c r="BJ104" s="19" t="s">
        <v>14</v>
      </c>
      <c r="BK104" s="192">
        <f>ROUND(I104*H104,2)</f>
        <v>0</v>
      </c>
      <c r="BL104" s="19" t="s">
        <v>106</v>
      </c>
      <c r="BM104" s="191" t="s">
        <v>252</v>
      </c>
    </row>
    <row r="105" spans="2:63" s="12" customFormat="1" ht="25.9" customHeight="1">
      <c r="B105" s="164"/>
      <c r="C105" s="165"/>
      <c r="D105" s="166" t="s">
        <v>70</v>
      </c>
      <c r="E105" s="167" t="s">
        <v>2280</v>
      </c>
      <c r="F105" s="167" t="s">
        <v>2281</v>
      </c>
      <c r="G105" s="165"/>
      <c r="H105" s="165"/>
      <c r="I105" s="168"/>
      <c r="J105" s="169">
        <f>BK105</f>
        <v>0</v>
      </c>
      <c r="K105" s="165"/>
      <c r="L105" s="170"/>
      <c r="M105" s="171"/>
      <c r="N105" s="172"/>
      <c r="O105" s="172"/>
      <c r="P105" s="173">
        <f>P106</f>
        <v>0</v>
      </c>
      <c r="Q105" s="172"/>
      <c r="R105" s="173">
        <f>R106</f>
        <v>0</v>
      </c>
      <c r="S105" s="172"/>
      <c r="T105" s="174">
        <f>T106</f>
        <v>0</v>
      </c>
      <c r="AR105" s="175" t="s">
        <v>14</v>
      </c>
      <c r="AT105" s="176" t="s">
        <v>70</v>
      </c>
      <c r="AU105" s="176" t="s">
        <v>71</v>
      </c>
      <c r="AY105" s="175" t="s">
        <v>169</v>
      </c>
      <c r="BK105" s="177">
        <f>BK106</f>
        <v>0</v>
      </c>
    </row>
    <row r="106" spans="1:65" s="2" customFormat="1" ht="16.5" customHeight="1">
      <c r="A106" s="36"/>
      <c r="B106" s="37"/>
      <c r="C106" s="180" t="s">
        <v>286</v>
      </c>
      <c r="D106" s="180" t="s">
        <v>172</v>
      </c>
      <c r="E106" s="181" t="s">
        <v>2382</v>
      </c>
      <c r="F106" s="182" t="s">
        <v>2383</v>
      </c>
      <c r="G106" s="183" t="s">
        <v>339</v>
      </c>
      <c r="H106" s="184">
        <v>520</v>
      </c>
      <c r="I106" s="185"/>
      <c r="J106" s="186">
        <f>ROUND(I106*H106,2)</f>
        <v>0</v>
      </c>
      <c r="K106" s="182" t="s">
        <v>19</v>
      </c>
      <c r="L106" s="41"/>
      <c r="M106" s="187" t="s">
        <v>19</v>
      </c>
      <c r="N106" s="188" t="s">
        <v>42</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106</v>
      </c>
      <c r="AT106" s="191" t="s">
        <v>172</v>
      </c>
      <c r="AU106" s="191" t="s">
        <v>14</v>
      </c>
      <c r="AY106" s="19" t="s">
        <v>169</v>
      </c>
      <c r="BE106" s="192">
        <f>IF(N106="základní",J106,0)</f>
        <v>0</v>
      </c>
      <c r="BF106" s="192">
        <f>IF(N106="snížená",J106,0)</f>
        <v>0</v>
      </c>
      <c r="BG106" s="192">
        <f>IF(N106="zákl. přenesená",J106,0)</f>
        <v>0</v>
      </c>
      <c r="BH106" s="192">
        <f>IF(N106="sníž. přenesená",J106,0)</f>
        <v>0</v>
      </c>
      <c r="BI106" s="192">
        <f>IF(N106="nulová",J106,0)</f>
        <v>0</v>
      </c>
      <c r="BJ106" s="19" t="s">
        <v>14</v>
      </c>
      <c r="BK106" s="192">
        <f>ROUND(I106*H106,2)</f>
        <v>0</v>
      </c>
      <c r="BL106" s="19" t="s">
        <v>106</v>
      </c>
      <c r="BM106" s="191" t="s">
        <v>272</v>
      </c>
    </row>
    <row r="107" spans="2:63" s="12" customFormat="1" ht="25.9" customHeight="1">
      <c r="B107" s="164"/>
      <c r="C107" s="165"/>
      <c r="D107" s="166" t="s">
        <v>70</v>
      </c>
      <c r="E107" s="167" t="s">
        <v>2288</v>
      </c>
      <c r="F107" s="167" t="s">
        <v>2289</v>
      </c>
      <c r="G107" s="165"/>
      <c r="H107" s="165"/>
      <c r="I107" s="168"/>
      <c r="J107" s="169">
        <f>BK107</f>
        <v>0</v>
      </c>
      <c r="K107" s="165"/>
      <c r="L107" s="170"/>
      <c r="M107" s="171"/>
      <c r="N107" s="172"/>
      <c r="O107" s="172"/>
      <c r="P107" s="173">
        <f>P108</f>
        <v>0</v>
      </c>
      <c r="Q107" s="172"/>
      <c r="R107" s="173">
        <f>R108</f>
        <v>0</v>
      </c>
      <c r="S107" s="172"/>
      <c r="T107" s="174">
        <f>T108</f>
        <v>0</v>
      </c>
      <c r="AR107" s="175" t="s">
        <v>14</v>
      </c>
      <c r="AT107" s="176" t="s">
        <v>70</v>
      </c>
      <c r="AU107" s="176" t="s">
        <v>71</v>
      </c>
      <c r="AY107" s="175" t="s">
        <v>169</v>
      </c>
      <c r="BK107" s="177">
        <f>BK108</f>
        <v>0</v>
      </c>
    </row>
    <row r="108" spans="1:65" s="2" customFormat="1" ht="16.5" customHeight="1">
      <c r="A108" s="36"/>
      <c r="B108" s="37"/>
      <c r="C108" s="180" t="s">
        <v>8</v>
      </c>
      <c r="D108" s="180" t="s">
        <v>172</v>
      </c>
      <c r="E108" s="181" t="s">
        <v>2484</v>
      </c>
      <c r="F108" s="182" t="s">
        <v>2451</v>
      </c>
      <c r="G108" s="183" t="s">
        <v>339</v>
      </c>
      <c r="H108" s="184">
        <v>520</v>
      </c>
      <c r="I108" s="185"/>
      <c r="J108" s="186">
        <f>ROUND(I108*H108,2)</f>
        <v>0</v>
      </c>
      <c r="K108" s="182" t="s">
        <v>19</v>
      </c>
      <c r="L108" s="41"/>
      <c r="M108" s="187" t="s">
        <v>19</v>
      </c>
      <c r="N108" s="188" t="s">
        <v>42</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106</v>
      </c>
      <c r="AT108" s="191" t="s">
        <v>172</v>
      </c>
      <c r="AU108" s="191" t="s">
        <v>14</v>
      </c>
      <c r="AY108" s="19" t="s">
        <v>169</v>
      </c>
      <c r="BE108" s="192">
        <f>IF(N108="základní",J108,0)</f>
        <v>0</v>
      </c>
      <c r="BF108" s="192">
        <f>IF(N108="snížená",J108,0)</f>
        <v>0</v>
      </c>
      <c r="BG108" s="192">
        <f>IF(N108="zákl. přenesená",J108,0)</f>
        <v>0</v>
      </c>
      <c r="BH108" s="192">
        <f>IF(N108="sníž. přenesená",J108,0)</f>
        <v>0</v>
      </c>
      <c r="BI108" s="192">
        <f>IF(N108="nulová",J108,0)</f>
        <v>0</v>
      </c>
      <c r="BJ108" s="19" t="s">
        <v>14</v>
      </c>
      <c r="BK108" s="192">
        <f>ROUND(I108*H108,2)</f>
        <v>0</v>
      </c>
      <c r="BL108" s="19" t="s">
        <v>106</v>
      </c>
      <c r="BM108" s="191" t="s">
        <v>572</v>
      </c>
    </row>
    <row r="109" spans="2:63" s="12" customFormat="1" ht="25.9" customHeight="1">
      <c r="B109" s="164"/>
      <c r="C109" s="165"/>
      <c r="D109" s="166" t="s">
        <v>70</v>
      </c>
      <c r="E109" s="167" t="s">
        <v>1712</v>
      </c>
      <c r="F109" s="167" t="s">
        <v>2163</v>
      </c>
      <c r="G109" s="165"/>
      <c r="H109" s="165"/>
      <c r="I109" s="168"/>
      <c r="J109" s="169">
        <f>BK109</f>
        <v>0</v>
      </c>
      <c r="K109" s="165"/>
      <c r="L109" s="170"/>
      <c r="M109" s="171"/>
      <c r="N109" s="172"/>
      <c r="O109" s="172"/>
      <c r="P109" s="173">
        <f>SUM(P110:P114)</f>
        <v>0</v>
      </c>
      <c r="Q109" s="172"/>
      <c r="R109" s="173">
        <f>SUM(R110:R114)</f>
        <v>0</v>
      </c>
      <c r="S109" s="172"/>
      <c r="T109" s="174">
        <f>SUM(T110:T114)</f>
        <v>0</v>
      </c>
      <c r="AR109" s="175" t="s">
        <v>14</v>
      </c>
      <c r="AT109" s="176" t="s">
        <v>70</v>
      </c>
      <c r="AU109" s="176" t="s">
        <v>71</v>
      </c>
      <c r="AY109" s="175" t="s">
        <v>169</v>
      </c>
      <c r="BK109" s="177">
        <f>SUM(BK110:BK114)</f>
        <v>0</v>
      </c>
    </row>
    <row r="110" spans="1:65" s="2" customFormat="1" ht="24.2" customHeight="1">
      <c r="A110" s="36"/>
      <c r="B110" s="37"/>
      <c r="C110" s="180" t="s">
        <v>296</v>
      </c>
      <c r="D110" s="180" t="s">
        <v>172</v>
      </c>
      <c r="E110" s="181" t="s">
        <v>2485</v>
      </c>
      <c r="F110" s="182" t="s">
        <v>2486</v>
      </c>
      <c r="G110" s="183" t="s">
        <v>339</v>
      </c>
      <c r="H110" s="184">
        <v>1</v>
      </c>
      <c r="I110" s="185"/>
      <c r="J110" s="186">
        <f>ROUND(I110*H110,2)</f>
        <v>0</v>
      </c>
      <c r="K110" s="182" t="s">
        <v>19</v>
      </c>
      <c r="L110" s="41"/>
      <c r="M110" s="187" t="s">
        <v>19</v>
      </c>
      <c r="N110" s="188" t="s">
        <v>42</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106</v>
      </c>
      <c r="AT110" s="191" t="s">
        <v>172</v>
      </c>
      <c r="AU110" s="191" t="s">
        <v>14</v>
      </c>
      <c r="AY110" s="19" t="s">
        <v>169</v>
      </c>
      <c r="BE110" s="192">
        <f>IF(N110="základní",J110,0)</f>
        <v>0</v>
      </c>
      <c r="BF110" s="192">
        <f>IF(N110="snížená",J110,0)</f>
        <v>0</v>
      </c>
      <c r="BG110" s="192">
        <f>IF(N110="zákl. přenesená",J110,0)</f>
        <v>0</v>
      </c>
      <c r="BH110" s="192">
        <f>IF(N110="sníž. přenesená",J110,0)</f>
        <v>0</v>
      </c>
      <c r="BI110" s="192">
        <f>IF(N110="nulová",J110,0)</f>
        <v>0</v>
      </c>
      <c r="BJ110" s="19" t="s">
        <v>14</v>
      </c>
      <c r="BK110" s="192">
        <f>ROUND(I110*H110,2)</f>
        <v>0</v>
      </c>
      <c r="BL110" s="19" t="s">
        <v>106</v>
      </c>
      <c r="BM110" s="191" t="s">
        <v>651</v>
      </c>
    </row>
    <row r="111" spans="1:65" s="2" customFormat="1" ht="21.75" customHeight="1">
      <c r="A111" s="36"/>
      <c r="B111" s="37"/>
      <c r="C111" s="180" t="s">
        <v>302</v>
      </c>
      <c r="D111" s="180" t="s">
        <v>172</v>
      </c>
      <c r="E111" s="181" t="s">
        <v>2487</v>
      </c>
      <c r="F111" s="182" t="s">
        <v>2488</v>
      </c>
      <c r="G111" s="183" t="s">
        <v>339</v>
      </c>
      <c r="H111" s="184">
        <v>90</v>
      </c>
      <c r="I111" s="185"/>
      <c r="J111" s="186">
        <f>ROUND(I111*H111,2)</f>
        <v>0</v>
      </c>
      <c r="K111" s="182" t="s">
        <v>19</v>
      </c>
      <c r="L111" s="41"/>
      <c r="M111" s="187" t="s">
        <v>19</v>
      </c>
      <c r="N111" s="188" t="s">
        <v>42</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106</v>
      </c>
      <c r="AT111" s="191" t="s">
        <v>172</v>
      </c>
      <c r="AU111" s="191" t="s">
        <v>14</v>
      </c>
      <c r="AY111" s="19" t="s">
        <v>169</v>
      </c>
      <c r="BE111" s="192">
        <f>IF(N111="základní",J111,0)</f>
        <v>0</v>
      </c>
      <c r="BF111" s="192">
        <f>IF(N111="snížená",J111,0)</f>
        <v>0</v>
      </c>
      <c r="BG111" s="192">
        <f>IF(N111="zákl. přenesená",J111,0)</f>
        <v>0</v>
      </c>
      <c r="BH111" s="192">
        <f>IF(N111="sníž. přenesená",J111,0)</f>
        <v>0</v>
      </c>
      <c r="BI111" s="192">
        <f>IF(N111="nulová",J111,0)</f>
        <v>0</v>
      </c>
      <c r="BJ111" s="19" t="s">
        <v>14</v>
      </c>
      <c r="BK111" s="192">
        <f>ROUND(I111*H111,2)</f>
        <v>0</v>
      </c>
      <c r="BL111" s="19" t="s">
        <v>106</v>
      </c>
      <c r="BM111" s="191" t="s">
        <v>664</v>
      </c>
    </row>
    <row r="112" spans="1:65" s="2" customFormat="1" ht="16.5" customHeight="1">
      <c r="A112" s="36"/>
      <c r="B112" s="37"/>
      <c r="C112" s="180" t="s">
        <v>307</v>
      </c>
      <c r="D112" s="180" t="s">
        <v>172</v>
      </c>
      <c r="E112" s="181" t="s">
        <v>2489</v>
      </c>
      <c r="F112" s="182" t="s">
        <v>2369</v>
      </c>
      <c r="G112" s="183" t="s">
        <v>339</v>
      </c>
      <c r="H112" s="184">
        <v>90</v>
      </c>
      <c r="I112" s="185"/>
      <c r="J112" s="186">
        <f>ROUND(I112*H112,2)</f>
        <v>0</v>
      </c>
      <c r="K112" s="182" t="s">
        <v>19</v>
      </c>
      <c r="L112" s="41"/>
      <c r="M112" s="187" t="s">
        <v>19</v>
      </c>
      <c r="N112" s="188" t="s">
        <v>42</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106</v>
      </c>
      <c r="AT112" s="191" t="s">
        <v>172</v>
      </c>
      <c r="AU112" s="191" t="s">
        <v>14</v>
      </c>
      <c r="AY112" s="19" t="s">
        <v>169</v>
      </c>
      <c r="BE112" s="192">
        <f>IF(N112="základní",J112,0)</f>
        <v>0</v>
      </c>
      <c r="BF112" s="192">
        <f>IF(N112="snížená",J112,0)</f>
        <v>0</v>
      </c>
      <c r="BG112" s="192">
        <f>IF(N112="zákl. přenesená",J112,0)</f>
        <v>0</v>
      </c>
      <c r="BH112" s="192">
        <f>IF(N112="sníž. přenesená",J112,0)</f>
        <v>0</v>
      </c>
      <c r="BI112" s="192">
        <f>IF(N112="nulová",J112,0)</f>
        <v>0</v>
      </c>
      <c r="BJ112" s="19" t="s">
        <v>14</v>
      </c>
      <c r="BK112" s="192">
        <f>ROUND(I112*H112,2)</f>
        <v>0</v>
      </c>
      <c r="BL112" s="19" t="s">
        <v>106</v>
      </c>
      <c r="BM112" s="191" t="s">
        <v>680</v>
      </c>
    </row>
    <row r="113" spans="1:65" s="2" customFormat="1" ht="16.5" customHeight="1">
      <c r="A113" s="36"/>
      <c r="B113" s="37"/>
      <c r="C113" s="180" t="s">
        <v>312</v>
      </c>
      <c r="D113" s="180" t="s">
        <v>172</v>
      </c>
      <c r="E113" s="181" t="s">
        <v>2490</v>
      </c>
      <c r="F113" s="182" t="s">
        <v>2491</v>
      </c>
      <c r="G113" s="183" t="s">
        <v>1734</v>
      </c>
      <c r="H113" s="184">
        <v>5</v>
      </c>
      <c r="I113" s="185"/>
      <c r="J113" s="186">
        <f>ROUND(I113*H113,2)</f>
        <v>0</v>
      </c>
      <c r="K113" s="182" t="s">
        <v>19</v>
      </c>
      <c r="L113" s="41"/>
      <c r="M113" s="187" t="s">
        <v>19</v>
      </c>
      <c r="N113" s="188" t="s">
        <v>42</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106</v>
      </c>
      <c r="AT113" s="191" t="s">
        <v>172</v>
      </c>
      <c r="AU113" s="191" t="s">
        <v>14</v>
      </c>
      <c r="AY113" s="19" t="s">
        <v>169</v>
      </c>
      <c r="BE113" s="192">
        <f>IF(N113="základní",J113,0)</f>
        <v>0</v>
      </c>
      <c r="BF113" s="192">
        <f>IF(N113="snížená",J113,0)</f>
        <v>0</v>
      </c>
      <c r="BG113" s="192">
        <f>IF(N113="zákl. přenesená",J113,0)</f>
        <v>0</v>
      </c>
      <c r="BH113" s="192">
        <f>IF(N113="sníž. přenesená",J113,0)</f>
        <v>0</v>
      </c>
      <c r="BI113" s="192">
        <f>IF(N113="nulová",J113,0)</f>
        <v>0</v>
      </c>
      <c r="BJ113" s="19" t="s">
        <v>14</v>
      </c>
      <c r="BK113" s="192">
        <f>ROUND(I113*H113,2)</f>
        <v>0</v>
      </c>
      <c r="BL113" s="19" t="s">
        <v>106</v>
      </c>
      <c r="BM113" s="191" t="s">
        <v>692</v>
      </c>
    </row>
    <row r="114" spans="1:65" s="2" customFormat="1" ht="16.5" customHeight="1">
      <c r="A114" s="36"/>
      <c r="B114" s="37"/>
      <c r="C114" s="180" t="s">
        <v>321</v>
      </c>
      <c r="D114" s="180" t="s">
        <v>172</v>
      </c>
      <c r="E114" s="181" t="s">
        <v>2492</v>
      </c>
      <c r="F114" s="182" t="s">
        <v>2377</v>
      </c>
      <c r="G114" s="183" t="s">
        <v>1734</v>
      </c>
      <c r="H114" s="184">
        <v>1</v>
      </c>
      <c r="I114" s="185"/>
      <c r="J114" s="186">
        <f>ROUND(I114*H114,2)</f>
        <v>0</v>
      </c>
      <c r="K114" s="182" t="s">
        <v>19</v>
      </c>
      <c r="L114" s="41"/>
      <c r="M114" s="187" t="s">
        <v>19</v>
      </c>
      <c r="N114" s="188" t="s">
        <v>42</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106</v>
      </c>
      <c r="AT114" s="191" t="s">
        <v>172</v>
      </c>
      <c r="AU114" s="191" t="s">
        <v>14</v>
      </c>
      <c r="AY114" s="19" t="s">
        <v>169</v>
      </c>
      <c r="BE114" s="192">
        <f>IF(N114="základní",J114,0)</f>
        <v>0</v>
      </c>
      <c r="BF114" s="192">
        <f>IF(N114="snížená",J114,0)</f>
        <v>0</v>
      </c>
      <c r="BG114" s="192">
        <f>IF(N114="zákl. přenesená",J114,0)</f>
        <v>0</v>
      </c>
      <c r="BH114" s="192">
        <f>IF(N114="sníž. přenesená",J114,0)</f>
        <v>0</v>
      </c>
      <c r="BI114" s="192">
        <f>IF(N114="nulová",J114,0)</f>
        <v>0</v>
      </c>
      <c r="BJ114" s="19" t="s">
        <v>14</v>
      </c>
      <c r="BK114" s="192">
        <f>ROUND(I114*H114,2)</f>
        <v>0</v>
      </c>
      <c r="BL114" s="19" t="s">
        <v>106</v>
      </c>
      <c r="BM114" s="191" t="s">
        <v>703</v>
      </c>
    </row>
    <row r="115" spans="2:63" s="12" customFormat="1" ht="25.9" customHeight="1">
      <c r="B115" s="164"/>
      <c r="C115" s="165"/>
      <c r="D115" s="166" t="s">
        <v>70</v>
      </c>
      <c r="E115" s="167" t="s">
        <v>1728</v>
      </c>
      <c r="F115" s="167" t="s">
        <v>2191</v>
      </c>
      <c r="G115" s="165"/>
      <c r="H115" s="165"/>
      <c r="I115" s="168"/>
      <c r="J115" s="169">
        <f>BK115</f>
        <v>0</v>
      </c>
      <c r="K115" s="165"/>
      <c r="L115" s="170"/>
      <c r="M115" s="171"/>
      <c r="N115" s="172"/>
      <c r="O115" s="172"/>
      <c r="P115" s="173">
        <f>SUM(P116:P122)</f>
        <v>0</v>
      </c>
      <c r="Q115" s="172"/>
      <c r="R115" s="173">
        <f>SUM(R116:R122)</f>
        <v>0</v>
      </c>
      <c r="S115" s="172"/>
      <c r="T115" s="174">
        <f>SUM(T116:T122)</f>
        <v>0</v>
      </c>
      <c r="AR115" s="175" t="s">
        <v>14</v>
      </c>
      <c r="AT115" s="176" t="s">
        <v>70</v>
      </c>
      <c r="AU115" s="176" t="s">
        <v>71</v>
      </c>
      <c r="AY115" s="175" t="s">
        <v>169</v>
      </c>
      <c r="BK115" s="177">
        <f>SUM(BK116:BK122)</f>
        <v>0</v>
      </c>
    </row>
    <row r="116" spans="1:65" s="2" customFormat="1" ht="16.5" customHeight="1">
      <c r="A116" s="36"/>
      <c r="B116" s="37"/>
      <c r="C116" s="180" t="s">
        <v>329</v>
      </c>
      <c r="D116" s="180" t="s">
        <v>172</v>
      </c>
      <c r="E116" s="181" t="s">
        <v>2192</v>
      </c>
      <c r="F116" s="182" t="s">
        <v>2193</v>
      </c>
      <c r="G116" s="183" t="s">
        <v>339</v>
      </c>
      <c r="H116" s="184">
        <v>90</v>
      </c>
      <c r="I116" s="185"/>
      <c r="J116" s="186">
        <f aca="true" t="shared" si="0" ref="J116:J122">ROUND(I116*H116,2)</f>
        <v>0</v>
      </c>
      <c r="K116" s="182" t="s">
        <v>19</v>
      </c>
      <c r="L116" s="41"/>
      <c r="M116" s="187" t="s">
        <v>19</v>
      </c>
      <c r="N116" s="188" t="s">
        <v>42</v>
      </c>
      <c r="O116" s="66"/>
      <c r="P116" s="189">
        <f aca="true" t="shared" si="1" ref="P116:P122">O116*H116</f>
        <v>0</v>
      </c>
      <c r="Q116" s="189">
        <v>0</v>
      </c>
      <c r="R116" s="189">
        <f aca="true" t="shared" si="2" ref="R116:R122">Q116*H116</f>
        <v>0</v>
      </c>
      <c r="S116" s="189">
        <v>0</v>
      </c>
      <c r="T116" s="190">
        <f aca="true" t="shared" si="3" ref="T116:T122">S116*H116</f>
        <v>0</v>
      </c>
      <c r="U116" s="36"/>
      <c r="V116" s="36"/>
      <c r="W116" s="36"/>
      <c r="X116" s="36"/>
      <c r="Y116" s="36"/>
      <c r="Z116" s="36"/>
      <c r="AA116" s="36"/>
      <c r="AB116" s="36"/>
      <c r="AC116" s="36"/>
      <c r="AD116" s="36"/>
      <c r="AE116" s="36"/>
      <c r="AR116" s="191" t="s">
        <v>106</v>
      </c>
      <c r="AT116" s="191" t="s">
        <v>172</v>
      </c>
      <c r="AU116" s="191" t="s">
        <v>14</v>
      </c>
      <c r="AY116" s="19" t="s">
        <v>169</v>
      </c>
      <c r="BE116" s="192">
        <f aca="true" t="shared" si="4" ref="BE116:BE122">IF(N116="základní",J116,0)</f>
        <v>0</v>
      </c>
      <c r="BF116" s="192">
        <f aca="true" t="shared" si="5" ref="BF116:BF122">IF(N116="snížená",J116,0)</f>
        <v>0</v>
      </c>
      <c r="BG116" s="192">
        <f aca="true" t="shared" si="6" ref="BG116:BG122">IF(N116="zákl. přenesená",J116,0)</f>
        <v>0</v>
      </c>
      <c r="BH116" s="192">
        <f aca="true" t="shared" si="7" ref="BH116:BH122">IF(N116="sníž. přenesená",J116,0)</f>
        <v>0</v>
      </c>
      <c r="BI116" s="192">
        <f aca="true" t="shared" si="8" ref="BI116:BI122">IF(N116="nulová",J116,0)</f>
        <v>0</v>
      </c>
      <c r="BJ116" s="19" t="s">
        <v>14</v>
      </c>
      <c r="BK116" s="192">
        <f aca="true" t="shared" si="9" ref="BK116:BK122">ROUND(I116*H116,2)</f>
        <v>0</v>
      </c>
      <c r="BL116" s="19" t="s">
        <v>106</v>
      </c>
      <c r="BM116" s="191" t="s">
        <v>773</v>
      </c>
    </row>
    <row r="117" spans="1:65" s="2" customFormat="1" ht="16.5" customHeight="1">
      <c r="A117" s="36"/>
      <c r="B117" s="37"/>
      <c r="C117" s="180" t="s">
        <v>353</v>
      </c>
      <c r="D117" s="180" t="s">
        <v>172</v>
      </c>
      <c r="E117" s="181" t="s">
        <v>2493</v>
      </c>
      <c r="F117" s="182" t="s">
        <v>2494</v>
      </c>
      <c r="G117" s="183" t="s">
        <v>339</v>
      </c>
      <c r="H117" s="184">
        <v>1</v>
      </c>
      <c r="I117" s="185"/>
      <c r="J117" s="186">
        <f t="shared" si="0"/>
        <v>0</v>
      </c>
      <c r="K117" s="182" t="s">
        <v>19</v>
      </c>
      <c r="L117" s="41"/>
      <c r="M117" s="187" t="s">
        <v>19</v>
      </c>
      <c r="N117" s="188" t="s">
        <v>42</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106</v>
      </c>
      <c r="AT117" s="191" t="s">
        <v>172</v>
      </c>
      <c r="AU117" s="191" t="s">
        <v>14</v>
      </c>
      <c r="AY117" s="19" t="s">
        <v>169</v>
      </c>
      <c r="BE117" s="192">
        <f t="shared" si="4"/>
        <v>0</v>
      </c>
      <c r="BF117" s="192">
        <f t="shared" si="5"/>
        <v>0</v>
      </c>
      <c r="BG117" s="192">
        <f t="shared" si="6"/>
        <v>0</v>
      </c>
      <c r="BH117" s="192">
        <f t="shared" si="7"/>
        <v>0</v>
      </c>
      <c r="BI117" s="192">
        <f t="shared" si="8"/>
        <v>0</v>
      </c>
      <c r="BJ117" s="19" t="s">
        <v>14</v>
      </c>
      <c r="BK117" s="192">
        <f t="shared" si="9"/>
        <v>0</v>
      </c>
      <c r="BL117" s="19" t="s">
        <v>106</v>
      </c>
      <c r="BM117" s="191" t="s">
        <v>784</v>
      </c>
    </row>
    <row r="118" spans="1:65" s="2" customFormat="1" ht="16.5" customHeight="1">
      <c r="A118" s="36"/>
      <c r="B118" s="37"/>
      <c r="C118" s="180" t="s">
        <v>360</v>
      </c>
      <c r="D118" s="180" t="s">
        <v>172</v>
      </c>
      <c r="E118" s="181" t="s">
        <v>2426</v>
      </c>
      <c r="F118" s="182" t="s">
        <v>2427</v>
      </c>
      <c r="G118" s="183" t="s">
        <v>339</v>
      </c>
      <c r="H118" s="184">
        <v>90</v>
      </c>
      <c r="I118" s="185"/>
      <c r="J118" s="186">
        <f t="shared" si="0"/>
        <v>0</v>
      </c>
      <c r="K118" s="182" t="s">
        <v>19</v>
      </c>
      <c r="L118" s="41"/>
      <c r="M118" s="187" t="s">
        <v>19</v>
      </c>
      <c r="N118" s="188" t="s">
        <v>42</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106</v>
      </c>
      <c r="AT118" s="191" t="s">
        <v>172</v>
      </c>
      <c r="AU118" s="191" t="s">
        <v>14</v>
      </c>
      <c r="AY118" s="19" t="s">
        <v>169</v>
      </c>
      <c r="BE118" s="192">
        <f t="shared" si="4"/>
        <v>0</v>
      </c>
      <c r="BF118" s="192">
        <f t="shared" si="5"/>
        <v>0</v>
      </c>
      <c r="BG118" s="192">
        <f t="shared" si="6"/>
        <v>0</v>
      </c>
      <c r="BH118" s="192">
        <f t="shared" si="7"/>
        <v>0</v>
      </c>
      <c r="BI118" s="192">
        <f t="shared" si="8"/>
        <v>0</v>
      </c>
      <c r="BJ118" s="19" t="s">
        <v>14</v>
      </c>
      <c r="BK118" s="192">
        <f t="shared" si="9"/>
        <v>0</v>
      </c>
      <c r="BL118" s="19" t="s">
        <v>106</v>
      </c>
      <c r="BM118" s="191" t="s">
        <v>798</v>
      </c>
    </row>
    <row r="119" spans="1:65" s="2" customFormat="1" ht="16.5" customHeight="1">
      <c r="A119" s="36"/>
      <c r="B119" s="37"/>
      <c r="C119" s="180" t="s">
        <v>7</v>
      </c>
      <c r="D119" s="180" t="s">
        <v>172</v>
      </c>
      <c r="E119" s="181" t="s">
        <v>2429</v>
      </c>
      <c r="F119" s="182" t="s">
        <v>2430</v>
      </c>
      <c r="G119" s="183" t="s">
        <v>339</v>
      </c>
      <c r="H119" s="184">
        <v>90</v>
      </c>
      <c r="I119" s="185"/>
      <c r="J119" s="186">
        <f t="shared" si="0"/>
        <v>0</v>
      </c>
      <c r="K119" s="182" t="s">
        <v>19</v>
      </c>
      <c r="L119" s="41"/>
      <c r="M119" s="187" t="s">
        <v>19</v>
      </c>
      <c r="N119" s="188" t="s">
        <v>42</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106</v>
      </c>
      <c r="AT119" s="191" t="s">
        <v>172</v>
      </c>
      <c r="AU119" s="191" t="s">
        <v>14</v>
      </c>
      <c r="AY119" s="19" t="s">
        <v>169</v>
      </c>
      <c r="BE119" s="192">
        <f t="shared" si="4"/>
        <v>0</v>
      </c>
      <c r="BF119" s="192">
        <f t="shared" si="5"/>
        <v>0</v>
      </c>
      <c r="BG119" s="192">
        <f t="shared" si="6"/>
        <v>0</v>
      </c>
      <c r="BH119" s="192">
        <f t="shared" si="7"/>
        <v>0</v>
      </c>
      <c r="BI119" s="192">
        <f t="shared" si="8"/>
        <v>0</v>
      </c>
      <c r="BJ119" s="19" t="s">
        <v>14</v>
      </c>
      <c r="BK119" s="192">
        <f t="shared" si="9"/>
        <v>0</v>
      </c>
      <c r="BL119" s="19" t="s">
        <v>106</v>
      </c>
      <c r="BM119" s="191" t="s">
        <v>810</v>
      </c>
    </row>
    <row r="120" spans="1:65" s="2" customFormat="1" ht="16.5" customHeight="1">
      <c r="A120" s="36"/>
      <c r="B120" s="37"/>
      <c r="C120" s="180" t="s">
        <v>191</v>
      </c>
      <c r="D120" s="180" t="s">
        <v>172</v>
      </c>
      <c r="E120" s="181" t="s">
        <v>2495</v>
      </c>
      <c r="F120" s="182" t="s">
        <v>2371</v>
      </c>
      <c r="G120" s="183" t="s">
        <v>1734</v>
      </c>
      <c r="H120" s="184">
        <v>8</v>
      </c>
      <c r="I120" s="185"/>
      <c r="J120" s="186">
        <f t="shared" si="0"/>
        <v>0</v>
      </c>
      <c r="K120" s="182" t="s">
        <v>19</v>
      </c>
      <c r="L120" s="41"/>
      <c r="M120" s="187" t="s">
        <v>19</v>
      </c>
      <c r="N120" s="188" t="s">
        <v>42</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106</v>
      </c>
      <c r="AT120" s="191" t="s">
        <v>172</v>
      </c>
      <c r="AU120" s="191" t="s">
        <v>14</v>
      </c>
      <c r="AY120" s="19" t="s">
        <v>169</v>
      </c>
      <c r="BE120" s="192">
        <f t="shared" si="4"/>
        <v>0</v>
      </c>
      <c r="BF120" s="192">
        <f t="shared" si="5"/>
        <v>0</v>
      </c>
      <c r="BG120" s="192">
        <f t="shared" si="6"/>
        <v>0</v>
      </c>
      <c r="BH120" s="192">
        <f t="shared" si="7"/>
        <v>0</v>
      </c>
      <c r="BI120" s="192">
        <f t="shared" si="8"/>
        <v>0</v>
      </c>
      <c r="BJ120" s="19" t="s">
        <v>14</v>
      </c>
      <c r="BK120" s="192">
        <f t="shared" si="9"/>
        <v>0</v>
      </c>
      <c r="BL120" s="19" t="s">
        <v>106</v>
      </c>
      <c r="BM120" s="191" t="s">
        <v>821</v>
      </c>
    </row>
    <row r="121" spans="1:65" s="2" customFormat="1" ht="16.5" customHeight="1">
      <c r="A121" s="36"/>
      <c r="B121" s="37"/>
      <c r="C121" s="180" t="s">
        <v>523</v>
      </c>
      <c r="D121" s="180" t="s">
        <v>172</v>
      </c>
      <c r="E121" s="181" t="s">
        <v>2496</v>
      </c>
      <c r="F121" s="182" t="s">
        <v>2442</v>
      </c>
      <c r="G121" s="183" t="s">
        <v>1734</v>
      </c>
      <c r="H121" s="184">
        <v>6</v>
      </c>
      <c r="I121" s="185"/>
      <c r="J121" s="186">
        <f t="shared" si="0"/>
        <v>0</v>
      </c>
      <c r="K121" s="182" t="s">
        <v>19</v>
      </c>
      <c r="L121" s="41"/>
      <c r="M121" s="187" t="s">
        <v>19</v>
      </c>
      <c r="N121" s="188" t="s">
        <v>42</v>
      </c>
      <c r="O121" s="66"/>
      <c r="P121" s="189">
        <f t="shared" si="1"/>
        <v>0</v>
      </c>
      <c r="Q121" s="189">
        <v>0</v>
      </c>
      <c r="R121" s="189">
        <f t="shared" si="2"/>
        <v>0</v>
      </c>
      <c r="S121" s="189">
        <v>0</v>
      </c>
      <c r="T121" s="190">
        <f t="shared" si="3"/>
        <v>0</v>
      </c>
      <c r="U121" s="36"/>
      <c r="V121" s="36"/>
      <c r="W121" s="36"/>
      <c r="X121" s="36"/>
      <c r="Y121" s="36"/>
      <c r="Z121" s="36"/>
      <c r="AA121" s="36"/>
      <c r="AB121" s="36"/>
      <c r="AC121" s="36"/>
      <c r="AD121" s="36"/>
      <c r="AE121" s="36"/>
      <c r="AR121" s="191" t="s">
        <v>106</v>
      </c>
      <c r="AT121" s="191" t="s">
        <v>172</v>
      </c>
      <c r="AU121" s="191" t="s">
        <v>14</v>
      </c>
      <c r="AY121" s="19" t="s">
        <v>169</v>
      </c>
      <c r="BE121" s="192">
        <f t="shared" si="4"/>
        <v>0</v>
      </c>
      <c r="BF121" s="192">
        <f t="shared" si="5"/>
        <v>0</v>
      </c>
      <c r="BG121" s="192">
        <f t="shared" si="6"/>
        <v>0</v>
      </c>
      <c r="BH121" s="192">
        <f t="shared" si="7"/>
        <v>0</v>
      </c>
      <c r="BI121" s="192">
        <f t="shared" si="8"/>
        <v>0</v>
      </c>
      <c r="BJ121" s="19" t="s">
        <v>14</v>
      </c>
      <c r="BK121" s="192">
        <f t="shared" si="9"/>
        <v>0</v>
      </c>
      <c r="BL121" s="19" t="s">
        <v>106</v>
      </c>
      <c r="BM121" s="191" t="s">
        <v>831</v>
      </c>
    </row>
    <row r="122" spans="1:65" s="2" customFormat="1" ht="16.5" customHeight="1">
      <c r="A122" s="36"/>
      <c r="B122" s="37"/>
      <c r="C122" s="180" t="s">
        <v>252</v>
      </c>
      <c r="D122" s="180" t="s">
        <v>172</v>
      </c>
      <c r="E122" s="181" t="s">
        <v>2497</v>
      </c>
      <c r="F122" s="182" t="s">
        <v>2205</v>
      </c>
      <c r="G122" s="183" t="s">
        <v>2446</v>
      </c>
      <c r="H122" s="184">
        <v>1</v>
      </c>
      <c r="I122" s="185"/>
      <c r="J122" s="186">
        <f t="shared" si="0"/>
        <v>0</v>
      </c>
      <c r="K122" s="182" t="s">
        <v>19</v>
      </c>
      <c r="L122" s="41"/>
      <c r="M122" s="187" t="s">
        <v>19</v>
      </c>
      <c r="N122" s="188" t="s">
        <v>42</v>
      </c>
      <c r="O122" s="66"/>
      <c r="P122" s="189">
        <f t="shared" si="1"/>
        <v>0</v>
      </c>
      <c r="Q122" s="189">
        <v>0</v>
      </c>
      <c r="R122" s="189">
        <f t="shared" si="2"/>
        <v>0</v>
      </c>
      <c r="S122" s="189">
        <v>0</v>
      </c>
      <c r="T122" s="190">
        <f t="shared" si="3"/>
        <v>0</v>
      </c>
      <c r="U122" s="36"/>
      <c r="V122" s="36"/>
      <c r="W122" s="36"/>
      <c r="X122" s="36"/>
      <c r="Y122" s="36"/>
      <c r="Z122" s="36"/>
      <c r="AA122" s="36"/>
      <c r="AB122" s="36"/>
      <c r="AC122" s="36"/>
      <c r="AD122" s="36"/>
      <c r="AE122" s="36"/>
      <c r="AR122" s="191" t="s">
        <v>106</v>
      </c>
      <c r="AT122" s="191" t="s">
        <v>172</v>
      </c>
      <c r="AU122" s="191" t="s">
        <v>14</v>
      </c>
      <c r="AY122" s="19" t="s">
        <v>169</v>
      </c>
      <c r="BE122" s="192">
        <f t="shared" si="4"/>
        <v>0</v>
      </c>
      <c r="BF122" s="192">
        <f t="shared" si="5"/>
        <v>0</v>
      </c>
      <c r="BG122" s="192">
        <f t="shared" si="6"/>
        <v>0</v>
      </c>
      <c r="BH122" s="192">
        <f t="shared" si="7"/>
        <v>0</v>
      </c>
      <c r="BI122" s="192">
        <f t="shared" si="8"/>
        <v>0</v>
      </c>
      <c r="BJ122" s="19" t="s">
        <v>14</v>
      </c>
      <c r="BK122" s="192">
        <f t="shared" si="9"/>
        <v>0</v>
      </c>
      <c r="BL122" s="19" t="s">
        <v>106</v>
      </c>
      <c r="BM122" s="191" t="s">
        <v>843</v>
      </c>
    </row>
    <row r="123" spans="2:63" s="12" customFormat="1" ht="25.9" customHeight="1">
      <c r="B123" s="164"/>
      <c r="C123" s="165"/>
      <c r="D123" s="166" t="s">
        <v>70</v>
      </c>
      <c r="E123" s="167" t="s">
        <v>1783</v>
      </c>
      <c r="F123" s="167" t="s">
        <v>2207</v>
      </c>
      <c r="G123" s="165"/>
      <c r="H123" s="165"/>
      <c r="I123" s="168"/>
      <c r="J123" s="169">
        <f>BK123</f>
        <v>0</v>
      </c>
      <c r="K123" s="165"/>
      <c r="L123" s="170"/>
      <c r="M123" s="171"/>
      <c r="N123" s="172"/>
      <c r="O123" s="172"/>
      <c r="P123" s="173">
        <f>SUM(P124:P125)</f>
        <v>0</v>
      </c>
      <c r="Q123" s="172"/>
      <c r="R123" s="173">
        <f>SUM(R124:R125)</f>
        <v>0</v>
      </c>
      <c r="S123" s="172"/>
      <c r="T123" s="174">
        <f>SUM(T124:T125)</f>
        <v>0</v>
      </c>
      <c r="AR123" s="175" t="s">
        <v>14</v>
      </c>
      <c r="AT123" s="176" t="s">
        <v>70</v>
      </c>
      <c r="AU123" s="176" t="s">
        <v>71</v>
      </c>
      <c r="AY123" s="175" t="s">
        <v>169</v>
      </c>
      <c r="BK123" s="177">
        <f>SUM(BK124:BK125)</f>
        <v>0</v>
      </c>
    </row>
    <row r="124" spans="1:65" s="2" customFormat="1" ht="16.5" customHeight="1">
      <c r="A124" s="36"/>
      <c r="B124" s="37"/>
      <c r="C124" s="180" t="s">
        <v>344</v>
      </c>
      <c r="D124" s="180" t="s">
        <v>172</v>
      </c>
      <c r="E124" s="181" t="s">
        <v>2459</v>
      </c>
      <c r="F124" s="182" t="s">
        <v>2460</v>
      </c>
      <c r="G124" s="183" t="s">
        <v>1856</v>
      </c>
      <c r="H124" s="184">
        <v>14</v>
      </c>
      <c r="I124" s="185"/>
      <c r="J124" s="186">
        <f>ROUND(I124*H124,2)</f>
        <v>0</v>
      </c>
      <c r="K124" s="182" t="s">
        <v>19</v>
      </c>
      <c r="L124" s="41"/>
      <c r="M124" s="187" t="s">
        <v>19</v>
      </c>
      <c r="N124" s="188" t="s">
        <v>42</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106</v>
      </c>
      <c r="AT124" s="191" t="s">
        <v>172</v>
      </c>
      <c r="AU124" s="191" t="s">
        <v>14</v>
      </c>
      <c r="AY124" s="19" t="s">
        <v>169</v>
      </c>
      <c r="BE124" s="192">
        <f>IF(N124="základní",J124,0)</f>
        <v>0</v>
      </c>
      <c r="BF124" s="192">
        <f>IF(N124="snížená",J124,0)</f>
        <v>0</v>
      </c>
      <c r="BG124" s="192">
        <f>IF(N124="zákl. přenesená",J124,0)</f>
        <v>0</v>
      </c>
      <c r="BH124" s="192">
        <f>IF(N124="sníž. přenesená",J124,0)</f>
        <v>0</v>
      </c>
      <c r="BI124" s="192">
        <f>IF(N124="nulová",J124,0)</f>
        <v>0</v>
      </c>
      <c r="BJ124" s="19" t="s">
        <v>14</v>
      </c>
      <c r="BK124" s="192">
        <f>ROUND(I124*H124,2)</f>
        <v>0</v>
      </c>
      <c r="BL124" s="19" t="s">
        <v>106</v>
      </c>
      <c r="BM124" s="191" t="s">
        <v>802</v>
      </c>
    </row>
    <row r="125" spans="1:65" s="2" customFormat="1" ht="16.5" customHeight="1">
      <c r="A125" s="36"/>
      <c r="B125" s="37"/>
      <c r="C125" s="180" t="s">
        <v>336</v>
      </c>
      <c r="D125" s="180" t="s">
        <v>172</v>
      </c>
      <c r="E125" s="181" t="s">
        <v>2096</v>
      </c>
      <c r="F125" s="182" t="s">
        <v>882</v>
      </c>
      <c r="G125" s="183" t="s">
        <v>282</v>
      </c>
      <c r="H125" s="184">
        <v>1</v>
      </c>
      <c r="I125" s="185"/>
      <c r="J125" s="186">
        <f>ROUND(I125*H125,2)</f>
        <v>0</v>
      </c>
      <c r="K125" s="182" t="s">
        <v>19</v>
      </c>
      <c r="L125" s="41"/>
      <c r="M125" s="248" t="s">
        <v>19</v>
      </c>
      <c r="N125" s="249" t="s">
        <v>42</v>
      </c>
      <c r="O125" s="246"/>
      <c r="P125" s="250">
        <f>O125*H125</f>
        <v>0</v>
      </c>
      <c r="Q125" s="250">
        <v>0</v>
      </c>
      <c r="R125" s="250">
        <f>Q125*H125</f>
        <v>0</v>
      </c>
      <c r="S125" s="250">
        <v>0</v>
      </c>
      <c r="T125" s="251">
        <f>S125*H125</f>
        <v>0</v>
      </c>
      <c r="U125" s="36"/>
      <c r="V125" s="36"/>
      <c r="W125" s="36"/>
      <c r="X125" s="36"/>
      <c r="Y125" s="36"/>
      <c r="Z125" s="36"/>
      <c r="AA125" s="36"/>
      <c r="AB125" s="36"/>
      <c r="AC125" s="36"/>
      <c r="AD125" s="36"/>
      <c r="AE125" s="36"/>
      <c r="AR125" s="191" t="s">
        <v>312</v>
      </c>
      <c r="AT125" s="191" t="s">
        <v>172</v>
      </c>
      <c r="AU125" s="191" t="s">
        <v>14</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312</v>
      </c>
      <c r="BM125" s="191" t="s">
        <v>2498</v>
      </c>
    </row>
    <row r="126" spans="1:31" s="2" customFormat="1" ht="6.95" customHeight="1">
      <c r="A126" s="36"/>
      <c r="B126" s="49"/>
      <c r="C126" s="50"/>
      <c r="D126" s="50"/>
      <c r="E126" s="50"/>
      <c r="F126" s="50"/>
      <c r="G126" s="50"/>
      <c r="H126" s="50"/>
      <c r="I126" s="50"/>
      <c r="J126" s="50"/>
      <c r="K126" s="50"/>
      <c r="L126" s="41"/>
      <c r="M126" s="36"/>
      <c r="O126" s="36"/>
      <c r="P126" s="36"/>
      <c r="Q126" s="36"/>
      <c r="R126" s="36"/>
      <c r="S126" s="36"/>
      <c r="T126" s="36"/>
      <c r="U126" s="36"/>
      <c r="V126" s="36"/>
      <c r="W126" s="36"/>
      <c r="X126" s="36"/>
      <c r="Y126" s="36"/>
      <c r="Z126" s="36"/>
      <c r="AA126" s="36"/>
      <c r="AB126" s="36"/>
      <c r="AC126" s="36"/>
      <c r="AD126" s="36"/>
      <c r="AE126" s="36"/>
    </row>
  </sheetData>
  <sheetProtection algorithmName="SHA-512" hashValue="Vow6auSZWDDD9dJnTrVFLTrpt+KnYz6umsp8ivRYAsNFiwqGRK7KiBfzDZfc5cjPiLbgATJCvOb2J9R/PaoguQ==" saltValue="sBEyMpce2XJq2n1YFxTXxm6aoN3wniK6Avfxl6YustdMNTm8UbV62/+e3JJ/h2t8g3eYejvV35KfeMXo0AP0jA==" spinCount="100000" sheet="1" objects="1" scenarios="1" formatColumns="0" formatRows="0" autoFilter="0"/>
  <autoFilter ref="C91:K125"/>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111</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2499</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ROUND((SUM(BE92:BE131)),2)</f>
        <v>0</v>
      </c>
      <c r="G35" s="36"/>
      <c r="H35" s="36"/>
      <c r="I35" s="126">
        <v>0.21</v>
      </c>
      <c r="J35" s="125">
        <f>ROUND(((SUM(BE92:BE131))*I35),2)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ROUND((SUM(BF92:BF131)),2)</f>
        <v>0</v>
      </c>
      <c r="G36" s="36"/>
      <c r="H36" s="36"/>
      <c r="I36" s="126">
        <v>0.12</v>
      </c>
      <c r="J36" s="125">
        <f>ROUND(((SUM(BF92:BF131))*I36),2)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ROUND((SUM(BG92:BG131)),2)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ROUND((SUM(BH92:BH131)),2)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ROUND((SUM(BI92:BI131)),2)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5 - Elektronická kontrola vstupu</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2500</v>
      </c>
      <c r="E64" s="145"/>
      <c r="F64" s="145"/>
      <c r="G64" s="145"/>
      <c r="H64" s="145"/>
      <c r="I64" s="145"/>
      <c r="J64" s="146">
        <f>J93</f>
        <v>0</v>
      </c>
      <c r="K64" s="143"/>
      <c r="L64" s="147"/>
    </row>
    <row r="65" spans="2:12" s="9" customFormat="1" ht="24.95" customHeight="1">
      <c r="B65" s="142"/>
      <c r="C65" s="143"/>
      <c r="D65" s="144" t="s">
        <v>2501</v>
      </c>
      <c r="E65" s="145"/>
      <c r="F65" s="145"/>
      <c r="G65" s="145"/>
      <c r="H65" s="145"/>
      <c r="I65" s="145"/>
      <c r="J65" s="146">
        <f>J98</f>
        <v>0</v>
      </c>
      <c r="K65" s="143"/>
      <c r="L65" s="147"/>
    </row>
    <row r="66" spans="2:12" s="9" customFormat="1" ht="24.95" customHeight="1">
      <c r="B66" s="142"/>
      <c r="C66" s="143"/>
      <c r="D66" s="144" t="s">
        <v>2502</v>
      </c>
      <c r="E66" s="145"/>
      <c r="F66" s="145"/>
      <c r="G66" s="145"/>
      <c r="H66" s="145"/>
      <c r="I66" s="145"/>
      <c r="J66" s="146">
        <f>J104</f>
        <v>0</v>
      </c>
      <c r="K66" s="143"/>
      <c r="L66" s="147"/>
    </row>
    <row r="67" spans="2:12" s="9" customFormat="1" ht="24.95" customHeight="1">
      <c r="B67" s="142"/>
      <c r="C67" s="143"/>
      <c r="D67" s="144" t="s">
        <v>2503</v>
      </c>
      <c r="E67" s="145"/>
      <c r="F67" s="145"/>
      <c r="G67" s="145"/>
      <c r="H67" s="145"/>
      <c r="I67" s="145"/>
      <c r="J67" s="146">
        <f>J111</f>
        <v>0</v>
      </c>
      <c r="K67" s="143"/>
      <c r="L67" s="147"/>
    </row>
    <row r="68" spans="2:12" s="9" customFormat="1" ht="24.95" customHeight="1">
      <c r="B68" s="142"/>
      <c r="C68" s="143"/>
      <c r="D68" s="144" t="s">
        <v>2504</v>
      </c>
      <c r="E68" s="145"/>
      <c r="F68" s="145"/>
      <c r="G68" s="145"/>
      <c r="H68" s="145"/>
      <c r="I68" s="145"/>
      <c r="J68" s="146">
        <f>J120</f>
        <v>0</v>
      </c>
      <c r="K68" s="143"/>
      <c r="L68" s="147"/>
    </row>
    <row r="69" spans="2:12" s="9" customFormat="1" ht="24.95" customHeight="1">
      <c r="B69" s="142"/>
      <c r="C69" s="143"/>
      <c r="D69" s="144" t="s">
        <v>2299</v>
      </c>
      <c r="E69" s="145"/>
      <c r="F69" s="145"/>
      <c r="G69" s="145"/>
      <c r="H69" s="145"/>
      <c r="I69" s="145"/>
      <c r="J69" s="146">
        <f>J124</f>
        <v>0</v>
      </c>
      <c r="K69" s="143"/>
      <c r="L69" s="147"/>
    </row>
    <row r="70" spans="2:12" s="9" customFormat="1" ht="24.95" customHeight="1">
      <c r="B70" s="142"/>
      <c r="C70" s="143"/>
      <c r="D70" s="144" t="s">
        <v>2300</v>
      </c>
      <c r="E70" s="145"/>
      <c r="F70" s="145"/>
      <c r="G70" s="145"/>
      <c r="H70" s="145"/>
      <c r="I70" s="145"/>
      <c r="J70" s="146">
        <f>J127</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2:12" s="1" customFormat="1" ht="12" customHeight="1">
      <c r="B81" s="23"/>
      <c r="C81" s="31" t="s">
        <v>137</v>
      </c>
      <c r="D81" s="24"/>
      <c r="E81" s="24"/>
      <c r="F81" s="24"/>
      <c r="G81" s="24"/>
      <c r="H81" s="24"/>
      <c r="I81" s="24"/>
      <c r="J81" s="24"/>
      <c r="K81" s="24"/>
      <c r="L81" s="22"/>
    </row>
    <row r="82" spans="1:31" s="2" customFormat="1" ht="16.5" customHeight="1">
      <c r="A82" s="36"/>
      <c r="B82" s="37"/>
      <c r="C82" s="38"/>
      <c r="D82" s="38"/>
      <c r="E82" s="390" t="s">
        <v>2098</v>
      </c>
      <c r="F82" s="392"/>
      <c r="G82" s="392"/>
      <c r="H82" s="392"/>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139</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4" t="str">
        <f>E11</f>
        <v>5 - Elektronická kontrola vstupu</v>
      </c>
      <c r="F84" s="392"/>
      <c r="G84" s="392"/>
      <c r="H84" s="392"/>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F14</f>
        <v xml:space="preserve"> </v>
      </c>
      <c r="G86" s="38"/>
      <c r="H86" s="38"/>
      <c r="I86" s="31" t="s">
        <v>23</v>
      </c>
      <c r="J86" s="61" t="str">
        <f>IF(J14="","",J14)</f>
        <v>26. 1. 2024</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E17</f>
        <v>Nemocnice Tábor, a.s.</v>
      </c>
      <c r="G88" s="38"/>
      <c r="H88" s="38"/>
      <c r="I88" s="31" t="s">
        <v>31</v>
      </c>
      <c r="J88" s="34" t="str">
        <f>E23</f>
        <v>AGP nova spol. s r.o.</v>
      </c>
      <c r="K88" s="38"/>
      <c r="L88" s="115"/>
      <c r="S88" s="36"/>
      <c r="T88" s="36"/>
      <c r="U88" s="36"/>
      <c r="V88" s="36"/>
      <c r="W88" s="36"/>
      <c r="X88" s="36"/>
      <c r="Y88" s="36"/>
      <c r="Z88" s="36"/>
      <c r="AA88" s="36"/>
      <c r="AB88" s="36"/>
      <c r="AC88" s="36"/>
      <c r="AD88" s="36"/>
      <c r="AE88" s="36"/>
    </row>
    <row r="89" spans="1:31" s="2" customFormat="1" ht="15.2" customHeight="1">
      <c r="A89" s="36"/>
      <c r="B89" s="37"/>
      <c r="C89" s="31" t="s">
        <v>29</v>
      </c>
      <c r="D89" s="38"/>
      <c r="E89" s="38"/>
      <c r="F89" s="29" t="str">
        <f>IF(E20="","",E20)</f>
        <v>Vyplň údaj</v>
      </c>
      <c r="G89" s="38"/>
      <c r="H89" s="38"/>
      <c r="I89" s="31" t="s">
        <v>34</v>
      </c>
      <c r="J89" s="34" t="str">
        <f>E26</f>
        <v xml:space="preserve"> </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155</v>
      </c>
      <c r="D91" s="156" t="s">
        <v>56</v>
      </c>
      <c r="E91" s="156" t="s">
        <v>52</v>
      </c>
      <c r="F91" s="156" t="s">
        <v>53</v>
      </c>
      <c r="G91" s="156" t="s">
        <v>156</v>
      </c>
      <c r="H91" s="156" t="s">
        <v>157</v>
      </c>
      <c r="I91" s="156" t="s">
        <v>158</v>
      </c>
      <c r="J91" s="156" t="s">
        <v>143</v>
      </c>
      <c r="K91" s="157" t="s">
        <v>159</v>
      </c>
      <c r="L91" s="158"/>
      <c r="M91" s="70" t="s">
        <v>19</v>
      </c>
      <c r="N91" s="71" t="s">
        <v>41</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3" s="2" customFormat="1" ht="22.9" customHeight="1">
      <c r="A92" s="36"/>
      <c r="B92" s="37"/>
      <c r="C92" s="77" t="s">
        <v>166</v>
      </c>
      <c r="D92" s="38"/>
      <c r="E92" s="38"/>
      <c r="F92" s="38"/>
      <c r="G92" s="38"/>
      <c r="H92" s="38"/>
      <c r="I92" s="38"/>
      <c r="J92" s="159">
        <f>BK92</f>
        <v>0</v>
      </c>
      <c r="K92" s="38"/>
      <c r="L92" s="41"/>
      <c r="M92" s="73"/>
      <c r="N92" s="160"/>
      <c r="O92" s="74"/>
      <c r="P92" s="161">
        <f>P93+P98+P104+P111+P120+P124+P127</f>
        <v>0</v>
      </c>
      <c r="Q92" s="74"/>
      <c r="R92" s="161">
        <f>R93+R98+R104+R111+R120+R124+R127</f>
        <v>0</v>
      </c>
      <c r="S92" s="74"/>
      <c r="T92" s="162">
        <f>T93+T98+T104+T111+T120+T124+T127</f>
        <v>0</v>
      </c>
      <c r="U92" s="36"/>
      <c r="V92" s="36"/>
      <c r="W92" s="36"/>
      <c r="X92" s="36"/>
      <c r="Y92" s="36"/>
      <c r="Z92" s="36"/>
      <c r="AA92" s="36"/>
      <c r="AB92" s="36"/>
      <c r="AC92" s="36"/>
      <c r="AD92" s="36"/>
      <c r="AE92" s="36"/>
      <c r="AT92" s="19" t="s">
        <v>70</v>
      </c>
      <c r="AU92" s="19" t="s">
        <v>144</v>
      </c>
      <c r="BK92" s="163">
        <f>BK93+BK98+BK104+BK111+BK120+BK124+BK127</f>
        <v>0</v>
      </c>
    </row>
    <row r="93" spans="2:63" s="12" customFormat="1" ht="25.9" customHeight="1">
      <c r="B93" s="164"/>
      <c r="C93" s="165"/>
      <c r="D93" s="166" t="s">
        <v>70</v>
      </c>
      <c r="E93" s="167" t="s">
        <v>1698</v>
      </c>
      <c r="F93" s="167" t="s">
        <v>2106</v>
      </c>
      <c r="G93" s="165"/>
      <c r="H93" s="165"/>
      <c r="I93" s="168"/>
      <c r="J93" s="169">
        <f>BK93</f>
        <v>0</v>
      </c>
      <c r="K93" s="165"/>
      <c r="L93" s="170"/>
      <c r="M93" s="171"/>
      <c r="N93" s="172"/>
      <c r="O93" s="172"/>
      <c r="P93" s="173">
        <f>SUM(P94:P97)</f>
        <v>0</v>
      </c>
      <c r="Q93" s="172"/>
      <c r="R93" s="173">
        <f>SUM(R94:R97)</f>
        <v>0</v>
      </c>
      <c r="S93" s="172"/>
      <c r="T93" s="174">
        <f>SUM(T94:T97)</f>
        <v>0</v>
      </c>
      <c r="AR93" s="175" t="s">
        <v>14</v>
      </c>
      <c r="AT93" s="176" t="s">
        <v>70</v>
      </c>
      <c r="AU93" s="176" t="s">
        <v>71</v>
      </c>
      <c r="AY93" s="175" t="s">
        <v>169</v>
      </c>
      <c r="BK93" s="177">
        <f>SUM(BK94:BK97)</f>
        <v>0</v>
      </c>
    </row>
    <row r="94" spans="1:65" s="2" customFormat="1" ht="16.5" customHeight="1">
      <c r="A94" s="36"/>
      <c r="B94" s="37"/>
      <c r="C94" s="180" t="s">
        <v>14</v>
      </c>
      <c r="D94" s="180" t="s">
        <v>172</v>
      </c>
      <c r="E94" s="181" t="s">
        <v>2505</v>
      </c>
      <c r="F94" s="182" t="s">
        <v>2506</v>
      </c>
      <c r="G94" s="183" t="s">
        <v>1734</v>
      </c>
      <c r="H94" s="184">
        <v>6</v>
      </c>
      <c r="I94" s="185"/>
      <c r="J94" s="186">
        <f>ROUND(I94*H94,2)</f>
        <v>0</v>
      </c>
      <c r="K94" s="182" t="s">
        <v>19</v>
      </c>
      <c r="L94" s="41"/>
      <c r="M94" s="187" t="s">
        <v>19</v>
      </c>
      <c r="N94" s="188" t="s">
        <v>42</v>
      </c>
      <c r="O94" s="66"/>
      <c r="P94" s="189">
        <f>O94*H94</f>
        <v>0</v>
      </c>
      <c r="Q94" s="189">
        <v>0</v>
      </c>
      <c r="R94" s="189">
        <f>Q94*H94</f>
        <v>0</v>
      </c>
      <c r="S94" s="189">
        <v>0</v>
      </c>
      <c r="T94" s="190">
        <f>S94*H94</f>
        <v>0</v>
      </c>
      <c r="U94" s="36"/>
      <c r="V94" s="36"/>
      <c r="W94" s="36"/>
      <c r="X94" s="36"/>
      <c r="Y94" s="36"/>
      <c r="Z94" s="36"/>
      <c r="AA94" s="36"/>
      <c r="AB94" s="36"/>
      <c r="AC94" s="36"/>
      <c r="AD94" s="36"/>
      <c r="AE94" s="36"/>
      <c r="AR94" s="191" t="s">
        <v>106</v>
      </c>
      <c r="AT94" s="191" t="s">
        <v>172</v>
      </c>
      <c r="AU94" s="191" t="s">
        <v>14</v>
      </c>
      <c r="AY94" s="19" t="s">
        <v>169</v>
      </c>
      <c r="BE94" s="192">
        <f>IF(N94="základní",J94,0)</f>
        <v>0</v>
      </c>
      <c r="BF94" s="192">
        <f>IF(N94="snížená",J94,0)</f>
        <v>0</v>
      </c>
      <c r="BG94" s="192">
        <f>IF(N94="zákl. přenesená",J94,0)</f>
        <v>0</v>
      </c>
      <c r="BH94" s="192">
        <f>IF(N94="sníž. přenesená",J94,0)</f>
        <v>0</v>
      </c>
      <c r="BI94" s="192">
        <f>IF(N94="nulová",J94,0)</f>
        <v>0</v>
      </c>
      <c r="BJ94" s="19" t="s">
        <v>14</v>
      </c>
      <c r="BK94" s="192">
        <f>ROUND(I94*H94,2)</f>
        <v>0</v>
      </c>
      <c r="BL94" s="19" t="s">
        <v>106</v>
      </c>
      <c r="BM94" s="191" t="s">
        <v>312</v>
      </c>
    </row>
    <row r="95" spans="1:65" s="2" customFormat="1" ht="16.5" customHeight="1">
      <c r="A95" s="36"/>
      <c r="B95" s="37"/>
      <c r="C95" s="180" t="s">
        <v>79</v>
      </c>
      <c r="D95" s="180" t="s">
        <v>172</v>
      </c>
      <c r="E95" s="181" t="s">
        <v>2507</v>
      </c>
      <c r="F95" s="182" t="s">
        <v>2508</v>
      </c>
      <c r="G95" s="183" t="s">
        <v>1734</v>
      </c>
      <c r="H95" s="184">
        <v>7</v>
      </c>
      <c r="I95" s="185"/>
      <c r="J95" s="186">
        <f>ROUND(I95*H95,2)</f>
        <v>0</v>
      </c>
      <c r="K95" s="182" t="s">
        <v>19</v>
      </c>
      <c r="L95" s="41"/>
      <c r="M95" s="187" t="s">
        <v>19</v>
      </c>
      <c r="N95" s="188" t="s">
        <v>42</v>
      </c>
      <c r="O95" s="66"/>
      <c r="P95" s="189">
        <f>O95*H95</f>
        <v>0</v>
      </c>
      <c r="Q95" s="189">
        <v>0</v>
      </c>
      <c r="R95" s="189">
        <f>Q95*H95</f>
        <v>0</v>
      </c>
      <c r="S95" s="189">
        <v>0</v>
      </c>
      <c r="T95" s="190">
        <f>S95*H95</f>
        <v>0</v>
      </c>
      <c r="U95" s="36"/>
      <c r="V95" s="36"/>
      <c r="W95" s="36"/>
      <c r="X95" s="36"/>
      <c r="Y95" s="36"/>
      <c r="Z95" s="36"/>
      <c r="AA95" s="36"/>
      <c r="AB95" s="36"/>
      <c r="AC95" s="36"/>
      <c r="AD95" s="36"/>
      <c r="AE95" s="36"/>
      <c r="AR95" s="191" t="s">
        <v>106</v>
      </c>
      <c r="AT95" s="191" t="s">
        <v>172</v>
      </c>
      <c r="AU95" s="191" t="s">
        <v>14</v>
      </c>
      <c r="AY95" s="19" t="s">
        <v>169</v>
      </c>
      <c r="BE95" s="192">
        <f>IF(N95="základní",J95,0)</f>
        <v>0</v>
      </c>
      <c r="BF95" s="192">
        <f>IF(N95="snížená",J95,0)</f>
        <v>0</v>
      </c>
      <c r="BG95" s="192">
        <f>IF(N95="zákl. přenesená",J95,0)</f>
        <v>0</v>
      </c>
      <c r="BH95" s="192">
        <f>IF(N95="sníž. přenesená",J95,0)</f>
        <v>0</v>
      </c>
      <c r="BI95" s="192">
        <f>IF(N95="nulová",J95,0)</f>
        <v>0</v>
      </c>
      <c r="BJ95" s="19" t="s">
        <v>14</v>
      </c>
      <c r="BK95" s="192">
        <f>ROUND(I95*H95,2)</f>
        <v>0</v>
      </c>
      <c r="BL95" s="19" t="s">
        <v>106</v>
      </c>
      <c r="BM95" s="191" t="s">
        <v>329</v>
      </c>
    </row>
    <row r="96" spans="1:65" s="2" customFormat="1" ht="24.2" customHeight="1">
      <c r="A96" s="36"/>
      <c r="B96" s="37"/>
      <c r="C96" s="180" t="s">
        <v>103</v>
      </c>
      <c r="D96" s="180" t="s">
        <v>172</v>
      </c>
      <c r="E96" s="181" t="s">
        <v>2509</v>
      </c>
      <c r="F96" s="182" t="s">
        <v>2510</v>
      </c>
      <c r="G96" s="183" t="s">
        <v>1734</v>
      </c>
      <c r="H96" s="184">
        <v>1</v>
      </c>
      <c r="I96" s="185"/>
      <c r="J96" s="186">
        <f>ROUND(I96*H96,2)</f>
        <v>0</v>
      </c>
      <c r="K96" s="182" t="s">
        <v>19</v>
      </c>
      <c r="L96" s="41"/>
      <c r="M96" s="187" t="s">
        <v>19</v>
      </c>
      <c r="N96" s="188" t="s">
        <v>42</v>
      </c>
      <c r="O96" s="66"/>
      <c r="P96" s="189">
        <f>O96*H96</f>
        <v>0</v>
      </c>
      <c r="Q96" s="189">
        <v>0</v>
      </c>
      <c r="R96" s="189">
        <f>Q96*H96</f>
        <v>0</v>
      </c>
      <c r="S96" s="189">
        <v>0</v>
      </c>
      <c r="T96" s="190">
        <f>S96*H96</f>
        <v>0</v>
      </c>
      <c r="U96" s="36"/>
      <c r="V96" s="36"/>
      <c r="W96" s="36"/>
      <c r="X96" s="36"/>
      <c r="Y96" s="36"/>
      <c r="Z96" s="36"/>
      <c r="AA96" s="36"/>
      <c r="AB96" s="36"/>
      <c r="AC96" s="36"/>
      <c r="AD96" s="36"/>
      <c r="AE96" s="36"/>
      <c r="AR96" s="191" t="s">
        <v>106</v>
      </c>
      <c r="AT96" s="191" t="s">
        <v>172</v>
      </c>
      <c r="AU96" s="191" t="s">
        <v>14</v>
      </c>
      <c r="AY96" s="19" t="s">
        <v>169</v>
      </c>
      <c r="BE96" s="192">
        <f>IF(N96="základní",J96,0)</f>
        <v>0</v>
      </c>
      <c r="BF96" s="192">
        <f>IF(N96="snížená",J96,0)</f>
        <v>0</v>
      </c>
      <c r="BG96" s="192">
        <f>IF(N96="zákl. přenesená",J96,0)</f>
        <v>0</v>
      </c>
      <c r="BH96" s="192">
        <f>IF(N96="sníž. přenesená",J96,0)</f>
        <v>0</v>
      </c>
      <c r="BI96" s="192">
        <f>IF(N96="nulová",J96,0)</f>
        <v>0</v>
      </c>
      <c r="BJ96" s="19" t="s">
        <v>14</v>
      </c>
      <c r="BK96" s="192">
        <f>ROUND(I96*H96,2)</f>
        <v>0</v>
      </c>
      <c r="BL96" s="19" t="s">
        <v>106</v>
      </c>
      <c r="BM96" s="191" t="s">
        <v>360</v>
      </c>
    </row>
    <row r="97" spans="1:65" s="2" customFormat="1" ht="21.75" customHeight="1">
      <c r="A97" s="36"/>
      <c r="B97" s="37"/>
      <c r="C97" s="180" t="s">
        <v>106</v>
      </c>
      <c r="D97" s="180" t="s">
        <v>172</v>
      </c>
      <c r="E97" s="181" t="s">
        <v>2511</v>
      </c>
      <c r="F97" s="182" t="s">
        <v>2356</v>
      </c>
      <c r="G97" s="183" t="s">
        <v>2161</v>
      </c>
      <c r="H97" s="184">
        <v>1</v>
      </c>
      <c r="I97" s="185"/>
      <c r="J97" s="186">
        <f>ROUND(I97*H97,2)</f>
        <v>0</v>
      </c>
      <c r="K97" s="182" t="s">
        <v>19</v>
      </c>
      <c r="L97" s="41"/>
      <c r="M97" s="187" t="s">
        <v>19</v>
      </c>
      <c r="N97" s="188" t="s">
        <v>42</v>
      </c>
      <c r="O97" s="66"/>
      <c r="P97" s="189">
        <f>O97*H97</f>
        <v>0</v>
      </c>
      <c r="Q97" s="189">
        <v>0</v>
      </c>
      <c r="R97" s="189">
        <f>Q97*H97</f>
        <v>0</v>
      </c>
      <c r="S97" s="189">
        <v>0</v>
      </c>
      <c r="T97" s="190">
        <f>S97*H97</f>
        <v>0</v>
      </c>
      <c r="U97" s="36"/>
      <c r="V97" s="36"/>
      <c r="W97" s="36"/>
      <c r="X97" s="36"/>
      <c r="Y97" s="36"/>
      <c r="Z97" s="36"/>
      <c r="AA97" s="36"/>
      <c r="AB97" s="36"/>
      <c r="AC97" s="36"/>
      <c r="AD97" s="36"/>
      <c r="AE97" s="36"/>
      <c r="AR97" s="191" t="s">
        <v>106</v>
      </c>
      <c r="AT97" s="191" t="s">
        <v>172</v>
      </c>
      <c r="AU97" s="191" t="s">
        <v>14</v>
      </c>
      <c r="AY97" s="19" t="s">
        <v>169</v>
      </c>
      <c r="BE97" s="192">
        <f>IF(N97="základní",J97,0)</f>
        <v>0</v>
      </c>
      <c r="BF97" s="192">
        <f>IF(N97="snížená",J97,0)</f>
        <v>0</v>
      </c>
      <c r="BG97" s="192">
        <f>IF(N97="zákl. přenesená",J97,0)</f>
        <v>0</v>
      </c>
      <c r="BH97" s="192">
        <f>IF(N97="sníž. přenesená",J97,0)</f>
        <v>0</v>
      </c>
      <c r="BI97" s="192">
        <f>IF(N97="nulová",J97,0)</f>
        <v>0</v>
      </c>
      <c r="BJ97" s="19" t="s">
        <v>14</v>
      </c>
      <c r="BK97" s="192">
        <f>ROUND(I97*H97,2)</f>
        <v>0</v>
      </c>
      <c r="BL97" s="19" t="s">
        <v>106</v>
      </c>
      <c r="BM97" s="191" t="s">
        <v>336</v>
      </c>
    </row>
    <row r="98" spans="2:63" s="12" customFormat="1" ht="25.9" customHeight="1">
      <c r="B98" s="164"/>
      <c r="C98" s="165"/>
      <c r="D98" s="166" t="s">
        <v>70</v>
      </c>
      <c r="E98" s="167" t="s">
        <v>1712</v>
      </c>
      <c r="F98" s="167" t="s">
        <v>2134</v>
      </c>
      <c r="G98" s="165"/>
      <c r="H98" s="165"/>
      <c r="I98" s="168"/>
      <c r="J98" s="169">
        <f>BK98</f>
        <v>0</v>
      </c>
      <c r="K98" s="165"/>
      <c r="L98" s="170"/>
      <c r="M98" s="171"/>
      <c r="N98" s="172"/>
      <c r="O98" s="172"/>
      <c r="P98" s="173">
        <f>SUM(P99:P103)</f>
        <v>0</v>
      </c>
      <c r="Q98" s="172"/>
      <c r="R98" s="173">
        <f>SUM(R99:R103)</f>
        <v>0</v>
      </c>
      <c r="S98" s="172"/>
      <c r="T98" s="174">
        <f>SUM(T99:T103)</f>
        <v>0</v>
      </c>
      <c r="AR98" s="175" t="s">
        <v>14</v>
      </c>
      <c r="AT98" s="176" t="s">
        <v>70</v>
      </c>
      <c r="AU98" s="176" t="s">
        <v>71</v>
      </c>
      <c r="AY98" s="175" t="s">
        <v>169</v>
      </c>
      <c r="BK98" s="177">
        <f>SUM(BK99:BK103)</f>
        <v>0</v>
      </c>
    </row>
    <row r="99" spans="1:65" s="2" customFormat="1" ht="16.5" customHeight="1">
      <c r="A99" s="36"/>
      <c r="B99" s="37"/>
      <c r="C99" s="180" t="s">
        <v>109</v>
      </c>
      <c r="D99" s="180" t="s">
        <v>172</v>
      </c>
      <c r="E99" s="181" t="s">
        <v>2512</v>
      </c>
      <c r="F99" s="182" t="s">
        <v>2513</v>
      </c>
      <c r="G99" s="183" t="s">
        <v>1734</v>
      </c>
      <c r="H99" s="184">
        <v>6</v>
      </c>
      <c r="I99" s="185"/>
      <c r="J99" s="186">
        <f>ROUND(I99*H99,2)</f>
        <v>0</v>
      </c>
      <c r="K99" s="182" t="s">
        <v>19</v>
      </c>
      <c r="L99" s="41"/>
      <c r="M99" s="187" t="s">
        <v>19</v>
      </c>
      <c r="N99" s="188" t="s">
        <v>42</v>
      </c>
      <c r="O99" s="66"/>
      <c r="P99" s="189">
        <f>O99*H99</f>
        <v>0</v>
      </c>
      <c r="Q99" s="189">
        <v>0</v>
      </c>
      <c r="R99" s="189">
        <f>Q99*H99</f>
        <v>0</v>
      </c>
      <c r="S99" s="189">
        <v>0</v>
      </c>
      <c r="T99" s="190">
        <f>S99*H99</f>
        <v>0</v>
      </c>
      <c r="U99" s="36"/>
      <c r="V99" s="36"/>
      <c r="W99" s="36"/>
      <c r="X99" s="36"/>
      <c r="Y99" s="36"/>
      <c r="Z99" s="36"/>
      <c r="AA99" s="36"/>
      <c r="AB99" s="36"/>
      <c r="AC99" s="36"/>
      <c r="AD99" s="36"/>
      <c r="AE99" s="36"/>
      <c r="AR99" s="191" t="s">
        <v>106</v>
      </c>
      <c r="AT99" s="191" t="s">
        <v>172</v>
      </c>
      <c r="AU99" s="191" t="s">
        <v>14</v>
      </c>
      <c r="AY99" s="19" t="s">
        <v>169</v>
      </c>
      <c r="BE99" s="192">
        <f>IF(N99="základní",J99,0)</f>
        <v>0</v>
      </c>
      <c r="BF99" s="192">
        <f>IF(N99="snížená",J99,0)</f>
        <v>0</v>
      </c>
      <c r="BG99" s="192">
        <f>IF(N99="zákl. přenesená",J99,0)</f>
        <v>0</v>
      </c>
      <c r="BH99" s="192">
        <f>IF(N99="sníž. přenesená",J99,0)</f>
        <v>0</v>
      </c>
      <c r="BI99" s="192">
        <f>IF(N99="nulová",J99,0)</f>
        <v>0</v>
      </c>
      <c r="BJ99" s="19" t="s">
        <v>14</v>
      </c>
      <c r="BK99" s="192">
        <f>ROUND(I99*H99,2)</f>
        <v>0</v>
      </c>
      <c r="BL99" s="19" t="s">
        <v>106</v>
      </c>
      <c r="BM99" s="191" t="s">
        <v>272</v>
      </c>
    </row>
    <row r="100" spans="1:65" s="2" customFormat="1" ht="16.5" customHeight="1">
      <c r="A100" s="36"/>
      <c r="B100" s="37"/>
      <c r="C100" s="180" t="s">
        <v>112</v>
      </c>
      <c r="D100" s="180" t="s">
        <v>172</v>
      </c>
      <c r="E100" s="181" t="s">
        <v>2514</v>
      </c>
      <c r="F100" s="182" t="s">
        <v>2515</v>
      </c>
      <c r="G100" s="183" t="s">
        <v>1734</v>
      </c>
      <c r="H100" s="184">
        <v>7</v>
      </c>
      <c r="I100" s="185"/>
      <c r="J100" s="186">
        <f>ROUND(I100*H100,2)</f>
        <v>0</v>
      </c>
      <c r="K100" s="182" t="s">
        <v>19</v>
      </c>
      <c r="L100" s="41"/>
      <c r="M100" s="187" t="s">
        <v>19</v>
      </c>
      <c r="N100" s="188" t="s">
        <v>42</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106</v>
      </c>
      <c r="AT100" s="191" t="s">
        <v>172</v>
      </c>
      <c r="AU100" s="191" t="s">
        <v>14</v>
      </c>
      <c r="AY100" s="19" t="s">
        <v>169</v>
      </c>
      <c r="BE100" s="192">
        <f>IF(N100="základní",J100,0)</f>
        <v>0</v>
      </c>
      <c r="BF100" s="192">
        <f>IF(N100="snížená",J100,0)</f>
        <v>0</v>
      </c>
      <c r="BG100" s="192">
        <f>IF(N100="zákl. přenesená",J100,0)</f>
        <v>0</v>
      </c>
      <c r="BH100" s="192">
        <f>IF(N100="sníž. přenesená",J100,0)</f>
        <v>0</v>
      </c>
      <c r="BI100" s="192">
        <f>IF(N100="nulová",J100,0)</f>
        <v>0</v>
      </c>
      <c r="BJ100" s="19" t="s">
        <v>14</v>
      </c>
      <c r="BK100" s="192">
        <f>ROUND(I100*H100,2)</f>
        <v>0</v>
      </c>
      <c r="BL100" s="19" t="s">
        <v>106</v>
      </c>
      <c r="BM100" s="191" t="s">
        <v>651</v>
      </c>
    </row>
    <row r="101" spans="1:65" s="2" customFormat="1" ht="16.5" customHeight="1">
      <c r="A101" s="36"/>
      <c r="B101" s="37"/>
      <c r="C101" s="180" t="s">
        <v>115</v>
      </c>
      <c r="D101" s="180" t="s">
        <v>172</v>
      </c>
      <c r="E101" s="181" t="s">
        <v>2516</v>
      </c>
      <c r="F101" s="182" t="s">
        <v>2517</v>
      </c>
      <c r="G101" s="183" t="s">
        <v>1734</v>
      </c>
      <c r="H101" s="184">
        <v>1</v>
      </c>
      <c r="I101" s="185"/>
      <c r="J101" s="186">
        <f>ROUND(I101*H101,2)</f>
        <v>0</v>
      </c>
      <c r="K101" s="182" t="s">
        <v>19</v>
      </c>
      <c r="L101" s="41"/>
      <c r="M101" s="187" t="s">
        <v>19</v>
      </c>
      <c r="N101" s="188" t="s">
        <v>42</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106</v>
      </c>
      <c r="AT101" s="191" t="s">
        <v>172</v>
      </c>
      <c r="AU101" s="191" t="s">
        <v>14</v>
      </c>
      <c r="AY101" s="19" t="s">
        <v>169</v>
      </c>
      <c r="BE101" s="192">
        <f>IF(N101="základní",J101,0)</f>
        <v>0</v>
      </c>
      <c r="BF101" s="192">
        <f>IF(N101="snížená",J101,0)</f>
        <v>0</v>
      </c>
      <c r="BG101" s="192">
        <f>IF(N101="zákl. přenesená",J101,0)</f>
        <v>0</v>
      </c>
      <c r="BH101" s="192">
        <f>IF(N101="sníž. přenesená",J101,0)</f>
        <v>0</v>
      </c>
      <c r="BI101" s="192">
        <f>IF(N101="nulová",J101,0)</f>
        <v>0</v>
      </c>
      <c r="BJ101" s="19" t="s">
        <v>14</v>
      </c>
      <c r="BK101" s="192">
        <f>ROUND(I101*H101,2)</f>
        <v>0</v>
      </c>
      <c r="BL101" s="19" t="s">
        <v>106</v>
      </c>
      <c r="BM101" s="191" t="s">
        <v>664</v>
      </c>
    </row>
    <row r="102" spans="1:65" s="2" customFormat="1" ht="16.5" customHeight="1">
      <c r="A102" s="36"/>
      <c r="B102" s="37"/>
      <c r="C102" s="180" t="s">
        <v>224</v>
      </c>
      <c r="D102" s="180" t="s">
        <v>172</v>
      </c>
      <c r="E102" s="181" t="s">
        <v>2518</v>
      </c>
      <c r="F102" s="182" t="s">
        <v>2519</v>
      </c>
      <c r="G102" s="183" t="s">
        <v>1734</v>
      </c>
      <c r="H102" s="184">
        <v>1</v>
      </c>
      <c r="I102" s="185"/>
      <c r="J102" s="186">
        <f>ROUND(I102*H102,2)</f>
        <v>0</v>
      </c>
      <c r="K102" s="182" t="s">
        <v>19</v>
      </c>
      <c r="L102" s="41"/>
      <c r="M102" s="187" t="s">
        <v>19</v>
      </c>
      <c r="N102" s="188" t="s">
        <v>42</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106</v>
      </c>
      <c r="AT102" s="191" t="s">
        <v>172</v>
      </c>
      <c r="AU102" s="191" t="s">
        <v>14</v>
      </c>
      <c r="AY102" s="19" t="s">
        <v>169</v>
      </c>
      <c r="BE102" s="192">
        <f>IF(N102="základní",J102,0)</f>
        <v>0</v>
      </c>
      <c r="BF102" s="192">
        <f>IF(N102="snížená",J102,0)</f>
        <v>0</v>
      </c>
      <c r="BG102" s="192">
        <f>IF(N102="zákl. přenesená",J102,0)</f>
        <v>0</v>
      </c>
      <c r="BH102" s="192">
        <f>IF(N102="sníž. přenesená",J102,0)</f>
        <v>0</v>
      </c>
      <c r="BI102" s="192">
        <f>IF(N102="nulová",J102,0)</f>
        <v>0</v>
      </c>
      <c r="BJ102" s="19" t="s">
        <v>14</v>
      </c>
      <c r="BK102" s="192">
        <f>ROUND(I102*H102,2)</f>
        <v>0</v>
      </c>
      <c r="BL102" s="19" t="s">
        <v>106</v>
      </c>
      <c r="BM102" s="191" t="s">
        <v>680</v>
      </c>
    </row>
    <row r="103" spans="1:65" s="2" customFormat="1" ht="21.75" customHeight="1">
      <c r="A103" s="36"/>
      <c r="B103" s="37"/>
      <c r="C103" s="180" t="s">
        <v>170</v>
      </c>
      <c r="D103" s="180" t="s">
        <v>172</v>
      </c>
      <c r="E103" s="181" t="s">
        <v>2520</v>
      </c>
      <c r="F103" s="182" t="s">
        <v>2521</v>
      </c>
      <c r="G103" s="183" t="s">
        <v>2161</v>
      </c>
      <c r="H103" s="184">
        <v>1</v>
      </c>
      <c r="I103" s="185"/>
      <c r="J103" s="186">
        <f>ROUND(I103*H103,2)</f>
        <v>0</v>
      </c>
      <c r="K103" s="182" t="s">
        <v>19</v>
      </c>
      <c r="L103" s="41"/>
      <c r="M103" s="187" t="s">
        <v>19</v>
      </c>
      <c r="N103" s="188" t="s">
        <v>42</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106</v>
      </c>
      <c r="AT103" s="191" t="s">
        <v>172</v>
      </c>
      <c r="AU103" s="191" t="s">
        <v>14</v>
      </c>
      <c r="AY103" s="19" t="s">
        <v>169</v>
      </c>
      <c r="BE103" s="192">
        <f>IF(N103="základní",J103,0)</f>
        <v>0</v>
      </c>
      <c r="BF103" s="192">
        <f>IF(N103="snížená",J103,0)</f>
        <v>0</v>
      </c>
      <c r="BG103" s="192">
        <f>IF(N103="zákl. přenesená",J103,0)</f>
        <v>0</v>
      </c>
      <c r="BH103" s="192">
        <f>IF(N103="sníž. přenesená",J103,0)</f>
        <v>0</v>
      </c>
      <c r="BI103" s="192">
        <f>IF(N103="nulová",J103,0)</f>
        <v>0</v>
      </c>
      <c r="BJ103" s="19" t="s">
        <v>14</v>
      </c>
      <c r="BK103" s="192">
        <f>ROUND(I103*H103,2)</f>
        <v>0</v>
      </c>
      <c r="BL103" s="19" t="s">
        <v>106</v>
      </c>
      <c r="BM103" s="191" t="s">
        <v>725</v>
      </c>
    </row>
    <row r="104" spans="2:63" s="12" customFormat="1" ht="25.9" customHeight="1">
      <c r="B104" s="164"/>
      <c r="C104" s="165"/>
      <c r="D104" s="166" t="s">
        <v>70</v>
      </c>
      <c r="E104" s="167" t="s">
        <v>1728</v>
      </c>
      <c r="F104" s="167" t="s">
        <v>2163</v>
      </c>
      <c r="G104" s="165"/>
      <c r="H104" s="165"/>
      <c r="I104" s="168"/>
      <c r="J104" s="169">
        <f>BK104</f>
        <v>0</v>
      </c>
      <c r="K104" s="165"/>
      <c r="L104" s="170"/>
      <c r="M104" s="171"/>
      <c r="N104" s="172"/>
      <c r="O104" s="172"/>
      <c r="P104" s="173">
        <f>SUM(P105:P110)</f>
        <v>0</v>
      </c>
      <c r="Q104" s="172"/>
      <c r="R104" s="173">
        <f>SUM(R105:R110)</f>
        <v>0</v>
      </c>
      <c r="S104" s="172"/>
      <c r="T104" s="174">
        <f>SUM(T105:T110)</f>
        <v>0</v>
      </c>
      <c r="AR104" s="175" t="s">
        <v>14</v>
      </c>
      <c r="AT104" s="176" t="s">
        <v>70</v>
      </c>
      <c r="AU104" s="176" t="s">
        <v>71</v>
      </c>
      <c r="AY104" s="175" t="s">
        <v>169</v>
      </c>
      <c r="BK104" s="177">
        <f>SUM(BK105:BK110)</f>
        <v>0</v>
      </c>
    </row>
    <row r="105" spans="1:65" s="2" customFormat="1" ht="16.5" customHeight="1">
      <c r="A105" s="36"/>
      <c r="B105" s="37"/>
      <c r="C105" s="180" t="s">
        <v>236</v>
      </c>
      <c r="D105" s="180" t="s">
        <v>172</v>
      </c>
      <c r="E105" s="181" t="s">
        <v>2522</v>
      </c>
      <c r="F105" s="182" t="s">
        <v>2523</v>
      </c>
      <c r="G105" s="183" t="s">
        <v>339</v>
      </c>
      <c r="H105" s="184">
        <v>220</v>
      </c>
      <c r="I105" s="185"/>
      <c r="J105" s="186">
        <f aca="true" t="shared" si="0" ref="J105:J110">ROUND(I105*H105,2)</f>
        <v>0</v>
      </c>
      <c r="K105" s="182" t="s">
        <v>19</v>
      </c>
      <c r="L105" s="41"/>
      <c r="M105" s="187" t="s">
        <v>19</v>
      </c>
      <c r="N105" s="188" t="s">
        <v>42</v>
      </c>
      <c r="O105" s="66"/>
      <c r="P105" s="189">
        <f aca="true" t="shared" si="1" ref="P105:P110">O105*H105</f>
        <v>0</v>
      </c>
      <c r="Q105" s="189">
        <v>0</v>
      </c>
      <c r="R105" s="189">
        <f aca="true" t="shared" si="2" ref="R105:R110">Q105*H105</f>
        <v>0</v>
      </c>
      <c r="S105" s="189">
        <v>0</v>
      </c>
      <c r="T105" s="190">
        <f aca="true" t="shared" si="3" ref="T105:T110">S105*H105</f>
        <v>0</v>
      </c>
      <c r="U105" s="36"/>
      <c r="V105" s="36"/>
      <c r="W105" s="36"/>
      <c r="X105" s="36"/>
      <c r="Y105" s="36"/>
      <c r="Z105" s="36"/>
      <c r="AA105" s="36"/>
      <c r="AB105" s="36"/>
      <c r="AC105" s="36"/>
      <c r="AD105" s="36"/>
      <c r="AE105" s="36"/>
      <c r="AR105" s="191" t="s">
        <v>106</v>
      </c>
      <c r="AT105" s="191" t="s">
        <v>172</v>
      </c>
      <c r="AU105" s="191" t="s">
        <v>14</v>
      </c>
      <c r="AY105" s="19" t="s">
        <v>169</v>
      </c>
      <c r="BE105" s="192">
        <f aca="true" t="shared" si="4" ref="BE105:BE110">IF(N105="základní",J105,0)</f>
        <v>0</v>
      </c>
      <c r="BF105" s="192">
        <f aca="true" t="shared" si="5" ref="BF105:BF110">IF(N105="snížená",J105,0)</f>
        <v>0</v>
      </c>
      <c r="BG105" s="192">
        <f aca="true" t="shared" si="6" ref="BG105:BG110">IF(N105="zákl. přenesená",J105,0)</f>
        <v>0</v>
      </c>
      <c r="BH105" s="192">
        <f aca="true" t="shared" si="7" ref="BH105:BH110">IF(N105="sníž. přenesená",J105,0)</f>
        <v>0</v>
      </c>
      <c r="BI105" s="192">
        <f aca="true" t="shared" si="8" ref="BI105:BI110">IF(N105="nulová",J105,0)</f>
        <v>0</v>
      </c>
      <c r="BJ105" s="19" t="s">
        <v>14</v>
      </c>
      <c r="BK105" s="192">
        <f aca="true" t="shared" si="9" ref="BK105:BK110">ROUND(I105*H105,2)</f>
        <v>0</v>
      </c>
      <c r="BL105" s="19" t="s">
        <v>106</v>
      </c>
      <c r="BM105" s="191" t="s">
        <v>784</v>
      </c>
    </row>
    <row r="106" spans="1:65" s="2" customFormat="1" ht="16.5" customHeight="1">
      <c r="A106" s="36"/>
      <c r="B106" s="37"/>
      <c r="C106" s="180" t="s">
        <v>286</v>
      </c>
      <c r="D106" s="180" t="s">
        <v>172</v>
      </c>
      <c r="E106" s="181" t="s">
        <v>2524</v>
      </c>
      <c r="F106" s="182" t="s">
        <v>2525</v>
      </c>
      <c r="G106" s="183" t="s">
        <v>339</v>
      </c>
      <c r="H106" s="184">
        <v>360</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106</v>
      </c>
      <c r="AT106" s="191" t="s">
        <v>172</v>
      </c>
      <c r="AU106" s="191" t="s">
        <v>14</v>
      </c>
      <c r="AY106" s="19" t="s">
        <v>169</v>
      </c>
      <c r="BE106" s="192">
        <f t="shared" si="4"/>
        <v>0</v>
      </c>
      <c r="BF106" s="192">
        <f t="shared" si="5"/>
        <v>0</v>
      </c>
      <c r="BG106" s="192">
        <f t="shared" si="6"/>
        <v>0</v>
      </c>
      <c r="BH106" s="192">
        <f t="shared" si="7"/>
        <v>0</v>
      </c>
      <c r="BI106" s="192">
        <f t="shared" si="8"/>
        <v>0</v>
      </c>
      <c r="BJ106" s="19" t="s">
        <v>14</v>
      </c>
      <c r="BK106" s="192">
        <f t="shared" si="9"/>
        <v>0</v>
      </c>
      <c r="BL106" s="19" t="s">
        <v>106</v>
      </c>
      <c r="BM106" s="191" t="s">
        <v>798</v>
      </c>
    </row>
    <row r="107" spans="1:65" s="2" customFormat="1" ht="16.5" customHeight="1">
      <c r="A107" s="36"/>
      <c r="B107" s="37"/>
      <c r="C107" s="180" t="s">
        <v>8</v>
      </c>
      <c r="D107" s="180" t="s">
        <v>172</v>
      </c>
      <c r="E107" s="181" t="s">
        <v>2526</v>
      </c>
      <c r="F107" s="182" t="s">
        <v>2527</v>
      </c>
      <c r="G107" s="183" t="s">
        <v>1734</v>
      </c>
      <c r="H107" s="184">
        <v>15</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14</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810</v>
      </c>
    </row>
    <row r="108" spans="1:65" s="2" customFormat="1" ht="16.5" customHeight="1">
      <c r="A108" s="36"/>
      <c r="B108" s="37"/>
      <c r="C108" s="180" t="s">
        <v>296</v>
      </c>
      <c r="D108" s="180" t="s">
        <v>172</v>
      </c>
      <c r="E108" s="181" t="s">
        <v>2528</v>
      </c>
      <c r="F108" s="182" t="s">
        <v>2529</v>
      </c>
      <c r="G108" s="183" t="s">
        <v>1734</v>
      </c>
      <c r="H108" s="184">
        <v>6</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14</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821</v>
      </c>
    </row>
    <row r="109" spans="1:65" s="2" customFormat="1" ht="16.5" customHeight="1">
      <c r="A109" s="36"/>
      <c r="B109" s="37"/>
      <c r="C109" s="180" t="s">
        <v>302</v>
      </c>
      <c r="D109" s="180" t="s">
        <v>172</v>
      </c>
      <c r="E109" s="181" t="s">
        <v>2530</v>
      </c>
      <c r="F109" s="182" t="s">
        <v>2531</v>
      </c>
      <c r="G109" s="183" t="s">
        <v>339</v>
      </c>
      <c r="H109" s="184">
        <v>60</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14</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831</v>
      </c>
    </row>
    <row r="110" spans="1:65" s="2" customFormat="1" ht="16.5" customHeight="1">
      <c r="A110" s="36"/>
      <c r="B110" s="37"/>
      <c r="C110" s="180" t="s">
        <v>307</v>
      </c>
      <c r="D110" s="180" t="s">
        <v>172</v>
      </c>
      <c r="E110" s="181" t="s">
        <v>2532</v>
      </c>
      <c r="F110" s="182" t="s">
        <v>2250</v>
      </c>
      <c r="G110" s="183" t="s">
        <v>2161</v>
      </c>
      <c r="H110" s="184">
        <v>1</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14</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843</v>
      </c>
    </row>
    <row r="111" spans="2:63" s="12" customFormat="1" ht="25.9" customHeight="1">
      <c r="B111" s="164"/>
      <c r="C111" s="165"/>
      <c r="D111" s="166" t="s">
        <v>70</v>
      </c>
      <c r="E111" s="167" t="s">
        <v>1783</v>
      </c>
      <c r="F111" s="167" t="s">
        <v>2533</v>
      </c>
      <c r="G111" s="165"/>
      <c r="H111" s="165"/>
      <c r="I111" s="168"/>
      <c r="J111" s="169">
        <f>BK111</f>
        <v>0</v>
      </c>
      <c r="K111" s="165"/>
      <c r="L111" s="170"/>
      <c r="M111" s="171"/>
      <c r="N111" s="172"/>
      <c r="O111" s="172"/>
      <c r="P111" s="173">
        <f>SUM(P112:P119)</f>
        <v>0</v>
      </c>
      <c r="Q111" s="172"/>
      <c r="R111" s="173">
        <f>SUM(R112:R119)</f>
        <v>0</v>
      </c>
      <c r="S111" s="172"/>
      <c r="T111" s="174">
        <f>SUM(T112:T119)</f>
        <v>0</v>
      </c>
      <c r="AR111" s="175" t="s">
        <v>14</v>
      </c>
      <c r="AT111" s="176" t="s">
        <v>70</v>
      </c>
      <c r="AU111" s="176" t="s">
        <v>71</v>
      </c>
      <c r="AY111" s="175" t="s">
        <v>169</v>
      </c>
      <c r="BK111" s="177">
        <f>SUM(BK112:BK119)</f>
        <v>0</v>
      </c>
    </row>
    <row r="112" spans="1:65" s="2" customFormat="1" ht="16.5" customHeight="1">
      <c r="A112" s="36"/>
      <c r="B112" s="37"/>
      <c r="C112" s="180" t="s">
        <v>312</v>
      </c>
      <c r="D112" s="180" t="s">
        <v>172</v>
      </c>
      <c r="E112" s="181" t="s">
        <v>2192</v>
      </c>
      <c r="F112" s="182" t="s">
        <v>2193</v>
      </c>
      <c r="G112" s="183" t="s">
        <v>339</v>
      </c>
      <c r="H112" s="184">
        <v>420</v>
      </c>
      <c r="I112" s="185"/>
      <c r="J112" s="186">
        <f aca="true" t="shared" si="10" ref="J112:J119">ROUND(I112*H112,2)</f>
        <v>0</v>
      </c>
      <c r="K112" s="182" t="s">
        <v>19</v>
      </c>
      <c r="L112" s="41"/>
      <c r="M112" s="187" t="s">
        <v>19</v>
      </c>
      <c r="N112" s="188" t="s">
        <v>42</v>
      </c>
      <c r="O112" s="66"/>
      <c r="P112" s="189">
        <f aca="true" t="shared" si="11" ref="P112:P119">O112*H112</f>
        <v>0</v>
      </c>
      <c r="Q112" s="189">
        <v>0</v>
      </c>
      <c r="R112" s="189">
        <f aca="true" t="shared" si="12" ref="R112:R119">Q112*H112</f>
        <v>0</v>
      </c>
      <c r="S112" s="189">
        <v>0</v>
      </c>
      <c r="T112" s="190">
        <f aca="true" t="shared" si="13" ref="T112:T119">S112*H112</f>
        <v>0</v>
      </c>
      <c r="U112" s="36"/>
      <c r="V112" s="36"/>
      <c r="W112" s="36"/>
      <c r="X112" s="36"/>
      <c r="Y112" s="36"/>
      <c r="Z112" s="36"/>
      <c r="AA112" s="36"/>
      <c r="AB112" s="36"/>
      <c r="AC112" s="36"/>
      <c r="AD112" s="36"/>
      <c r="AE112" s="36"/>
      <c r="AR112" s="191" t="s">
        <v>106</v>
      </c>
      <c r="AT112" s="191" t="s">
        <v>172</v>
      </c>
      <c r="AU112" s="191" t="s">
        <v>14</v>
      </c>
      <c r="AY112" s="19" t="s">
        <v>169</v>
      </c>
      <c r="BE112" s="192">
        <f aca="true" t="shared" si="14" ref="BE112:BE119">IF(N112="základní",J112,0)</f>
        <v>0</v>
      </c>
      <c r="BF112" s="192">
        <f aca="true" t="shared" si="15" ref="BF112:BF119">IF(N112="snížená",J112,0)</f>
        <v>0</v>
      </c>
      <c r="BG112" s="192">
        <f aca="true" t="shared" si="16" ref="BG112:BG119">IF(N112="zákl. přenesená",J112,0)</f>
        <v>0</v>
      </c>
      <c r="BH112" s="192">
        <f aca="true" t="shared" si="17" ref="BH112:BH119">IF(N112="sníž. přenesená",J112,0)</f>
        <v>0</v>
      </c>
      <c r="BI112" s="192">
        <f aca="true" t="shared" si="18" ref="BI112:BI119">IF(N112="nulová",J112,0)</f>
        <v>0</v>
      </c>
      <c r="BJ112" s="19" t="s">
        <v>14</v>
      </c>
      <c r="BK112" s="192">
        <f aca="true" t="shared" si="19" ref="BK112:BK119">ROUND(I112*H112,2)</f>
        <v>0</v>
      </c>
      <c r="BL112" s="19" t="s">
        <v>106</v>
      </c>
      <c r="BM112" s="191" t="s">
        <v>866</v>
      </c>
    </row>
    <row r="113" spans="1:65" s="2" customFormat="1" ht="16.5" customHeight="1">
      <c r="A113" s="36"/>
      <c r="B113" s="37"/>
      <c r="C113" s="180" t="s">
        <v>321</v>
      </c>
      <c r="D113" s="180" t="s">
        <v>172</v>
      </c>
      <c r="E113" s="181" t="s">
        <v>2534</v>
      </c>
      <c r="F113" s="182" t="s">
        <v>2535</v>
      </c>
      <c r="G113" s="183" t="s">
        <v>339</v>
      </c>
      <c r="H113" s="184">
        <v>220</v>
      </c>
      <c r="I113" s="185"/>
      <c r="J113" s="186">
        <f t="shared" si="10"/>
        <v>0</v>
      </c>
      <c r="K113" s="182" t="s">
        <v>19</v>
      </c>
      <c r="L113" s="41"/>
      <c r="M113" s="187" t="s">
        <v>19</v>
      </c>
      <c r="N113" s="188" t="s">
        <v>42</v>
      </c>
      <c r="O113" s="66"/>
      <c r="P113" s="189">
        <f t="shared" si="11"/>
        <v>0</v>
      </c>
      <c r="Q113" s="189">
        <v>0</v>
      </c>
      <c r="R113" s="189">
        <f t="shared" si="12"/>
        <v>0</v>
      </c>
      <c r="S113" s="189">
        <v>0</v>
      </c>
      <c r="T113" s="190">
        <f t="shared" si="13"/>
        <v>0</v>
      </c>
      <c r="U113" s="36"/>
      <c r="V113" s="36"/>
      <c r="W113" s="36"/>
      <c r="X113" s="36"/>
      <c r="Y113" s="36"/>
      <c r="Z113" s="36"/>
      <c r="AA113" s="36"/>
      <c r="AB113" s="36"/>
      <c r="AC113" s="36"/>
      <c r="AD113" s="36"/>
      <c r="AE113" s="36"/>
      <c r="AR113" s="191" t="s">
        <v>106</v>
      </c>
      <c r="AT113" s="191" t="s">
        <v>172</v>
      </c>
      <c r="AU113" s="191" t="s">
        <v>14</v>
      </c>
      <c r="AY113" s="19" t="s">
        <v>169</v>
      </c>
      <c r="BE113" s="192">
        <f t="shared" si="14"/>
        <v>0</v>
      </c>
      <c r="BF113" s="192">
        <f t="shared" si="15"/>
        <v>0</v>
      </c>
      <c r="BG113" s="192">
        <f t="shared" si="16"/>
        <v>0</v>
      </c>
      <c r="BH113" s="192">
        <f t="shared" si="17"/>
        <v>0</v>
      </c>
      <c r="BI113" s="192">
        <f t="shared" si="18"/>
        <v>0</v>
      </c>
      <c r="BJ113" s="19" t="s">
        <v>14</v>
      </c>
      <c r="BK113" s="192">
        <f t="shared" si="19"/>
        <v>0</v>
      </c>
      <c r="BL113" s="19" t="s">
        <v>106</v>
      </c>
      <c r="BM113" s="191" t="s">
        <v>949</v>
      </c>
    </row>
    <row r="114" spans="1:65" s="2" customFormat="1" ht="24.2" customHeight="1">
      <c r="A114" s="36"/>
      <c r="B114" s="37"/>
      <c r="C114" s="180" t="s">
        <v>329</v>
      </c>
      <c r="D114" s="180" t="s">
        <v>172</v>
      </c>
      <c r="E114" s="181" t="s">
        <v>2536</v>
      </c>
      <c r="F114" s="182" t="s">
        <v>2537</v>
      </c>
      <c r="G114" s="183" t="s">
        <v>339</v>
      </c>
      <c r="H114" s="184">
        <v>360</v>
      </c>
      <c r="I114" s="185"/>
      <c r="J114" s="186">
        <f t="shared" si="10"/>
        <v>0</v>
      </c>
      <c r="K114" s="182" t="s">
        <v>19</v>
      </c>
      <c r="L114" s="41"/>
      <c r="M114" s="187" t="s">
        <v>19</v>
      </c>
      <c r="N114" s="188" t="s">
        <v>42</v>
      </c>
      <c r="O114" s="66"/>
      <c r="P114" s="189">
        <f t="shared" si="11"/>
        <v>0</v>
      </c>
      <c r="Q114" s="189">
        <v>0</v>
      </c>
      <c r="R114" s="189">
        <f t="shared" si="12"/>
        <v>0</v>
      </c>
      <c r="S114" s="189">
        <v>0</v>
      </c>
      <c r="T114" s="190">
        <f t="shared" si="13"/>
        <v>0</v>
      </c>
      <c r="U114" s="36"/>
      <c r="V114" s="36"/>
      <c r="W114" s="36"/>
      <c r="X114" s="36"/>
      <c r="Y114" s="36"/>
      <c r="Z114" s="36"/>
      <c r="AA114" s="36"/>
      <c r="AB114" s="36"/>
      <c r="AC114" s="36"/>
      <c r="AD114" s="36"/>
      <c r="AE114" s="36"/>
      <c r="AR114" s="191" t="s">
        <v>106</v>
      </c>
      <c r="AT114" s="191" t="s">
        <v>172</v>
      </c>
      <c r="AU114" s="191" t="s">
        <v>14</v>
      </c>
      <c r="AY114" s="19" t="s">
        <v>169</v>
      </c>
      <c r="BE114" s="192">
        <f t="shared" si="14"/>
        <v>0</v>
      </c>
      <c r="BF114" s="192">
        <f t="shared" si="15"/>
        <v>0</v>
      </c>
      <c r="BG114" s="192">
        <f t="shared" si="16"/>
        <v>0</v>
      </c>
      <c r="BH114" s="192">
        <f t="shared" si="17"/>
        <v>0</v>
      </c>
      <c r="BI114" s="192">
        <f t="shared" si="18"/>
        <v>0</v>
      </c>
      <c r="BJ114" s="19" t="s">
        <v>14</v>
      </c>
      <c r="BK114" s="192">
        <f t="shared" si="19"/>
        <v>0</v>
      </c>
      <c r="BL114" s="19" t="s">
        <v>106</v>
      </c>
      <c r="BM114" s="191" t="s">
        <v>959</v>
      </c>
    </row>
    <row r="115" spans="1:65" s="2" customFormat="1" ht="16.5" customHeight="1">
      <c r="A115" s="36"/>
      <c r="B115" s="37"/>
      <c r="C115" s="180" t="s">
        <v>353</v>
      </c>
      <c r="D115" s="180" t="s">
        <v>172</v>
      </c>
      <c r="E115" s="181" t="s">
        <v>2538</v>
      </c>
      <c r="F115" s="182" t="s">
        <v>2539</v>
      </c>
      <c r="G115" s="183" t="s">
        <v>1734</v>
      </c>
      <c r="H115" s="184">
        <v>15</v>
      </c>
      <c r="I115" s="185"/>
      <c r="J115" s="186">
        <f t="shared" si="10"/>
        <v>0</v>
      </c>
      <c r="K115" s="182" t="s">
        <v>19</v>
      </c>
      <c r="L115" s="41"/>
      <c r="M115" s="187" t="s">
        <v>19</v>
      </c>
      <c r="N115" s="188" t="s">
        <v>42</v>
      </c>
      <c r="O115" s="66"/>
      <c r="P115" s="189">
        <f t="shared" si="11"/>
        <v>0</v>
      </c>
      <c r="Q115" s="189">
        <v>0</v>
      </c>
      <c r="R115" s="189">
        <f t="shared" si="12"/>
        <v>0</v>
      </c>
      <c r="S115" s="189">
        <v>0</v>
      </c>
      <c r="T115" s="190">
        <f t="shared" si="13"/>
        <v>0</v>
      </c>
      <c r="U115" s="36"/>
      <c r="V115" s="36"/>
      <c r="W115" s="36"/>
      <c r="X115" s="36"/>
      <c r="Y115" s="36"/>
      <c r="Z115" s="36"/>
      <c r="AA115" s="36"/>
      <c r="AB115" s="36"/>
      <c r="AC115" s="36"/>
      <c r="AD115" s="36"/>
      <c r="AE115" s="36"/>
      <c r="AR115" s="191" t="s">
        <v>106</v>
      </c>
      <c r="AT115" s="191" t="s">
        <v>172</v>
      </c>
      <c r="AU115" s="191" t="s">
        <v>14</v>
      </c>
      <c r="AY115" s="19" t="s">
        <v>169</v>
      </c>
      <c r="BE115" s="192">
        <f t="shared" si="14"/>
        <v>0</v>
      </c>
      <c r="BF115" s="192">
        <f t="shared" si="15"/>
        <v>0</v>
      </c>
      <c r="BG115" s="192">
        <f t="shared" si="16"/>
        <v>0</v>
      </c>
      <c r="BH115" s="192">
        <f t="shared" si="17"/>
        <v>0</v>
      </c>
      <c r="BI115" s="192">
        <f t="shared" si="18"/>
        <v>0</v>
      </c>
      <c r="BJ115" s="19" t="s">
        <v>14</v>
      </c>
      <c r="BK115" s="192">
        <f t="shared" si="19"/>
        <v>0</v>
      </c>
      <c r="BL115" s="19" t="s">
        <v>106</v>
      </c>
      <c r="BM115" s="191" t="s">
        <v>976</v>
      </c>
    </row>
    <row r="116" spans="1:65" s="2" customFormat="1" ht="24.2" customHeight="1">
      <c r="A116" s="36"/>
      <c r="B116" s="37"/>
      <c r="C116" s="180" t="s">
        <v>360</v>
      </c>
      <c r="D116" s="180" t="s">
        <v>172</v>
      </c>
      <c r="E116" s="181" t="s">
        <v>2540</v>
      </c>
      <c r="F116" s="182" t="s">
        <v>2541</v>
      </c>
      <c r="G116" s="183" t="s">
        <v>1734</v>
      </c>
      <c r="H116" s="184">
        <v>6</v>
      </c>
      <c r="I116" s="185"/>
      <c r="J116" s="186">
        <f t="shared" si="10"/>
        <v>0</v>
      </c>
      <c r="K116" s="182" t="s">
        <v>19</v>
      </c>
      <c r="L116" s="41"/>
      <c r="M116" s="187" t="s">
        <v>19</v>
      </c>
      <c r="N116" s="188" t="s">
        <v>42</v>
      </c>
      <c r="O116" s="66"/>
      <c r="P116" s="189">
        <f t="shared" si="11"/>
        <v>0</v>
      </c>
      <c r="Q116" s="189">
        <v>0</v>
      </c>
      <c r="R116" s="189">
        <f t="shared" si="12"/>
        <v>0</v>
      </c>
      <c r="S116" s="189">
        <v>0</v>
      </c>
      <c r="T116" s="190">
        <f t="shared" si="13"/>
        <v>0</v>
      </c>
      <c r="U116" s="36"/>
      <c r="V116" s="36"/>
      <c r="W116" s="36"/>
      <c r="X116" s="36"/>
      <c r="Y116" s="36"/>
      <c r="Z116" s="36"/>
      <c r="AA116" s="36"/>
      <c r="AB116" s="36"/>
      <c r="AC116" s="36"/>
      <c r="AD116" s="36"/>
      <c r="AE116" s="36"/>
      <c r="AR116" s="191" t="s">
        <v>106</v>
      </c>
      <c r="AT116" s="191" t="s">
        <v>172</v>
      </c>
      <c r="AU116" s="191" t="s">
        <v>14</v>
      </c>
      <c r="AY116" s="19" t="s">
        <v>169</v>
      </c>
      <c r="BE116" s="192">
        <f t="shared" si="14"/>
        <v>0</v>
      </c>
      <c r="BF116" s="192">
        <f t="shared" si="15"/>
        <v>0</v>
      </c>
      <c r="BG116" s="192">
        <f t="shared" si="16"/>
        <v>0</v>
      </c>
      <c r="BH116" s="192">
        <f t="shared" si="17"/>
        <v>0</v>
      </c>
      <c r="BI116" s="192">
        <f t="shared" si="18"/>
        <v>0</v>
      </c>
      <c r="BJ116" s="19" t="s">
        <v>14</v>
      </c>
      <c r="BK116" s="192">
        <f t="shared" si="19"/>
        <v>0</v>
      </c>
      <c r="BL116" s="19" t="s">
        <v>106</v>
      </c>
      <c r="BM116" s="191" t="s">
        <v>989</v>
      </c>
    </row>
    <row r="117" spans="1:65" s="2" customFormat="1" ht="16.5" customHeight="1">
      <c r="A117" s="36"/>
      <c r="B117" s="37"/>
      <c r="C117" s="180" t="s">
        <v>7</v>
      </c>
      <c r="D117" s="180" t="s">
        <v>172</v>
      </c>
      <c r="E117" s="181" t="s">
        <v>2542</v>
      </c>
      <c r="F117" s="182" t="s">
        <v>2430</v>
      </c>
      <c r="G117" s="183" t="s">
        <v>339</v>
      </c>
      <c r="H117" s="184">
        <v>20</v>
      </c>
      <c r="I117" s="185"/>
      <c r="J117" s="186">
        <f t="shared" si="10"/>
        <v>0</v>
      </c>
      <c r="K117" s="182" t="s">
        <v>19</v>
      </c>
      <c r="L117" s="41"/>
      <c r="M117" s="187" t="s">
        <v>19</v>
      </c>
      <c r="N117" s="188" t="s">
        <v>42</v>
      </c>
      <c r="O117" s="66"/>
      <c r="P117" s="189">
        <f t="shared" si="11"/>
        <v>0</v>
      </c>
      <c r="Q117" s="189">
        <v>0</v>
      </c>
      <c r="R117" s="189">
        <f t="shared" si="12"/>
        <v>0</v>
      </c>
      <c r="S117" s="189">
        <v>0</v>
      </c>
      <c r="T117" s="190">
        <f t="shared" si="13"/>
        <v>0</v>
      </c>
      <c r="U117" s="36"/>
      <c r="V117" s="36"/>
      <c r="W117" s="36"/>
      <c r="X117" s="36"/>
      <c r="Y117" s="36"/>
      <c r="Z117" s="36"/>
      <c r="AA117" s="36"/>
      <c r="AB117" s="36"/>
      <c r="AC117" s="36"/>
      <c r="AD117" s="36"/>
      <c r="AE117" s="36"/>
      <c r="AR117" s="191" t="s">
        <v>106</v>
      </c>
      <c r="AT117" s="191" t="s">
        <v>172</v>
      </c>
      <c r="AU117" s="191" t="s">
        <v>14</v>
      </c>
      <c r="AY117" s="19" t="s">
        <v>169</v>
      </c>
      <c r="BE117" s="192">
        <f t="shared" si="14"/>
        <v>0</v>
      </c>
      <c r="BF117" s="192">
        <f t="shared" si="15"/>
        <v>0</v>
      </c>
      <c r="BG117" s="192">
        <f t="shared" si="16"/>
        <v>0</v>
      </c>
      <c r="BH117" s="192">
        <f t="shared" si="17"/>
        <v>0</v>
      </c>
      <c r="BI117" s="192">
        <f t="shared" si="18"/>
        <v>0</v>
      </c>
      <c r="BJ117" s="19" t="s">
        <v>14</v>
      </c>
      <c r="BK117" s="192">
        <f t="shared" si="19"/>
        <v>0</v>
      </c>
      <c r="BL117" s="19" t="s">
        <v>106</v>
      </c>
      <c r="BM117" s="191" t="s">
        <v>1027</v>
      </c>
    </row>
    <row r="118" spans="1:65" s="2" customFormat="1" ht="16.5" customHeight="1">
      <c r="A118" s="36"/>
      <c r="B118" s="37"/>
      <c r="C118" s="180" t="s">
        <v>191</v>
      </c>
      <c r="D118" s="180" t="s">
        <v>172</v>
      </c>
      <c r="E118" s="181" t="s">
        <v>2543</v>
      </c>
      <c r="F118" s="182" t="s">
        <v>2442</v>
      </c>
      <c r="G118" s="183" t="s">
        <v>1734</v>
      </c>
      <c r="H118" s="184">
        <v>10</v>
      </c>
      <c r="I118" s="185"/>
      <c r="J118" s="186">
        <f t="shared" si="10"/>
        <v>0</v>
      </c>
      <c r="K118" s="182" t="s">
        <v>19</v>
      </c>
      <c r="L118" s="41"/>
      <c r="M118" s="187" t="s">
        <v>19</v>
      </c>
      <c r="N118" s="188" t="s">
        <v>42</v>
      </c>
      <c r="O118" s="66"/>
      <c r="P118" s="189">
        <f t="shared" si="11"/>
        <v>0</v>
      </c>
      <c r="Q118" s="189">
        <v>0</v>
      </c>
      <c r="R118" s="189">
        <f t="shared" si="12"/>
        <v>0</v>
      </c>
      <c r="S118" s="189">
        <v>0</v>
      </c>
      <c r="T118" s="190">
        <f t="shared" si="13"/>
        <v>0</v>
      </c>
      <c r="U118" s="36"/>
      <c r="V118" s="36"/>
      <c r="W118" s="36"/>
      <c r="X118" s="36"/>
      <c r="Y118" s="36"/>
      <c r="Z118" s="36"/>
      <c r="AA118" s="36"/>
      <c r="AB118" s="36"/>
      <c r="AC118" s="36"/>
      <c r="AD118" s="36"/>
      <c r="AE118" s="36"/>
      <c r="AR118" s="191" t="s">
        <v>106</v>
      </c>
      <c r="AT118" s="191" t="s">
        <v>172</v>
      </c>
      <c r="AU118" s="191" t="s">
        <v>14</v>
      </c>
      <c r="AY118" s="19" t="s">
        <v>169</v>
      </c>
      <c r="BE118" s="192">
        <f t="shared" si="14"/>
        <v>0</v>
      </c>
      <c r="BF118" s="192">
        <f t="shared" si="15"/>
        <v>0</v>
      </c>
      <c r="BG118" s="192">
        <f t="shared" si="16"/>
        <v>0</v>
      </c>
      <c r="BH118" s="192">
        <f t="shared" si="17"/>
        <v>0</v>
      </c>
      <c r="BI118" s="192">
        <f t="shared" si="18"/>
        <v>0</v>
      </c>
      <c r="BJ118" s="19" t="s">
        <v>14</v>
      </c>
      <c r="BK118" s="192">
        <f t="shared" si="19"/>
        <v>0</v>
      </c>
      <c r="BL118" s="19" t="s">
        <v>106</v>
      </c>
      <c r="BM118" s="191" t="s">
        <v>1037</v>
      </c>
    </row>
    <row r="119" spans="1:65" s="2" customFormat="1" ht="16.5" customHeight="1">
      <c r="A119" s="36"/>
      <c r="B119" s="37"/>
      <c r="C119" s="180" t="s">
        <v>523</v>
      </c>
      <c r="D119" s="180" t="s">
        <v>172</v>
      </c>
      <c r="E119" s="181" t="s">
        <v>2544</v>
      </c>
      <c r="F119" s="182" t="s">
        <v>2205</v>
      </c>
      <c r="G119" s="183" t="s">
        <v>2446</v>
      </c>
      <c r="H119" s="184">
        <v>1</v>
      </c>
      <c r="I119" s="185"/>
      <c r="J119" s="186">
        <f t="shared" si="10"/>
        <v>0</v>
      </c>
      <c r="K119" s="182" t="s">
        <v>19</v>
      </c>
      <c r="L119" s="41"/>
      <c r="M119" s="187" t="s">
        <v>19</v>
      </c>
      <c r="N119" s="188" t="s">
        <v>42</v>
      </c>
      <c r="O119" s="66"/>
      <c r="P119" s="189">
        <f t="shared" si="11"/>
        <v>0</v>
      </c>
      <c r="Q119" s="189">
        <v>0</v>
      </c>
      <c r="R119" s="189">
        <f t="shared" si="12"/>
        <v>0</v>
      </c>
      <c r="S119" s="189">
        <v>0</v>
      </c>
      <c r="T119" s="190">
        <f t="shared" si="13"/>
        <v>0</v>
      </c>
      <c r="U119" s="36"/>
      <c r="V119" s="36"/>
      <c r="W119" s="36"/>
      <c r="X119" s="36"/>
      <c r="Y119" s="36"/>
      <c r="Z119" s="36"/>
      <c r="AA119" s="36"/>
      <c r="AB119" s="36"/>
      <c r="AC119" s="36"/>
      <c r="AD119" s="36"/>
      <c r="AE119" s="36"/>
      <c r="AR119" s="191" t="s">
        <v>106</v>
      </c>
      <c r="AT119" s="191" t="s">
        <v>172</v>
      </c>
      <c r="AU119" s="191" t="s">
        <v>14</v>
      </c>
      <c r="AY119" s="19" t="s">
        <v>169</v>
      </c>
      <c r="BE119" s="192">
        <f t="shared" si="14"/>
        <v>0</v>
      </c>
      <c r="BF119" s="192">
        <f t="shared" si="15"/>
        <v>0</v>
      </c>
      <c r="BG119" s="192">
        <f t="shared" si="16"/>
        <v>0</v>
      </c>
      <c r="BH119" s="192">
        <f t="shared" si="17"/>
        <v>0</v>
      </c>
      <c r="BI119" s="192">
        <f t="shared" si="18"/>
        <v>0</v>
      </c>
      <c r="BJ119" s="19" t="s">
        <v>14</v>
      </c>
      <c r="BK119" s="192">
        <f t="shared" si="19"/>
        <v>0</v>
      </c>
      <c r="BL119" s="19" t="s">
        <v>106</v>
      </c>
      <c r="BM119" s="191" t="s">
        <v>1048</v>
      </c>
    </row>
    <row r="120" spans="2:63" s="12" customFormat="1" ht="25.9" customHeight="1">
      <c r="B120" s="164"/>
      <c r="C120" s="165"/>
      <c r="D120" s="166" t="s">
        <v>70</v>
      </c>
      <c r="E120" s="167" t="s">
        <v>2273</v>
      </c>
      <c r="F120" s="167" t="s">
        <v>2281</v>
      </c>
      <c r="G120" s="165"/>
      <c r="H120" s="165"/>
      <c r="I120" s="168"/>
      <c r="J120" s="169">
        <f>BK120</f>
        <v>0</v>
      </c>
      <c r="K120" s="165"/>
      <c r="L120" s="170"/>
      <c r="M120" s="171"/>
      <c r="N120" s="172"/>
      <c r="O120" s="172"/>
      <c r="P120" s="173">
        <f>SUM(P121:P123)</f>
        <v>0</v>
      </c>
      <c r="Q120" s="172"/>
      <c r="R120" s="173">
        <f>SUM(R121:R123)</f>
        <v>0</v>
      </c>
      <c r="S120" s="172"/>
      <c r="T120" s="174">
        <f>SUM(T121:T123)</f>
        <v>0</v>
      </c>
      <c r="AR120" s="175" t="s">
        <v>14</v>
      </c>
      <c r="AT120" s="176" t="s">
        <v>70</v>
      </c>
      <c r="AU120" s="176" t="s">
        <v>71</v>
      </c>
      <c r="AY120" s="175" t="s">
        <v>169</v>
      </c>
      <c r="BK120" s="177">
        <f>SUM(BK121:BK123)</f>
        <v>0</v>
      </c>
    </row>
    <row r="121" spans="1:65" s="2" customFormat="1" ht="16.5" customHeight="1">
      <c r="A121" s="36"/>
      <c r="B121" s="37"/>
      <c r="C121" s="180" t="s">
        <v>252</v>
      </c>
      <c r="D121" s="180" t="s">
        <v>172</v>
      </c>
      <c r="E121" s="181" t="s">
        <v>2545</v>
      </c>
      <c r="F121" s="182" t="s">
        <v>2546</v>
      </c>
      <c r="G121" s="183" t="s">
        <v>339</v>
      </c>
      <c r="H121" s="184">
        <v>1200</v>
      </c>
      <c r="I121" s="185"/>
      <c r="J121" s="186">
        <f>ROUND(I121*H121,2)</f>
        <v>0</v>
      </c>
      <c r="K121" s="182" t="s">
        <v>19</v>
      </c>
      <c r="L121" s="41"/>
      <c r="M121" s="187" t="s">
        <v>19</v>
      </c>
      <c r="N121" s="188" t="s">
        <v>42</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106</v>
      </c>
      <c r="AT121" s="191" t="s">
        <v>172</v>
      </c>
      <c r="AU121" s="191" t="s">
        <v>14</v>
      </c>
      <c r="AY121" s="19" t="s">
        <v>169</v>
      </c>
      <c r="BE121" s="192">
        <f>IF(N121="základní",J121,0)</f>
        <v>0</v>
      </c>
      <c r="BF121" s="192">
        <f>IF(N121="snížená",J121,0)</f>
        <v>0</v>
      </c>
      <c r="BG121" s="192">
        <f>IF(N121="zákl. přenesená",J121,0)</f>
        <v>0</v>
      </c>
      <c r="BH121" s="192">
        <f>IF(N121="sníž. přenesená",J121,0)</f>
        <v>0</v>
      </c>
      <c r="BI121" s="192">
        <f>IF(N121="nulová",J121,0)</f>
        <v>0</v>
      </c>
      <c r="BJ121" s="19" t="s">
        <v>14</v>
      </c>
      <c r="BK121" s="192">
        <f>ROUND(I121*H121,2)</f>
        <v>0</v>
      </c>
      <c r="BL121" s="19" t="s">
        <v>106</v>
      </c>
      <c r="BM121" s="191" t="s">
        <v>1092</v>
      </c>
    </row>
    <row r="122" spans="1:65" s="2" customFormat="1" ht="24.2" customHeight="1">
      <c r="A122" s="36"/>
      <c r="B122" s="37"/>
      <c r="C122" s="180" t="s">
        <v>344</v>
      </c>
      <c r="D122" s="180" t="s">
        <v>172</v>
      </c>
      <c r="E122" s="181" t="s">
        <v>2547</v>
      </c>
      <c r="F122" s="182" t="s">
        <v>2548</v>
      </c>
      <c r="G122" s="183" t="s">
        <v>339</v>
      </c>
      <c r="H122" s="184">
        <v>260</v>
      </c>
      <c r="I122" s="185"/>
      <c r="J122" s="186">
        <f>ROUND(I122*H122,2)</f>
        <v>0</v>
      </c>
      <c r="K122" s="182" t="s">
        <v>19</v>
      </c>
      <c r="L122" s="41"/>
      <c r="M122" s="187" t="s">
        <v>19</v>
      </c>
      <c r="N122" s="188" t="s">
        <v>42</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106</v>
      </c>
      <c r="AT122" s="191" t="s">
        <v>172</v>
      </c>
      <c r="AU122" s="191" t="s">
        <v>14</v>
      </c>
      <c r="AY122" s="19" t="s">
        <v>169</v>
      </c>
      <c r="BE122" s="192">
        <f>IF(N122="základní",J122,0)</f>
        <v>0</v>
      </c>
      <c r="BF122" s="192">
        <f>IF(N122="snížená",J122,0)</f>
        <v>0</v>
      </c>
      <c r="BG122" s="192">
        <f>IF(N122="zákl. přenesená",J122,0)</f>
        <v>0</v>
      </c>
      <c r="BH122" s="192">
        <f>IF(N122="sníž. přenesená",J122,0)</f>
        <v>0</v>
      </c>
      <c r="BI122" s="192">
        <f>IF(N122="nulová",J122,0)</f>
        <v>0</v>
      </c>
      <c r="BJ122" s="19" t="s">
        <v>14</v>
      </c>
      <c r="BK122" s="192">
        <f>ROUND(I122*H122,2)</f>
        <v>0</v>
      </c>
      <c r="BL122" s="19" t="s">
        <v>106</v>
      </c>
      <c r="BM122" s="191" t="s">
        <v>1100</v>
      </c>
    </row>
    <row r="123" spans="1:65" s="2" customFormat="1" ht="16.5" customHeight="1">
      <c r="A123" s="36"/>
      <c r="B123" s="37"/>
      <c r="C123" s="180" t="s">
        <v>336</v>
      </c>
      <c r="D123" s="180" t="s">
        <v>172</v>
      </c>
      <c r="E123" s="181" t="s">
        <v>2549</v>
      </c>
      <c r="F123" s="182" t="s">
        <v>2550</v>
      </c>
      <c r="G123" s="183" t="s">
        <v>339</v>
      </c>
      <c r="H123" s="184">
        <v>320</v>
      </c>
      <c r="I123" s="185"/>
      <c r="J123" s="186">
        <f>ROUND(I123*H123,2)</f>
        <v>0</v>
      </c>
      <c r="K123" s="182" t="s">
        <v>19</v>
      </c>
      <c r="L123" s="41"/>
      <c r="M123" s="187" t="s">
        <v>19</v>
      </c>
      <c r="N123" s="188" t="s">
        <v>42</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106</v>
      </c>
      <c r="AT123" s="191" t="s">
        <v>172</v>
      </c>
      <c r="AU123" s="191" t="s">
        <v>14</v>
      </c>
      <c r="AY123" s="19" t="s">
        <v>169</v>
      </c>
      <c r="BE123" s="192">
        <f>IF(N123="základní",J123,0)</f>
        <v>0</v>
      </c>
      <c r="BF123" s="192">
        <f>IF(N123="snížená",J123,0)</f>
        <v>0</v>
      </c>
      <c r="BG123" s="192">
        <f>IF(N123="zákl. přenesená",J123,0)</f>
        <v>0</v>
      </c>
      <c r="BH123" s="192">
        <f>IF(N123="sníž. přenesená",J123,0)</f>
        <v>0</v>
      </c>
      <c r="BI123" s="192">
        <f>IF(N123="nulová",J123,0)</f>
        <v>0</v>
      </c>
      <c r="BJ123" s="19" t="s">
        <v>14</v>
      </c>
      <c r="BK123" s="192">
        <f>ROUND(I123*H123,2)</f>
        <v>0</v>
      </c>
      <c r="BL123" s="19" t="s">
        <v>106</v>
      </c>
      <c r="BM123" s="191" t="s">
        <v>1108</v>
      </c>
    </row>
    <row r="124" spans="2:63" s="12" customFormat="1" ht="25.9" customHeight="1">
      <c r="B124" s="164"/>
      <c r="C124" s="165"/>
      <c r="D124" s="166" t="s">
        <v>70</v>
      </c>
      <c r="E124" s="167" t="s">
        <v>2280</v>
      </c>
      <c r="F124" s="167" t="s">
        <v>2289</v>
      </c>
      <c r="G124" s="165"/>
      <c r="H124" s="165"/>
      <c r="I124" s="168"/>
      <c r="J124" s="169">
        <f>BK124</f>
        <v>0</v>
      </c>
      <c r="K124" s="165"/>
      <c r="L124" s="170"/>
      <c r="M124" s="171"/>
      <c r="N124" s="172"/>
      <c r="O124" s="172"/>
      <c r="P124" s="173">
        <f>SUM(P125:P126)</f>
        <v>0</v>
      </c>
      <c r="Q124" s="172"/>
      <c r="R124" s="173">
        <f>SUM(R125:R126)</f>
        <v>0</v>
      </c>
      <c r="S124" s="172"/>
      <c r="T124" s="174">
        <f>SUM(T125:T126)</f>
        <v>0</v>
      </c>
      <c r="AR124" s="175" t="s">
        <v>14</v>
      </c>
      <c r="AT124" s="176" t="s">
        <v>70</v>
      </c>
      <c r="AU124" s="176" t="s">
        <v>71</v>
      </c>
      <c r="AY124" s="175" t="s">
        <v>169</v>
      </c>
      <c r="BK124" s="177">
        <f>SUM(BK125:BK126)</f>
        <v>0</v>
      </c>
    </row>
    <row r="125" spans="1:65" s="2" customFormat="1" ht="16.5" customHeight="1">
      <c r="A125" s="36"/>
      <c r="B125" s="37"/>
      <c r="C125" s="180" t="s">
        <v>368</v>
      </c>
      <c r="D125" s="180" t="s">
        <v>172</v>
      </c>
      <c r="E125" s="181" t="s">
        <v>2551</v>
      </c>
      <c r="F125" s="182" t="s">
        <v>2552</v>
      </c>
      <c r="G125" s="183" t="s">
        <v>339</v>
      </c>
      <c r="H125" s="184">
        <v>260</v>
      </c>
      <c r="I125" s="185"/>
      <c r="J125" s="186">
        <f>ROUND(I125*H125,2)</f>
        <v>0</v>
      </c>
      <c r="K125" s="182" t="s">
        <v>19</v>
      </c>
      <c r="L125" s="41"/>
      <c r="M125" s="187" t="s">
        <v>19</v>
      </c>
      <c r="N125" s="188" t="s">
        <v>42</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106</v>
      </c>
      <c r="AT125" s="191" t="s">
        <v>172</v>
      </c>
      <c r="AU125" s="191" t="s">
        <v>14</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106</v>
      </c>
      <c r="BM125" s="191" t="s">
        <v>1134</v>
      </c>
    </row>
    <row r="126" spans="1:65" s="2" customFormat="1" ht="16.5" customHeight="1">
      <c r="A126" s="36"/>
      <c r="B126" s="37"/>
      <c r="C126" s="180" t="s">
        <v>272</v>
      </c>
      <c r="D126" s="180" t="s">
        <v>172</v>
      </c>
      <c r="E126" s="181" t="s">
        <v>2553</v>
      </c>
      <c r="F126" s="182" t="s">
        <v>2554</v>
      </c>
      <c r="G126" s="183" t="s">
        <v>339</v>
      </c>
      <c r="H126" s="184">
        <v>1200</v>
      </c>
      <c r="I126" s="185"/>
      <c r="J126" s="186">
        <f>ROUND(I126*H126,2)</f>
        <v>0</v>
      </c>
      <c r="K126" s="182" t="s">
        <v>19</v>
      </c>
      <c r="L126" s="41"/>
      <c r="M126" s="187" t="s">
        <v>19</v>
      </c>
      <c r="N126" s="188" t="s">
        <v>42</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106</v>
      </c>
      <c r="AT126" s="191" t="s">
        <v>172</v>
      </c>
      <c r="AU126" s="191" t="s">
        <v>14</v>
      </c>
      <c r="AY126" s="19" t="s">
        <v>169</v>
      </c>
      <c r="BE126" s="192">
        <f>IF(N126="základní",J126,0)</f>
        <v>0</v>
      </c>
      <c r="BF126" s="192">
        <f>IF(N126="snížená",J126,0)</f>
        <v>0</v>
      </c>
      <c r="BG126" s="192">
        <f>IF(N126="zákl. přenesená",J126,0)</f>
        <v>0</v>
      </c>
      <c r="BH126" s="192">
        <f>IF(N126="sníž. přenesená",J126,0)</f>
        <v>0</v>
      </c>
      <c r="BI126" s="192">
        <f>IF(N126="nulová",J126,0)</f>
        <v>0</v>
      </c>
      <c r="BJ126" s="19" t="s">
        <v>14</v>
      </c>
      <c r="BK126" s="192">
        <f>ROUND(I126*H126,2)</f>
        <v>0</v>
      </c>
      <c r="BL126" s="19" t="s">
        <v>106</v>
      </c>
      <c r="BM126" s="191" t="s">
        <v>1142</v>
      </c>
    </row>
    <row r="127" spans="2:63" s="12" customFormat="1" ht="25.9" customHeight="1">
      <c r="B127" s="164"/>
      <c r="C127" s="165"/>
      <c r="D127" s="166" t="s">
        <v>70</v>
      </c>
      <c r="E127" s="167" t="s">
        <v>2288</v>
      </c>
      <c r="F127" s="167" t="s">
        <v>2207</v>
      </c>
      <c r="G127" s="165"/>
      <c r="H127" s="165"/>
      <c r="I127" s="168"/>
      <c r="J127" s="169">
        <f>BK127</f>
        <v>0</v>
      </c>
      <c r="K127" s="165"/>
      <c r="L127" s="170"/>
      <c r="M127" s="171"/>
      <c r="N127" s="172"/>
      <c r="O127" s="172"/>
      <c r="P127" s="173">
        <f>SUM(P128:P131)</f>
        <v>0</v>
      </c>
      <c r="Q127" s="172"/>
      <c r="R127" s="173">
        <f>SUM(R128:R131)</f>
        <v>0</v>
      </c>
      <c r="S127" s="172"/>
      <c r="T127" s="174">
        <f>SUM(T128:T131)</f>
        <v>0</v>
      </c>
      <c r="AR127" s="175" t="s">
        <v>14</v>
      </c>
      <c r="AT127" s="176" t="s">
        <v>70</v>
      </c>
      <c r="AU127" s="176" t="s">
        <v>71</v>
      </c>
      <c r="AY127" s="175" t="s">
        <v>169</v>
      </c>
      <c r="BK127" s="177">
        <f>SUM(BK128:BK131)</f>
        <v>0</v>
      </c>
    </row>
    <row r="128" spans="1:65" s="2" customFormat="1" ht="16.5" customHeight="1">
      <c r="A128" s="36"/>
      <c r="B128" s="37"/>
      <c r="C128" s="180" t="s">
        <v>259</v>
      </c>
      <c r="D128" s="180" t="s">
        <v>172</v>
      </c>
      <c r="E128" s="181" t="s">
        <v>2459</v>
      </c>
      <c r="F128" s="182" t="s">
        <v>2460</v>
      </c>
      <c r="G128" s="183" t="s">
        <v>1856</v>
      </c>
      <c r="H128" s="184">
        <v>16</v>
      </c>
      <c r="I128" s="185"/>
      <c r="J128" s="186">
        <f>ROUND(I128*H128,2)</f>
        <v>0</v>
      </c>
      <c r="K128" s="182" t="s">
        <v>19</v>
      </c>
      <c r="L128" s="41"/>
      <c r="M128" s="187" t="s">
        <v>19</v>
      </c>
      <c r="N128" s="188" t="s">
        <v>42</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106</v>
      </c>
      <c r="AT128" s="191" t="s">
        <v>172</v>
      </c>
      <c r="AU128" s="191" t="s">
        <v>14</v>
      </c>
      <c r="AY128" s="19" t="s">
        <v>169</v>
      </c>
      <c r="BE128" s="192">
        <f>IF(N128="základní",J128,0)</f>
        <v>0</v>
      </c>
      <c r="BF128" s="192">
        <f>IF(N128="snížená",J128,0)</f>
        <v>0</v>
      </c>
      <c r="BG128" s="192">
        <f>IF(N128="zákl. přenesená",J128,0)</f>
        <v>0</v>
      </c>
      <c r="BH128" s="192">
        <f>IF(N128="sníž. přenesená",J128,0)</f>
        <v>0</v>
      </c>
      <c r="BI128" s="192">
        <f>IF(N128="nulová",J128,0)</f>
        <v>0</v>
      </c>
      <c r="BJ128" s="19" t="s">
        <v>14</v>
      </c>
      <c r="BK128" s="192">
        <f>ROUND(I128*H128,2)</f>
        <v>0</v>
      </c>
      <c r="BL128" s="19" t="s">
        <v>106</v>
      </c>
      <c r="BM128" s="191" t="s">
        <v>1206</v>
      </c>
    </row>
    <row r="129" spans="1:65" s="2" customFormat="1" ht="16.5" customHeight="1">
      <c r="A129" s="36"/>
      <c r="B129" s="37"/>
      <c r="C129" s="180" t="s">
        <v>246</v>
      </c>
      <c r="D129" s="180" t="s">
        <v>172</v>
      </c>
      <c r="E129" s="181" t="s">
        <v>2555</v>
      </c>
      <c r="F129" s="182" t="s">
        <v>2215</v>
      </c>
      <c r="G129" s="183" t="s">
        <v>1734</v>
      </c>
      <c r="H129" s="184">
        <v>1</v>
      </c>
      <c r="I129" s="185"/>
      <c r="J129" s="186">
        <f>ROUND(I129*H129,2)</f>
        <v>0</v>
      </c>
      <c r="K129" s="182" t="s">
        <v>19</v>
      </c>
      <c r="L129" s="41"/>
      <c r="M129" s="187" t="s">
        <v>19</v>
      </c>
      <c r="N129" s="188" t="s">
        <v>42</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106</v>
      </c>
      <c r="AT129" s="191" t="s">
        <v>172</v>
      </c>
      <c r="AU129" s="191" t="s">
        <v>14</v>
      </c>
      <c r="AY129" s="19" t="s">
        <v>169</v>
      </c>
      <c r="BE129" s="192">
        <f>IF(N129="základní",J129,0)</f>
        <v>0</v>
      </c>
      <c r="BF129" s="192">
        <f>IF(N129="snížená",J129,0)</f>
        <v>0</v>
      </c>
      <c r="BG129" s="192">
        <f>IF(N129="zákl. přenesená",J129,0)</f>
        <v>0</v>
      </c>
      <c r="BH129" s="192">
        <f>IF(N129="sníž. přenesená",J129,0)</f>
        <v>0</v>
      </c>
      <c r="BI129" s="192">
        <f>IF(N129="nulová",J129,0)</f>
        <v>0</v>
      </c>
      <c r="BJ129" s="19" t="s">
        <v>14</v>
      </c>
      <c r="BK129" s="192">
        <f>ROUND(I129*H129,2)</f>
        <v>0</v>
      </c>
      <c r="BL129" s="19" t="s">
        <v>106</v>
      </c>
      <c r="BM129" s="191" t="s">
        <v>1214</v>
      </c>
    </row>
    <row r="130" spans="1:65" s="2" customFormat="1" ht="16.5" customHeight="1">
      <c r="A130" s="36"/>
      <c r="B130" s="37"/>
      <c r="C130" s="180" t="s">
        <v>279</v>
      </c>
      <c r="D130" s="180" t="s">
        <v>172</v>
      </c>
      <c r="E130" s="181" t="s">
        <v>2217</v>
      </c>
      <c r="F130" s="182" t="s">
        <v>2218</v>
      </c>
      <c r="G130" s="183" t="s">
        <v>1856</v>
      </c>
      <c r="H130" s="184">
        <v>2</v>
      </c>
      <c r="I130" s="185"/>
      <c r="J130" s="186">
        <f>ROUND(I130*H130,2)</f>
        <v>0</v>
      </c>
      <c r="K130" s="182" t="s">
        <v>19</v>
      </c>
      <c r="L130" s="41"/>
      <c r="M130" s="187" t="s">
        <v>19</v>
      </c>
      <c r="N130" s="188" t="s">
        <v>42</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106</v>
      </c>
      <c r="AT130" s="191" t="s">
        <v>172</v>
      </c>
      <c r="AU130" s="191" t="s">
        <v>14</v>
      </c>
      <c r="AY130" s="19" t="s">
        <v>169</v>
      </c>
      <c r="BE130" s="192">
        <f>IF(N130="základní",J130,0)</f>
        <v>0</v>
      </c>
      <c r="BF130" s="192">
        <f>IF(N130="snížená",J130,0)</f>
        <v>0</v>
      </c>
      <c r="BG130" s="192">
        <f>IF(N130="zákl. přenesená",J130,0)</f>
        <v>0</v>
      </c>
      <c r="BH130" s="192">
        <f>IF(N130="sníž. přenesená",J130,0)</f>
        <v>0</v>
      </c>
      <c r="BI130" s="192">
        <f>IF(N130="nulová",J130,0)</f>
        <v>0</v>
      </c>
      <c r="BJ130" s="19" t="s">
        <v>14</v>
      </c>
      <c r="BK130" s="192">
        <f>ROUND(I130*H130,2)</f>
        <v>0</v>
      </c>
      <c r="BL130" s="19" t="s">
        <v>106</v>
      </c>
      <c r="BM130" s="191" t="s">
        <v>1222</v>
      </c>
    </row>
    <row r="131" spans="1:65" s="2" customFormat="1" ht="16.5" customHeight="1">
      <c r="A131" s="36"/>
      <c r="B131" s="37"/>
      <c r="C131" s="180" t="s">
        <v>572</v>
      </c>
      <c r="D131" s="180" t="s">
        <v>172</v>
      </c>
      <c r="E131" s="181" t="s">
        <v>2096</v>
      </c>
      <c r="F131" s="182" t="s">
        <v>882</v>
      </c>
      <c r="G131" s="183" t="s">
        <v>282</v>
      </c>
      <c r="H131" s="184">
        <v>1</v>
      </c>
      <c r="I131" s="185"/>
      <c r="J131" s="186">
        <f>ROUND(I131*H131,2)</f>
        <v>0</v>
      </c>
      <c r="K131" s="182" t="s">
        <v>19</v>
      </c>
      <c r="L131" s="41"/>
      <c r="M131" s="248" t="s">
        <v>19</v>
      </c>
      <c r="N131" s="249" t="s">
        <v>42</v>
      </c>
      <c r="O131" s="246"/>
      <c r="P131" s="250">
        <f>O131*H131</f>
        <v>0</v>
      </c>
      <c r="Q131" s="250">
        <v>0</v>
      </c>
      <c r="R131" s="250">
        <f>Q131*H131</f>
        <v>0</v>
      </c>
      <c r="S131" s="250">
        <v>0</v>
      </c>
      <c r="T131" s="251">
        <f>S131*H131</f>
        <v>0</v>
      </c>
      <c r="U131" s="36"/>
      <c r="V131" s="36"/>
      <c r="W131" s="36"/>
      <c r="X131" s="36"/>
      <c r="Y131" s="36"/>
      <c r="Z131" s="36"/>
      <c r="AA131" s="36"/>
      <c r="AB131" s="36"/>
      <c r="AC131" s="36"/>
      <c r="AD131" s="36"/>
      <c r="AE131" s="36"/>
      <c r="AR131" s="191" t="s">
        <v>312</v>
      </c>
      <c r="AT131" s="191" t="s">
        <v>172</v>
      </c>
      <c r="AU131" s="191" t="s">
        <v>14</v>
      </c>
      <c r="AY131" s="19" t="s">
        <v>169</v>
      </c>
      <c r="BE131" s="192">
        <f>IF(N131="základní",J131,0)</f>
        <v>0</v>
      </c>
      <c r="BF131" s="192">
        <f>IF(N131="snížená",J131,0)</f>
        <v>0</v>
      </c>
      <c r="BG131" s="192">
        <f>IF(N131="zákl. přenesená",J131,0)</f>
        <v>0</v>
      </c>
      <c r="BH131" s="192">
        <f>IF(N131="sníž. přenesená",J131,0)</f>
        <v>0</v>
      </c>
      <c r="BI131" s="192">
        <f>IF(N131="nulová",J131,0)</f>
        <v>0</v>
      </c>
      <c r="BJ131" s="19" t="s">
        <v>14</v>
      </c>
      <c r="BK131" s="192">
        <f>ROUND(I131*H131,2)</f>
        <v>0</v>
      </c>
      <c r="BL131" s="19" t="s">
        <v>312</v>
      </c>
      <c r="BM131" s="191" t="s">
        <v>2556</v>
      </c>
    </row>
    <row r="132" spans="1:31" s="2" customFormat="1" ht="6.95" customHeight="1">
      <c r="A132" s="36"/>
      <c r="B132" s="49"/>
      <c r="C132" s="50"/>
      <c r="D132" s="50"/>
      <c r="E132" s="50"/>
      <c r="F132" s="50"/>
      <c r="G132" s="50"/>
      <c r="H132" s="50"/>
      <c r="I132" s="50"/>
      <c r="J132" s="50"/>
      <c r="K132" s="50"/>
      <c r="L132" s="41"/>
      <c r="M132" s="36"/>
      <c r="O132" s="36"/>
      <c r="P132" s="36"/>
      <c r="Q132" s="36"/>
      <c r="R132" s="36"/>
      <c r="S132" s="36"/>
      <c r="T132" s="36"/>
      <c r="U132" s="36"/>
      <c r="V132" s="36"/>
      <c r="W132" s="36"/>
      <c r="X132" s="36"/>
      <c r="Y132" s="36"/>
      <c r="Z132" s="36"/>
      <c r="AA132" s="36"/>
      <c r="AB132" s="36"/>
      <c r="AC132" s="36"/>
      <c r="AD132" s="36"/>
      <c r="AE132" s="36"/>
    </row>
  </sheetData>
  <sheetProtection algorithmName="SHA-512" hashValue="rHqrNK7vCyZRV5Cu9joTqGjatedMNC+3NdtH4lClXUYrh861bJR4JukE7LgEVofXrvQTKd0PSl1k10G0mX410Q==" saltValue="V6SwN3etNTQ7t/VEHLd39vNBh5FIOd9vdA8n8TzPBkeuOnAiN5j3iQIj0/4qlLgD3vWXTKpzAjqdza+/ghWIXg==" spinCount="100000" sheet="1" objects="1" scenarios="1" formatColumns="0" formatRows="0" autoFilter="0"/>
  <autoFilter ref="C91:K13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114</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2557</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ROUND((SUM(BE92:BE131)),2)</f>
        <v>0</v>
      </c>
      <c r="G35" s="36"/>
      <c r="H35" s="36"/>
      <c r="I35" s="126">
        <v>0.21</v>
      </c>
      <c r="J35" s="125">
        <f>ROUND(((SUM(BE92:BE131))*I35),2)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ROUND((SUM(BF92:BF131)),2)</f>
        <v>0</v>
      </c>
      <c r="G36" s="36"/>
      <c r="H36" s="36"/>
      <c r="I36" s="126">
        <v>0.12</v>
      </c>
      <c r="J36" s="125">
        <f>ROUND(((SUM(BF92:BF131))*I36),2)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ROUND((SUM(BG92:BG131)),2)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ROUND((SUM(BH92:BH131)),2)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ROUND((SUM(BI92:BI131)),2)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6 - Společná televizní systém</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2500</v>
      </c>
      <c r="E64" s="145"/>
      <c r="F64" s="145"/>
      <c r="G64" s="145"/>
      <c r="H64" s="145"/>
      <c r="I64" s="145"/>
      <c r="J64" s="146">
        <f>J93</f>
        <v>0</v>
      </c>
      <c r="K64" s="143"/>
      <c r="L64" s="147"/>
    </row>
    <row r="65" spans="2:12" s="9" customFormat="1" ht="24.95" customHeight="1">
      <c r="B65" s="142"/>
      <c r="C65" s="143"/>
      <c r="D65" s="144" t="s">
        <v>2501</v>
      </c>
      <c r="E65" s="145"/>
      <c r="F65" s="145"/>
      <c r="G65" s="145"/>
      <c r="H65" s="145"/>
      <c r="I65" s="145"/>
      <c r="J65" s="146">
        <f>J102</f>
        <v>0</v>
      </c>
      <c r="K65" s="143"/>
      <c r="L65" s="147"/>
    </row>
    <row r="66" spans="2:12" s="9" customFormat="1" ht="24.95" customHeight="1">
      <c r="B66" s="142"/>
      <c r="C66" s="143"/>
      <c r="D66" s="144" t="s">
        <v>2502</v>
      </c>
      <c r="E66" s="145"/>
      <c r="F66" s="145"/>
      <c r="G66" s="145"/>
      <c r="H66" s="145"/>
      <c r="I66" s="145"/>
      <c r="J66" s="146">
        <f>J108</f>
        <v>0</v>
      </c>
      <c r="K66" s="143"/>
      <c r="L66" s="147"/>
    </row>
    <row r="67" spans="2:12" s="9" customFormat="1" ht="24.95" customHeight="1">
      <c r="B67" s="142"/>
      <c r="C67" s="143"/>
      <c r="D67" s="144" t="s">
        <v>2558</v>
      </c>
      <c r="E67" s="145"/>
      <c r="F67" s="145"/>
      <c r="G67" s="145"/>
      <c r="H67" s="145"/>
      <c r="I67" s="145"/>
      <c r="J67" s="146">
        <f>J115</f>
        <v>0</v>
      </c>
      <c r="K67" s="143"/>
      <c r="L67" s="147"/>
    </row>
    <row r="68" spans="2:12" s="9" customFormat="1" ht="24.95" customHeight="1">
      <c r="B68" s="142"/>
      <c r="C68" s="143"/>
      <c r="D68" s="144" t="s">
        <v>2504</v>
      </c>
      <c r="E68" s="145"/>
      <c r="F68" s="145"/>
      <c r="G68" s="145"/>
      <c r="H68" s="145"/>
      <c r="I68" s="145"/>
      <c r="J68" s="146">
        <f>J123</f>
        <v>0</v>
      </c>
      <c r="K68" s="143"/>
      <c r="L68" s="147"/>
    </row>
    <row r="69" spans="2:12" s="9" customFormat="1" ht="24.95" customHeight="1">
      <c r="B69" s="142"/>
      <c r="C69" s="143"/>
      <c r="D69" s="144" t="s">
        <v>2299</v>
      </c>
      <c r="E69" s="145"/>
      <c r="F69" s="145"/>
      <c r="G69" s="145"/>
      <c r="H69" s="145"/>
      <c r="I69" s="145"/>
      <c r="J69" s="146">
        <f>J125</f>
        <v>0</v>
      </c>
      <c r="K69" s="143"/>
      <c r="L69" s="147"/>
    </row>
    <row r="70" spans="2:12" s="9" customFormat="1" ht="24.95" customHeight="1">
      <c r="B70" s="142"/>
      <c r="C70" s="143"/>
      <c r="D70" s="144" t="s">
        <v>2300</v>
      </c>
      <c r="E70" s="145"/>
      <c r="F70" s="145"/>
      <c r="G70" s="145"/>
      <c r="H70" s="145"/>
      <c r="I70" s="145"/>
      <c r="J70" s="146">
        <f>J127</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2:12" s="1" customFormat="1" ht="12" customHeight="1">
      <c r="B81" s="23"/>
      <c r="C81" s="31" t="s">
        <v>137</v>
      </c>
      <c r="D81" s="24"/>
      <c r="E81" s="24"/>
      <c r="F81" s="24"/>
      <c r="G81" s="24"/>
      <c r="H81" s="24"/>
      <c r="I81" s="24"/>
      <c r="J81" s="24"/>
      <c r="K81" s="24"/>
      <c r="L81" s="22"/>
    </row>
    <row r="82" spans="1:31" s="2" customFormat="1" ht="16.5" customHeight="1">
      <c r="A82" s="36"/>
      <c r="B82" s="37"/>
      <c r="C82" s="38"/>
      <c r="D82" s="38"/>
      <c r="E82" s="390" t="s">
        <v>2098</v>
      </c>
      <c r="F82" s="392"/>
      <c r="G82" s="392"/>
      <c r="H82" s="392"/>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139</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4" t="str">
        <f>E11</f>
        <v>6 - Společná televizní systém</v>
      </c>
      <c r="F84" s="392"/>
      <c r="G84" s="392"/>
      <c r="H84" s="392"/>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F14</f>
        <v xml:space="preserve"> </v>
      </c>
      <c r="G86" s="38"/>
      <c r="H86" s="38"/>
      <c r="I86" s="31" t="s">
        <v>23</v>
      </c>
      <c r="J86" s="61" t="str">
        <f>IF(J14="","",J14)</f>
        <v>26. 1. 2024</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E17</f>
        <v>Nemocnice Tábor, a.s.</v>
      </c>
      <c r="G88" s="38"/>
      <c r="H88" s="38"/>
      <c r="I88" s="31" t="s">
        <v>31</v>
      </c>
      <c r="J88" s="34" t="str">
        <f>E23</f>
        <v>AGP nova spol. s r.o.</v>
      </c>
      <c r="K88" s="38"/>
      <c r="L88" s="115"/>
      <c r="S88" s="36"/>
      <c r="T88" s="36"/>
      <c r="U88" s="36"/>
      <c r="V88" s="36"/>
      <c r="W88" s="36"/>
      <c r="X88" s="36"/>
      <c r="Y88" s="36"/>
      <c r="Z88" s="36"/>
      <c r="AA88" s="36"/>
      <c r="AB88" s="36"/>
      <c r="AC88" s="36"/>
      <c r="AD88" s="36"/>
      <c r="AE88" s="36"/>
    </row>
    <row r="89" spans="1:31" s="2" customFormat="1" ht="15.2" customHeight="1">
      <c r="A89" s="36"/>
      <c r="B89" s="37"/>
      <c r="C89" s="31" t="s">
        <v>29</v>
      </c>
      <c r="D89" s="38"/>
      <c r="E89" s="38"/>
      <c r="F89" s="29" t="str">
        <f>IF(E20="","",E20)</f>
        <v>Vyplň údaj</v>
      </c>
      <c r="G89" s="38"/>
      <c r="H89" s="38"/>
      <c r="I89" s="31" t="s">
        <v>34</v>
      </c>
      <c r="J89" s="34" t="str">
        <f>E26</f>
        <v xml:space="preserve"> </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155</v>
      </c>
      <c r="D91" s="156" t="s">
        <v>56</v>
      </c>
      <c r="E91" s="156" t="s">
        <v>52</v>
      </c>
      <c r="F91" s="156" t="s">
        <v>53</v>
      </c>
      <c r="G91" s="156" t="s">
        <v>156</v>
      </c>
      <c r="H91" s="156" t="s">
        <v>157</v>
      </c>
      <c r="I91" s="156" t="s">
        <v>158</v>
      </c>
      <c r="J91" s="156" t="s">
        <v>143</v>
      </c>
      <c r="K91" s="157" t="s">
        <v>159</v>
      </c>
      <c r="L91" s="158"/>
      <c r="M91" s="70" t="s">
        <v>19</v>
      </c>
      <c r="N91" s="71" t="s">
        <v>41</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3" s="2" customFormat="1" ht="22.9" customHeight="1">
      <c r="A92" s="36"/>
      <c r="B92" s="37"/>
      <c r="C92" s="77" t="s">
        <v>166</v>
      </c>
      <c r="D92" s="38"/>
      <c r="E92" s="38"/>
      <c r="F92" s="38"/>
      <c r="G92" s="38"/>
      <c r="H92" s="38"/>
      <c r="I92" s="38"/>
      <c r="J92" s="159">
        <f>BK92</f>
        <v>0</v>
      </c>
      <c r="K92" s="38"/>
      <c r="L92" s="41"/>
      <c r="M92" s="73"/>
      <c r="N92" s="160"/>
      <c r="O92" s="74"/>
      <c r="P92" s="161">
        <f>P93+P102+P108+P115+P123+P125+P127</f>
        <v>0</v>
      </c>
      <c r="Q92" s="74"/>
      <c r="R92" s="161">
        <f>R93+R102+R108+R115+R123+R125+R127</f>
        <v>0</v>
      </c>
      <c r="S92" s="74"/>
      <c r="T92" s="162">
        <f>T93+T102+T108+T115+T123+T125+T127</f>
        <v>0</v>
      </c>
      <c r="U92" s="36"/>
      <c r="V92" s="36"/>
      <c r="W92" s="36"/>
      <c r="X92" s="36"/>
      <c r="Y92" s="36"/>
      <c r="Z92" s="36"/>
      <c r="AA92" s="36"/>
      <c r="AB92" s="36"/>
      <c r="AC92" s="36"/>
      <c r="AD92" s="36"/>
      <c r="AE92" s="36"/>
      <c r="AT92" s="19" t="s">
        <v>70</v>
      </c>
      <c r="AU92" s="19" t="s">
        <v>144</v>
      </c>
      <c r="BK92" s="163">
        <f>BK93+BK102+BK108+BK115+BK123+BK125+BK127</f>
        <v>0</v>
      </c>
    </row>
    <row r="93" spans="2:63" s="12" customFormat="1" ht="25.9" customHeight="1">
      <c r="B93" s="164"/>
      <c r="C93" s="165"/>
      <c r="D93" s="166" t="s">
        <v>70</v>
      </c>
      <c r="E93" s="167" t="s">
        <v>1698</v>
      </c>
      <c r="F93" s="167" t="s">
        <v>2106</v>
      </c>
      <c r="G93" s="165"/>
      <c r="H93" s="165"/>
      <c r="I93" s="168"/>
      <c r="J93" s="169">
        <f>BK93</f>
        <v>0</v>
      </c>
      <c r="K93" s="165"/>
      <c r="L93" s="170"/>
      <c r="M93" s="171"/>
      <c r="N93" s="172"/>
      <c r="O93" s="172"/>
      <c r="P93" s="173">
        <f>SUM(P94:P101)</f>
        <v>0</v>
      </c>
      <c r="Q93" s="172"/>
      <c r="R93" s="173">
        <f>SUM(R94:R101)</f>
        <v>0</v>
      </c>
      <c r="S93" s="172"/>
      <c r="T93" s="174">
        <f>SUM(T94:T101)</f>
        <v>0</v>
      </c>
      <c r="AR93" s="175" t="s">
        <v>14</v>
      </c>
      <c r="AT93" s="176" t="s">
        <v>70</v>
      </c>
      <c r="AU93" s="176" t="s">
        <v>71</v>
      </c>
      <c r="AY93" s="175" t="s">
        <v>169</v>
      </c>
      <c r="BK93" s="177">
        <f>SUM(BK94:BK101)</f>
        <v>0</v>
      </c>
    </row>
    <row r="94" spans="1:65" s="2" customFormat="1" ht="24.2" customHeight="1">
      <c r="A94" s="36"/>
      <c r="B94" s="37"/>
      <c r="C94" s="180" t="s">
        <v>14</v>
      </c>
      <c r="D94" s="180" t="s">
        <v>172</v>
      </c>
      <c r="E94" s="181" t="s">
        <v>2559</v>
      </c>
      <c r="F94" s="182" t="s">
        <v>2560</v>
      </c>
      <c r="G94" s="183" t="s">
        <v>1734</v>
      </c>
      <c r="H94" s="184">
        <v>1</v>
      </c>
      <c r="I94" s="185"/>
      <c r="J94" s="186">
        <f aca="true" t="shared" si="0" ref="J94:J101">ROUND(I94*H94,2)</f>
        <v>0</v>
      </c>
      <c r="K94" s="182" t="s">
        <v>19</v>
      </c>
      <c r="L94" s="41"/>
      <c r="M94" s="187" t="s">
        <v>19</v>
      </c>
      <c r="N94" s="188" t="s">
        <v>42</v>
      </c>
      <c r="O94" s="66"/>
      <c r="P94" s="189">
        <f aca="true" t="shared" si="1" ref="P94:P101">O94*H94</f>
        <v>0</v>
      </c>
      <c r="Q94" s="189">
        <v>0</v>
      </c>
      <c r="R94" s="189">
        <f aca="true" t="shared" si="2" ref="R94:R101">Q94*H94</f>
        <v>0</v>
      </c>
      <c r="S94" s="189">
        <v>0</v>
      </c>
      <c r="T94" s="190">
        <f aca="true" t="shared" si="3" ref="T94:T101">S94*H94</f>
        <v>0</v>
      </c>
      <c r="U94" s="36"/>
      <c r="V94" s="36"/>
      <c r="W94" s="36"/>
      <c r="X94" s="36"/>
      <c r="Y94" s="36"/>
      <c r="Z94" s="36"/>
      <c r="AA94" s="36"/>
      <c r="AB94" s="36"/>
      <c r="AC94" s="36"/>
      <c r="AD94" s="36"/>
      <c r="AE94" s="36"/>
      <c r="AR94" s="191" t="s">
        <v>106</v>
      </c>
      <c r="AT94" s="191" t="s">
        <v>172</v>
      </c>
      <c r="AU94" s="191" t="s">
        <v>14</v>
      </c>
      <c r="AY94" s="19" t="s">
        <v>169</v>
      </c>
      <c r="BE94" s="192">
        <f aca="true" t="shared" si="4" ref="BE94:BE101">IF(N94="základní",J94,0)</f>
        <v>0</v>
      </c>
      <c r="BF94" s="192">
        <f aca="true" t="shared" si="5" ref="BF94:BF101">IF(N94="snížená",J94,0)</f>
        <v>0</v>
      </c>
      <c r="BG94" s="192">
        <f aca="true" t="shared" si="6" ref="BG94:BG101">IF(N94="zákl. přenesená",J94,0)</f>
        <v>0</v>
      </c>
      <c r="BH94" s="192">
        <f aca="true" t="shared" si="7" ref="BH94:BH101">IF(N94="sníž. přenesená",J94,0)</f>
        <v>0</v>
      </c>
      <c r="BI94" s="192">
        <f aca="true" t="shared" si="8" ref="BI94:BI101">IF(N94="nulová",J94,0)</f>
        <v>0</v>
      </c>
      <c r="BJ94" s="19" t="s">
        <v>14</v>
      </c>
      <c r="BK94" s="192">
        <f aca="true" t="shared" si="9" ref="BK94:BK101">ROUND(I94*H94,2)</f>
        <v>0</v>
      </c>
      <c r="BL94" s="19" t="s">
        <v>106</v>
      </c>
      <c r="BM94" s="191" t="s">
        <v>224</v>
      </c>
    </row>
    <row r="95" spans="1:65" s="2" customFormat="1" ht="24.2" customHeight="1">
      <c r="A95" s="36"/>
      <c r="B95" s="37"/>
      <c r="C95" s="180" t="s">
        <v>79</v>
      </c>
      <c r="D95" s="180" t="s">
        <v>172</v>
      </c>
      <c r="E95" s="181" t="s">
        <v>2561</v>
      </c>
      <c r="F95" s="182" t="s">
        <v>2562</v>
      </c>
      <c r="G95" s="183" t="s">
        <v>1734</v>
      </c>
      <c r="H95" s="184">
        <v>1</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106</v>
      </c>
      <c r="AT95" s="191" t="s">
        <v>172</v>
      </c>
      <c r="AU95" s="191" t="s">
        <v>14</v>
      </c>
      <c r="AY95" s="19" t="s">
        <v>169</v>
      </c>
      <c r="BE95" s="192">
        <f t="shared" si="4"/>
        <v>0</v>
      </c>
      <c r="BF95" s="192">
        <f t="shared" si="5"/>
        <v>0</v>
      </c>
      <c r="BG95" s="192">
        <f t="shared" si="6"/>
        <v>0</v>
      </c>
      <c r="BH95" s="192">
        <f t="shared" si="7"/>
        <v>0</v>
      </c>
      <c r="BI95" s="192">
        <f t="shared" si="8"/>
        <v>0</v>
      </c>
      <c r="BJ95" s="19" t="s">
        <v>14</v>
      </c>
      <c r="BK95" s="192">
        <f t="shared" si="9"/>
        <v>0</v>
      </c>
      <c r="BL95" s="19" t="s">
        <v>106</v>
      </c>
      <c r="BM95" s="191" t="s">
        <v>236</v>
      </c>
    </row>
    <row r="96" spans="1:65" s="2" customFormat="1" ht="16.5" customHeight="1">
      <c r="A96" s="36"/>
      <c r="B96" s="37"/>
      <c r="C96" s="180" t="s">
        <v>103</v>
      </c>
      <c r="D96" s="180" t="s">
        <v>172</v>
      </c>
      <c r="E96" s="181" t="s">
        <v>2563</v>
      </c>
      <c r="F96" s="182" t="s">
        <v>2564</v>
      </c>
      <c r="G96" s="183" t="s">
        <v>1734</v>
      </c>
      <c r="H96" s="184">
        <v>1</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8</v>
      </c>
    </row>
    <row r="97" spans="1:65" s="2" customFormat="1" ht="16.5" customHeight="1">
      <c r="A97" s="36"/>
      <c r="B97" s="37"/>
      <c r="C97" s="180" t="s">
        <v>106</v>
      </c>
      <c r="D97" s="180" t="s">
        <v>172</v>
      </c>
      <c r="E97" s="181" t="s">
        <v>2565</v>
      </c>
      <c r="F97" s="182" t="s">
        <v>2566</v>
      </c>
      <c r="G97" s="183" t="s">
        <v>1734</v>
      </c>
      <c r="H97" s="184">
        <v>1</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302</v>
      </c>
    </row>
    <row r="98" spans="1:65" s="2" customFormat="1" ht="16.5" customHeight="1">
      <c r="A98" s="36"/>
      <c r="B98" s="37"/>
      <c r="C98" s="180" t="s">
        <v>109</v>
      </c>
      <c r="D98" s="180" t="s">
        <v>172</v>
      </c>
      <c r="E98" s="181" t="s">
        <v>2567</v>
      </c>
      <c r="F98" s="182" t="s">
        <v>2568</v>
      </c>
      <c r="G98" s="183" t="s">
        <v>1734</v>
      </c>
      <c r="H98" s="184">
        <v>108</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329</v>
      </c>
    </row>
    <row r="99" spans="1:65" s="2" customFormat="1" ht="16.5" customHeight="1">
      <c r="A99" s="36"/>
      <c r="B99" s="37"/>
      <c r="C99" s="180" t="s">
        <v>112</v>
      </c>
      <c r="D99" s="180" t="s">
        <v>172</v>
      </c>
      <c r="E99" s="181" t="s">
        <v>2569</v>
      </c>
      <c r="F99" s="182" t="s">
        <v>2570</v>
      </c>
      <c r="G99" s="183" t="s">
        <v>1734</v>
      </c>
      <c r="H99" s="184">
        <v>4</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360</v>
      </c>
    </row>
    <row r="100" spans="1:65" s="2" customFormat="1" ht="24.2" customHeight="1">
      <c r="A100" s="36"/>
      <c r="B100" s="37"/>
      <c r="C100" s="180" t="s">
        <v>115</v>
      </c>
      <c r="D100" s="180" t="s">
        <v>172</v>
      </c>
      <c r="E100" s="181" t="s">
        <v>2571</v>
      </c>
      <c r="F100" s="182" t="s">
        <v>2572</v>
      </c>
      <c r="G100" s="183" t="s">
        <v>1734</v>
      </c>
      <c r="H100" s="184">
        <v>16</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252</v>
      </c>
    </row>
    <row r="101" spans="1:65" s="2" customFormat="1" ht="16.5" customHeight="1">
      <c r="A101" s="36"/>
      <c r="B101" s="37"/>
      <c r="C101" s="180" t="s">
        <v>224</v>
      </c>
      <c r="D101" s="180" t="s">
        <v>172</v>
      </c>
      <c r="E101" s="181" t="s">
        <v>2573</v>
      </c>
      <c r="F101" s="182" t="s">
        <v>2574</v>
      </c>
      <c r="G101" s="183" t="s">
        <v>2161</v>
      </c>
      <c r="H101" s="184">
        <v>1</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14</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336</v>
      </c>
    </row>
    <row r="102" spans="2:63" s="12" customFormat="1" ht="25.9" customHeight="1">
      <c r="B102" s="164"/>
      <c r="C102" s="165"/>
      <c r="D102" s="166" t="s">
        <v>70</v>
      </c>
      <c r="E102" s="167" t="s">
        <v>1712</v>
      </c>
      <c r="F102" s="167" t="s">
        <v>2134</v>
      </c>
      <c r="G102" s="165"/>
      <c r="H102" s="165"/>
      <c r="I102" s="168"/>
      <c r="J102" s="169">
        <f>BK102</f>
        <v>0</v>
      </c>
      <c r="K102" s="165"/>
      <c r="L102" s="170"/>
      <c r="M102" s="171"/>
      <c r="N102" s="172"/>
      <c r="O102" s="172"/>
      <c r="P102" s="173">
        <f>SUM(P103:P107)</f>
        <v>0</v>
      </c>
      <c r="Q102" s="172"/>
      <c r="R102" s="173">
        <f>SUM(R103:R107)</f>
        <v>0</v>
      </c>
      <c r="S102" s="172"/>
      <c r="T102" s="174">
        <f>SUM(T103:T107)</f>
        <v>0</v>
      </c>
      <c r="AR102" s="175" t="s">
        <v>14</v>
      </c>
      <c r="AT102" s="176" t="s">
        <v>70</v>
      </c>
      <c r="AU102" s="176" t="s">
        <v>71</v>
      </c>
      <c r="AY102" s="175" t="s">
        <v>169</v>
      </c>
      <c r="BK102" s="177">
        <f>SUM(BK103:BK107)</f>
        <v>0</v>
      </c>
    </row>
    <row r="103" spans="1:65" s="2" customFormat="1" ht="16.5" customHeight="1">
      <c r="A103" s="36"/>
      <c r="B103" s="37"/>
      <c r="C103" s="180" t="s">
        <v>170</v>
      </c>
      <c r="D103" s="180" t="s">
        <v>172</v>
      </c>
      <c r="E103" s="181" t="s">
        <v>2575</v>
      </c>
      <c r="F103" s="182" t="s">
        <v>2576</v>
      </c>
      <c r="G103" s="183" t="s">
        <v>282</v>
      </c>
      <c r="H103" s="184">
        <v>1</v>
      </c>
      <c r="I103" s="185"/>
      <c r="J103" s="186">
        <f>ROUND(I103*H103,2)</f>
        <v>0</v>
      </c>
      <c r="K103" s="182" t="s">
        <v>19</v>
      </c>
      <c r="L103" s="41"/>
      <c r="M103" s="187" t="s">
        <v>19</v>
      </c>
      <c r="N103" s="188" t="s">
        <v>42</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106</v>
      </c>
      <c r="AT103" s="191" t="s">
        <v>172</v>
      </c>
      <c r="AU103" s="191" t="s">
        <v>14</v>
      </c>
      <c r="AY103" s="19" t="s">
        <v>169</v>
      </c>
      <c r="BE103" s="192">
        <f>IF(N103="základní",J103,0)</f>
        <v>0</v>
      </c>
      <c r="BF103" s="192">
        <f>IF(N103="snížená",J103,0)</f>
        <v>0</v>
      </c>
      <c r="BG103" s="192">
        <f>IF(N103="zákl. přenesená",J103,0)</f>
        <v>0</v>
      </c>
      <c r="BH103" s="192">
        <f>IF(N103="sníž. přenesená",J103,0)</f>
        <v>0</v>
      </c>
      <c r="BI103" s="192">
        <f>IF(N103="nulová",J103,0)</f>
        <v>0</v>
      </c>
      <c r="BJ103" s="19" t="s">
        <v>14</v>
      </c>
      <c r="BK103" s="192">
        <f>ROUND(I103*H103,2)</f>
        <v>0</v>
      </c>
      <c r="BL103" s="19" t="s">
        <v>106</v>
      </c>
      <c r="BM103" s="191" t="s">
        <v>272</v>
      </c>
    </row>
    <row r="104" spans="1:65" s="2" customFormat="1" ht="16.5" customHeight="1">
      <c r="A104" s="36"/>
      <c r="B104" s="37"/>
      <c r="C104" s="180" t="s">
        <v>236</v>
      </c>
      <c r="D104" s="180" t="s">
        <v>172</v>
      </c>
      <c r="E104" s="181" t="s">
        <v>2577</v>
      </c>
      <c r="F104" s="182" t="s">
        <v>2578</v>
      </c>
      <c r="G104" s="183" t="s">
        <v>1734</v>
      </c>
      <c r="H104" s="184">
        <v>1</v>
      </c>
      <c r="I104" s="185"/>
      <c r="J104" s="186">
        <f>ROUND(I104*H104,2)</f>
        <v>0</v>
      </c>
      <c r="K104" s="182" t="s">
        <v>19</v>
      </c>
      <c r="L104" s="41"/>
      <c r="M104" s="187" t="s">
        <v>19</v>
      </c>
      <c r="N104" s="188" t="s">
        <v>42</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106</v>
      </c>
      <c r="AT104" s="191" t="s">
        <v>172</v>
      </c>
      <c r="AU104" s="191" t="s">
        <v>14</v>
      </c>
      <c r="AY104" s="19" t="s">
        <v>169</v>
      </c>
      <c r="BE104" s="192">
        <f>IF(N104="základní",J104,0)</f>
        <v>0</v>
      </c>
      <c r="BF104" s="192">
        <f>IF(N104="snížená",J104,0)</f>
        <v>0</v>
      </c>
      <c r="BG104" s="192">
        <f>IF(N104="zákl. přenesená",J104,0)</f>
        <v>0</v>
      </c>
      <c r="BH104" s="192">
        <f>IF(N104="sníž. přenesená",J104,0)</f>
        <v>0</v>
      </c>
      <c r="BI104" s="192">
        <f>IF(N104="nulová",J104,0)</f>
        <v>0</v>
      </c>
      <c r="BJ104" s="19" t="s">
        <v>14</v>
      </c>
      <c r="BK104" s="192">
        <f>ROUND(I104*H104,2)</f>
        <v>0</v>
      </c>
      <c r="BL104" s="19" t="s">
        <v>106</v>
      </c>
      <c r="BM104" s="191" t="s">
        <v>572</v>
      </c>
    </row>
    <row r="105" spans="1:65" s="2" customFormat="1" ht="16.5" customHeight="1">
      <c r="A105" s="36"/>
      <c r="B105" s="37"/>
      <c r="C105" s="180" t="s">
        <v>286</v>
      </c>
      <c r="D105" s="180" t="s">
        <v>172</v>
      </c>
      <c r="E105" s="181" t="s">
        <v>2579</v>
      </c>
      <c r="F105" s="182" t="s">
        <v>2580</v>
      </c>
      <c r="G105" s="183" t="s">
        <v>1734</v>
      </c>
      <c r="H105" s="184">
        <v>108</v>
      </c>
      <c r="I105" s="185"/>
      <c r="J105" s="186">
        <f>ROUND(I105*H105,2)</f>
        <v>0</v>
      </c>
      <c r="K105" s="182" t="s">
        <v>19</v>
      </c>
      <c r="L105" s="41"/>
      <c r="M105" s="187" t="s">
        <v>19</v>
      </c>
      <c r="N105" s="188" t="s">
        <v>42</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106</v>
      </c>
      <c r="AT105" s="191" t="s">
        <v>172</v>
      </c>
      <c r="AU105" s="191" t="s">
        <v>14</v>
      </c>
      <c r="AY105" s="19" t="s">
        <v>169</v>
      </c>
      <c r="BE105" s="192">
        <f>IF(N105="základní",J105,0)</f>
        <v>0</v>
      </c>
      <c r="BF105" s="192">
        <f>IF(N105="snížená",J105,0)</f>
        <v>0</v>
      </c>
      <c r="BG105" s="192">
        <f>IF(N105="zákl. přenesená",J105,0)</f>
        <v>0</v>
      </c>
      <c r="BH105" s="192">
        <f>IF(N105="sníž. přenesená",J105,0)</f>
        <v>0</v>
      </c>
      <c r="BI105" s="192">
        <f>IF(N105="nulová",J105,0)</f>
        <v>0</v>
      </c>
      <c r="BJ105" s="19" t="s">
        <v>14</v>
      </c>
      <c r="BK105" s="192">
        <f>ROUND(I105*H105,2)</f>
        <v>0</v>
      </c>
      <c r="BL105" s="19" t="s">
        <v>106</v>
      </c>
      <c r="BM105" s="191" t="s">
        <v>629</v>
      </c>
    </row>
    <row r="106" spans="1:65" s="2" customFormat="1" ht="16.5" customHeight="1">
      <c r="A106" s="36"/>
      <c r="B106" s="37"/>
      <c r="C106" s="180" t="s">
        <v>8</v>
      </c>
      <c r="D106" s="180" t="s">
        <v>172</v>
      </c>
      <c r="E106" s="181" t="s">
        <v>2581</v>
      </c>
      <c r="F106" s="182" t="s">
        <v>2582</v>
      </c>
      <c r="G106" s="183" t="s">
        <v>1734</v>
      </c>
      <c r="H106" s="184">
        <v>21</v>
      </c>
      <c r="I106" s="185"/>
      <c r="J106" s="186">
        <f>ROUND(I106*H106,2)</f>
        <v>0</v>
      </c>
      <c r="K106" s="182" t="s">
        <v>19</v>
      </c>
      <c r="L106" s="41"/>
      <c r="M106" s="187" t="s">
        <v>19</v>
      </c>
      <c r="N106" s="188" t="s">
        <v>42</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106</v>
      </c>
      <c r="AT106" s="191" t="s">
        <v>172</v>
      </c>
      <c r="AU106" s="191" t="s">
        <v>14</v>
      </c>
      <c r="AY106" s="19" t="s">
        <v>169</v>
      </c>
      <c r="BE106" s="192">
        <f>IF(N106="základní",J106,0)</f>
        <v>0</v>
      </c>
      <c r="BF106" s="192">
        <f>IF(N106="snížená",J106,0)</f>
        <v>0</v>
      </c>
      <c r="BG106" s="192">
        <f>IF(N106="zákl. přenesená",J106,0)</f>
        <v>0</v>
      </c>
      <c r="BH106" s="192">
        <f>IF(N106="sníž. přenesená",J106,0)</f>
        <v>0</v>
      </c>
      <c r="BI106" s="192">
        <f>IF(N106="nulová",J106,0)</f>
        <v>0</v>
      </c>
      <c r="BJ106" s="19" t="s">
        <v>14</v>
      </c>
      <c r="BK106" s="192">
        <f>ROUND(I106*H106,2)</f>
        <v>0</v>
      </c>
      <c r="BL106" s="19" t="s">
        <v>106</v>
      </c>
      <c r="BM106" s="191" t="s">
        <v>641</v>
      </c>
    </row>
    <row r="107" spans="1:65" s="2" customFormat="1" ht="16.5" customHeight="1">
      <c r="A107" s="36"/>
      <c r="B107" s="37"/>
      <c r="C107" s="180" t="s">
        <v>296</v>
      </c>
      <c r="D107" s="180" t="s">
        <v>172</v>
      </c>
      <c r="E107" s="181" t="s">
        <v>2583</v>
      </c>
      <c r="F107" s="182" t="s">
        <v>2584</v>
      </c>
      <c r="G107" s="183" t="s">
        <v>1734</v>
      </c>
      <c r="H107" s="184">
        <v>21</v>
      </c>
      <c r="I107" s="185"/>
      <c r="J107" s="186">
        <f>ROUND(I107*H107,2)</f>
        <v>0</v>
      </c>
      <c r="K107" s="182" t="s">
        <v>19</v>
      </c>
      <c r="L107" s="41"/>
      <c r="M107" s="187" t="s">
        <v>19</v>
      </c>
      <c r="N107" s="188" t="s">
        <v>42</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106</v>
      </c>
      <c r="AT107" s="191" t="s">
        <v>172</v>
      </c>
      <c r="AU107" s="191" t="s">
        <v>14</v>
      </c>
      <c r="AY107" s="19" t="s">
        <v>169</v>
      </c>
      <c r="BE107" s="192">
        <f>IF(N107="základní",J107,0)</f>
        <v>0</v>
      </c>
      <c r="BF107" s="192">
        <f>IF(N107="snížená",J107,0)</f>
        <v>0</v>
      </c>
      <c r="BG107" s="192">
        <f>IF(N107="zákl. přenesená",J107,0)</f>
        <v>0</v>
      </c>
      <c r="BH107" s="192">
        <f>IF(N107="sníž. přenesená",J107,0)</f>
        <v>0</v>
      </c>
      <c r="BI107" s="192">
        <f>IF(N107="nulová",J107,0)</f>
        <v>0</v>
      </c>
      <c r="BJ107" s="19" t="s">
        <v>14</v>
      </c>
      <c r="BK107" s="192">
        <f>ROUND(I107*H107,2)</f>
        <v>0</v>
      </c>
      <c r="BL107" s="19" t="s">
        <v>106</v>
      </c>
      <c r="BM107" s="191" t="s">
        <v>651</v>
      </c>
    </row>
    <row r="108" spans="2:63" s="12" customFormat="1" ht="25.9" customHeight="1">
      <c r="B108" s="164"/>
      <c r="C108" s="165"/>
      <c r="D108" s="166" t="s">
        <v>70</v>
      </c>
      <c r="E108" s="167" t="s">
        <v>1728</v>
      </c>
      <c r="F108" s="167" t="s">
        <v>2163</v>
      </c>
      <c r="G108" s="165"/>
      <c r="H108" s="165"/>
      <c r="I108" s="168"/>
      <c r="J108" s="169">
        <f>BK108</f>
        <v>0</v>
      </c>
      <c r="K108" s="165"/>
      <c r="L108" s="170"/>
      <c r="M108" s="171"/>
      <c r="N108" s="172"/>
      <c r="O108" s="172"/>
      <c r="P108" s="173">
        <f>SUM(P109:P114)</f>
        <v>0</v>
      </c>
      <c r="Q108" s="172"/>
      <c r="R108" s="173">
        <f>SUM(R109:R114)</f>
        <v>0</v>
      </c>
      <c r="S108" s="172"/>
      <c r="T108" s="174">
        <f>SUM(T109:T114)</f>
        <v>0</v>
      </c>
      <c r="AR108" s="175" t="s">
        <v>14</v>
      </c>
      <c r="AT108" s="176" t="s">
        <v>70</v>
      </c>
      <c r="AU108" s="176" t="s">
        <v>71</v>
      </c>
      <c r="AY108" s="175" t="s">
        <v>169</v>
      </c>
      <c r="BK108" s="177">
        <f>SUM(BK109:BK114)</f>
        <v>0</v>
      </c>
    </row>
    <row r="109" spans="1:65" s="2" customFormat="1" ht="24.2" customHeight="1">
      <c r="A109" s="36"/>
      <c r="B109" s="37"/>
      <c r="C109" s="180" t="s">
        <v>302</v>
      </c>
      <c r="D109" s="180" t="s">
        <v>172</v>
      </c>
      <c r="E109" s="181" t="s">
        <v>2585</v>
      </c>
      <c r="F109" s="182" t="s">
        <v>2586</v>
      </c>
      <c r="G109" s="183" t="s">
        <v>339</v>
      </c>
      <c r="H109" s="184">
        <v>40</v>
      </c>
      <c r="I109" s="185"/>
      <c r="J109" s="186">
        <f aca="true" t="shared" si="10" ref="J109:J114">ROUND(I109*H109,2)</f>
        <v>0</v>
      </c>
      <c r="K109" s="182" t="s">
        <v>19</v>
      </c>
      <c r="L109" s="41"/>
      <c r="M109" s="187" t="s">
        <v>19</v>
      </c>
      <c r="N109" s="188" t="s">
        <v>42</v>
      </c>
      <c r="O109" s="66"/>
      <c r="P109" s="189">
        <f aca="true" t="shared" si="11" ref="P109:P114">O109*H109</f>
        <v>0</v>
      </c>
      <c r="Q109" s="189">
        <v>0</v>
      </c>
      <c r="R109" s="189">
        <f aca="true" t="shared" si="12" ref="R109:R114">Q109*H109</f>
        <v>0</v>
      </c>
      <c r="S109" s="189">
        <v>0</v>
      </c>
      <c r="T109" s="190">
        <f aca="true" t="shared" si="13" ref="T109:T114">S109*H109</f>
        <v>0</v>
      </c>
      <c r="U109" s="36"/>
      <c r="V109" s="36"/>
      <c r="W109" s="36"/>
      <c r="X109" s="36"/>
      <c r="Y109" s="36"/>
      <c r="Z109" s="36"/>
      <c r="AA109" s="36"/>
      <c r="AB109" s="36"/>
      <c r="AC109" s="36"/>
      <c r="AD109" s="36"/>
      <c r="AE109" s="36"/>
      <c r="AR109" s="191" t="s">
        <v>106</v>
      </c>
      <c r="AT109" s="191" t="s">
        <v>172</v>
      </c>
      <c r="AU109" s="191" t="s">
        <v>14</v>
      </c>
      <c r="AY109" s="19" t="s">
        <v>169</v>
      </c>
      <c r="BE109" s="192">
        <f aca="true" t="shared" si="14" ref="BE109:BE114">IF(N109="základní",J109,0)</f>
        <v>0</v>
      </c>
      <c r="BF109" s="192">
        <f aca="true" t="shared" si="15" ref="BF109:BF114">IF(N109="snížená",J109,0)</f>
        <v>0</v>
      </c>
      <c r="BG109" s="192">
        <f aca="true" t="shared" si="16" ref="BG109:BG114">IF(N109="zákl. přenesená",J109,0)</f>
        <v>0</v>
      </c>
      <c r="BH109" s="192">
        <f aca="true" t="shared" si="17" ref="BH109:BH114">IF(N109="sníž. přenesená",J109,0)</f>
        <v>0</v>
      </c>
      <c r="BI109" s="192">
        <f aca="true" t="shared" si="18" ref="BI109:BI114">IF(N109="nulová",J109,0)</f>
        <v>0</v>
      </c>
      <c r="BJ109" s="19" t="s">
        <v>14</v>
      </c>
      <c r="BK109" s="192">
        <f aca="true" t="shared" si="19" ref="BK109:BK114">ROUND(I109*H109,2)</f>
        <v>0</v>
      </c>
      <c r="BL109" s="19" t="s">
        <v>106</v>
      </c>
      <c r="BM109" s="191" t="s">
        <v>730</v>
      </c>
    </row>
    <row r="110" spans="1:65" s="2" customFormat="1" ht="16.5" customHeight="1">
      <c r="A110" s="36"/>
      <c r="B110" s="37"/>
      <c r="C110" s="180" t="s">
        <v>307</v>
      </c>
      <c r="D110" s="180" t="s">
        <v>172</v>
      </c>
      <c r="E110" s="181" t="s">
        <v>2587</v>
      </c>
      <c r="F110" s="182" t="s">
        <v>2588</v>
      </c>
      <c r="G110" s="183" t="s">
        <v>339</v>
      </c>
      <c r="H110" s="184">
        <v>220</v>
      </c>
      <c r="I110" s="185"/>
      <c r="J110" s="186">
        <f t="shared" si="10"/>
        <v>0</v>
      </c>
      <c r="K110" s="182" t="s">
        <v>19</v>
      </c>
      <c r="L110" s="41"/>
      <c r="M110" s="187" t="s">
        <v>19</v>
      </c>
      <c r="N110" s="188" t="s">
        <v>42</v>
      </c>
      <c r="O110" s="66"/>
      <c r="P110" s="189">
        <f t="shared" si="11"/>
        <v>0</v>
      </c>
      <c r="Q110" s="189">
        <v>0</v>
      </c>
      <c r="R110" s="189">
        <f t="shared" si="12"/>
        <v>0</v>
      </c>
      <c r="S110" s="189">
        <v>0</v>
      </c>
      <c r="T110" s="190">
        <f t="shared" si="13"/>
        <v>0</v>
      </c>
      <c r="U110" s="36"/>
      <c r="V110" s="36"/>
      <c r="W110" s="36"/>
      <c r="X110" s="36"/>
      <c r="Y110" s="36"/>
      <c r="Z110" s="36"/>
      <c r="AA110" s="36"/>
      <c r="AB110" s="36"/>
      <c r="AC110" s="36"/>
      <c r="AD110" s="36"/>
      <c r="AE110" s="36"/>
      <c r="AR110" s="191" t="s">
        <v>106</v>
      </c>
      <c r="AT110" s="191" t="s">
        <v>172</v>
      </c>
      <c r="AU110" s="191" t="s">
        <v>14</v>
      </c>
      <c r="AY110" s="19" t="s">
        <v>169</v>
      </c>
      <c r="BE110" s="192">
        <f t="shared" si="14"/>
        <v>0</v>
      </c>
      <c r="BF110" s="192">
        <f t="shared" si="15"/>
        <v>0</v>
      </c>
      <c r="BG110" s="192">
        <f t="shared" si="16"/>
        <v>0</v>
      </c>
      <c r="BH110" s="192">
        <f t="shared" si="17"/>
        <v>0</v>
      </c>
      <c r="BI110" s="192">
        <f t="shared" si="18"/>
        <v>0</v>
      </c>
      <c r="BJ110" s="19" t="s">
        <v>14</v>
      </c>
      <c r="BK110" s="192">
        <f t="shared" si="19"/>
        <v>0</v>
      </c>
      <c r="BL110" s="19" t="s">
        <v>106</v>
      </c>
      <c r="BM110" s="191" t="s">
        <v>738</v>
      </c>
    </row>
    <row r="111" spans="1:65" s="2" customFormat="1" ht="16.5" customHeight="1">
      <c r="A111" s="36"/>
      <c r="B111" s="37"/>
      <c r="C111" s="180" t="s">
        <v>312</v>
      </c>
      <c r="D111" s="180" t="s">
        <v>172</v>
      </c>
      <c r="E111" s="181" t="s">
        <v>2589</v>
      </c>
      <c r="F111" s="182" t="s">
        <v>2590</v>
      </c>
      <c r="G111" s="183" t="s">
        <v>339</v>
      </c>
      <c r="H111" s="184">
        <v>230</v>
      </c>
      <c r="I111" s="185"/>
      <c r="J111" s="186">
        <f t="shared" si="10"/>
        <v>0</v>
      </c>
      <c r="K111" s="182" t="s">
        <v>19</v>
      </c>
      <c r="L111" s="41"/>
      <c r="M111" s="187" t="s">
        <v>19</v>
      </c>
      <c r="N111" s="188" t="s">
        <v>42</v>
      </c>
      <c r="O111" s="66"/>
      <c r="P111" s="189">
        <f t="shared" si="11"/>
        <v>0</v>
      </c>
      <c r="Q111" s="189">
        <v>0</v>
      </c>
      <c r="R111" s="189">
        <f t="shared" si="12"/>
        <v>0</v>
      </c>
      <c r="S111" s="189">
        <v>0</v>
      </c>
      <c r="T111" s="190">
        <f t="shared" si="13"/>
        <v>0</v>
      </c>
      <c r="U111" s="36"/>
      <c r="V111" s="36"/>
      <c r="W111" s="36"/>
      <c r="X111" s="36"/>
      <c r="Y111" s="36"/>
      <c r="Z111" s="36"/>
      <c r="AA111" s="36"/>
      <c r="AB111" s="36"/>
      <c r="AC111" s="36"/>
      <c r="AD111" s="36"/>
      <c r="AE111" s="36"/>
      <c r="AR111" s="191" t="s">
        <v>106</v>
      </c>
      <c r="AT111" s="191" t="s">
        <v>172</v>
      </c>
      <c r="AU111" s="191" t="s">
        <v>14</v>
      </c>
      <c r="AY111" s="19" t="s">
        <v>169</v>
      </c>
      <c r="BE111" s="192">
        <f t="shared" si="14"/>
        <v>0</v>
      </c>
      <c r="BF111" s="192">
        <f t="shared" si="15"/>
        <v>0</v>
      </c>
      <c r="BG111" s="192">
        <f t="shared" si="16"/>
        <v>0</v>
      </c>
      <c r="BH111" s="192">
        <f t="shared" si="17"/>
        <v>0</v>
      </c>
      <c r="BI111" s="192">
        <f t="shared" si="18"/>
        <v>0</v>
      </c>
      <c r="BJ111" s="19" t="s">
        <v>14</v>
      </c>
      <c r="BK111" s="192">
        <f t="shared" si="19"/>
        <v>0</v>
      </c>
      <c r="BL111" s="19" t="s">
        <v>106</v>
      </c>
      <c r="BM111" s="191" t="s">
        <v>616</v>
      </c>
    </row>
    <row r="112" spans="1:65" s="2" customFormat="1" ht="16.5" customHeight="1">
      <c r="A112" s="36"/>
      <c r="B112" s="37"/>
      <c r="C112" s="180" t="s">
        <v>321</v>
      </c>
      <c r="D112" s="180" t="s">
        <v>172</v>
      </c>
      <c r="E112" s="181" t="s">
        <v>2591</v>
      </c>
      <c r="F112" s="182" t="s">
        <v>2592</v>
      </c>
      <c r="G112" s="183" t="s">
        <v>1734</v>
      </c>
      <c r="H112" s="184">
        <v>20</v>
      </c>
      <c r="I112" s="185"/>
      <c r="J112" s="186">
        <f t="shared" si="10"/>
        <v>0</v>
      </c>
      <c r="K112" s="182" t="s">
        <v>19</v>
      </c>
      <c r="L112" s="41"/>
      <c r="M112" s="187" t="s">
        <v>19</v>
      </c>
      <c r="N112" s="188" t="s">
        <v>42</v>
      </c>
      <c r="O112" s="66"/>
      <c r="P112" s="189">
        <f t="shared" si="11"/>
        <v>0</v>
      </c>
      <c r="Q112" s="189">
        <v>0</v>
      </c>
      <c r="R112" s="189">
        <f t="shared" si="12"/>
        <v>0</v>
      </c>
      <c r="S112" s="189">
        <v>0</v>
      </c>
      <c r="T112" s="190">
        <f t="shared" si="13"/>
        <v>0</v>
      </c>
      <c r="U112" s="36"/>
      <c r="V112" s="36"/>
      <c r="W112" s="36"/>
      <c r="X112" s="36"/>
      <c r="Y112" s="36"/>
      <c r="Z112" s="36"/>
      <c r="AA112" s="36"/>
      <c r="AB112" s="36"/>
      <c r="AC112" s="36"/>
      <c r="AD112" s="36"/>
      <c r="AE112" s="36"/>
      <c r="AR112" s="191" t="s">
        <v>106</v>
      </c>
      <c r="AT112" s="191" t="s">
        <v>172</v>
      </c>
      <c r="AU112" s="191" t="s">
        <v>14</v>
      </c>
      <c r="AY112" s="19" t="s">
        <v>169</v>
      </c>
      <c r="BE112" s="192">
        <f t="shared" si="14"/>
        <v>0</v>
      </c>
      <c r="BF112" s="192">
        <f t="shared" si="15"/>
        <v>0</v>
      </c>
      <c r="BG112" s="192">
        <f t="shared" si="16"/>
        <v>0</v>
      </c>
      <c r="BH112" s="192">
        <f t="shared" si="17"/>
        <v>0</v>
      </c>
      <c r="BI112" s="192">
        <f t="shared" si="18"/>
        <v>0</v>
      </c>
      <c r="BJ112" s="19" t="s">
        <v>14</v>
      </c>
      <c r="BK112" s="192">
        <f t="shared" si="19"/>
        <v>0</v>
      </c>
      <c r="BL112" s="19" t="s">
        <v>106</v>
      </c>
      <c r="BM112" s="191" t="s">
        <v>754</v>
      </c>
    </row>
    <row r="113" spans="1:65" s="2" customFormat="1" ht="16.5" customHeight="1">
      <c r="A113" s="36"/>
      <c r="B113" s="37"/>
      <c r="C113" s="180" t="s">
        <v>329</v>
      </c>
      <c r="D113" s="180" t="s">
        <v>172</v>
      </c>
      <c r="E113" s="181" t="s">
        <v>2593</v>
      </c>
      <c r="F113" s="182" t="s">
        <v>2377</v>
      </c>
      <c r="G113" s="183" t="s">
        <v>1734</v>
      </c>
      <c r="H113" s="184">
        <v>1</v>
      </c>
      <c r="I113" s="185"/>
      <c r="J113" s="186">
        <f t="shared" si="10"/>
        <v>0</v>
      </c>
      <c r="K113" s="182" t="s">
        <v>19</v>
      </c>
      <c r="L113" s="41"/>
      <c r="M113" s="187" t="s">
        <v>19</v>
      </c>
      <c r="N113" s="188" t="s">
        <v>42</v>
      </c>
      <c r="O113" s="66"/>
      <c r="P113" s="189">
        <f t="shared" si="11"/>
        <v>0</v>
      </c>
      <c r="Q113" s="189">
        <v>0</v>
      </c>
      <c r="R113" s="189">
        <f t="shared" si="12"/>
        <v>0</v>
      </c>
      <c r="S113" s="189">
        <v>0</v>
      </c>
      <c r="T113" s="190">
        <f t="shared" si="13"/>
        <v>0</v>
      </c>
      <c r="U113" s="36"/>
      <c r="V113" s="36"/>
      <c r="W113" s="36"/>
      <c r="X113" s="36"/>
      <c r="Y113" s="36"/>
      <c r="Z113" s="36"/>
      <c r="AA113" s="36"/>
      <c r="AB113" s="36"/>
      <c r="AC113" s="36"/>
      <c r="AD113" s="36"/>
      <c r="AE113" s="36"/>
      <c r="AR113" s="191" t="s">
        <v>106</v>
      </c>
      <c r="AT113" s="191" t="s">
        <v>172</v>
      </c>
      <c r="AU113" s="191" t="s">
        <v>14</v>
      </c>
      <c r="AY113" s="19" t="s">
        <v>169</v>
      </c>
      <c r="BE113" s="192">
        <f t="shared" si="14"/>
        <v>0</v>
      </c>
      <c r="BF113" s="192">
        <f t="shared" si="15"/>
        <v>0</v>
      </c>
      <c r="BG113" s="192">
        <f t="shared" si="16"/>
        <v>0</v>
      </c>
      <c r="BH113" s="192">
        <f t="shared" si="17"/>
        <v>0</v>
      </c>
      <c r="BI113" s="192">
        <f t="shared" si="18"/>
        <v>0</v>
      </c>
      <c r="BJ113" s="19" t="s">
        <v>14</v>
      </c>
      <c r="BK113" s="192">
        <f t="shared" si="19"/>
        <v>0</v>
      </c>
      <c r="BL113" s="19" t="s">
        <v>106</v>
      </c>
      <c r="BM113" s="191" t="s">
        <v>763</v>
      </c>
    </row>
    <row r="114" spans="1:65" s="2" customFormat="1" ht="24.2" customHeight="1">
      <c r="A114" s="36"/>
      <c r="B114" s="37"/>
      <c r="C114" s="180" t="s">
        <v>353</v>
      </c>
      <c r="D114" s="180" t="s">
        <v>172</v>
      </c>
      <c r="E114" s="181" t="s">
        <v>2594</v>
      </c>
      <c r="F114" s="182" t="s">
        <v>2595</v>
      </c>
      <c r="G114" s="183" t="s">
        <v>2161</v>
      </c>
      <c r="H114" s="184">
        <v>1</v>
      </c>
      <c r="I114" s="185"/>
      <c r="J114" s="186">
        <f t="shared" si="10"/>
        <v>0</v>
      </c>
      <c r="K114" s="182" t="s">
        <v>19</v>
      </c>
      <c r="L114" s="41"/>
      <c r="M114" s="187" t="s">
        <v>19</v>
      </c>
      <c r="N114" s="188" t="s">
        <v>42</v>
      </c>
      <c r="O114" s="66"/>
      <c r="P114" s="189">
        <f t="shared" si="11"/>
        <v>0</v>
      </c>
      <c r="Q114" s="189">
        <v>0</v>
      </c>
      <c r="R114" s="189">
        <f t="shared" si="12"/>
        <v>0</v>
      </c>
      <c r="S114" s="189">
        <v>0</v>
      </c>
      <c r="T114" s="190">
        <f t="shared" si="13"/>
        <v>0</v>
      </c>
      <c r="U114" s="36"/>
      <c r="V114" s="36"/>
      <c r="W114" s="36"/>
      <c r="X114" s="36"/>
      <c r="Y114" s="36"/>
      <c r="Z114" s="36"/>
      <c r="AA114" s="36"/>
      <c r="AB114" s="36"/>
      <c r="AC114" s="36"/>
      <c r="AD114" s="36"/>
      <c r="AE114" s="36"/>
      <c r="AR114" s="191" t="s">
        <v>106</v>
      </c>
      <c r="AT114" s="191" t="s">
        <v>172</v>
      </c>
      <c r="AU114" s="191" t="s">
        <v>14</v>
      </c>
      <c r="AY114" s="19" t="s">
        <v>169</v>
      </c>
      <c r="BE114" s="192">
        <f t="shared" si="14"/>
        <v>0</v>
      </c>
      <c r="BF114" s="192">
        <f t="shared" si="15"/>
        <v>0</v>
      </c>
      <c r="BG114" s="192">
        <f t="shared" si="16"/>
        <v>0</v>
      </c>
      <c r="BH114" s="192">
        <f t="shared" si="17"/>
        <v>0</v>
      </c>
      <c r="BI114" s="192">
        <f t="shared" si="18"/>
        <v>0</v>
      </c>
      <c r="BJ114" s="19" t="s">
        <v>14</v>
      </c>
      <c r="BK114" s="192">
        <f t="shared" si="19"/>
        <v>0</v>
      </c>
      <c r="BL114" s="19" t="s">
        <v>106</v>
      </c>
      <c r="BM114" s="191" t="s">
        <v>773</v>
      </c>
    </row>
    <row r="115" spans="2:63" s="12" customFormat="1" ht="25.9" customHeight="1">
      <c r="B115" s="164"/>
      <c r="C115" s="165"/>
      <c r="D115" s="166" t="s">
        <v>70</v>
      </c>
      <c r="E115" s="167" t="s">
        <v>1783</v>
      </c>
      <c r="F115" s="167" t="s">
        <v>2191</v>
      </c>
      <c r="G115" s="165"/>
      <c r="H115" s="165"/>
      <c r="I115" s="168"/>
      <c r="J115" s="169">
        <f>BK115</f>
        <v>0</v>
      </c>
      <c r="K115" s="165"/>
      <c r="L115" s="170"/>
      <c r="M115" s="171"/>
      <c r="N115" s="172"/>
      <c r="O115" s="172"/>
      <c r="P115" s="173">
        <f>SUM(P116:P122)</f>
        <v>0</v>
      </c>
      <c r="Q115" s="172"/>
      <c r="R115" s="173">
        <f>SUM(R116:R122)</f>
        <v>0</v>
      </c>
      <c r="S115" s="172"/>
      <c r="T115" s="174">
        <f>SUM(T116:T122)</f>
        <v>0</v>
      </c>
      <c r="AR115" s="175" t="s">
        <v>14</v>
      </c>
      <c r="AT115" s="176" t="s">
        <v>70</v>
      </c>
      <c r="AU115" s="176" t="s">
        <v>71</v>
      </c>
      <c r="AY115" s="175" t="s">
        <v>169</v>
      </c>
      <c r="BK115" s="177">
        <f>SUM(BK116:BK122)</f>
        <v>0</v>
      </c>
    </row>
    <row r="116" spans="1:65" s="2" customFormat="1" ht="16.5" customHeight="1">
      <c r="A116" s="36"/>
      <c r="B116" s="37"/>
      <c r="C116" s="180" t="s">
        <v>360</v>
      </c>
      <c r="D116" s="180" t="s">
        <v>172</v>
      </c>
      <c r="E116" s="181" t="s">
        <v>2192</v>
      </c>
      <c r="F116" s="182" t="s">
        <v>2193</v>
      </c>
      <c r="G116" s="183" t="s">
        <v>339</v>
      </c>
      <c r="H116" s="184">
        <v>230</v>
      </c>
      <c r="I116" s="185"/>
      <c r="J116" s="186">
        <f aca="true" t="shared" si="20" ref="J116:J122">ROUND(I116*H116,2)</f>
        <v>0</v>
      </c>
      <c r="K116" s="182" t="s">
        <v>19</v>
      </c>
      <c r="L116" s="41"/>
      <c r="M116" s="187" t="s">
        <v>19</v>
      </c>
      <c r="N116" s="188" t="s">
        <v>42</v>
      </c>
      <c r="O116" s="66"/>
      <c r="P116" s="189">
        <f aca="true" t="shared" si="21" ref="P116:P122">O116*H116</f>
        <v>0</v>
      </c>
      <c r="Q116" s="189">
        <v>0</v>
      </c>
      <c r="R116" s="189">
        <f aca="true" t="shared" si="22" ref="R116:R122">Q116*H116</f>
        <v>0</v>
      </c>
      <c r="S116" s="189">
        <v>0</v>
      </c>
      <c r="T116" s="190">
        <f aca="true" t="shared" si="23" ref="T116:T122">S116*H116</f>
        <v>0</v>
      </c>
      <c r="U116" s="36"/>
      <c r="V116" s="36"/>
      <c r="W116" s="36"/>
      <c r="X116" s="36"/>
      <c r="Y116" s="36"/>
      <c r="Z116" s="36"/>
      <c r="AA116" s="36"/>
      <c r="AB116" s="36"/>
      <c r="AC116" s="36"/>
      <c r="AD116" s="36"/>
      <c r="AE116" s="36"/>
      <c r="AR116" s="191" t="s">
        <v>106</v>
      </c>
      <c r="AT116" s="191" t="s">
        <v>172</v>
      </c>
      <c r="AU116" s="191" t="s">
        <v>14</v>
      </c>
      <c r="AY116" s="19" t="s">
        <v>169</v>
      </c>
      <c r="BE116" s="192">
        <f aca="true" t="shared" si="24" ref="BE116:BE122">IF(N116="základní",J116,0)</f>
        <v>0</v>
      </c>
      <c r="BF116" s="192">
        <f aca="true" t="shared" si="25" ref="BF116:BF122">IF(N116="snížená",J116,0)</f>
        <v>0</v>
      </c>
      <c r="BG116" s="192">
        <f aca="true" t="shared" si="26" ref="BG116:BG122">IF(N116="zákl. přenesená",J116,0)</f>
        <v>0</v>
      </c>
      <c r="BH116" s="192">
        <f aca="true" t="shared" si="27" ref="BH116:BH122">IF(N116="sníž. přenesená",J116,0)</f>
        <v>0</v>
      </c>
      <c r="BI116" s="192">
        <f aca="true" t="shared" si="28" ref="BI116:BI122">IF(N116="nulová",J116,0)</f>
        <v>0</v>
      </c>
      <c r="BJ116" s="19" t="s">
        <v>14</v>
      </c>
      <c r="BK116" s="192">
        <f aca="true" t="shared" si="29" ref="BK116:BK122">ROUND(I116*H116,2)</f>
        <v>0</v>
      </c>
      <c r="BL116" s="19" t="s">
        <v>106</v>
      </c>
      <c r="BM116" s="191" t="s">
        <v>862</v>
      </c>
    </row>
    <row r="117" spans="1:65" s="2" customFormat="1" ht="16.5" customHeight="1">
      <c r="A117" s="36"/>
      <c r="B117" s="37"/>
      <c r="C117" s="180" t="s">
        <v>7</v>
      </c>
      <c r="D117" s="180" t="s">
        <v>172</v>
      </c>
      <c r="E117" s="181" t="s">
        <v>2596</v>
      </c>
      <c r="F117" s="182" t="s">
        <v>2421</v>
      </c>
      <c r="G117" s="183" t="s">
        <v>339</v>
      </c>
      <c r="H117" s="184">
        <v>40</v>
      </c>
      <c r="I117" s="185"/>
      <c r="J117" s="186">
        <f t="shared" si="20"/>
        <v>0</v>
      </c>
      <c r="K117" s="182" t="s">
        <v>19</v>
      </c>
      <c r="L117" s="41"/>
      <c r="M117" s="187" t="s">
        <v>19</v>
      </c>
      <c r="N117" s="188" t="s">
        <v>42</v>
      </c>
      <c r="O117" s="66"/>
      <c r="P117" s="189">
        <f t="shared" si="21"/>
        <v>0</v>
      </c>
      <c r="Q117" s="189">
        <v>0</v>
      </c>
      <c r="R117" s="189">
        <f t="shared" si="22"/>
        <v>0</v>
      </c>
      <c r="S117" s="189">
        <v>0</v>
      </c>
      <c r="T117" s="190">
        <f t="shared" si="23"/>
        <v>0</v>
      </c>
      <c r="U117" s="36"/>
      <c r="V117" s="36"/>
      <c r="W117" s="36"/>
      <c r="X117" s="36"/>
      <c r="Y117" s="36"/>
      <c r="Z117" s="36"/>
      <c r="AA117" s="36"/>
      <c r="AB117" s="36"/>
      <c r="AC117" s="36"/>
      <c r="AD117" s="36"/>
      <c r="AE117" s="36"/>
      <c r="AR117" s="191" t="s">
        <v>106</v>
      </c>
      <c r="AT117" s="191" t="s">
        <v>172</v>
      </c>
      <c r="AU117" s="191" t="s">
        <v>14</v>
      </c>
      <c r="AY117" s="19" t="s">
        <v>169</v>
      </c>
      <c r="BE117" s="192">
        <f t="shared" si="24"/>
        <v>0</v>
      </c>
      <c r="BF117" s="192">
        <f t="shared" si="25"/>
        <v>0</v>
      </c>
      <c r="BG117" s="192">
        <f t="shared" si="26"/>
        <v>0</v>
      </c>
      <c r="BH117" s="192">
        <f t="shared" si="27"/>
        <v>0</v>
      </c>
      <c r="BI117" s="192">
        <f t="shared" si="28"/>
        <v>0</v>
      </c>
      <c r="BJ117" s="19" t="s">
        <v>14</v>
      </c>
      <c r="BK117" s="192">
        <f t="shared" si="29"/>
        <v>0</v>
      </c>
      <c r="BL117" s="19" t="s">
        <v>106</v>
      </c>
      <c r="BM117" s="191" t="s">
        <v>875</v>
      </c>
    </row>
    <row r="118" spans="1:65" s="2" customFormat="1" ht="24.2" customHeight="1">
      <c r="A118" s="36"/>
      <c r="B118" s="37"/>
      <c r="C118" s="180" t="s">
        <v>191</v>
      </c>
      <c r="D118" s="180" t="s">
        <v>172</v>
      </c>
      <c r="E118" s="181" t="s">
        <v>2597</v>
      </c>
      <c r="F118" s="182" t="s">
        <v>2598</v>
      </c>
      <c r="G118" s="183" t="s">
        <v>339</v>
      </c>
      <c r="H118" s="184">
        <v>220</v>
      </c>
      <c r="I118" s="185"/>
      <c r="J118" s="186">
        <f t="shared" si="20"/>
        <v>0</v>
      </c>
      <c r="K118" s="182" t="s">
        <v>19</v>
      </c>
      <c r="L118" s="41"/>
      <c r="M118" s="187" t="s">
        <v>19</v>
      </c>
      <c r="N118" s="188" t="s">
        <v>42</v>
      </c>
      <c r="O118" s="66"/>
      <c r="P118" s="189">
        <f t="shared" si="21"/>
        <v>0</v>
      </c>
      <c r="Q118" s="189">
        <v>0</v>
      </c>
      <c r="R118" s="189">
        <f t="shared" si="22"/>
        <v>0</v>
      </c>
      <c r="S118" s="189">
        <v>0</v>
      </c>
      <c r="T118" s="190">
        <f t="shared" si="23"/>
        <v>0</v>
      </c>
      <c r="U118" s="36"/>
      <c r="V118" s="36"/>
      <c r="W118" s="36"/>
      <c r="X118" s="36"/>
      <c r="Y118" s="36"/>
      <c r="Z118" s="36"/>
      <c r="AA118" s="36"/>
      <c r="AB118" s="36"/>
      <c r="AC118" s="36"/>
      <c r="AD118" s="36"/>
      <c r="AE118" s="36"/>
      <c r="AR118" s="191" t="s">
        <v>106</v>
      </c>
      <c r="AT118" s="191" t="s">
        <v>172</v>
      </c>
      <c r="AU118" s="191" t="s">
        <v>14</v>
      </c>
      <c r="AY118" s="19" t="s">
        <v>169</v>
      </c>
      <c r="BE118" s="192">
        <f t="shared" si="24"/>
        <v>0</v>
      </c>
      <c r="BF118" s="192">
        <f t="shared" si="25"/>
        <v>0</v>
      </c>
      <c r="BG118" s="192">
        <f t="shared" si="26"/>
        <v>0</v>
      </c>
      <c r="BH118" s="192">
        <f t="shared" si="27"/>
        <v>0</v>
      </c>
      <c r="BI118" s="192">
        <f t="shared" si="28"/>
        <v>0</v>
      </c>
      <c r="BJ118" s="19" t="s">
        <v>14</v>
      </c>
      <c r="BK118" s="192">
        <f t="shared" si="29"/>
        <v>0</v>
      </c>
      <c r="BL118" s="19" t="s">
        <v>106</v>
      </c>
      <c r="BM118" s="191" t="s">
        <v>888</v>
      </c>
    </row>
    <row r="119" spans="1:65" s="2" customFormat="1" ht="16.5" customHeight="1">
      <c r="A119" s="36"/>
      <c r="B119" s="37"/>
      <c r="C119" s="180" t="s">
        <v>523</v>
      </c>
      <c r="D119" s="180" t="s">
        <v>172</v>
      </c>
      <c r="E119" s="181" t="s">
        <v>2599</v>
      </c>
      <c r="F119" s="182" t="s">
        <v>2600</v>
      </c>
      <c r="G119" s="183" t="s">
        <v>1734</v>
      </c>
      <c r="H119" s="184">
        <v>20</v>
      </c>
      <c r="I119" s="185"/>
      <c r="J119" s="186">
        <f t="shared" si="20"/>
        <v>0</v>
      </c>
      <c r="K119" s="182" t="s">
        <v>19</v>
      </c>
      <c r="L119" s="41"/>
      <c r="M119" s="187" t="s">
        <v>19</v>
      </c>
      <c r="N119" s="188" t="s">
        <v>42</v>
      </c>
      <c r="O119" s="66"/>
      <c r="P119" s="189">
        <f t="shared" si="21"/>
        <v>0</v>
      </c>
      <c r="Q119" s="189">
        <v>0</v>
      </c>
      <c r="R119" s="189">
        <f t="shared" si="22"/>
        <v>0</v>
      </c>
      <c r="S119" s="189">
        <v>0</v>
      </c>
      <c r="T119" s="190">
        <f t="shared" si="23"/>
        <v>0</v>
      </c>
      <c r="U119" s="36"/>
      <c r="V119" s="36"/>
      <c r="W119" s="36"/>
      <c r="X119" s="36"/>
      <c r="Y119" s="36"/>
      <c r="Z119" s="36"/>
      <c r="AA119" s="36"/>
      <c r="AB119" s="36"/>
      <c r="AC119" s="36"/>
      <c r="AD119" s="36"/>
      <c r="AE119" s="36"/>
      <c r="AR119" s="191" t="s">
        <v>106</v>
      </c>
      <c r="AT119" s="191" t="s">
        <v>172</v>
      </c>
      <c r="AU119" s="191" t="s">
        <v>14</v>
      </c>
      <c r="AY119" s="19" t="s">
        <v>169</v>
      </c>
      <c r="BE119" s="192">
        <f t="shared" si="24"/>
        <v>0</v>
      </c>
      <c r="BF119" s="192">
        <f t="shared" si="25"/>
        <v>0</v>
      </c>
      <c r="BG119" s="192">
        <f t="shared" si="26"/>
        <v>0</v>
      </c>
      <c r="BH119" s="192">
        <f t="shared" si="27"/>
        <v>0</v>
      </c>
      <c r="BI119" s="192">
        <f t="shared" si="28"/>
        <v>0</v>
      </c>
      <c r="BJ119" s="19" t="s">
        <v>14</v>
      </c>
      <c r="BK119" s="192">
        <f t="shared" si="29"/>
        <v>0</v>
      </c>
      <c r="BL119" s="19" t="s">
        <v>106</v>
      </c>
      <c r="BM119" s="191" t="s">
        <v>898</v>
      </c>
    </row>
    <row r="120" spans="1:65" s="2" customFormat="1" ht="16.5" customHeight="1">
      <c r="A120" s="36"/>
      <c r="B120" s="37"/>
      <c r="C120" s="180" t="s">
        <v>252</v>
      </c>
      <c r="D120" s="180" t="s">
        <v>172</v>
      </c>
      <c r="E120" s="181" t="s">
        <v>2601</v>
      </c>
      <c r="F120" s="182" t="s">
        <v>2602</v>
      </c>
      <c r="G120" s="183" t="s">
        <v>2161</v>
      </c>
      <c r="H120" s="184">
        <v>20</v>
      </c>
      <c r="I120" s="185"/>
      <c r="J120" s="186">
        <f t="shared" si="20"/>
        <v>0</v>
      </c>
      <c r="K120" s="182" t="s">
        <v>19</v>
      </c>
      <c r="L120" s="41"/>
      <c r="M120" s="187" t="s">
        <v>19</v>
      </c>
      <c r="N120" s="188" t="s">
        <v>42</v>
      </c>
      <c r="O120" s="66"/>
      <c r="P120" s="189">
        <f t="shared" si="21"/>
        <v>0</v>
      </c>
      <c r="Q120" s="189">
        <v>0</v>
      </c>
      <c r="R120" s="189">
        <f t="shared" si="22"/>
        <v>0</v>
      </c>
      <c r="S120" s="189">
        <v>0</v>
      </c>
      <c r="T120" s="190">
        <f t="shared" si="23"/>
        <v>0</v>
      </c>
      <c r="U120" s="36"/>
      <c r="V120" s="36"/>
      <c r="W120" s="36"/>
      <c r="X120" s="36"/>
      <c r="Y120" s="36"/>
      <c r="Z120" s="36"/>
      <c r="AA120" s="36"/>
      <c r="AB120" s="36"/>
      <c r="AC120" s="36"/>
      <c r="AD120" s="36"/>
      <c r="AE120" s="36"/>
      <c r="AR120" s="191" t="s">
        <v>106</v>
      </c>
      <c r="AT120" s="191" t="s">
        <v>172</v>
      </c>
      <c r="AU120" s="191" t="s">
        <v>14</v>
      </c>
      <c r="AY120" s="19" t="s">
        <v>169</v>
      </c>
      <c r="BE120" s="192">
        <f t="shared" si="24"/>
        <v>0</v>
      </c>
      <c r="BF120" s="192">
        <f t="shared" si="25"/>
        <v>0</v>
      </c>
      <c r="BG120" s="192">
        <f t="shared" si="26"/>
        <v>0</v>
      </c>
      <c r="BH120" s="192">
        <f t="shared" si="27"/>
        <v>0</v>
      </c>
      <c r="BI120" s="192">
        <f t="shared" si="28"/>
        <v>0</v>
      </c>
      <c r="BJ120" s="19" t="s">
        <v>14</v>
      </c>
      <c r="BK120" s="192">
        <f t="shared" si="29"/>
        <v>0</v>
      </c>
      <c r="BL120" s="19" t="s">
        <v>106</v>
      </c>
      <c r="BM120" s="191" t="s">
        <v>908</v>
      </c>
    </row>
    <row r="121" spans="1:65" s="2" customFormat="1" ht="16.5" customHeight="1">
      <c r="A121" s="36"/>
      <c r="B121" s="37"/>
      <c r="C121" s="180" t="s">
        <v>344</v>
      </c>
      <c r="D121" s="180" t="s">
        <v>172</v>
      </c>
      <c r="E121" s="181" t="s">
        <v>2603</v>
      </c>
      <c r="F121" s="182" t="s">
        <v>2205</v>
      </c>
      <c r="G121" s="183" t="s">
        <v>2161</v>
      </c>
      <c r="H121" s="184">
        <v>1</v>
      </c>
      <c r="I121" s="185"/>
      <c r="J121" s="186">
        <f t="shared" si="20"/>
        <v>0</v>
      </c>
      <c r="K121" s="182" t="s">
        <v>19</v>
      </c>
      <c r="L121" s="41"/>
      <c r="M121" s="187" t="s">
        <v>19</v>
      </c>
      <c r="N121" s="188" t="s">
        <v>42</v>
      </c>
      <c r="O121" s="66"/>
      <c r="P121" s="189">
        <f t="shared" si="21"/>
        <v>0</v>
      </c>
      <c r="Q121" s="189">
        <v>0</v>
      </c>
      <c r="R121" s="189">
        <f t="shared" si="22"/>
        <v>0</v>
      </c>
      <c r="S121" s="189">
        <v>0</v>
      </c>
      <c r="T121" s="190">
        <f t="shared" si="23"/>
        <v>0</v>
      </c>
      <c r="U121" s="36"/>
      <c r="V121" s="36"/>
      <c r="W121" s="36"/>
      <c r="X121" s="36"/>
      <c r="Y121" s="36"/>
      <c r="Z121" s="36"/>
      <c r="AA121" s="36"/>
      <c r="AB121" s="36"/>
      <c r="AC121" s="36"/>
      <c r="AD121" s="36"/>
      <c r="AE121" s="36"/>
      <c r="AR121" s="191" t="s">
        <v>106</v>
      </c>
      <c r="AT121" s="191" t="s">
        <v>172</v>
      </c>
      <c r="AU121" s="191" t="s">
        <v>14</v>
      </c>
      <c r="AY121" s="19" t="s">
        <v>169</v>
      </c>
      <c r="BE121" s="192">
        <f t="shared" si="24"/>
        <v>0</v>
      </c>
      <c r="BF121" s="192">
        <f t="shared" si="25"/>
        <v>0</v>
      </c>
      <c r="BG121" s="192">
        <f t="shared" si="26"/>
        <v>0</v>
      </c>
      <c r="BH121" s="192">
        <f t="shared" si="27"/>
        <v>0</v>
      </c>
      <c r="BI121" s="192">
        <f t="shared" si="28"/>
        <v>0</v>
      </c>
      <c r="BJ121" s="19" t="s">
        <v>14</v>
      </c>
      <c r="BK121" s="192">
        <f t="shared" si="29"/>
        <v>0</v>
      </c>
      <c r="BL121" s="19" t="s">
        <v>106</v>
      </c>
      <c r="BM121" s="191" t="s">
        <v>802</v>
      </c>
    </row>
    <row r="122" spans="1:65" s="2" customFormat="1" ht="16.5" customHeight="1">
      <c r="A122" s="36"/>
      <c r="B122" s="37"/>
      <c r="C122" s="180" t="s">
        <v>336</v>
      </c>
      <c r="D122" s="180" t="s">
        <v>172</v>
      </c>
      <c r="E122" s="181" t="s">
        <v>2604</v>
      </c>
      <c r="F122" s="182" t="s">
        <v>2430</v>
      </c>
      <c r="G122" s="183" t="s">
        <v>339</v>
      </c>
      <c r="H122" s="184">
        <v>230</v>
      </c>
      <c r="I122" s="185"/>
      <c r="J122" s="186">
        <f t="shared" si="20"/>
        <v>0</v>
      </c>
      <c r="K122" s="182" t="s">
        <v>19</v>
      </c>
      <c r="L122" s="41"/>
      <c r="M122" s="187" t="s">
        <v>19</v>
      </c>
      <c r="N122" s="188" t="s">
        <v>42</v>
      </c>
      <c r="O122" s="66"/>
      <c r="P122" s="189">
        <f t="shared" si="21"/>
        <v>0</v>
      </c>
      <c r="Q122" s="189">
        <v>0</v>
      </c>
      <c r="R122" s="189">
        <f t="shared" si="22"/>
        <v>0</v>
      </c>
      <c r="S122" s="189">
        <v>0</v>
      </c>
      <c r="T122" s="190">
        <f t="shared" si="23"/>
        <v>0</v>
      </c>
      <c r="U122" s="36"/>
      <c r="V122" s="36"/>
      <c r="W122" s="36"/>
      <c r="X122" s="36"/>
      <c r="Y122" s="36"/>
      <c r="Z122" s="36"/>
      <c r="AA122" s="36"/>
      <c r="AB122" s="36"/>
      <c r="AC122" s="36"/>
      <c r="AD122" s="36"/>
      <c r="AE122" s="36"/>
      <c r="AR122" s="191" t="s">
        <v>106</v>
      </c>
      <c r="AT122" s="191" t="s">
        <v>172</v>
      </c>
      <c r="AU122" s="191" t="s">
        <v>14</v>
      </c>
      <c r="AY122" s="19" t="s">
        <v>169</v>
      </c>
      <c r="BE122" s="192">
        <f t="shared" si="24"/>
        <v>0</v>
      </c>
      <c r="BF122" s="192">
        <f t="shared" si="25"/>
        <v>0</v>
      </c>
      <c r="BG122" s="192">
        <f t="shared" si="26"/>
        <v>0</v>
      </c>
      <c r="BH122" s="192">
        <f t="shared" si="27"/>
        <v>0</v>
      </c>
      <c r="BI122" s="192">
        <f t="shared" si="28"/>
        <v>0</v>
      </c>
      <c r="BJ122" s="19" t="s">
        <v>14</v>
      </c>
      <c r="BK122" s="192">
        <f t="shared" si="29"/>
        <v>0</v>
      </c>
      <c r="BL122" s="19" t="s">
        <v>106</v>
      </c>
      <c r="BM122" s="191" t="s">
        <v>930</v>
      </c>
    </row>
    <row r="123" spans="2:63" s="12" customFormat="1" ht="25.9" customHeight="1">
      <c r="B123" s="164"/>
      <c r="C123" s="165"/>
      <c r="D123" s="166" t="s">
        <v>70</v>
      </c>
      <c r="E123" s="167" t="s">
        <v>2273</v>
      </c>
      <c r="F123" s="167" t="s">
        <v>2281</v>
      </c>
      <c r="G123" s="165"/>
      <c r="H123" s="165"/>
      <c r="I123" s="168"/>
      <c r="J123" s="169">
        <f>BK123</f>
        <v>0</v>
      </c>
      <c r="K123" s="165"/>
      <c r="L123" s="170"/>
      <c r="M123" s="171"/>
      <c r="N123" s="172"/>
      <c r="O123" s="172"/>
      <c r="P123" s="173">
        <f>P124</f>
        <v>0</v>
      </c>
      <c r="Q123" s="172"/>
      <c r="R123" s="173">
        <f>R124</f>
        <v>0</v>
      </c>
      <c r="S123" s="172"/>
      <c r="T123" s="174">
        <f>T124</f>
        <v>0</v>
      </c>
      <c r="AR123" s="175" t="s">
        <v>14</v>
      </c>
      <c r="AT123" s="176" t="s">
        <v>70</v>
      </c>
      <c r="AU123" s="176" t="s">
        <v>71</v>
      </c>
      <c r="AY123" s="175" t="s">
        <v>169</v>
      </c>
      <c r="BK123" s="177">
        <f>BK124</f>
        <v>0</v>
      </c>
    </row>
    <row r="124" spans="1:65" s="2" customFormat="1" ht="24.2" customHeight="1">
      <c r="A124" s="36"/>
      <c r="B124" s="37"/>
      <c r="C124" s="180" t="s">
        <v>368</v>
      </c>
      <c r="D124" s="180" t="s">
        <v>172</v>
      </c>
      <c r="E124" s="181" t="s">
        <v>2605</v>
      </c>
      <c r="F124" s="182" t="s">
        <v>2606</v>
      </c>
      <c r="G124" s="183" t="s">
        <v>339</v>
      </c>
      <c r="H124" s="184">
        <v>640</v>
      </c>
      <c r="I124" s="185"/>
      <c r="J124" s="186">
        <f>ROUND(I124*H124,2)</f>
        <v>0</v>
      </c>
      <c r="K124" s="182" t="s">
        <v>19</v>
      </c>
      <c r="L124" s="41"/>
      <c r="M124" s="187" t="s">
        <v>19</v>
      </c>
      <c r="N124" s="188" t="s">
        <v>42</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106</v>
      </c>
      <c r="AT124" s="191" t="s">
        <v>172</v>
      </c>
      <c r="AU124" s="191" t="s">
        <v>14</v>
      </c>
      <c r="AY124" s="19" t="s">
        <v>169</v>
      </c>
      <c r="BE124" s="192">
        <f>IF(N124="základní",J124,0)</f>
        <v>0</v>
      </c>
      <c r="BF124" s="192">
        <f>IF(N124="snížená",J124,0)</f>
        <v>0</v>
      </c>
      <c r="BG124" s="192">
        <f>IF(N124="zákl. přenesená",J124,0)</f>
        <v>0</v>
      </c>
      <c r="BH124" s="192">
        <f>IF(N124="sníž. přenesená",J124,0)</f>
        <v>0</v>
      </c>
      <c r="BI124" s="192">
        <f>IF(N124="nulová",J124,0)</f>
        <v>0</v>
      </c>
      <c r="BJ124" s="19" t="s">
        <v>14</v>
      </c>
      <c r="BK124" s="192">
        <f>ROUND(I124*H124,2)</f>
        <v>0</v>
      </c>
      <c r="BL124" s="19" t="s">
        <v>106</v>
      </c>
      <c r="BM124" s="191" t="s">
        <v>949</v>
      </c>
    </row>
    <row r="125" spans="2:63" s="12" customFormat="1" ht="25.9" customHeight="1">
      <c r="B125" s="164"/>
      <c r="C125" s="165"/>
      <c r="D125" s="166" t="s">
        <v>70</v>
      </c>
      <c r="E125" s="167" t="s">
        <v>2280</v>
      </c>
      <c r="F125" s="167" t="s">
        <v>2289</v>
      </c>
      <c r="G125" s="165"/>
      <c r="H125" s="165"/>
      <c r="I125" s="168"/>
      <c r="J125" s="169">
        <f>BK125</f>
        <v>0</v>
      </c>
      <c r="K125" s="165"/>
      <c r="L125" s="170"/>
      <c r="M125" s="171"/>
      <c r="N125" s="172"/>
      <c r="O125" s="172"/>
      <c r="P125" s="173">
        <f>P126</f>
        <v>0</v>
      </c>
      <c r="Q125" s="172"/>
      <c r="R125" s="173">
        <f>R126</f>
        <v>0</v>
      </c>
      <c r="S125" s="172"/>
      <c r="T125" s="174">
        <f>T126</f>
        <v>0</v>
      </c>
      <c r="AR125" s="175" t="s">
        <v>14</v>
      </c>
      <c r="AT125" s="176" t="s">
        <v>70</v>
      </c>
      <c r="AU125" s="176" t="s">
        <v>71</v>
      </c>
      <c r="AY125" s="175" t="s">
        <v>169</v>
      </c>
      <c r="BK125" s="177">
        <f>BK126</f>
        <v>0</v>
      </c>
    </row>
    <row r="126" spans="1:65" s="2" customFormat="1" ht="16.5" customHeight="1">
      <c r="A126" s="36"/>
      <c r="B126" s="37"/>
      <c r="C126" s="180" t="s">
        <v>272</v>
      </c>
      <c r="D126" s="180" t="s">
        <v>172</v>
      </c>
      <c r="E126" s="181" t="s">
        <v>2607</v>
      </c>
      <c r="F126" s="182" t="s">
        <v>2608</v>
      </c>
      <c r="G126" s="183" t="s">
        <v>339</v>
      </c>
      <c r="H126" s="184">
        <v>640</v>
      </c>
      <c r="I126" s="185"/>
      <c r="J126" s="186">
        <f>ROUND(I126*H126,2)</f>
        <v>0</v>
      </c>
      <c r="K126" s="182" t="s">
        <v>19</v>
      </c>
      <c r="L126" s="41"/>
      <c r="M126" s="187" t="s">
        <v>19</v>
      </c>
      <c r="N126" s="188" t="s">
        <v>42</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106</v>
      </c>
      <c r="AT126" s="191" t="s">
        <v>172</v>
      </c>
      <c r="AU126" s="191" t="s">
        <v>14</v>
      </c>
      <c r="AY126" s="19" t="s">
        <v>169</v>
      </c>
      <c r="BE126" s="192">
        <f>IF(N126="základní",J126,0)</f>
        <v>0</v>
      </c>
      <c r="BF126" s="192">
        <f>IF(N126="snížená",J126,0)</f>
        <v>0</v>
      </c>
      <c r="BG126" s="192">
        <f>IF(N126="zákl. přenesená",J126,0)</f>
        <v>0</v>
      </c>
      <c r="BH126" s="192">
        <f>IF(N126="sníž. přenesená",J126,0)</f>
        <v>0</v>
      </c>
      <c r="BI126" s="192">
        <f>IF(N126="nulová",J126,0)</f>
        <v>0</v>
      </c>
      <c r="BJ126" s="19" t="s">
        <v>14</v>
      </c>
      <c r="BK126" s="192">
        <f>ROUND(I126*H126,2)</f>
        <v>0</v>
      </c>
      <c r="BL126" s="19" t="s">
        <v>106</v>
      </c>
      <c r="BM126" s="191" t="s">
        <v>976</v>
      </c>
    </row>
    <row r="127" spans="2:63" s="12" customFormat="1" ht="25.9" customHeight="1">
      <c r="B127" s="164"/>
      <c r="C127" s="165"/>
      <c r="D127" s="166" t="s">
        <v>70</v>
      </c>
      <c r="E127" s="167" t="s">
        <v>2288</v>
      </c>
      <c r="F127" s="167" t="s">
        <v>2207</v>
      </c>
      <c r="G127" s="165"/>
      <c r="H127" s="165"/>
      <c r="I127" s="168"/>
      <c r="J127" s="169">
        <f>BK127</f>
        <v>0</v>
      </c>
      <c r="K127" s="165"/>
      <c r="L127" s="170"/>
      <c r="M127" s="171"/>
      <c r="N127" s="172"/>
      <c r="O127" s="172"/>
      <c r="P127" s="173">
        <f>SUM(P128:P131)</f>
        <v>0</v>
      </c>
      <c r="Q127" s="172"/>
      <c r="R127" s="173">
        <f>SUM(R128:R131)</f>
        <v>0</v>
      </c>
      <c r="S127" s="172"/>
      <c r="T127" s="174">
        <f>SUM(T128:T131)</f>
        <v>0</v>
      </c>
      <c r="AR127" s="175" t="s">
        <v>14</v>
      </c>
      <c r="AT127" s="176" t="s">
        <v>70</v>
      </c>
      <c r="AU127" s="176" t="s">
        <v>71</v>
      </c>
      <c r="AY127" s="175" t="s">
        <v>169</v>
      </c>
      <c r="BK127" s="177">
        <f>SUM(BK128:BK131)</f>
        <v>0</v>
      </c>
    </row>
    <row r="128" spans="1:65" s="2" customFormat="1" ht="16.5" customHeight="1">
      <c r="A128" s="36"/>
      <c r="B128" s="37"/>
      <c r="C128" s="180" t="s">
        <v>259</v>
      </c>
      <c r="D128" s="180" t="s">
        <v>172</v>
      </c>
      <c r="E128" s="181" t="s">
        <v>2459</v>
      </c>
      <c r="F128" s="182" t="s">
        <v>2460</v>
      </c>
      <c r="G128" s="183" t="s">
        <v>1856</v>
      </c>
      <c r="H128" s="184">
        <v>10</v>
      </c>
      <c r="I128" s="185"/>
      <c r="J128" s="186">
        <f>ROUND(I128*H128,2)</f>
        <v>0</v>
      </c>
      <c r="K128" s="182" t="s">
        <v>19</v>
      </c>
      <c r="L128" s="41"/>
      <c r="M128" s="187" t="s">
        <v>19</v>
      </c>
      <c r="N128" s="188" t="s">
        <v>42</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106</v>
      </c>
      <c r="AT128" s="191" t="s">
        <v>172</v>
      </c>
      <c r="AU128" s="191" t="s">
        <v>14</v>
      </c>
      <c r="AY128" s="19" t="s">
        <v>169</v>
      </c>
      <c r="BE128" s="192">
        <f>IF(N128="základní",J128,0)</f>
        <v>0</v>
      </c>
      <c r="BF128" s="192">
        <f>IF(N128="snížená",J128,0)</f>
        <v>0</v>
      </c>
      <c r="BG128" s="192">
        <f>IF(N128="zákl. přenesená",J128,0)</f>
        <v>0</v>
      </c>
      <c r="BH128" s="192">
        <f>IF(N128="sníž. přenesená",J128,0)</f>
        <v>0</v>
      </c>
      <c r="BI128" s="192">
        <f>IF(N128="nulová",J128,0)</f>
        <v>0</v>
      </c>
      <c r="BJ128" s="19" t="s">
        <v>14</v>
      </c>
      <c r="BK128" s="192">
        <f>ROUND(I128*H128,2)</f>
        <v>0</v>
      </c>
      <c r="BL128" s="19" t="s">
        <v>106</v>
      </c>
      <c r="BM128" s="191" t="s">
        <v>1092</v>
      </c>
    </row>
    <row r="129" spans="1:65" s="2" customFormat="1" ht="16.5" customHeight="1">
      <c r="A129" s="36"/>
      <c r="B129" s="37"/>
      <c r="C129" s="180" t="s">
        <v>246</v>
      </c>
      <c r="D129" s="180" t="s">
        <v>172</v>
      </c>
      <c r="E129" s="181" t="s">
        <v>2609</v>
      </c>
      <c r="F129" s="182" t="s">
        <v>2215</v>
      </c>
      <c r="G129" s="183" t="s">
        <v>1734</v>
      </c>
      <c r="H129" s="184">
        <v>1</v>
      </c>
      <c r="I129" s="185"/>
      <c r="J129" s="186">
        <f>ROUND(I129*H129,2)</f>
        <v>0</v>
      </c>
      <c r="K129" s="182" t="s">
        <v>19</v>
      </c>
      <c r="L129" s="41"/>
      <c r="M129" s="187" t="s">
        <v>19</v>
      </c>
      <c r="N129" s="188" t="s">
        <v>42</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106</v>
      </c>
      <c r="AT129" s="191" t="s">
        <v>172</v>
      </c>
      <c r="AU129" s="191" t="s">
        <v>14</v>
      </c>
      <c r="AY129" s="19" t="s">
        <v>169</v>
      </c>
      <c r="BE129" s="192">
        <f>IF(N129="základní",J129,0)</f>
        <v>0</v>
      </c>
      <c r="BF129" s="192">
        <f>IF(N129="snížená",J129,0)</f>
        <v>0</v>
      </c>
      <c r="BG129" s="192">
        <f>IF(N129="zákl. přenesená",J129,0)</f>
        <v>0</v>
      </c>
      <c r="BH129" s="192">
        <f>IF(N129="sníž. přenesená",J129,0)</f>
        <v>0</v>
      </c>
      <c r="BI129" s="192">
        <f>IF(N129="nulová",J129,0)</f>
        <v>0</v>
      </c>
      <c r="BJ129" s="19" t="s">
        <v>14</v>
      </c>
      <c r="BK129" s="192">
        <f>ROUND(I129*H129,2)</f>
        <v>0</v>
      </c>
      <c r="BL129" s="19" t="s">
        <v>106</v>
      </c>
      <c r="BM129" s="191" t="s">
        <v>1100</v>
      </c>
    </row>
    <row r="130" spans="1:65" s="2" customFormat="1" ht="16.5" customHeight="1">
      <c r="A130" s="36"/>
      <c r="B130" s="37"/>
      <c r="C130" s="180" t="s">
        <v>279</v>
      </c>
      <c r="D130" s="180" t="s">
        <v>172</v>
      </c>
      <c r="E130" s="181" t="s">
        <v>2217</v>
      </c>
      <c r="F130" s="182" t="s">
        <v>2218</v>
      </c>
      <c r="G130" s="183" t="s">
        <v>1856</v>
      </c>
      <c r="H130" s="184">
        <v>2</v>
      </c>
      <c r="I130" s="185"/>
      <c r="J130" s="186">
        <f>ROUND(I130*H130,2)</f>
        <v>0</v>
      </c>
      <c r="K130" s="182" t="s">
        <v>19</v>
      </c>
      <c r="L130" s="41"/>
      <c r="M130" s="187" t="s">
        <v>19</v>
      </c>
      <c r="N130" s="188" t="s">
        <v>42</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106</v>
      </c>
      <c r="AT130" s="191" t="s">
        <v>172</v>
      </c>
      <c r="AU130" s="191" t="s">
        <v>14</v>
      </c>
      <c r="AY130" s="19" t="s">
        <v>169</v>
      </c>
      <c r="BE130" s="192">
        <f>IF(N130="základní",J130,0)</f>
        <v>0</v>
      </c>
      <c r="BF130" s="192">
        <f>IF(N130="snížená",J130,0)</f>
        <v>0</v>
      </c>
      <c r="BG130" s="192">
        <f>IF(N130="zákl. přenesená",J130,0)</f>
        <v>0</v>
      </c>
      <c r="BH130" s="192">
        <f>IF(N130="sníž. přenesená",J130,0)</f>
        <v>0</v>
      </c>
      <c r="BI130" s="192">
        <f>IF(N130="nulová",J130,0)</f>
        <v>0</v>
      </c>
      <c r="BJ130" s="19" t="s">
        <v>14</v>
      </c>
      <c r="BK130" s="192">
        <f>ROUND(I130*H130,2)</f>
        <v>0</v>
      </c>
      <c r="BL130" s="19" t="s">
        <v>106</v>
      </c>
      <c r="BM130" s="191" t="s">
        <v>1108</v>
      </c>
    </row>
    <row r="131" spans="1:65" s="2" customFormat="1" ht="16.5" customHeight="1">
      <c r="A131" s="36"/>
      <c r="B131" s="37"/>
      <c r="C131" s="180" t="s">
        <v>572</v>
      </c>
      <c r="D131" s="180" t="s">
        <v>172</v>
      </c>
      <c r="E131" s="181" t="s">
        <v>2096</v>
      </c>
      <c r="F131" s="182" t="s">
        <v>882</v>
      </c>
      <c r="G131" s="183" t="s">
        <v>282</v>
      </c>
      <c r="H131" s="184">
        <v>1</v>
      </c>
      <c r="I131" s="185"/>
      <c r="J131" s="186">
        <f>ROUND(I131*H131,2)</f>
        <v>0</v>
      </c>
      <c r="K131" s="182" t="s">
        <v>19</v>
      </c>
      <c r="L131" s="41"/>
      <c r="M131" s="248" t="s">
        <v>19</v>
      </c>
      <c r="N131" s="249" t="s">
        <v>42</v>
      </c>
      <c r="O131" s="246"/>
      <c r="P131" s="250">
        <f>O131*H131</f>
        <v>0</v>
      </c>
      <c r="Q131" s="250">
        <v>0</v>
      </c>
      <c r="R131" s="250">
        <f>Q131*H131</f>
        <v>0</v>
      </c>
      <c r="S131" s="250">
        <v>0</v>
      </c>
      <c r="T131" s="251">
        <f>S131*H131</f>
        <v>0</v>
      </c>
      <c r="U131" s="36"/>
      <c r="V131" s="36"/>
      <c r="W131" s="36"/>
      <c r="X131" s="36"/>
      <c r="Y131" s="36"/>
      <c r="Z131" s="36"/>
      <c r="AA131" s="36"/>
      <c r="AB131" s="36"/>
      <c r="AC131" s="36"/>
      <c r="AD131" s="36"/>
      <c r="AE131" s="36"/>
      <c r="AR131" s="191" t="s">
        <v>312</v>
      </c>
      <c r="AT131" s="191" t="s">
        <v>172</v>
      </c>
      <c r="AU131" s="191" t="s">
        <v>14</v>
      </c>
      <c r="AY131" s="19" t="s">
        <v>169</v>
      </c>
      <c r="BE131" s="192">
        <f>IF(N131="základní",J131,0)</f>
        <v>0</v>
      </c>
      <c r="BF131" s="192">
        <f>IF(N131="snížená",J131,0)</f>
        <v>0</v>
      </c>
      <c r="BG131" s="192">
        <f>IF(N131="zákl. přenesená",J131,0)</f>
        <v>0</v>
      </c>
      <c r="BH131" s="192">
        <f>IF(N131="sníž. přenesená",J131,0)</f>
        <v>0</v>
      </c>
      <c r="BI131" s="192">
        <f>IF(N131="nulová",J131,0)</f>
        <v>0</v>
      </c>
      <c r="BJ131" s="19" t="s">
        <v>14</v>
      </c>
      <c r="BK131" s="192">
        <f>ROUND(I131*H131,2)</f>
        <v>0</v>
      </c>
      <c r="BL131" s="19" t="s">
        <v>312</v>
      </c>
      <c r="BM131" s="191" t="s">
        <v>2610</v>
      </c>
    </row>
    <row r="132" spans="1:31" s="2" customFormat="1" ht="6.95" customHeight="1">
      <c r="A132" s="36"/>
      <c r="B132" s="49"/>
      <c r="C132" s="50"/>
      <c r="D132" s="50"/>
      <c r="E132" s="50"/>
      <c r="F132" s="50"/>
      <c r="G132" s="50"/>
      <c r="H132" s="50"/>
      <c r="I132" s="50"/>
      <c r="J132" s="50"/>
      <c r="K132" s="50"/>
      <c r="L132" s="41"/>
      <c r="M132" s="36"/>
      <c r="O132" s="36"/>
      <c r="P132" s="36"/>
      <c r="Q132" s="36"/>
      <c r="R132" s="36"/>
      <c r="S132" s="36"/>
      <c r="T132" s="36"/>
      <c r="U132" s="36"/>
      <c r="V132" s="36"/>
      <c r="W132" s="36"/>
      <c r="X132" s="36"/>
      <c r="Y132" s="36"/>
      <c r="Z132" s="36"/>
      <c r="AA132" s="36"/>
      <c r="AB132" s="36"/>
      <c r="AC132" s="36"/>
      <c r="AD132" s="36"/>
      <c r="AE132" s="36"/>
    </row>
  </sheetData>
  <sheetProtection algorithmName="SHA-512" hashValue="0jL/Kb6IP+zoIs3t7gU79ueYde2+HJiaUI2vwfbcmRULOuPT6en7xiNzsuHTZGyQmiMP/RGwkIpVk2yCvGBC8Q==" saltValue="n49TJZPvFpJSPlG5gBS417svBjlCUcTUSkjcTwFM5OZEClfCmOCh6ASzh3adyjZLA1UP6CT/enh6n+NBTo65zw==" spinCount="100000" sheet="1" objects="1" scenarios="1" formatColumns="0" formatRows="0" autoFilter="0"/>
  <autoFilter ref="C91:K131"/>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117</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2611</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ROUND((SUM(BE92:BE170)),2)</f>
        <v>0</v>
      </c>
      <c r="G35" s="36"/>
      <c r="H35" s="36"/>
      <c r="I35" s="126">
        <v>0.21</v>
      </c>
      <c r="J35" s="125">
        <f>ROUND(((SUM(BE92:BE170))*I35),2)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ROUND((SUM(BF92:BF170)),2)</f>
        <v>0</v>
      </c>
      <c r="G36" s="36"/>
      <c r="H36" s="36"/>
      <c r="I36" s="126">
        <v>0.12</v>
      </c>
      <c r="J36" s="125">
        <f>ROUND(((SUM(BF92:BF170))*I36),2)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ROUND((SUM(BG92:BG170)),2)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ROUND((SUM(BH92:BH170)),2)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ROUND((SUM(BI92:BI170)),2)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7 - Sestra + pacient</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2500</v>
      </c>
      <c r="E64" s="145"/>
      <c r="F64" s="145"/>
      <c r="G64" s="145"/>
      <c r="H64" s="145"/>
      <c r="I64" s="145"/>
      <c r="J64" s="146">
        <f>J93</f>
        <v>0</v>
      </c>
      <c r="K64" s="143"/>
      <c r="L64" s="147"/>
    </row>
    <row r="65" spans="2:12" s="9" customFormat="1" ht="24.95" customHeight="1">
      <c r="B65" s="142"/>
      <c r="C65" s="143"/>
      <c r="D65" s="144" t="s">
        <v>2501</v>
      </c>
      <c r="E65" s="145"/>
      <c r="F65" s="145"/>
      <c r="G65" s="145"/>
      <c r="H65" s="145"/>
      <c r="I65" s="145"/>
      <c r="J65" s="146">
        <f>J115</f>
        <v>0</v>
      </c>
      <c r="K65" s="143"/>
      <c r="L65" s="147"/>
    </row>
    <row r="66" spans="2:12" s="9" customFormat="1" ht="24.95" customHeight="1">
      <c r="B66" s="142"/>
      <c r="C66" s="143"/>
      <c r="D66" s="144" t="s">
        <v>2502</v>
      </c>
      <c r="E66" s="145"/>
      <c r="F66" s="145"/>
      <c r="G66" s="145"/>
      <c r="H66" s="145"/>
      <c r="I66" s="145"/>
      <c r="J66" s="146">
        <f>J135</f>
        <v>0</v>
      </c>
      <c r="K66" s="143"/>
      <c r="L66" s="147"/>
    </row>
    <row r="67" spans="2:12" s="9" customFormat="1" ht="24.95" customHeight="1">
      <c r="B67" s="142"/>
      <c r="C67" s="143"/>
      <c r="D67" s="144" t="s">
        <v>2558</v>
      </c>
      <c r="E67" s="145"/>
      <c r="F67" s="145"/>
      <c r="G67" s="145"/>
      <c r="H67" s="145"/>
      <c r="I67" s="145"/>
      <c r="J67" s="146">
        <f>J145</f>
        <v>0</v>
      </c>
      <c r="K67" s="143"/>
      <c r="L67" s="147"/>
    </row>
    <row r="68" spans="2:12" s="9" customFormat="1" ht="24.95" customHeight="1">
      <c r="B68" s="142"/>
      <c r="C68" s="143"/>
      <c r="D68" s="144" t="s">
        <v>2504</v>
      </c>
      <c r="E68" s="145"/>
      <c r="F68" s="145"/>
      <c r="G68" s="145"/>
      <c r="H68" s="145"/>
      <c r="I68" s="145"/>
      <c r="J68" s="146">
        <f>J158</f>
        <v>0</v>
      </c>
      <c r="K68" s="143"/>
      <c r="L68" s="147"/>
    </row>
    <row r="69" spans="2:12" s="9" customFormat="1" ht="24.95" customHeight="1">
      <c r="B69" s="142"/>
      <c r="C69" s="143"/>
      <c r="D69" s="144" t="s">
        <v>2299</v>
      </c>
      <c r="E69" s="145"/>
      <c r="F69" s="145"/>
      <c r="G69" s="145"/>
      <c r="H69" s="145"/>
      <c r="I69" s="145"/>
      <c r="J69" s="146">
        <f>J162</f>
        <v>0</v>
      </c>
      <c r="K69" s="143"/>
      <c r="L69" s="147"/>
    </row>
    <row r="70" spans="2:12" s="9" customFormat="1" ht="24.95" customHeight="1">
      <c r="B70" s="142"/>
      <c r="C70" s="143"/>
      <c r="D70" s="144" t="s">
        <v>2300</v>
      </c>
      <c r="E70" s="145"/>
      <c r="F70" s="145"/>
      <c r="G70" s="145"/>
      <c r="H70" s="145"/>
      <c r="I70" s="145"/>
      <c r="J70" s="146">
        <f>J166</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2:12" s="1" customFormat="1" ht="12" customHeight="1">
      <c r="B81" s="23"/>
      <c r="C81" s="31" t="s">
        <v>137</v>
      </c>
      <c r="D81" s="24"/>
      <c r="E81" s="24"/>
      <c r="F81" s="24"/>
      <c r="G81" s="24"/>
      <c r="H81" s="24"/>
      <c r="I81" s="24"/>
      <c r="J81" s="24"/>
      <c r="K81" s="24"/>
      <c r="L81" s="22"/>
    </row>
    <row r="82" spans="1:31" s="2" customFormat="1" ht="16.5" customHeight="1">
      <c r="A82" s="36"/>
      <c r="B82" s="37"/>
      <c r="C82" s="38"/>
      <c r="D82" s="38"/>
      <c r="E82" s="390" t="s">
        <v>2098</v>
      </c>
      <c r="F82" s="392"/>
      <c r="G82" s="392"/>
      <c r="H82" s="392"/>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139</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4" t="str">
        <f>E11</f>
        <v>7 - Sestra + pacient</v>
      </c>
      <c r="F84" s="392"/>
      <c r="G84" s="392"/>
      <c r="H84" s="392"/>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F14</f>
        <v xml:space="preserve"> </v>
      </c>
      <c r="G86" s="38"/>
      <c r="H86" s="38"/>
      <c r="I86" s="31" t="s">
        <v>23</v>
      </c>
      <c r="J86" s="61" t="str">
        <f>IF(J14="","",J14)</f>
        <v>26. 1. 2024</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E17</f>
        <v>Nemocnice Tábor, a.s.</v>
      </c>
      <c r="G88" s="38"/>
      <c r="H88" s="38"/>
      <c r="I88" s="31" t="s">
        <v>31</v>
      </c>
      <c r="J88" s="34" t="str">
        <f>E23</f>
        <v>AGP nova spol. s r.o.</v>
      </c>
      <c r="K88" s="38"/>
      <c r="L88" s="115"/>
      <c r="S88" s="36"/>
      <c r="T88" s="36"/>
      <c r="U88" s="36"/>
      <c r="V88" s="36"/>
      <c r="W88" s="36"/>
      <c r="X88" s="36"/>
      <c r="Y88" s="36"/>
      <c r="Z88" s="36"/>
      <c r="AA88" s="36"/>
      <c r="AB88" s="36"/>
      <c r="AC88" s="36"/>
      <c r="AD88" s="36"/>
      <c r="AE88" s="36"/>
    </row>
    <row r="89" spans="1:31" s="2" customFormat="1" ht="15.2" customHeight="1">
      <c r="A89" s="36"/>
      <c r="B89" s="37"/>
      <c r="C89" s="31" t="s">
        <v>29</v>
      </c>
      <c r="D89" s="38"/>
      <c r="E89" s="38"/>
      <c r="F89" s="29" t="str">
        <f>IF(E20="","",E20)</f>
        <v>Vyplň údaj</v>
      </c>
      <c r="G89" s="38"/>
      <c r="H89" s="38"/>
      <c r="I89" s="31" t="s">
        <v>34</v>
      </c>
      <c r="J89" s="34" t="str">
        <f>E26</f>
        <v xml:space="preserve"> </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155</v>
      </c>
      <c r="D91" s="156" t="s">
        <v>56</v>
      </c>
      <c r="E91" s="156" t="s">
        <v>52</v>
      </c>
      <c r="F91" s="156" t="s">
        <v>53</v>
      </c>
      <c r="G91" s="156" t="s">
        <v>156</v>
      </c>
      <c r="H91" s="156" t="s">
        <v>157</v>
      </c>
      <c r="I91" s="156" t="s">
        <v>158</v>
      </c>
      <c r="J91" s="156" t="s">
        <v>143</v>
      </c>
      <c r="K91" s="157" t="s">
        <v>159</v>
      </c>
      <c r="L91" s="158"/>
      <c r="M91" s="70" t="s">
        <v>19</v>
      </c>
      <c r="N91" s="71" t="s">
        <v>41</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3" s="2" customFormat="1" ht="22.9" customHeight="1">
      <c r="A92" s="36"/>
      <c r="B92" s="37"/>
      <c r="C92" s="77" t="s">
        <v>166</v>
      </c>
      <c r="D92" s="38"/>
      <c r="E92" s="38"/>
      <c r="F92" s="38"/>
      <c r="G92" s="38"/>
      <c r="H92" s="38"/>
      <c r="I92" s="38"/>
      <c r="J92" s="159">
        <f>BK92</f>
        <v>0</v>
      </c>
      <c r="K92" s="38"/>
      <c r="L92" s="41"/>
      <c r="M92" s="73"/>
      <c r="N92" s="160"/>
      <c r="O92" s="74"/>
      <c r="P92" s="161">
        <f>P93+P115+P135+P145+P158+P162+P166</f>
        <v>0</v>
      </c>
      <c r="Q92" s="74"/>
      <c r="R92" s="161">
        <f>R93+R115+R135+R145+R158+R162+R166</f>
        <v>0</v>
      </c>
      <c r="S92" s="74"/>
      <c r="T92" s="162">
        <f>T93+T115+T135+T145+T158+T162+T166</f>
        <v>0</v>
      </c>
      <c r="U92" s="36"/>
      <c r="V92" s="36"/>
      <c r="W92" s="36"/>
      <c r="X92" s="36"/>
      <c r="Y92" s="36"/>
      <c r="Z92" s="36"/>
      <c r="AA92" s="36"/>
      <c r="AB92" s="36"/>
      <c r="AC92" s="36"/>
      <c r="AD92" s="36"/>
      <c r="AE92" s="36"/>
      <c r="AT92" s="19" t="s">
        <v>70</v>
      </c>
      <c r="AU92" s="19" t="s">
        <v>144</v>
      </c>
      <c r="BK92" s="163">
        <f>BK93+BK115+BK135+BK145+BK158+BK162+BK166</f>
        <v>0</v>
      </c>
    </row>
    <row r="93" spans="2:63" s="12" customFormat="1" ht="25.9" customHeight="1">
      <c r="B93" s="164"/>
      <c r="C93" s="165"/>
      <c r="D93" s="166" t="s">
        <v>70</v>
      </c>
      <c r="E93" s="167" t="s">
        <v>1698</v>
      </c>
      <c r="F93" s="167" t="s">
        <v>2106</v>
      </c>
      <c r="G93" s="165"/>
      <c r="H93" s="165"/>
      <c r="I93" s="168"/>
      <c r="J93" s="169">
        <f>BK93</f>
        <v>0</v>
      </c>
      <c r="K93" s="165"/>
      <c r="L93" s="170"/>
      <c r="M93" s="171"/>
      <c r="N93" s="172"/>
      <c r="O93" s="172"/>
      <c r="P93" s="173">
        <f>SUM(P94:P114)</f>
        <v>0</v>
      </c>
      <c r="Q93" s="172"/>
      <c r="R93" s="173">
        <f>SUM(R94:R114)</f>
        <v>0</v>
      </c>
      <c r="S93" s="172"/>
      <c r="T93" s="174">
        <f>SUM(T94:T114)</f>
        <v>0</v>
      </c>
      <c r="AR93" s="175" t="s">
        <v>14</v>
      </c>
      <c r="AT93" s="176" t="s">
        <v>70</v>
      </c>
      <c r="AU93" s="176" t="s">
        <v>71</v>
      </c>
      <c r="AY93" s="175" t="s">
        <v>169</v>
      </c>
      <c r="BK93" s="177">
        <f>SUM(BK94:BK114)</f>
        <v>0</v>
      </c>
    </row>
    <row r="94" spans="1:65" s="2" customFormat="1" ht="145.5" customHeight="1">
      <c r="A94" s="36"/>
      <c r="B94" s="37"/>
      <c r="C94" s="180" t="s">
        <v>14</v>
      </c>
      <c r="D94" s="180" t="s">
        <v>172</v>
      </c>
      <c r="E94" s="181" t="s">
        <v>2612</v>
      </c>
      <c r="F94" s="182" t="s">
        <v>2613</v>
      </c>
      <c r="G94" s="183" t="s">
        <v>1734</v>
      </c>
      <c r="H94" s="184">
        <v>1</v>
      </c>
      <c r="I94" s="185"/>
      <c r="J94" s="186">
        <f aca="true" t="shared" si="0" ref="J94:J114">ROUND(I94*H94,2)</f>
        <v>0</v>
      </c>
      <c r="K94" s="182" t="s">
        <v>19</v>
      </c>
      <c r="L94" s="41"/>
      <c r="M94" s="187" t="s">
        <v>19</v>
      </c>
      <c r="N94" s="188" t="s">
        <v>42</v>
      </c>
      <c r="O94" s="66"/>
      <c r="P94" s="189">
        <f aca="true" t="shared" si="1" ref="P94:P114">O94*H94</f>
        <v>0</v>
      </c>
      <c r="Q94" s="189">
        <v>0</v>
      </c>
      <c r="R94" s="189">
        <f aca="true" t="shared" si="2" ref="R94:R114">Q94*H94</f>
        <v>0</v>
      </c>
      <c r="S94" s="189">
        <v>0</v>
      </c>
      <c r="T94" s="190">
        <f aca="true" t="shared" si="3" ref="T94:T114">S94*H94</f>
        <v>0</v>
      </c>
      <c r="U94" s="36"/>
      <c r="V94" s="36"/>
      <c r="W94" s="36"/>
      <c r="X94" s="36"/>
      <c r="Y94" s="36"/>
      <c r="Z94" s="36"/>
      <c r="AA94" s="36"/>
      <c r="AB94" s="36"/>
      <c r="AC94" s="36"/>
      <c r="AD94" s="36"/>
      <c r="AE94" s="36"/>
      <c r="AR94" s="191" t="s">
        <v>106</v>
      </c>
      <c r="AT94" s="191" t="s">
        <v>172</v>
      </c>
      <c r="AU94" s="191" t="s">
        <v>14</v>
      </c>
      <c r="AY94" s="19" t="s">
        <v>169</v>
      </c>
      <c r="BE94" s="192">
        <f aca="true" t="shared" si="4" ref="BE94:BE114">IF(N94="základní",J94,0)</f>
        <v>0</v>
      </c>
      <c r="BF94" s="192">
        <f aca="true" t="shared" si="5" ref="BF94:BF114">IF(N94="snížená",J94,0)</f>
        <v>0</v>
      </c>
      <c r="BG94" s="192">
        <f aca="true" t="shared" si="6" ref="BG94:BG114">IF(N94="zákl. přenesená",J94,0)</f>
        <v>0</v>
      </c>
      <c r="BH94" s="192">
        <f aca="true" t="shared" si="7" ref="BH94:BH114">IF(N94="sníž. přenesená",J94,0)</f>
        <v>0</v>
      </c>
      <c r="BI94" s="192">
        <f aca="true" t="shared" si="8" ref="BI94:BI114">IF(N94="nulová",J94,0)</f>
        <v>0</v>
      </c>
      <c r="BJ94" s="19" t="s">
        <v>14</v>
      </c>
      <c r="BK94" s="192">
        <f aca="true" t="shared" si="9" ref="BK94:BK114">ROUND(I94*H94,2)</f>
        <v>0</v>
      </c>
      <c r="BL94" s="19" t="s">
        <v>106</v>
      </c>
      <c r="BM94" s="191" t="s">
        <v>106</v>
      </c>
    </row>
    <row r="95" spans="1:65" s="2" customFormat="1" ht="16.5" customHeight="1">
      <c r="A95" s="36"/>
      <c r="B95" s="37"/>
      <c r="C95" s="180" t="s">
        <v>79</v>
      </c>
      <c r="D95" s="180" t="s">
        <v>172</v>
      </c>
      <c r="E95" s="181" t="s">
        <v>2614</v>
      </c>
      <c r="F95" s="182" t="s">
        <v>2615</v>
      </c>
      <c r="G95" s="183" t="s">
        <v>1734</v>
      </c>
      <c r="H95" s="184">
        <v>1</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106</v>
      </c>
      <c r="AT95" s="191" t="s">
        <v>172</v>
      </c>
      <c r="AU95" s="191" t="s">
        <v>14</v>
      </c>
      <c r="AY95" s="19" t="s">
        <v>169</v>
      </c>
      <c r="BE95" s="192">
        <f t="shared" si="4"/>
        <v>0</v>
      </c>
      <c r="BF95" s="192">
        <f t="shared" si="5"/>
        <v>0</v>
      </c>
      <c r="BG95" s="192">
        <f t="shared" si="6"/>
        <v>0</v>
      </c>
      <c r="BH95" s="192">
        <f t="shared" si="7"/>
        <v>0</v>
      </c>
      <c r="BI95" s="192">
        <f t="shared" si="8"/>
        <v>0</v>
      </c>
      <c r="BJ95" s="19" t="s">
        <v>14</v>
      </c>
      <c r="BK95" s="192">
        <f t="shared" si="9"/>
        <v>0</v>
      </c>
      <c r="BL95" s="19" t="s">
        <v>106</v>
      </c>
      <c r="BM95" s="191" t="s">
        <v>112</v>
      </c>
    </row>
    <row r="96" spans="1:65" s="2" customFormat="1" ht="16.5" customHeight="1">
      <c r="A96" s="36"/>
      <c r="B96" s="37"/>
      <c r="C96" s="180" t="s">
        <v>103</v>
      </c>
      <c r="D96" s="180" t="s">
        <v>172</v>
      </c>
      <c r="E96" s="181" t="s">
        <v>2616</v>
      </c>
      <c r="F96" s="182" t="s">
        <v>2617</v>
      </c>
      <c r="G96" s="183" t="s">
        <v>1734</v>
      </c>
      <c r="H96" s="184">
        <v>1</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224</v>
      </c>
    </row>
    <row r="97" spans="1:65" s="2" customFormat="1" ht="16.5" customHeight="1">
      <c r="A97" s="36"/>
      <c r="B97" s="37"/>
      <c r="C97" s="180" t="s">
        <v>106</v>
      </c>
      <c r="D97" s="180" t="s">
        <v>172</v>
      </c>
      <c r="E97" s="181" t="s">
        <v>2618</v>
      </c>
      <c r="F97" s="182" t="s">
        <v>2619</v>
      </c>
      <c r="G97" s="183" t="s">
        <v>1734</v>
      </c>
      <c r="H97" s="184">
        <v>1</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236</v>
      </c>
    </row>
    <row r="98" spans="1:65" s="2" customFormat="1" ht="16.5" customHeight="1">
      <c r="A98" s="36"/>
      <c r="B98" s="37"/>
      <c r="C98" s="180" t="s">
        <v>109</v>
      </c>
      <c r="D98" s="180" t="s">
        <v>172</v>
      </c>
      <c r="E98" s="181" t="s">
        <v>2620</v>
      </c>
      <c r="F98" s="182" t="s">
        <v>2621</v>
      </c>
      <c r="G98" s="183" t="s">
        <v>1734</v>
      </c>
      <c r="H98" s="184">
        <v>1</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8</v>
      </c>
    </row>
    <row r="99" spans="1:65" s="2" customFormat="1" ht="16.5" customHeight="1">
      <c r="A99" s="36"/>
      <c r="B99" s="37"/>
      <c r="C99" s="180" t="s">
        <v>112</v>
      </c>
      <c r="D99" s="180" t="s">
        <v>172</v>
      </c>
      <c r="E99" s="181" t="s">
        <v>2622</v>
      </c>
      <c r="F99" s="182" t="s">
        <v>2623</v>
      </c>
      <c r="G99" s="183" t="s">
        <v>1734</v>
      </c>
      <c r="H99" s="184">
        <v>1</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302</v>
      </c>
    </row>
    <row r="100" spans="1:65" s="2" customFormat="1" ht="16.5" customHeight="1">
      <c r="A100" s="36"/>
      <c r="B100" s="37"/>
      <c r="C100" s="180" t="s">
        <v>115</v>
      </c>
      <c r="D100" s="180" t="s">
        <v>172</v>
      </c>
      <c r="E100" s="181" t="s">
        <v>2624</v>
      </c>
      <c r="F100" s="182" t="s">
        <v>2625</v>
      </c>
      <c r="G100" s="183" t="s">
        <v>1734</v>
      </c>
      <c r="H100" s="184">
        <v>19</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312</v>
      </c>
    </row>
    <row r="101" spans="1:65" s="2" customFormat="1" ht="16.5" customHeight="1">
      <c r="A101" s="36"/>
      <c r="B101" s="37"/>
      <c r="C101" s="180" t="s">
        <v>224</v>
      </c>
      <c r="D101" s="180" t="s">
        <v>172</v>
      </c>
      <c r="E101" s="181" t="s">
        <v>2626</v>
      </c>
      <c r="F101" s="182" t="s">
        <v>2627</v>
      </c>
      <c r="G101" s="183" t="s">
        <v>1734</v>
      </c>
      <c r="H101" s="184">
        <v>1</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14</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329</v>
      </c>
    </row>
    <row r="102" spans="1:65" s="2" customFormat="1" ht="16.5" customHeight="1">
      <c r="A102" s="36"/>
      <c r="B102" s="37"/>
      <c r="C102" s="180" t="s">
        <v>170</v>
      </c>
      <c r="D102" s="180" t="s">
        <v>172</v>
      </c>
      <c r="E102" s="181" t="s">
        <v>2628</v>
      </c>
      <c r="F102" s="182" t="s">
        <v>2629</v>
      </c>
      <c r="G102" s="183" t="s">
        <v>1734</v>
      </c>
      <c r="H102" s="184">
        <v>2</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106</v>
      </c>
      <c r="AT102" s="191" t="s">
        <v>172</v>
      </c>
      <c r="AU102" s="191" t="s">
        <v>14</v>
      </c>
      <c r="AY102" s="19" t="s">
        <v>169</v>
      </c>
      <c r="BE102" s="192">
        <f t="shared" si="4"/>
        <v>0</v>
      </c>
      <c r="BF102" s="192">
        <f t="shared" si="5"/>
        <v>0</v>
      </c>
      <c r="BG102" s="192">
        <f t="shared" si="6"/>
        <v>0</v>
      </c>
      <c r="BH102" s="192">
        <f t="shared" si="7"/>
        <v>0</v>
      </c>
      <c r="BI102" s="192">
        <f t="shared" si="8"/>
        <v>0</v>
      </c>
      <c r="BJ102" s="19" t="s">
        <v>14</v>
      </c>
      <c r="BK102" s="192">
        <f t="shared" si="9"/>
        <v>0</v>
      </c>
      <c r="BL102" s="19" t="s">
        <v>106</v>
      </c>
      <c r="BM102" s="191" t="s">
        <v>360</v>
      </c>
    </row>
    <row r="103" spans="1:65" s="2" customFormat="1" ht="16.5" customHeight="1">
      <c r="A103" s="36"/>
      <c r="B103" s="37"/>
      <c r="C103" s="180" t="s">
        <v>236</v>
      </c>
      <c r="D103" s="180" t="s">
        <v>172</v>
      </c>
      <c r="E103" s="181" t="s">
        <v>2630</v>
      </c>
      <c r="F103" s="182" t="s">
        <v>2631</v>
      </c>
      <c r="G103" s="183" t="s">
        <v>1734</v>
      </c>
      <c r="H103" s="184">
        <v>2</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106</v>
      </c>
      <c r="AT103" s="191" t="s">
        <v>172</v>
      </c>
      <c r="AU103" s="191" t="s">
        <v>14</v>
      </c>
      <c r="AY103" s="19" t="s">
        <v>169</v>
      </c>
      <c r="BE103" s="192">
        <f t="shared" si="4"/>
        <v>0</v>
      </c>
      <c r="BF103" s="192">
        <f t="shared" si="5"/>
        <v>0</v>
      </c>
      <c r="BG103" s="192">
        <f t="shared" si="6"/>
        <v>0</v>
      </c>
      <c r="BH103" s="192">
        <f t="shared" si="7"/>
        <v>0</v>
      </c>
      <c r="BI103" s="192">
        <f t="shared" si="8"/>
        <v>0</v>
      </c>
      <c r="BJ103" s="19" t="s">
        <v>14</v>
      </c>
      <c r="BK103" s="192">
        <f t="shared" si="9"/>
        <v>0</v>
      </c>
      <c r="BL103" s="19" t="s">
        <v>106</v>
      </c>
      <c r="BM103" s="191" t="s">
        <v>191</v>
      </c>
    </row>
    <row r="104" spans="1:65" s="2" customFormat="1" ht="16.5" customHeight="1">
      <c r="A104" s="36"/>
      <c r="B104" s="37"/>
      <c r="C104" s="180" t="s">
        <v>286</v>
      </c>
      <c r="D104" s="180" t="s">
        <v>172</v>
      </c>
      <c r="E104" s="181" t="s">
        <v>2632</v>
      </c>
      <c r="F104" s="182" t="s">
        <v>2633</v>
      </c>
      <c r="G104" s="183" t="s">
        <v>1734</v>
      </c>
      <c r="H104" s="184">
        <v>17</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106</v>
      </c>
      <c r="AT104" s="191" t="s">
        <v>172</v>
      </c>
      <c r="AU104" s="191" t="s">
        <v>14</v>
      </c>
      <c r="AY104" s="19" t="s">
        <v>169</v>
      </c>
      <c r="BE104" s="192">
        <f t="shared" si="4"/>
        <v>0</v>
      </c>
      <c r="BF104" s="192">
        <f t="shared" si="5"/>
        <v>0</v>
      </c>
      <c r="BG104" s="192">
        <f t="shared" si="6"/>
        <v>0</v>
      </c>
      <c r="BH104" s="192">
        <f t="shared" si="7"/>
        <v>0</v>
      </c>
      <c r="BI104" s="192">
        <f t="shared" si="8"/>
        <v>0</v>
      </c>
      <c r="BJ104" s="19" t="s">
        <v>14</v>
      </c>
      <c r="BK104" s="192">
        <f t="shared" si="9"/>
        <v>0</v>
      </c>
      <c r="BL104" s="19" t="s">
        <v>106</v>
      </c>
      <c r="BM104" s="191" t="s">
        <v>336</v>
      </c>
    </row>
    <row r="105" spans="1:65" s="2" customFormat="1" ht="16.5" customHeight="1">
      <c r="A105" s="36"/>
      <c r="B105" s="37"/>
      <c r="C105" s="180" t="s">
        <v>8</v>
      </c>
      <c r="D105" s="180" t="s">
        <v>172</v>
      </c>
      <c r="E105" s="181" t="s">
        <v>2634</v>
      </c>
      <c r="F105" s="182" t="s">
        <v>2635</v>
      </c>
      <c r="G105" s="183" t="s">
        <v>1734</v>
      </c>
      <c r="H105" s="184">
        <v>16</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106</v>
      </c>
      <c r="AT105" s="191" t="s">
        <v>172</v>
      </c>
      <c r="AU105" s="191" t="s">
        <v>14</v>
      </c>
      <c r="AY105" s="19" t="s">
        <v>169</v>
      </c>
      <c r="BE105" s="192">
        <f t="shared" si="4"/>
        <v>0</v>
      </c>
      <c r="BF105" s="192">
        <f t="shared" si="5"/>
        <v>0</v>
      </c>
      <c r="BG105" s="192">
        <f t="shared" si="6"/>
        <v>0</v>
      </c>
      <c r="BH105" s="192">
        <f t="shared" si="7"/>
        <v>0</v>
      </c>
      <c r="BI105" s="192">
        <f t="shared" si="8"/>
        <v>0</v>
      </c>
      <c r="BJ105" s="19" t="s">
        <v>14</v>
      </c>
      <c r="BK105" s="192">
        <f t="shared" si="9"/>
        <v>0</v>
      </c>
      <c r="BL105" s="19" t="s">
        <v>106</v>
      </c>
      <c r="BM105" s="191" t="s">
        <v>246</v>
      </c>
    </row>
    <row r="106" spans="1:65" s="2" customFormat="1" ht="16.5" customHeight="1">
      <c r="A106" s="36"/>
      <c r="B106" s="37"/>
      <c r="C106" s="180" t="s">
        <v>296</v>
      </c>
      <c r="D106" s="180" t="s">
        <v>172</v>
      </c>
      <c r="E106" s="181" t="s">
        <v>2636</v>
      </c>
      <c r="F106" s="182" t="s">
        <v>2637</v>
      </c>
      <c r="G106" s="183" t="s">
        <v>1734</v>
      </c>
      <c r="H106" s="184">
        <v>1</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106</v>
      </c>
      <c r="AT106" s="191" t="s">
        <v>172</v>
      </c>
      <c r="AU106" s="191" t="s">
        <v>14</v>
      </c>
      <c r="AY106" s="19" t="s">
        <v>169</v>
      </c>
      <c r="BE106" s="192">
        <f t="shared" si="4"/>
        <v>0</v>
      </c>
      <c r="BF106" s="192">
        <f t="shared" si="5"/>
        <v>0</v>
      </c>
      <c r="BG106" s="192">
        <f t="shared" si="6"/>
        <v>0</v>
      </c>
      <c r="BH106" s="192">
        <f t="shared" si="7"/>
        <v>0</v>
      </c>
      <c r="BI106" s="192">
        <f t="shared" si="8"/>
        <v>0</v>
      </c>
      <c r="BJ106" s="19" t="s">
        <v>14</v>
      </c>
      <c r="BK106" s="192">
        <f t="shared" si="9"/>
        <v>0</v>
      </c>
      <c r="BL106" s="19" t="s">
        <v>106</v>
      </c>
      <c r="BM106" s="191" t="s">
        <v>572</v>
      </c>
    </row>
    <row r="107" spans="1:65" s="2" customFormat="1" ht="16.5" customHeight="1">
      <c r="A107" s="36"/>
      <c r="B107" s="37"/>
      <c r="C107" s="180" t="s">
        <v>302</v>
      </c>
      <c r="D107" s="180" t="s">
        <v>172</v>
      </c>
      <c r="E107" s="181" t="s">
        <v>2638</v>
      </c>
      <c r="F107" s="182" t="s">
        <v>2639</v>
      </c>
      <c r="G107" s="183" t="s">
        <v>1734</v>
      </c>
      <c r="H107" s="184">
        <v>19</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14</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584</v>
      </c>
    </row>
    <row r="108" spans="1:65" s="2" customFormat="1" ht="16.5" customHeight="1">
      <c r="A108" s="36"/>
      <c r="B108" s="37"/>
      <c r="C108" s="180" t="s">
        <v>307</v>
      </c>
      <c r="D108" s="180" t="s">
        <v>172</v>
      </c>
      <c r="E108" s="181" t="s">
        <v>2640</v>
      </c>
      <c r="F108" s="182" t="s">
        <v>2641</v>
      </c>
      <c r="G108" s="183" t="s">
        <v>1734</v>
      </c>
      <c r="H108" s="184">
        <v>19</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14</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599</v>
      </c>
    </row>
    <row r="109" spans="1:65" s="2" customFormat="1" ht="16.5" customHeight="1">
      <c r="A109" s="36"/>
      <c r="B109" s="37"/>
      <c r="C109" s="180" t="s">
        <v>312</v>
      </c>
      <c r="D109" s="180" t="s">
        <v>172</v>
      </c>
      <c r="E109" s="181" t="s">
        <v>2642</v>
      </c>
      <c r="F109" s="182" t="s">
        <v>2643</v>
      </c>
      <c r="G109" s="183" t="s">
        <v>1734</v>
      </c>
      <c r="H109" s="184">
        <v>19</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14</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618</v>
      </c>
    </row>
    <row r="110" spans="1:65" s="2" customFormat="1" ht="16.5" customHeight="1">
      <c r="A110" s="36"/>
      <c r="B110" s="37"/>
      <c r="C110" s="180" t="s">
        <v>321</v>
      </c>
      <c r="D110" s="180" t="s">
        <v>172</v>
      </c>
      <c r="E110" s="181" t="s">
        <v>2644</v>
      </c>
      <c r="F110" s="182" t="s">
        <v>2645</v>
      </c>
      <c r="G110" s="183" t="s">
        <v>1734</v>
      </c>
      <c r="H110" s="184">
        <v>19</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14</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629</v>
      </c>
    </row>
    <row r="111" spans="1:65" s="2" customFormat="1" ht="16.5" customHeight="1">
      <c r="A111" s="36"/>
      <c r="B111" s="37"/>
      <c r="C111" s="180" t="s">
        <v>329</v>
      </c>
      <c r="D111" s="180" t="s">
        <v>172</v>
      </c>
      <c r="E111" s="181" t="s">
        <v>2646</v>
      </c>
      <c r="F111" s="182" t="s">
        <v>2647</v>
      </c>
      <c r="G111" s="183" t="s">
        <v>1734</v>
      </c>
      <c r="H111" s="184">
        <v>15</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106</v>
      </c>
      <c r="AT111" s="191" t="s">
        <v>172</v>
      </c>
      <c r="AU111" s="191" t="s">
        <v>14</v>
      </c>
      <c r="AY111" s="19" t="s">
        <v>169</v>
      </c>
      <c r="BE111" s="192">
        <f t="shared" si="4"/>
        <v>0</v>
      </c>
      <c r="BF111" s="192">
        <f t="shared" si="5"/>
        <v>0</v>
      </c>
      <c r="BG111" s="192">
        <f t="shared" si="6"/>
        <v>0</v>
      </c>
      <c r="BH111" s="192">
        <f t="shared" si="7"/>
        <v>0</v>
      </c>
      <c r="BI111" s="192">
        <f t="shared" si="8"/>
        <v>0</v>
      </c>
      <c r="BJ111" s="19" t="s">
        <v>14</v>
      </c>
      <c r="BK111" s="192">
        <f t="shared" si="9"/>
        <v>0</v>
      </c>
      <c r="BL111" s="19" t="s">
        <v>106</v>
      </c>
      <c r="BM111" s="191" t="s">
        <v>651</v>
      </c>
    </row>
    <row r="112" spans="1:65" s="2" customFormat="1" ht="16.5" customHeight="1">
      <c r="A112" s="36"/>
      <c r="B112" s="37"/>
      <c r="C112" s="180" t="s">
        <v>353</v>
      </c>
      <c r="D112" s="180" t="s">
        <v>172</v>
      </c>
      <c r="E112" s="181" t="s">
        <v>2648</v>
      </c>
      <c r="F112" s="182" t="s">
        <v>2649</v>
      </c>
      <c r="G112" s="183" t="s">
        <v>1734</v>
      </c>
      <c r="H112" s="184">
        <v>16</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106</v>
      </c>
      <c r="AT112" s="191" t="s">
        <v>172</v>
      </c>
      <c r="AU112" s="191" t="s">
        <v>14</v>
      </c>
      <c r="AY112" s="19" t="s">
        <v>169</v>
      </c>
      <c r="BE112" s="192">
        <f t="shared" si="4"/>
        <v>0</v>
      </c>
      <c r="BF112" s="192">
        <f t="shared" si="5"/>
        <v>0</v>
      </c>
      <c r="BG112" s="192">
        <f t="shared" si="6"/>
        <v>0</v>
      </c>
      <c r="BH112" s="192">
        <f t="shared" si="7"/>
        <v>0</v>
      </c>
      <c r="BI112" s="192">
        <f t="shared" si="8"/>
        <v>0</v>
      </c>
      <c r="BJ112" s="19" t="s">
        <v>14</v>
      </c>
      <c r="BK112" s="192">
        <f t="shared" si="9"/>
        <v>0</v>
      </c>
      <c r="BL112" s="19" t="s">
        <v>106</v>
      </c>
      <c r="BM112" s="191" t="s">
        <v>680</v>
      </c>
    </row>
    <row r="113" spans="1:65" s="2" customFormat="1" ht="16.5" customHeight="1">
      <c r="A113" s="36"/>
      <c r="B113" s="37"/>
      <c r="C113" s="180" t="s">
        <v>360</v>
      </c>
      <c r="D113" s="180" t="s">
        <v>172</v>
      </c>
      <c r="E113" s="181" t="s">
        <v>2650</v>
      </c>
      <c r="F113" s="182" t="s">
        <v>2651</v>
      </c>
      <c r="G113" s="183" t="s">
        <v>1734</v>
      </c>
      <c r="H113" s="184">
        <v>55</v>
      </c>
      <c r="I113" s="185"/>
      <c r="J113" s="186">
        <f t="shared" si="0"/>
        <v>0</v>
      </c>
      <c r="K113" s="182" t="s">
        <v>19</v>
      </c>
      <c r="L113" s="41"/>
      <c r="M113" s="187" t="s">
        <v>19</v>
      </c>
      <c r="N113" s="188" t="s">
        <v>42</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106</v>
      </c>
      <c r="AT113" s="191" t="s">
        <v>172</v>
      </c>
      <c r="AU113" s="191" t="s">
        <v>14</v>
      </c>
      <c r="AY113" s="19" t="s">
        <v>169</v>
      </c>
      <c r="BE113" s="192">
        <f t="shared" si="4"/>
        <v>0</v>
      </c>
      <c r="BF113" s="192">
        <f t="shared" si="5"/>
        <v>0</v>
      </c>
      <c r="BG113" s="192">
        <f t="shared" si="6"/>
        <v>0</v>
      </c>
      <c r="BH113" s="192">
        <f t="shared" si="7"/>
        <v>0</v>
      </c>
      <c r="BI113" s="192">
        <f t="shared" si="8"/>
        <v>0</v>
      </c>
      <c r="BJ113" s="19" t="s">
        <v>14</v>
      </c>
      <c r="BK113" s="192">
        <f t="shared" si="9"/>
        <v>0</v>
      </c>
      <c r="BL113" s="19" t="s">
        <v>106</v>
      </c>
      <c r="BM113" s="191" t="s">
        <v>692</v>
      </c>
    </row>
    <row r="114" spans="1:65" s="2" customFormat="1" ht="21.75" customHeight="1">
      <c r="A114" s="36"/>
      <c r="B114" s="37"/>
      <c r="C114" s="180" t="s">
        <v>7</v>
      </c>
      <c r="D114" s="180" t="s">
        <v>172</v>
      </c>
      <c r="E114" s="181" t="s">
        <v>2652</v>
      </c>
      <c r="F114" s="182" t="s">
        <v>2653</v>
      </c>
      <c r="G114" s="183" t="s">
        <v>1734</v>
      </c>
      <c r="H114" s="184">
        <v>110</v>
      </c>
      <c r="I114" s="185"/>
      <c r="J114" s="186">
        <f t="shared" si="0"/>
        <v>0</v>
      </c>
      <c r="K114" s="182" t="s">
        <v>19</v>
      </c>
      <c r="L114" s="41"/>
      <c r="M114" s="187" t="s">
        <v>19</v>
      </c>
      <c r="N114" s="188" t="s">
        <v>42</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106</v>
      </c>
      <c r="AT114" s="191" t="s">
        <v>172</v>
      </c>
      <c r="AU114" s="191" t="s">
        <v>14</v>
      </c>
      <c r="AY114" s="19" t="s">
        <v>169</v>
      </c>
      <c r="BE114" s="192">
        <f t="shared" si="4"/>
        <v>0</v>
      </c>
      <c r="BF114" s="192">
        <f t="shared" si="5"/>
        <v>0</v>
      </c>
      <c r="BG114" s="192">
        <f t="shared" si="6"/>
        <v>0</v>
      </c>
      <c r="BH114" s="192">
        <f t="shared" si="7"/>
        <v>0</v>
      </c>
      <c r="BI114" s="192">
        <f t="shared" si="8"/>
        <v>0</v>
      </c>
      <c r="BJ114" s="19" t="s">
        <v>14</v>
      </c>
      <c r="BK114" s="192">
        <f t="shared" si="9"/>
        <v>0</v>
      </c>
      <c r="BL114" s="19" t="s">
        <v>106</v>
      </c>
      <c r="BM114" s="191" t="s">
        <v>703</v>
      </c>
    </row>
    <row r="115" spans="2:63" s="12" customFormat="1" ht="25.9" customHeight="1">
      <c r="B115" s="164"/>
      <c r="C115" s="165"/>
      <c r="D115" s="166" t="s">
        <v>70</v>
      </c>
      <c r="E115" s="167" t="s">
        <v>1712</v>
      </c>
      <c r="F115" s="167" t="s">
        <v>2134</v>
      </c>
      <c r="G115" s="165"/>
      <c r="H115" s="165"/>
      <c r="I115" s="168"/>
      <c r="J115" s="169">
        <f>BK115</f>
        <v>0</v>
      </c>
      <c r="K115" s="165"/>
      <c r="L115" s="170"/>
      <c r="M115" s="171"/>
      <c r="N115" s="172"/>
      <c r="O115" s="172"/>
      <c r="P115" s="173">
        <f>SUM(P116:P134)</f>
        <v>0</v>
      </c>
      <c r="Q115" s="172"/>
      <c r="R115" s="173">
        <f>SUM(R116:R134)</f>
        <v>0</v>
      </c>
      <c r="S115" s="172"/>
      <c r="T115" s="174">
        <f>SUM(T116:T134)</f>
        <v>0</v>
      </c>
      <c r="AR115" s="175" t="s">
        <v>14</v>
      </c>
      <c r="AT115" s="176" t="s">
        <v>70</v>
      </c>
      <c r="AU115" s="176" t="s">
        <v>71</v>
      </c>
      <c r="AY115" s="175" t="s">
        <v>169</v>
      </c>
      <c r="BK115" s="177">
        <f>SUM(BK116:BK134)</f>
        <v>0</v>
      </c>
    </row>
    <row r="116" spans="1:65" s="2" customFormat="1" ht="16.5" customHeight="1">
      <c r="A116" s="36"/>
      <c r="B116" s="37"/>
      <c r="C116" s="180" t="s">
        <v>191</v>
      </c>
      <c r="D116" s="180" t="s">
        <v>172</v>
      </c>
      <c r="E116" s="181" t="s">
        <v>2654</v>
      </c>
      <c r="F116" s="182" t="s">
        <v>2655</v>
      </c>
      <c r="G116" s="183" t="s">
        <v>1734</v>
      </c>
      <c r="H116" s="184">
        <v>1</v>
      </c>
      <c r="I116" s="185"/>
      <c r="J116" s="186">
        <f aca="true" t="shared" si="10" ref="J116:J134">ROUND(I116*H116,2)</f>
        <v>0</v>
      </c>
      <c r="K116" s="182" t="s">
        <v>19</v>
      </c>
      <c r="L116" s="41"/>
      <c r="M116" s="187" t="s">
        <v>19</v>
      </c>
      <c r="N116" s="188" t="s">
        <v>42</v>
      </c>
      <c r="O116" s="66"/>
      <c r="P116" s="189">
        <f aca="true" t="shared" si="11" ref="P116:P134">O116*H116</f>
        <v>0</v>
      </c>
      <c r="Q116" s="189">
        <v>0</v>
      </c>
      <c r="R116" s="189">
        <f aca="true" t="shared" si="12" ref="R116:R134">Q116*H116</f>
        <v>0</v>
      </c>
      <c r="S116" s="189">
        <v>0</v>
      </c>
      <c r="T116" s="190">
        <f aca="true" t="shared" si="13" ref="T116:T134">S116*H116</f>
        <v>0</v>
      </c>
      <c r="U116" s="36"/>
      <c r="V116" s="36"/>
      <c r="W116" s="36"/>
      <c r="X116" s="36"/>
      <c r="Y116" s="36"/>
      <c r="Z116" s="36"/>
      <c r="AA116" s="36"/>
      <c r="AB116" s="36"/>
      <c r="AC116" s="36"/>
      <c r="AD116" s="36"/>
      <c r="AE116" s="36"/>
      <c r="AR116" s="191" t="s">
        <v>106</v>
      </c>
      <c r="AT116" s="191" t="s">
        <v>172</v>
      </c>
      <c r="AU116" s="191" t="s">
        <v>14</v>
      </c>
      <c r="AY116" s="19" t="s">
        <v>169</v>
      </c>
      <c r="BE116" s="192">
        <f aca="true" t="shared" si="14" ref="BE116:BE134">IF(N116="základní",J116,0)</f>
        <v>0</v>
      </c>
      <c r="BF116" s="192">
        <f aca="true" t="shared" si="15" ref="BF116:BF134">IF(N116="snížená",J116,0)</f>
        <v>0</v>
      </c>
      <c r="BG116" s="192">
        <f aca="true" t="shared" si="16" ref="BG116:BG134">IF(N116="zákl. přenesená",J116,0)</f>
        <v>0</v>
      </c>
      <c r="BH116" s="192">
        <f aca="true" t="shared" si="17" ref="BH116:BH134">IF(N116="sníž. přenesená",J116,0)</f>
        <v>0</v>
      </c>
      <c r="BI116" s="192">
        <f aca="true" t="shared" si="18" ref="BI116:BI134">IF(N116="nulová",J116,0)</f>
        <v>0</v>
      </c>
      <c r="BJ116" s="19" t="s">
        <v>14</v>
      </c>
      <c r="BK116" s="192">
        <f aca="true" t="shared" si="19" ref="BK116:BK134">ROUND(I116*H116,2)</f>
        <v>0</v>
      </c>
      <c r="BL116" s="19" t="s">
        <v>106</v>
      </c>
      <c r="BM116" s="191" t="s">
        <v>2656</v>
      </c>
    </row>
    <row r="117" spans="1:65" s="2" customFormat="1" ht="16.5" customHeight="1">
      <c r="A117" s="36"/>
      <c r="B117" s="37"/>
      <c r="C117" s="180" t="s">
        <v>191</v>
      </c>
      <c r="D117" s="180" t="s">
        <v>172</v>
      </c>
      <c r="E117" s="181" t="s">
        <v>2657</v>
      </c>
      <c r="F117" s="182" t="s">
        <v>2615</v>
      </c>
      <c r="G117" s="183" t="s">
        <v>1734</v>
      </c>
      <c r="H117" s="184">
        <v>1</v>
      </c>
      <c r="I117" s="185"/>
      <c r="J117" s="186">
        <f t="shared" si="10"/>
        <v>0</v>
      </c>
      <c r="K117" s="182" t="s">
        <v>19</v>
      </c>
      <c r="L117" s="41"/>
      <c r="M117" s="187" t="s">
        <v>19</v>
      </c>
      <c r="N117" s="188" t="s">
        <v>42</v>
      </c>
      <c r="O117" s="66"/>
      <c r="P117" s="189">
        <f t="shared" si="11"/>
        <v>0</v>
      </c>
      <c r="Q117" s="189">
        <v>0</v>
      </c>
      <c r="R117" s="189">
        <f t="shared" si="12"/>
        <v>0</v>
      </c>
      <c r="S117" s="189">
        <v>0</v>
      </c>
      <c r="T117" s="190">
        <f t="shared" si="13"/>
        <v>0</v>
      </c>
      <c r="U117" s="36"/>
      <c r="V117" s="36"/>
      <c r="W117" s="36"/>
      <c r="X117" s="36"/>
      <c r="Y117" s="36"/>
      <c r="Z117" s="36"/>
      <c r="AA117" s="36"/>
      <c r="AB117" s="36"/>
      <c r="AC117" s="36"/>
      <c r="AD117" s="36"/>
      <c r="AE117" s="36"/>
      <c r="AR117" s="191" t="s">
        <v>106</v>
      </c>
      <c r="AT117" s="191" t="s">
        <v>172</v>
      </c>
      <c r="AU117" s="191" t="s">
        <v>14</v>
      </c>
      <c r="AY117" s="19" t="s">
        <v>169</v>
      </c>
      <c r="BE117" s="192">
        <f t="shared" si="14"/>
        <v>0</v>
      </c>
      <c r="BF117" s="192">
        <f t="shared" si="15"/>
        <v>0</v>
      </c>
      <c r="BG117" s="192">
        <f t="shared" si="16"/>
        <v>0</v>
      </c>
      <c r="BH117" s="192">
        <f t="shared" si="17"/>
        <v>0</v>
      </c>
      <c r="BI117" s="192">
        <f t="shared" si="18"/>
        <v>0</v>
      </c>
      <c r="BJ117" s="19" t="s">
        <v>14</v>
      </c>
      <c r="BK117" s="192">
        <f t="shared" si="19"/>
        <v>0</v>
      </c>
      <c r="BL117" s="19" t="s">
        <v>106</v>
      </c>
      <c r="BM117" s="191" t="s">
        <v>730</v>
      </c>
    </row>
    <row r="118" spans="1:65" s="2" customFormat="1" ht="16.5" customHeight="1">
      <c r="A118" s="36"/>
      <c r="B118" s="37"/>
      <c r="C118" s="180" t="s">
        <v>523</v>
      </c>
      <c r="D118" s="180" t="s">
        <v>172</v>
      </c>
      <c r="E118" s="181" t="s">
        <v>2658</v>
      </c>
      <c r="F118" s="182" t="s">
        <v>2659</v>
      </c>
      <c r="G118" s="183" t="s">
        <v>1734</v>
      </c>
      <c r="H118" s="184">
        <v>1</v>
      </c>
      <c r="I118" s="185"/>
      <c r="J118" s="186">
        <f t="shared" si="10"/>
        <v>0</v>
      </c>
      <c r="K118" s="182" t="s">
        <v>19</v>
      </c>
      <c r="L118" s="41"/>
      <c r="M118" s="187" t="s">
        <v>19</v>
      </c>
      <c r="N118" s="188" t="s">
        <v>42</v>
      </c>
      <c r="O118" s="66"/>
      <c r="P118" s="189">
        <f t="shared" si="11"/>
        <v>0</v>
      </c>
      <c r="Q118" s="189">
        <v>0</v>
      </c>
      <c r="R118" s="189">
        <f t="shared" si="12"/>
        <v>0</v>
      </c>
      <c r="S118" s="189">
        <v>0</v>
      </c>
      <c r="T118" s="190">
        <f t="shared" si="13"/>
        <v>0</v>
      </c>
      <c r="U118" s="36"/>
      <c r="V118" s="36"/>
      <c r="W118" s="36"/>
      <c r="X118" s="36"/>
      <c r="Y118" s="36"/>
      <c r="Z118" s="36"/>
      <c r="AA118" s="36"/>
      <c r="AB118" s="36"/>
      <c r="AC118" s="36"/>
      <c r="AD118" s="36"/>
      <c r="AE118" s="36"/>
      <c r="AR118" s="191" t="s">
        <v>106</v>
      </c>
      <c r="AT118" s="191" t="s">
        <v>172</v>
      </c>
      <c r="AU118" s="191" t="s">
        <v>14</v>
      </c>
      <c r="AY118" s="19" t="s">
        <v>169</v>
      </c>
      <c r="BE118" s="192">
        <f t="shared" si="14"/>
        <v>0</v>
      </c>
      <c r="BF118" s="192">
        <f t="shared" si="15"/>
        <v>0</v>
      </c>
      <c r="BG118" s="192">
        <f t="shared" si="16"/>
        <v>0</v>
      </c>
      <c r="BH118" s="192">
        <f t="shared" si="17"/>
        <v>0</v>
      </c>
      <c r="BI118" s="192">
        <f t="shared" si="18"/>
        <v>0</v>
      </c>
      <c r="BJ118" s="19" t="s">
        <v>14</v>
      </c>
      <c r="BK118" s="192">
        <f t="shared" si="19"/>
        <v>0</v>
      </c>
      <c r="BL118" s="19" t="s">
        <v>106</v>
      </c>
      <c r="BM118" s="191" t="s">
        <v>738</v>
      </c>
    </row>
    <row r="119" spans="1:65" s="2" customFormat="1" ht="16.5" customHeight="1">
      <c r="A119" s="36"/>
      <c r="B119" s="37"/>
      <c r="C119" s="180" t="s">
        <v>252</v>
      </c>
      <c r="D119" s="180" t="s">
        <v>172</v>
      </c>
      <c r="E119" s="181" t="s">
        <v>2660</v>
      </c>
      <c r="F119" s="182" t="s">
        <v>2619</v>
      </c>
      <c r="G119" s="183" t="s">
        <v>1734</v>
      </c>
      <c r="H119" s="184">
        <v>1</v>
      </c>
      <c r="I119" s="185"/>
      <c r="J119" s="186">
        <f t="shared" si="10"/>
        <v>0</v>
      </c>
      <c r="K119" s="182" t="s">
        <v>19</v>
      </c>
      <c r="L119" s="41"/>
      <c r="M119" s="187" t="s">
        <v>19</v>
      </c>
      <c r="N119" s="188" t="s">
        <v>42</v>
      </c>
      <c r="O119" s="66"/>
      <c r="P119" s="189">
        <f t="shared" si="11"/>
        <v>0</v>
      </c>
      <c r="Q119" s="189">
        <v>0</v>
      </c>
      <c r="R119" s="189">
        <f t="shared" si="12"/>
        <v>0</v>
      </c>
      <c r="S119" s="189">
        <v>0</v>
      </c>
      <c r="T119" s="190">
        <f t="shared" si="13"/>
        <v>0</v>
      </c>
      <c r="U119" s="36"/>
      <c r="V119" s="36"/>
      <c r="W119" s="36"/>
      <c r="X119" s="36"/>
      <c r="Y119" s="36"/>
      <c r="Z119" s="36"/>
      <c r="AA119" s="36"/>
      <c r="AB119" s="36"/>
      <c r="AC119" s="36"/>
      <c r="AD119" s="36"/>
      <c r="AE119" s="36"/>
      <c r="AR119" s="191" t="s">
        <v>106</v>
      </c>
      <c r="AT119" s="191" t="s">
        <v>172</v>
      </c>
      <c r="AU119" s="191" t="s">
        <v>14</v>
      </c>
      <c r="AY119" s="19" t="s">
        <v>169</v>
      </c>
      <c r="BE119" s="192">
        <f t="shared" si="14"/>
        <v>0</v>
      </c>
      <c r="BF119" s="192">
        <f t="shared" si="15"/>
        <v>0</v>
      </c>
      <c r="BG119" s="192">
        <f t="shared" si="16"/>
        <v>0</v>
      </c>
      <c r="BH119" s="192">
        <f t="shared" si="17"/>
        <v>0</v>
      </c>
      <c r="BI119" s="192">
        <f t="shared" si="18"/>
        <v>0</v>
      </c>
      <c r="BJ119" s="19" t="s">
        <v>14</v>
      </c>
      <c r="BK119" s="192">
        <f t="shared" si="19"/>
        <v>0</v>
      </c>
      <c r="BL119" s="19" t="s">
        <v>106</v>
      </c>
      <c r="BM119" s="191" t="s">
        <v>616</v>
      </c>
    </row>
    <row r="120" spans="1:65" s="2" customFormat="1" ht="16.5" customHeight="1">
      <c r="A120" s="36"/>
      <c r="B120" s="37"/>
      <c r="C120" s="180" t="s">
        <v>344</v>
      </c>
      <c r="D120" s="180" t="s">
        <v>172</v>
      </c>
      <c r="E120" s="181" t="s">
        <v>2661</v>
      </c>
      <c r="F120" s="182" t="s">
        <v>2621</v>
      </c>
      <c r="G120" s="183" t="s">
        <v>1734</v>
      </c>
      <c r="H120" s="184">
        <v>1</v>
      </c>
      <c r="I120" s="185"/>
      <c r="J120" s="186">
        <f t="shared" si="10"/>
        <v>0</v>
      </c>
      <c r="K120" s="182" t="s">
        <v>19</v>
      </c>
      <c r="L120" s="41"/>
      <c r="M120" s="187" t="s">
        <v>19</v>
      </c>
      <c r="N120" s="188" t="s">
        <v>42</v>
      </c>
      <c r="O120" s="66"/>
      <c r="P120" s="189">
        <f t="shared" si="11"/>
        <v>0</v>
      </c>
      <c r="Q120" s="189">
        <v>0</v>
      </c>
      <c r="R120" s="189">
        <f t="shared" si="12"/>
        <v>0</v>
      </c>
      <c r="S120" s="189">
        <v>0</v>
      </c>
      <c r="T120" s="190">
        <f t="shared" si="13"/>
        <v>0</v>
      </c>
      <c r="U120" s="36"/>
      <c r="V120" s="36"/>
      <c r="W120" s="36"/>
      <c r="X120" s="36"/>
      <c r="Y120" s="36"/>
      <c r="Z120" s="36"/>
      <c r="AA120" s="36"/>
      <c r="AB120" s="36"/>
      <c r="AC120" s="36"/>
      <c r="AD120" s="36"/>
      <c r="AE120" s="36"/>
      <c r="AR120" s="191" t="s">
        <v>106</v>
      </c>
      <c r="AT120" s="191" t="s">
        <v>172</v>
      </c>
      <c r="AU120" s="191" t="s">
        <v>14</v>
      </c>
      <c r="AY120" s="19" t="s">
        <v>169</v>
      </c>
      <c r="BE120" s="192">
        <f t="shared" si="14"/>
        <v>0</v>
      </c>
      <c r="BF120" s="192">
        <f t="shared" si="15"/>
        <v>0</v>
      </c>
      <c r="BG120" s="192">
        <f t="shared" si="16"/>
        <v>0</v>
      </c>
      <c r="BH120" s="192">
        <f t="shared" si="17"/>
        <v>0</v>
      </c>
      <c r="BI120" s="192">
        <f t="shared" si="18"/>
        <v>0</v>
      </c>
      <c r="BJ120" s="19" t="s">
        <v>14</v>
      </c>
      <c r="BK120" s="192">
        <f t="shared" si="19"/>
        <v>0</v>
      </c>
      <c r="BL120" s="19" t="s">
        <v>106</v>
      </c>
      <c r="BM120" s="191" t="s">
        <v>754</v>
      </c>
    </row>
    <row r="121" spans="1:65" s="2" customFormat="1" ht="16.5" customHeight="1">
      <c r="A121" s="36"/>
      <c r="B121" s="37"/>
      <c r="C121" s="180" t="s">
        <v>336</v>
      </c>
      <c r="D121" s="180" t="s">
        <v>172</v>
      </c>
      <c r="E121" s="181" t="s">
        <v>2662</v>
      </c>
      <c r="F121" s="182" t="s">
        <v>2663</v>
      </c>
      <c r="G121" s="183" t="s">
        <v>1734</v>
      </c>
      <c r="H121" s="184">
        <v>2</v>
      </c>
      <c r="I121" s="185"/>
      <c r="J121" s="186">
        <f t="shared" si="10"/>
        <v>0</v>
      </c>
      <c r="K121" s="182" t="s">
        <v>19</v>
      </c>
      <c r="L121" s="41"/>
      <c r="M121" s="187" t="s">
        <v>19</v>
      </c>
      <c r="N121" s="188" t="s">
        <v>42</v>
      </c>
      <c r="O121" s="66"/>
      <c r="P121" s="189">
        <f t="shared" si="11"/>
        <v>0</v>
      </c>
      <c r="Q121" s="189">
        <v>0</v>
      </c>
      <c r="R121" s="189">
        <f t="shared" si="12"/>
        <v>0</v>
      </c>
      <c r="S121" s="189">
        <v>0</v>
      </c>
      <c r="T121" s="190">
        <f t="shared" si="13"/>
        <v>0</v>
      </c>
      <c r="U121" s="36"/>
      <c r="V121" s="36"/>
      <c r="W121" s="36"/>
      <c r="X121" s="36"/>
      <c r="Y121" s="36"/>
      <c r="Z121" s="36"/>
      <c r="AA121" s="36"/>
      <c r="AB121" s="36"/>
      <c r="AC121" s="36"/>
      <c r="AD121" s="36"/>
      <c r="AE121" s="36"/>
      <c r="AR121" s="191" t="s">
        <v>106</v>
      </c>
      <c r="AT121" s="191" t="s">
        <v>172</v>
      </c>
      <c r="AU121" s="191" t="s">
        <v>14</v>
      </c>
      <c r="AY121" s="19" t="s">
        <v>169</v>
      </c>
      <c r="BE121" s="192">
        <f t="shared" si="14"/>
        <v>0</v>
      </c>
      <c r="BF121" s="192">
        <f t="shared" si="15"/>
        <v>0</v>
      </c>
      <c r="BG121" s="192">
        <f t="shared" si="16"/>
        <v>0</v>
      </c>
      <c r="BH121" s="192">
        <f t="shared" si="17"/>
        <v>0</v>
      </c>
      <c r="BI121" s="192">
        <f t="shared" si="18"/>
        <v>0</v>
      </c>
      <c r="BJ121" s="19" t="s">
        <v>14</v>
      </c>
      <c r="BK121" s="192">
        <f t="shared" si="19"/>
        <v>0</v>
      </c>
      <c r="BL121" s="19" t="s">
        <v>106</v>
      </c>
      <c r="BM121" s="191" t="s">
        <v>763</v>
      </c>
    </row>
    <row r="122" spans="1:65" s="2" customFormat="1" ht="16.5" customHeight="1">
      <c r="A122" s="36"/>
      <c r="B122" s="37"/>
      <c r="C122" s="180" t="s">
        <v>368</v>
      </c>
      <c r="D122" s="180" t="s">
        <v>172</v>
      </c>
      <c r="E122" s="181" t="s">
        <v>2664</v>
      </c>
      <c r="F122" s="182" t="s">
        <v>2631</v>
      </c>
      <c r="G122" s="183" t="s">
        <v>1734</v>
      </c>
      <c r="H122" s="184">
        <v>2</v>
      </c>
      <c r="I122" s="185"/>
      <c r="J122" s="186">
        <f t="shared" si="10"/>
        <v>0</v>
      </c>
      <c r="K122" s="182" t="s">
        <v>19</v>
      </c>
      <c r="L122" s="41"/>
      <c r="M122" s="187" t="s">
        <v>19</v>
      </c>
      <c r="N122" s="188" t="s">
        <v>42</v>
      </c>
      <c r="O122" s="66"/>
      <c r="P122" s="189">
        <f t="shared" si="11"/>
        <v>0</v>
      </c>
      <c r="Q122" s="189">
        <v>0</v>
      </c>
      <c r="R122" s="189">
        <f t="shared" si="12"/>
        <v>0</v>
      </c>
      <c r="S122" s="189">
        <v>0</v>
      </c>
      <c r="T122" s="190">
        <f t="shared" si="13"/>
        <v>0</v>
      </c>
      <c r="U122" s="36"/>
      <c r="V122" s="36"/>
      <c r="W122" s="36"/>
      <c r="X122" s="36"/>
      <c r="Y122" s="36"/>
      <c r="Z122" s="36"/>
      <c r="AA122" s="36"/>
      <c r="AB122" s="36"/>
      <c r="AC122" s="36"/>
      <c r="AD122" s="36"/>
      <c r="AE122" s="36"/>
      <c r="AR122" s="191" t="s">
        <v>106</v>
      </c>
      <c r="AT122" s="191" t="s">
        <v>172</v>
      </c>
      <c r="AU122" s="191" t="s">
        <v>14</v>
      </c>
      <c r="AY122" s="19" t="s">
        <v>169</v>
      </c>
      <c r="BE122" s="192">
        <f t="shared" si="14"/>
        <v>0</v>
      </c>
      <c r="BF122" s="192">
        <f t="shared" si="15"/>
        <v>0</v>
      </c>
      <c r="BG122" s="192">
        <f t="shared" si="16"/>
        <v>0</v>
      </c>
      <c r="BH122" s="192">
        <f t="shared" si="17"/>
        <v>0</v>
      </c>
      <c r="BI122" s="192">
        <f t="shared" si="18"/>
        <v>0</v>
      </c>
      <c r="BJ122" s="19" t="s">
        <v>14</v>
      </c>
      <c r="BK122" s="192">
        <f t="shared" si="19"/>
        <v>0</v>
      </c>
      <c r="BL122" s="19" t="s">
        <v>106</v>
      </c>
      <c r="BM122" s="191" t="s">
        <v>773</v>
      </c>
    </row>
    <row r="123" spans="1:65" s="2" customFormat="1" ht="16.5" customHeight="1">
      <c r="A123" s="36"/>
      <c r="B123" s="37"/>
      <c r="C123" s="180" t="s">
        <v>272</v>
      </c>
      <c r="D123" s="180" t="s">
        <v>172</v>
      </c>
      <c r="E123" s="181" t="s">
        <v>2665</v>
      </c>
      <c r="F123" s="182" t="s">
        <v>2633</v>
      </c>
      <c r="G123" s="183" t="s">
        <v>1734</v>
      </c>
      <c r="H123" s="184">
        <v>17</v>
      </c>
      <c r="I123" s="185"/>
      <c r="J123" s="186">
        <f t="shared" si="10"/>
        <v>0</v>
      </c>
      <c r="K123" s="182" t="s">
        <v>19</v>
      </c>
      <c r="L123" s="41"/>
      <c r="M123" s="187" t="s">
        <v>19</v>
      </c>
      <c r="N123" s="188" t="s">
        <v>42</v>
      </c>
      <c r="O123" s="66"/>
      <c r="P123" s="189">
        <f t="shared" si="11"/>
        <v>0</v>
      </c>
      <c r="Q123" s="189">
        <v>0</v>
      </c>
      <c r="R123" s="189">
        <f t="shared" si="12"/>
        <v>0</v>
      </c>
      <c r="S123" s="189">
        <v>0</v>
      </c>
      <c r="T123" s="190">
        <f t="shared" si="13"/>
        <v>0</v>
      </c>
      <c r="U123" s="36"/>
      <c r="V123" s="36"/>
      <c r="W123" s="36"/>
      <c r="X123" s="36"/>
      <c r="Y123" s="36"/>
      <c r="Z123" s="36"/>
      <c r="AA123" s="36"/>
      <c r="AB123" s="36"/>
      <c r="AC123" s="36"/>
      <c r="AD123" s="36"/>
      <c r="AE123" s="36"/>
      <c r="AR123" s="191" t="s">
        <v>106</v>
      </c>
      <c r="AT123" s="191" t="s">
        <v>172</v>
      </c>
      <c r="AU123" s="191" t="s">
        <v>14</v>
      </c>
      <c r="AY123" s="19" t="s">
        <v>169</v>
      </c>
      <c r="BE123" s="192">
        <f t="shared" si="14"/>
        <v>0</v>
      </c>
      <c r="BF123" s="192">
        <f t="shared" si="15"/>
        <v>0</v>
      </c>
      <c r="BG123" s="192">
        <f t="shared" si="16"/>
        <v>0</v>
      </c>
      <c r="BH123" s="192">
        <f t="shared" si="17"/>
        <v>0</v>
      </c>
      <c r="BI123" s="192">
        <f t="shared" si="18"/>
        <v>0</v>
      </c>
      <c r="BJ123" s="19" t="s">
        <v>14</v>
      </c>
      <c r="BK123" s="192">
        <f t="shared" si="19"/>
        <v>0</v>
      </c>
      <c r="BL123" s="19" t="s">
        <v>106</v>
      </c>
      <c r="BM123" s="191" t="s">
        <v>798</v>
      </c>
    </row>
    <row r="124" spans="1:65" s="2" customFormat="1" ht="16.5" customHeight="1">
      <c r="A124" s="36"/>
      <c r="B124" s="37"/>
      <c r="C124" s="180" t="s">
        <v>259</v>
      </c>
      <c r="D124" s="180" t="s">
        <v>172</v>
      </c>
      <c r="E124" s="181" t="s">
        <v>2666</v>
      </c>
      <c r="F124" s="182" t="s">
        <v>2635</v>
      </c>
      <c r="G124" s="183" t="s">
        <v>1734</v>
      </c>
      <c r="H124" s="184">
        <v>19</v>
      </c>
      <c r="I124" s="185"/>
      <c r="J124" s="186">
        <f t="shared" si="10"/>
        <v>0</v>
      </c>
      <c r="K124" s="182" t="s">
        <v>19</v>
      </c>
      <c r="L124" s="41"/>
      <c r="M124" s="187" t="s">
        <v>19</v>
      </c>
      <c r="N124" s="188" t="s">
        <v>42</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106</v>
      </c>
      <c r="AT124" s="191" t="s">
        <v>172</v>
      </c>
      <c r="AU124" s="191" t="s">
        <v>14</v>
      </c>
      <c r="AY124" s="19" t="s">
        <v>169</v>
      </c>
      <c r="BE124" s="192">
        <f t="shared" si="14"/>
        <v>0</v>
      </c>
      <c r="BF124" s="192">
        <f t="shared" si="15"/>
        <v>0</v>
      </c>
      <c r="BG124" s="192">
        <f t="shared" si="16"/>
        <v>0</v>
      </c>
      <c r="BH124" s="192">
        <f t="shared" si="17"/>
        <v>0</v>
      </c>
      <c r="BI124" s="192">
        <f t="shared" si="18"/>
        <v>0</v>
      </c>
      <c r="BJ124" s="19" t="s">
        <v>14</v>
      </c>
      <c r="BK124" s="192">
        <f t="shared" si="19"/>
        <v>0</v>
      </c>
      <c r="BL124" s="19" t="s">
        <v>106</v>
      </c>
      <c r="BM124" s="191" t="s">
        <v>821</v>
      </c>
    </row>
    <row r="125" spans="1:65" s="2" customFormat="1" ht="16.5" customHeight="1">
      <c r="A125" s="36"/>
      <c r="B125" s="37"/>
      <c r="C125" s="180" t="s">
        <v>246</v>
      </c>
      <c r="D125" s="180" t="s">
        <v>172</v>
      </c>
      <c r="E125" s="181" t="s">
        <v>2667</v>
      </c>
      <c r="F125" s="182" t="s">
        <v>2637</v>
      </c>
      <c r="G125" s="183" t="s">
        <v>1734</v>
      </c>
      <c r="H125" s="184">
        <v>1</v>
      </c>
      <c r="I125" s="185"/>
      <c r="J125" s="186">
        <f t="shared" si="10"/>
        <v>0</v>
      </c>
      <c r="K125" s="182" t="s">
        <v>19</v>
      </c>
      <c r="L125" s="41"/>
      <c r="M125" s="187" t="s">
        <v>19</v>
      </c>
      <c r="N125" s="188" t="s">
        <v>42</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106</v>
      </c>
      <c r="AT125" s="191" t="s">
        <v>172</v>
      </c>
      <c r="AU125" s="191" t="s">
        <v>14</v>
      </c>
      <c r="AY125" s="19" t="s">
        <v>169</v>
      </c>
      <c r="BE125" s="192">
        <f t="shared" si="14"/>
        <v>0</v>
      </c>
      <c r="BF125" s="192">
        <f t="shared" si="15"/>
        <v>0</v>
      </c>
      <c r="BG125" s="192">
        <f t="shared" si="16"/>
        <v>0</v>
      </c>
      <c r="BH125" s="192">
        <f t="shared" si="17"/>
        <v>0</v>
      </c>
      <c r="BI125" s="192">
        <f t="shared" si="18"/>
        <v>0</v>
      </c>
      <c r="BJ125" s="19" t="s">
        <v>14</v>
      </c>
      <c r="BK125" s="192">
        <f t="shared" si="19"/>
        <v>0</v>
      </c>
      <c r="BL125" s="19" t="s">
        <v>106</v>
      </c>
      <c r="BM125" s="191" t="s">
        <v>831</v>
      </c>
    </row>
    <row r="126" spans="1:65" s="2" customFormat="1" ht="16.5" customHeight="1">
      <c r="A126" s="36"/>
      <c r="B126" s="37"/>
      <c r="C126" s="180" t="s">
        <v>279</v>
      </c>
      <c r="D126" s="180" t="s">
        <v>172</v>
      </c>
      <c r="E126" s="181" t="s">
        <v>2668</v>
      </c>
      <c r="F126" s="182" t="s">
        <v>2639</v>
      </c>
      <c r="G126" s="183" t="s">
        <v>1734</v>
      </c>
      <c r="H126" s="184">
        <v>19</v>
      </c>
      <c r="I126" s="185"/>
      <c r="J126" s="186">
        <f t="shared" si="10"/>
        <v>0</v>
      </c>
      <c r="K126" s="182" t="s">
        <v>19</v>
      </c>
      <c r="L126" s="41"/>
      <c r="M126" s="187" t="s">
        <v>19</v>
      </c>
      <c r="N126" s="188" t="s">
        <v>42</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106</v>
      </c>
      <c r="AT126" s="191" t="s">
        <v>172</v>
      </c>
      <c r="AU126" s="191" t="s">
        <v>14</v>
      </c>
      <c r="AY126" s="19" t="s">
        <v>169</v>
      </c>
      <c r="BE126" s="192">
        <f t="shared" si="14"/>
        <v>0</v>
      </c>
      <c r="BF126" s="192">
        <f t="shared" si="15"/>
        <v>0</v>
      </c>
      <c r="BG126" s="192">
        <f t="shared" si="16"/>
        <v>0</v>
      </c>
      <c r="BH126" s="192">
        <f t="shared" si="17"/>
        <v>0</v>
      </c>
      <c r="BI126" s="192">
        <f t="shared" si="18"/>
        <v>0</v>
      </c>
      <c r="BJ126" s="19" t="s">
        <v>14</v>
      </c>
      <c r="BK126" s="192">
        <f t="shared" si="19"/>
        <v>0</v>
      </c>
      <c r="BL126" s="19" t="s">
        <v>106</v>
      </c>
      <c r="BM126" s="191" t="s">
        <v>843</v>
      </c>
    </row>
    <row r="127" spans="1:65" s="2" customFormat="1" ht="16.5" customHeight="1">
      <c r="A127" s="36"/>
      <c r="B127" s="37"/>
      <c r="C127" s="180" t="s">
        <v>579</v>
      </c>
      <c r="D127" s="180" t="s">
        <v>172</v>
      </c>
      <c r="E127" s="181" t="s">
        <v>2669</v>
      </c>
      <c r="F127" s="182" t="s">
        <v>2641</v>
      </c>
      <c r="G127" s="183" t="s">
        <v>1734</v>
      </c>
      <c r="H127" s="184">
        <v>19</v>
      </c>
      <c r="I127" s="185"/>
      <c r="J127" s="186">
        <f t="shared" si="10"/>
        <v>0</v>
      </c>
      <c r="K127" s="182" t="s">
        <v>19</v>
      </c>
      <c r="L127" s="41"/>
      <c r="M127" s="187" t="s">
        <v>19</v>
      </c>
      <c r="N127" s="188" t="s">
        <v>42</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106</v>
      </c>
      <c r="AT127" s="191" t="s">
        <v>172</v>
      </c>
      <c r="AU127" s="191" t="s">
        <v>14</v>
      </c>
      <c r="AY127" s="19" t="s">
        <v>169</v>
      </c>
      <c r="BE127" s="192">
        <f t="shared" si="14"/>
        <v>0</v>
      </c>
      <c r="BF127" s="192">
        <f t="shared" si="15"/>
        <v>0</v>
      </c>
      <c r="BG127" s="192">
        <f t="shared" si="16"/>
        <v>0</v>
      </c>
      <c r="BH127" s="192">
        <f t="shared" si="17"/>
        <v>0</v>
      </c>
      <c r="BI127" s="192">
        <f t="shared" si="18"/>
        <v>0</v>
      </c>
      <c r="BJ127" s="19" t="s">
        <v>14</v>
      </c>
      <c r="BK127" s="192">
        <f t="shared" si="19"/>
        <v>0</v>
      </c>
      <c r="BL127" s="19" t="s">
        <v>106</v>
      </c>
      <c r="BM127" s="191" t="s">
        <v>2670</v>
      </c>
    </row>
    <row r="128" spans="1:65" s="2" customFormat="1" ht="16.5" customHeight="1">
      <c r="A128" s="36"/>
      <c r="B128" s="37"/>
      <c r="C128" s="180" t="s">
        <v>572</v>
      </c>
      <c r="D128" s="180" t="s">
        <v>172</v>
      </c>
      <c r="E128" s="181" t="s">
        <v>2671</v>
      </c>
      <c r="F128" s="182" t="s">
        <v>2647</v>
      </c>
      <c r="G128" s="183" t="s">
        <v>1734</v>
      </c>
      <c r="H128" s="184">
        <v>15</v>
      </c>
      <c r="I128" s="185"/>
      <c r="J128" s="186">
        <f t="shared" si="10"/>
        <v>0</v>
      </c>
      <c r="K128" s="182" t="s">
        <v>19</v>
      </c>
      <c r="L128" s="41"/>
      <c r="M128" s="187" t="s">
        <v>19</v>
      </c>
      <c r="N128" s="188" t="s">
        <v>42</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106</v>
      </c>
      <c r="AT128" s="191" t="s">
        <v>172</v>
      </c>
      <c r="AU128" s="191" t="s">
        <v>14</v>
      </c>
      <c r="AY128" s="19" t="s">
        <v>169</v>
      </c>
      <c r="BE128" s="192">
        <f t="shared" si="14"/>
        <v>0</v>
      </c>
      <c r="BF128" s="192">
        <f t="shared" si="15"/>
        <v>0</v>
      </c>
      <c r="BG128" s="192">
        <f t="shared" si="16"/>
        <v>0</v>
      </c>
      <c r="BH128" s="192">
        <f t="shared" si="17"/>
        <v>0</v>
      </c>
      <c r="BI128" s="192">
        <f t="shared" si="18"/>
        <v>0</v>
      </c>
      <c r="BJ128" s="19" t="s">
        <v>14</v>
      </c>
      <c r="BK128" s="192">
        <f t="shared" si="19"/>
        <v>0</v>
      </c>
      <c r="BL128" s="19" t="s">
        <v>106</v>
      </c>
      <c r="BM128" s="191" t="s">
        <v>862</v>
      </c>
    </row>
    <row r="129" spans="1:65" s="2" customFormat="1" ht="16.5" customHeight="1">
      <c r="A129" s="36"/>
      <c r="B129" s="37"/>
      <c r="C129" s="180" t="s">
        <v>579</v>
      </c>
      <c r="D129" s="180" t="s">
        <v>172</v>
      </c>
      <c r="E129" s="181" t="s">
        <v>2672</v>
      </c>
      <c r="F129" s="182" t="s">
        <v>2649</v>
      </c>
      <c r="G129" s="183" t="s">
        <v>1734</v>
      </c>
      <c r="H129" s="184">
        <v>16</v>
      </c>
      <c r="I129" s="185"/>
      <c r="J129" s="186">
        <f t="shared" si="10"/>
        <v>0</v>
      </c>
      <c r="K129" s="182" t="s">
        <v>19</v>
      </c>
      <c r="L129" s="41"/>
      <c r="M129" s="187" t="s">
        <v>19</v>
      </c>
      <c r="N129" s="188" t="s">
        <v>42</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106</v>
      </c>
      <c r="AT129" s="191" t="s">
        <v>172</v>
      </c>
      <c r="AU129" s="191" t="s">
        <v>14</v>
      </c>
      <c r="AY129" s="19" t="s">
        <v>169</v>
      </c>
      <c r="BE129" s="192">
        <f t="shared" si="14"/>
        <v>0</v>
      </c>
      <c r="BF129" s="192">
        <f t="shared" si="15"/>
        <v>0</v>
      </c>
      <c r="BG129" s="192">
        <f t="shared" si="16"/>
        <v>0</v>
      </c>
      <c r="BH129" s="192">
        <f t="shared" si="17"/>
        <v>0</v>
      </c>
      <c r="BI129" s="192">
        <f t="shared" si="18"/>
        <v>0</v>
      </c>
      <c r="BJ129" s="19" t="s">
        <v>14</v>
      </c>
      <c r="BK129" s="192">
        <f t="shared" si="19"/>
        <v>0</v>
      </c>
      <c r="BL129" s="19" t="s">
        <v>106</v>
      </c>
      <c r="BM129" s="191" t="s">
        <v>888</v>
      </c>
    </row>
    <row r="130" spans="1:65" s="2" customFormat="1" ht="16.5" customHeight="1">
      <c r="A130" s="36"/>
      <c r="B130" s="37"/>
      <c r="C130" s="180" t="s">
        <v>584</v>
      </c>
      <c r="D130" s="180" t="s">
        <v>172</v>
      </c>
      <c r="E130" s="181" t="s">
        <v>2673</v>
      </c>
      <c r="F130" s="182" t="s">
        <v>2651</v>
      </c>
      <c r="G130" s="183" t="s">
        <v>1734</v>
      </c>
      <c r="H130" s="184">
        <v>55</v>
      </c>
      <c r="I130" s="185"/>
      <c r="J130" s="186">
        <f t="shared" si="10"/>
        <v>0</v>
      </c>
      <c r="K130" s="182" t="s">
        <v>19</v>
      </c>
      <c r="L130" s="41"/>
      <c r="M130" s="187" t="s">
        <v>19</v>
      </c>
      <c r="N130" s="188" t="s">
        <v>42</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106</v>
      </c>
      <c r="AT130" s="191" t="s">
        <v>172</v>
      </c>
      <c r="AU130" s="191" t="s">
        <v>14</v>
      </c>
      <c r="AY130" s="19" t="s">
        <v>169</v>
      </c>
      <c r="BE130" s="192">
        <f t="shared" si="14"/>
        <v>0</v>
      </c>
      <c r="BF130" s="192">
        <f t="shared" si="15"/>
        <v>0</v>
      </c>
      <c r="BG130" s="192">
        <f t="shared" si="16"/>
        <v>0</v>
      </c>
      <c r="BH130" s="192">
        <f t="shared" si="17"/>
        <v>0</v>
      </c>
      <c r="BI130" s="192">
        <f t="shared" si="18"/>
        <v>0</v>
      </c>
      <c r="BJ130" s="19" t="s">
        <v>14</v>
      </c>
      <c r="BK130" s="192">
        <f t="shared" si="19"/>
        <v>0</v>
      </c>
      <c r="BL130" s="19" t="s">
        <v>106</v>
      </c>
      <c r="BM130" s="191" t="s">
        <v>898</v>
      </c>
    </row>
    <row r="131" spans="1:65" s="2" customFormat="1" ht="16.5" customHeight="1">
      <c r="A131" s="36"/>
      <c r="B131" s="37"/>
      <c r="C131" s="180" t="s">
        <v>595</v>
      </c>
      <c r="D131" s="180" t="s">
        <v>172</v>
      </c>
      <c r="E131" s="181" t="s">
        <v>2674</v>
      </c>
      <c r="F131" s="182" t="s">
        <v>2675</v>
      </c>
      <c r="G131" s="183" t="s">
        <v>1734</v>
      </c>
      <c r="H131" s="184">
        <v>110</v>
      </c>
      <c r="I131" s="185"/>
      <c r="J131" s="186">
        <f t="shared" si="10"/>
        <v>0</v>
      </c>
      <c r="K131" s="182" t="s">
        <v>19</v>
      </c>
      <c r="L131" s="41"/>
      <c r="M131" s="187" t="s">
        <v>19</v>
      </c>
      <c r="N131" s="188" t="s">
        <v>42</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106</v>
      </c>
      <c r="AT131" s="191" t="s">
        <v>172</v>
      </c>
      <c r="AU131" s="191" t="s">
        <v>14</v>
      </c>
      <c r="AY131" s="19" t="s">
        <v>169</v>
      </c>
      <c r="BE131" s="192">
        <f t="shared" si="14"/>
        <v>0</v>
      </c>
      <c r="BF131" s="192">
        <f t="shared" si="15"/>
        <v>0</v>
      </c>
      <c r="BG131" s="192">
        <f t="shared" si="16"/>
        <v>0</v>
      </c>
      <c r="BH131" s="192">
        <f t="shared" si="17"/>
        <v>0</v>
      </c>
      <c r="BI131" s="192">
        <f t="shared" si="18"/>
        <v>0</v>
      </c>
      <c r="BJ131" s="19" t="s">
        <v>14</v>
      </c>
      <c r="BK131" s="192">
        <f t="shared" si="19"/>
        <v>0</v>
      </c>
      <c r="BL131" s="19" t="s">
        <v>106</v>
      </c>
      <c r="BM131" s="191" t="s">
        <v>908</v>
      </c>
    </row>
    <row r="132" spans="1:65" s="2" customFormat="1" ht="16.5" customHeight="1">
      <c r="A132" s="36"/>
      <c r="B132" s="37"/>
      <c r="C132" s="180" t="s">
        <v>599</v>
      </c>
      <c r="D132" s="180" t="s">
        <v>172</v>
      </c>
      <c r="E132" s="181" t="s">
        <v>2676</v>
      </c>
      <c r="F132" s="182" t="s">
        <v>2677</v>
      </c>
      <c r="G132" s="183" t="s">
        <v>1734</v>
      </c>
      <c r="H132" s="184">
        <v>55</v>
      </c>
      <c r="I132" s="185"/>
      <c r="J132" s="186">
        <f t="shared" si="10"/>
        <v>0</v>
      </c>
      <c r="K132" s="182" t="s">
        <v>19</v>
      </c>
      <c r="L132" s="41"/>
      <c r="M132" s="187" t="s">
        <v>19</v>
      </c>
      <c r="N132" s="188" t="s">
        <v>42</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106</v>
      </c>
      <c r="AT132" s="191" t="s">
        <v>172</v>
      </c>
      <c r="AU132" s="191" t="s">
        <v>14</v>
      </c>
      <c r="AY132" s="19" t="s">
        <v>169</v>
      </c>
      <c r="BE132" s="192">
        <f t="shared" si="14"/>
        <v>0</v>
      </c>
      <c r="BF132" s="192">
        <f t="shared" si="15"/>
        <v>0</v>
      </c>
      <c r="BG132" s="192">
        <f t="shared" si="16"/>
        <v>0</v>
      </c>
      <c r="BH132" s="192">
        <f t="shared" si="17"/>
        <v>0</v>
      </c>
      <c r="BI132" s="192">
        <f t="shared" si="18"/>
        <v>0</v>
      </c>
      <c r="BJ132" s="19" t="s">
        <v>14</v>
      </c>
      <c r="BK132" s="192">
        <f t="shared" si="19"/>
        <v>0</v>
      </c>
      <c r="BL132" s="19" t="s">
        <v>106</v>
      </c>
      <c r="BM132" s="191" t="s">
        <v>802</v>
      </c>
    </row>
    <row r="133" spans="1:65" s="2" customFormat="1" ht="16.5" customHeight="1">
      <c r="A133" s="36"/>
      <c r="B133" s="37"/>
      <c r="C133" s="180" t="s">
        <v>610</v>
      </c>
      <c r="D133" s="180" t="s">
        <v>172</v>
      </c>
      <c r="E133" s="181" t="s">
        <v>2678</v>
      </c>
      <c r="F133" s="182" t="s">
        <v>2679</v>
      </c>
      <c r="G133" s="183" t="s">
        <v>1734</v>
      </c>
      <c r="H133" s="184">
        <v>1</v>
      </c>
      <c r="I133" s="185"/>
      <c r="J133" s="186">
        <f t="shared" si="10"/>
        <v>0</v>
      </c>
      <c r="K133" s="182" t="s">
        <v>19</v>
      </c>
      <c r="L133" s="41"/>
      <c r="M133" s="187" t="s">
        <v>19</v>
      </c>
      <c r="N133" s="188" t="s">
        <v>42</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106</v>
      </c>
      <c r="AT133" s="191" t="s">
        <v>172</v>
      </c>
      <c r="AU133" s="191" t="s">
        <v>14</v>
      </c>
      <c r="AY133" s="19" t="s">
        <v>169</v>
      </c>
      <c r="BE133" s="192">
        <f t="shared" si="14"/>
        <v>0</v>
      </c>
      <c r="BF133" s="192">
        <f t="shared" si="15"/>
        <v>0</v>
      </c>
      <c r="BG133" s="192">
        <f t="shared" si="16"/>
        <v>0</v>
      </c>
      <c r="BH133" s="192">
        <f t="shared" si="17"/>
        <v>0</v>
      </c>
      <c r="BI133" s="192">
        <f t="shared" si="18"/>
        <v>0</v>
      </c>
      <c r="BJ133" s="19" t="s">
        <v>14</v>
      </c>
      <c r="BK133" s="192">
        <f t="shared" si="19"/>
        <v>0</v>
      </c>
      <c r="BL133" s="19" t="s">
        <v>106</v>
      </c>
      <c r="BM133" s="191" t="s">
        <v>930</v>
      </c>
    </row>
    <row r="134" spans="1:65" s="2" customFormat="1" ht="16.5" customHeight="1">
      <c r="A134" s="36"/>
      <c r="B134" s="37"/>
      <c r="C134" s="180" t="s">
        <v>618</v>
      </c>
      <c r="D134" s="180" t="s">
        <v>172</v>
      </c>
      <c r="E134" s="181" t="s">
        <v>2680</v>
      </c>
      <c r="F134" s="182" t="s">
        <v>2681</v>
      </c>
      <c r="G134" s="183" t="s">
        <v>1734</v>
      </c>
      <c r="H134" s="184">
        <v>1</v>
      </c>
      <c r="I134" s="185"/>
      <c r="J134" s="186">
        <f t="shared" si="10"/>
        <v>0</v>
      </c>
      <c r="K134" s="182" t="s">
        <v>19</v>
      </c>
      <c r="L134" s="41"/>
      <c r="M134" s="187" t="s">
        <v>19</v>
      </c>
      <c r="N134" s="188" t="s">
        <v>42</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106</v>
      </c>
      <c r="AT134" s="191" t="s">
        <v>172</v>
      </c>
      <c r="AU134" s="191" t="s">
        <v>14</v>
      </c>
      <c r="AY134" s="19" t="s">
        <v>169</v>
      </c>
      <c r="BE134" s="192">
        <f t="shared" si="14"/>
        <v>0</v>
      </c>
      <c r="BF134" s="192">
        <f t="shared" si="15"/>
        <v>0</v>
      </c>
      <c r="BG134" s="192">
        <f t="shared" si="16"/>
        <v>0</v>
      </c>
      <c r="BH134" s="192">
        <f t="shared" si="17"/>
        <v>0</v>
      </c>
      <c r="BI134" s="192">
        <f t="shared" si="18"/>
        <v>0</v>
      </c>
      <c r="BJ134" s="19" t="s">
        <v>14</v>
      </c>
      <c r="BK134" s="192">
        <f t="shared" si="19"/>
        <v>0</v>
      </c>
      <c r="BL134" s="19" t="s">
        <v>106</v>
      </c>
      <c r="BM134" s="191" t="s">
        <v>866</v>
      </c>
    </row>
    <row r="135" spans="2:63" s="12" customFormat="1" ht="25.9" customHeight="1">
      <c r="B135" s="164"/>
      <c r="C135" s="165"/>
      <c r="D135" s="166" t="s">
        <v>70</v>
      </c>
      <c r="E135" s="167" t="s">
        <v>1728</v>
      </c>
      <c r="F135" s="167" t="s">
        <v>2163</v>
      </c>
      <c r="G135" s="165"/>
      <c r="H135" s="165"/>
      <c r="I135" s="168"/>
      <c r="J135" s="169">
        <f>BK135</f>
        <v>0</v>
      </c>
      <c r="K135" s="165"/>
      <c r="L135" s="170"/>
      <c r="M135" s="171"/>
      <c r="N135" s="172"/>
      <c r="O135" s="172"/>
      <c r="P135" s="173">
        <f>SUM(P136:P144)</f>
        <v>0</v>
      </c>
      <c r="Q135" s="172"/>
      <c r="R135" s="173">
        <f>SUM(R136:R144)</f>
        <v>0</v>
      </c>
      <c r="S135" s="172"/>
      <c r="T135" s="174">
        <f>SUM(T136:T144)</f>
        <v>0</v>
      </c>
      <c r="AR135" s="175" t="s">
        <v>14</v>
      </c>
      <c r="AT135" s="176" t="s">
        <v>70</v>
      </c>
      <c r="AU135" s="176" t="s">
        <v>71</v>
      </c>
      <c r="AY135" s="175" t="s">
        <v>169</v>
      </c>
      <c r="BK135" s="177">
        <f>SUM(BK136:BK144)</f>
        <v>0</v>
      </c>
    </row>
    <row r="136" spans="1:65" s="2" customFormat="1" ht="16.5" customHeight="1">
      <c r="A136" s="36"/>
      <c r="B136" s="37"/>
      <c r="C136" s="180" t="s">
        <v>624</v>
      </c>
      <c r="D136" s="180" t="s">
        <v>172</v>
      </c>
      <c r="E136" s="181" t="s">
        <v>2682</v>
      </c>
      <c r="F136" s="182" t="s">
        <v>2683</v>
      </c>
      <c r="G136" s="183" t="s">
        <v>1734</v>
      </c>
      <c r="H136" s="184">
        <v>39</v>
      </c>
      <c r="I136" s="185"/>
      <c r="J136" s="186">
        <f aca="true" t="shared" si="20" ref="J136:J144">ROUND(I136*H136,2)</f>
        <v>0</v>
      </c>
      <c r="K136" s="182" t="s">
        <v>19</v>
      </c>
      <c r="L136" s="41"/>
      <c r="M136" s="187" t="s">
        <v>19</v>
      </c>
      <c r="N136" s="188" t="s">
        <v>42</v>
      </c>
      <c r="O136" s="66"/>
      <c r="P136" s="189">
        <f aca="true" t="shared" si="21" ref="P136:P144">O136*H136</f>
        <v>0</v>
      </c>
      <c r="Q136" s="189">
        <v>0</v>
      </c>
      <c r="R136" s="189">
        <f aca="true" t="shared" si="22" ref="R136:R144">Q136*H136</f>
        <v>0</v>
      </c>
      <c r="S136" s="189">
        <v>0</v>
      </c>
      <c r="T136" s="190">
        <f aca="true" t="shared" si="23" ref="T136:T144">S136*H136</f>
        <v>0</v>
      </c>
      <c r="U136" s="36"/>
      <c r="V136" s="36"/>
      <c r="W136" s="36"/>
      <c r="X136" s="36"/>
      <c r="Y136" s="36"/>
      <c r="Z136" s="36"/>
      <c r="AA136" s="36"/>
      <c r="AB136" s="36"/>
      <c r="AC136" s="36"/>
      <c r="AD136" s="36"/>
      <c r="AE136" s="36"/>
      <c r="AR136" s="191" t="s">
        <v>106</v>
      </c>
      <c r="AT136" s="191" t="s">
        <v>172</v>
      </c>
      <c r="AU136" s="191" t="s">
        <v>14</v>
      </c>
      <c r="AY136" s="19" t="s">
        <v>169</v>
      </c>
      <c r="BE136" s="192">
        <f aca="true" t="shared" si="24" ref="BE136:BE144">IF(N136="základní",J136,0)</f>
        <v>0</v>
      </c>
      <c r="BF136" s="192">
        <f aca="true" t="shared" si="25" ref="BF136:BF144">IF(N136="snížená",J136,0)</f>
        <v>0</v>
      </c>
      <c r="BG136" s="192">
        <f aca="true" t="shared" si="26" ref="BG136:BG144">IF(N136="zákl. přenesená",J136,0)</f>
        <v>0</v>
      </c>
      <c r="BH136" s="192">
        <f aca="true" t="shared" si="27" ref="BH136:BH144">IF(N136="sníž. přenesená",J136,0)</f>
        <v>0</v>
      </c>
      <c r="BI136" s="192">
        <f aca="true" t="shared" si="28" ref="BI136:BI144">IF(N136="nulová",J136,0)</f>
        <v>0</v>
      </c>
      <c r="BJ136" s="19" t="s">
        <v>14</v>
      </c>
      <c r="BK136" s="192">
        <f aca="true" t="shared" si="29" ref="BK136:BK144">ROUND(I136*H136,2)</f>
        <v>0</v>
      </c>
      <c r="BL136" s="19" t="s">
        <v>106</v>
      </c>
      <c r="BM136" s="191" t="s">
        <v>959</v>
      </c>
    </row>
    <row r="137" spans="1:65" s="2" customFormat="1" ht="16.5" customHeight="1">
      <c r="A137" s="36"/>
      <c r="B137" s="37"/>
      <c r="C137" s="180" t="s">
        <v>629</v>
      </c>
      <c r="D137" s="180" t="s">
        <v>172</v>
      </c>
      <c r="E137" s="181" t="s">
        <v>2684</v>
      </c>
      <c r="F137" s="182" t="s">
        <v>2685</v>
      </c>
      <c r="G137" s="183" t="s">
        <v>1734</v>
      </c>
      <c r="H137" s="184">
        <v>1</v>
      </c>
      <c r="I137" s="185"/>
      <c r="J137" s="186">
        <f t="shared" si="20"/>
        <v>0</v>
      </c>
      <c r="K137" s="182" t="s">
        <v>19</v>
      </c>
      <c r="L137" s="41"/>
      <c r="M137" s="187" t="s">
        <v>19</v>
      </c>
      <c r="N137" s="188" t="s">
        <v>42</v>
      </c>
      <c r="O137" s="66"/>
      <c r="P137" s="189">
        <f t="shared" si="21"/>
        <v>0</v>
      </c>
      <c r="Q137" s="189">
        <v>0</v>
      </c>
      <c r="R137" s="189">
        <f t="shared" si="22"/>
        <v>0</v>
      </c>
      <c r="S137" s="189">
        <v>0</v>
      </c>
      <c r="T137" s="190">
        <f t="shared" si="23"/>
        <v>0</v>
      </c>
      <c r="U137" s="36"/>
      <c r="V137" s="36"/>
      <c r="W137" s="36"/>
      <c r="X137" s="36"/>
      <c r="Y137" s="36"/>
      <c r="Z137" s="36"/>
      <c r="AA137" s="36"/>
      <c r="AB137" s="36"/>
      <c r="AC137" s="36"/>
      <c r="AD137" s="36"/>
      <c r="AE137" s="36"/>
      <c r="AR137" s="191" t="s">
        <v>106</v>
      </c>
      <c r="AT137" s="191" t="s">
        <v>172</v>
      </c>
      <c r="AU137" s="191" t="s">
        <v>14</v>
      </c>
      <c r="AY137" s="19" t="s">
        <v>169</v>
      </c>
      <c r="BE137" s="192">
        <f t="shared" si="24"/>
        <v>0</v>
      </c>
      <c r="BF137" s="192">
        <f t="shared" si="25"/>
        <v>0</v>
      </c>
      <c r="BG137" s="192">
        <f t="shared" si="26"/>
        <v>0</v>
      </c>
      <c r="BH137" s="192">
        <f t="shared" si="27"/>
        <v>0</v>
      </c>
      <c r="BI137" s="192">
        <f t="shared" si="28"/>
        <v>0</v>
      </c>
      <c r="BJ137" s="19" t="s">
        <v>14</v>
      </c>
      <c r="BK137" s="192">
        <f t="shared" si="29"/>
        <v>0</v>
      </c>
      <c r="BL137" s="19" t="s">
        <v>106</v>
      </c>
      <c r="BM137" s="191" t="s">
        <v>976</v>
      </c>
    </row>
    <row r="138" spans="1:65" s="2" customFormat="1" ht="16.5" customHeight="1">
      <c r="A138" s="36"/>
      <c r="B138" s="37"/>
      <c r="C138" s="180" t="s">
        <v>634</v>
      </c>
      <c r="D138" s="180" t="s">
        <v>172</v>
      </c>
      <c r="E138" s="181" t="s">
        <v>2686</v>
      </c>
      <c r="F138" s="182" t="s">
        <v>2687</v>
      </c>
      <c r="G138" s="183" t="s">
        <v>1734</v>
      </c>
      <c r="H138" s="184">
        <v>53</v>
      </c>
      <c r="I138" s="185"/>
      <c r="J138" s="186">
        <f t="shared" si="20"/>
        <v>0</v>
      </c>
      <c r="K138" s="182" t="s">
        <v>19</v>
      </c>
      <c r="L138" s="41"/>
      <c r="M138" s="187" t="s">
        <v>19</v>
      </c>
      <c r="N138" s="188" t="s">
        <v>42</v>
      </c>
      <c r="O138" s="66"/>
      <c r="P138" s="189">
        <f t="shared" si="21"/>
        <v>0</v>
      </c>
      <c r="Q138" s="189">
        <v>0</v>
      </c>
      <c r="R138" s="189">
        <f t="shared" si="22"/>
        <v>0</v>
      </c>
      <c r="S138" s="189">
        <v>0</v>
      </c>
      <c r="T138" s="190">
        <f t="shared" si="23"/>
        <v>0</v>
      </c>
      <c r="U138" s="36"/>
      <c r="V138" s="36"/>
      <c r="W138" s="36"/>
      <c r="X138" s="36"/>
      <c r="Y138" s="36"/>
      <c r="Z138" s="36"/>
      <c r="AA138" s="36"/>
      <c r="AB138" s="36"/>
      <c r="AC138" s="36"/>
      <c r="AD138" s="36"/>
      <c r="AE138" s="36"/>
      <c r="AR138" s="191" t="s">
        <v>106</v>
      </c>
      <c r="AT138" s="191" t="s">
        <v>172</v>
      </c>
      <c r="AU138" s="191" t="s">
        <v>14</v>
      </c>
      <c r="AY138" s="19" t="s">
        <v>169</v>
      </c>
      <c r="BE138" s="192">
        <f t="shared" si="24"/>
        <v>0</v>
      </c>
      <c r="BF138" s="192">
        <f t="shared" si="25"/>
        <v>0</v>
      </c>
      <c r="BG138" s="192">
        <f t="shared" si="26"/>
        <v>0</v>
      </c>
      <c r="BH138" s="192">
        <f t="shared" si="27"/>
        <v>0</v>
      </c>
      <c r="BI138" s="192">
        <f t="shared" si="28"/>
        <v>0</v>
      </c>
      <c r="BJ138" s="19" t="s">
        <v>14</v>
      </c>
      <c r="BK138" s="192">
        <f t="shared" si="29"/>
        <v>0</v>
      </c>
      <c r="BL138" s="19" t="s">
        <v>106</v>
      </c>
      <c r="BM138" s="191" t="s">
        <v>989</v>
      </c>
    </row>
    <row r="139" spans="1:65" s="2" customFormat="1" ht="16.5" customHeight="1">
      <c r="A139" s="36"/>
      <c r="B139" s="37"/>
      <c r="C139" s="180" t="s">
        <v>641</v>
      </c>
      <c r="D139" s="180" t="s">
        <v>172</v>
      </c>
      <c r="E139" s="181" t="s">
        <v>2688</v>
      </c>
      <c r="F139" s="182" t="s">
        <v>2689</v>
      </c>
      <c r="G139" s="183" t="s">
        <v>339</v>
      </c>
      <c r="H139" s="184">
        <v>200</v>
      </c>
      <c r="I139" s="185"/>
      <c r="J139" s="186">
        <f t="shared" si="20"/>
        <v>0</v>
      </c>
      <c r="K139" s="182" t="s">
        <v>19</v>
      </c>
      <c r="L139" s="41"/>
      <c r="M139" s="187" t="s">
        <v>19</v>
      </c>
      <c r="N139" s="188" t="s">
        <v>42</v>
      </c>
      <c r="O139" s="66"/>
      <c r="P139" s="189">
        <f t="shared" si="21"/>
        <v>0</v>
      </c>
      <c r="Q139" s="189">
        <v>0</v>
      </c>
      <c r="R139" s="189">
        <f t="shared" si="22"/>
        <v>0</v>
      </c>
      <c r="S139" s="189">
        <v>0</v>
      </c>
      <c r="T139" s="190">
        <f t="shared" si="23"/>
        <v>0</v>
      </c>
      <c r="U139" s="36"/>
      <c r="V139" s="36"/>
      <c r="W139" s="36"/>
      <c r="X139" s="36"/>
      <c r="Y139" s="36"/>
      <c r="Z139" s="36"/>
      <c r="AA139" s="36"/>
      <c r="AB139" s="36"/>
      <c r="AC139" s="36"/>
      <c r="AD139" s="36"/>
      <c r="AE139" s="36"/>
      <c r="AR139" s="191" t="s">
        <v>106</v>
      </c>
      <c r="AT139" s="191" t="s">
        <v>172</v>
      </c>
      <c r="AU139" s="191" t="s">
        <v>14</v>
      </c>
      <c r="AY139" s="19" t="s">
        <v>169</v>
      </c>
      <c r="BE139" s="192">
        <f t="shared" si="24"/>
        <v>0</v>
      </c>
      <c r="BF139" s="192">
        <f t="shared" si="25"/>
        <v>0</v>
      </c>
      <c r="BG139" s="192">
        <f t="shared" si="26"/>
        <v>0</v>
      </c>
      <c r="BH139" s="192">
        <f t="shared" si="27"/>
        <v>0</v>
      </c>
      <c r="BI139" s="192">
        <f t="shared" si="28"/>
        <v>0</v>
      </c>
      <c r="BJ139" s="19" t="s">
        <v>14</v>
      </c>
      <c r="BK139" s="192">
        <f t="shared" si="29"/>
        <v>0</v>
      </c>
      <c r="BL139" s="19" t="s">
        <v>106</v>
      </c>
      <c r="BM139" s="191" t="s">
        <v>1027</v>
      </c>
    </row>
    <row r="140" spans="1:65" s="2" customFormat="1" ht="16.5" customHeight="1">
      <c r="A140" s="36"/>
      <c r="B140" s="37"/>
      <c r="C140" s="180" t="s">
        <v>646</v>
      </c>
      <c r="D140" s="180" t="s">
        <v>172</v>
      </c>
      <c r="E140" s="181" t="s">
        <v>2690</v>
      </c>
      <c r="F140" s="182" t="s">
        <v>2691</v>
      </c>
      <c r="G140" s="183" t="s">
        <v>339</v>
      </c>
      <c r="H140" s="184">
        <v>300</v>
      </c>
      <c r="I140" s="185"/>
      <c r="J140" s="186">
        <f t="shared" si="20"/>
        <v>0</v>
      </c>
      <c r="K140" s="182" t="s">
        <v>19</v>
      </c>
      <c r="L140" s="41"/>
      <c r="M140" s="187" t="s">
        <v>19</v>
      </c>
      <c r="N140" s="188" t="s">
        <v>42</v>
      </c>
      <c r="O140" s="66"/>
      <c r="P140" s="189">
        <f t="shared" si="21"/>
        <v>0</v>
      </c>
      <c r="Q140" s="189">
        <v>0</v>
      </c>
      <c r="R140" s="189">
        <f t="shared" si="22"/>
        <v>0</v>
      </c>
      <c r="S140" s="189">
        <v>0</v>
      </c>
      <c r="T140" s="190">
        <f t="shared" si="23"/>
        <v>0</v>
      </c>
      <c r="U140" s="36"/>
      <c r="V140" s="36"/>
      <c r="W140" s="36"/>
      <c r="X140" s="36"/>
      <c r="Y140" s="36"/>
      <c r="Z140" s="36"/>
      <c r="AA140" s="36"/>
      <c r="AB140" s="36"/>
      <c r="AC140" s="36"/>
      <c r="AD140" s="36"/>
      <c r="AE140" s="36"/>
      <c r="AR140" s="191" t="s">
        <v>106</v>
      </c>
      <c r="AT140" s="191" t="s">
        <v>172</v>
      </c>
      <c r="AU140" s="191" t="s">
        <v>14</v>
      </c>
      <c r="AY140" s="19" t="s">
        <v>169</v>
      </c>
      <c r="BE140" s="192">
        <f t="shared" si="24"/>
        <v>0</v>
      </c>
      <c r="BF140" s="192">
        <f t="shared" si="25"/>
        <v>0</v>
      </c>
      <c r="BG140" s="192">
        <f t="shared" si="26"/>
        <v>0</v>
      </c>
      <c r="BH140" s="192">
        <f t="shared" si="27"/>
        <v>0</v>
      </c>
      <c r="BI140" s="192">
        <f t="shared" si="28"/>
        <v>0</v>
      </c>
      <c r="BJ140" s="19" t="s">
        <v>14</v>
      </c>
      <c r="BK140" s="192">
        <f t="shared" si="29"/>
        <v>0</v>
      </c>
      <c r="BL140" s="19" t="s">
        <v>106</v>
      </c>
      <c r="BM140" s="191" t="s">
        <v>1037</v>
      </c>
    </row>
    <row r="141" spans="1:65" s="2" customFormat="1" ht="16.5" customHeight="1">
      <c r="A141" s="36"/>
      <c r="B141" s="37"/>
      <c r="C141" s="180" t="s">
        <v>651</v>
      </c>
      <c r="D141" s="180" t="s">
        <v>172</v>
      </c>
      <c r="E141" s="181" t="s">
        <v>2692</v>
      </c>
      <c r="F141" s="182" t="s">
        <v>2693</v>
      </c>
      <c r="G141" s="183" t="s">
        <v>339</v>
      </c>
      <c r="H141" s="184">
        <v>100</v>
      </c>
      <c r="I141" s="185"/>
      <c r="J141" s="186">
        <f t="shared" si="20"/>
        <v>0</v>
      </c>
      <c r="K141" s="182" t="s">
        <v>19</v>
      </c>
      <c r="L141" s="41"/>
      <c r="M141" s="187" t="s">
        <v>19</v>
      </c>
      <c r="N141" s="188" t="s">
        <v>42</v>
      </c>
      <c r="O141" s="66"/>
      <c r="P141" s="189">
        <f t="shared" si="21"/>
        <v>0</v>
      </c>
      <c r="Q141" s="189">
        <v>0</v>
      </c>
      <c r="R141" s="189">
        <f t="shared" si="22"/>
        <v>0</v>
      </c>
      <c r="S141" s="189">
        <v>0</v>
      </c>
      <c r="T141" s="190">
        <f t="shared" si="23"/>
        <v>0</v>
      </c>
      <c r="U141" s="36"/>
      <c r="V141" s="36"/>
      <c r="W141" s="36"/>
      <c r="X141" s="36"/>
      <c r="Y141" s="36"/>
      <c r="Z141" s="36"/>
      <c r="AA141" s="36"/>
      <c r="AB141" s="36"/>
      <c r="AC141" s="36"/>
      <c r="AD141" s="36"/>
      <c r="AE141" s="36"/>
      <c r="AR141" s="191" t="s">
        <v>106</v>
      </c>
      <c r="AT141" s="191" t="s">
        <v>172</v>
      </c>
      <c r="AU141" s="191" t="s">
        <v>14</v>
      </c>
      <c r="AY141" s="19" t="s">
        <v>169</v>
      </c>
      <c r="BE141" s="192">
        <f t="shared" si="24"/>
        <v>0</v>
      </c>
      <c r="BF141" s="192">
        <f t="shared" si="25"/>
        <v>0</v>
      </c>
      <c r="BG141" s="192">
        <f t="shared" si="26"/>
        <v>0</v>
      </c>
      <c r="BH141" s="192">
        <f t="shared" si="27"/>
        <v>0</v>
      </c>
      <c r="BI141" s="192">
        <f t="shared" si="28"/>
        <v>0</v>
      </c>
      <c r="BJ141" s="19" t="s">
        <v>14</v>
      </c>
      <c r="BK141" s="192">
        <f t="shared" si="29"/>
        <v>0</v>
      </c>
      <c r="BL141" s="19" t="s">
        <v>106</v>
      </c>
      <c r="BM141" s="191" t="s">
        <v>1048</v>
      </c>
    </row>
    <row r="142" spans="1:65" s="2" customFormat="1" ht="16.5" customHeight="1">
      <c r="A142" s="36"/>
      <c r="B142" s="37"/>
      <c r="C142" s="180" t="s">
        <v>659</v>
      </c>
      <c r="D142" s="180" t="s">
        <v>172</v>
      </c>
      <c r="E142" s="181" t="s">
        <v>2694</v>
      </c>
      <c r="F142" s="182" t="s">
        <v>2695</v>
      </c>
      <c r="G142" s="183" t="s">
        <v>1734</v>
      </c>
      <c r="H142" s="184">
        <v>150</v>
      </c>
      <c r="I142" s="185"/>
      <c r="J142" s="186">
        <f t="shared" si="20"/>
        <v>0</v>
      </c>
      <c r="K142" s="182" t="s">
        <v>19</v>
      </c>
      <c r="L142" s="41"/>
      <c r="M142" s="187" t="s">
        <v>19</v>
      </c>
      <c r="N142" s="188" t="s">
        <v>42</v>
      </c>
      <c r="O142" s="66"/>
      <c r="P142" s="189">
        <f t="shared" si="21"/>
        <v>0</v>
      </c>
      <c r="Q142" s="189">
        <v>0</v>
      </c>
      <c r="R142" s="189">
        <f t="shared" si="22"/>
        <v>0</v>
      </c>
      <c r="S142" s="189">
        <v>0</v>
      </c>
      <c r="T142" s="190">
        <f t="shared" si="23"/>
        <v>0</v>
      </c>
      <c r="U142" s="36"/>
      <c r="V142" s="36"/>
      <c r="W142" s="36"/>
      <c r="X142" s="36"/>
      <c r="Y142" s="36"/>
      <c r="Z142" s="36"/>
      <c r="AA142" s="36"/>
      <c r="AB142" s="36"/>
      <c r="AC142" s="36"/>
      <c r="AD142" s="36"/>
      <c r="AE142" s="36"/>
      <c r="AR142" s="191" t="s">
        <v>106</v>
      </c>
      <c r="AT142" s="191" t="s">
        <v>172</v>
      </c>
      <c r="AU142" s="191" t="s">
        <v>14</v>
      </c>
      <c r="AY142" s="19" t="s">
        <v>169</v>
      </c>
      <c r="BE142" s="192">
        <f t="shared" si="24"/>
        <v>0</v>
      </c>
      <c r="BF142" s="192">
        <f t="shared" si="25"/>
        <v>0</v>
      </c>
      <c r="BG142" s="192">
        <f t="shared" si="26"/>
        <v>0</v>
      </c>
      <c r="BH142" s="192">
        <f t="shared" si="27"/>
        <v>0</v>
      </c>
      <c r="BI142" s="192">
        <f t="shared" si="28"/>
        <v>0</v>
      </c>
      <c r="BJ142" s="19" t="s">
        <v>14</v>
      </c>
      <c r="BK142" s="192">
        <f t="shared" si="29"/>
        <v>0</v>
      </c>
      <c r="BL142" s="19" t="s">
        <v>106</v>
      </c>
      <c r="BM142" s="191" t="s">
        <v>1060</v>
      </c>
    </row>
    <row r="143" spans="1:65" s="2" customFormat="1" ht="16.5" customHeight="1">
      <c r="A143" s="36"/>
      <c r="B143" s="37"/>
      <c r="C143" s="180" t="s">
        <v>664</v>
      </c>
      <c r="D143" s="180" t="s">
        <v>172</v>
      </c>
      <c r="E143" s="181" t="s">
        <v>2696</v>
      </c>
      <c r="F143" s="182" t="s">
        <v>2697</v>
      </c>
      <c r="G143" s="183" t="s">
        <v>2058</v>
      </c>
      <c r="H143" s="184">
        <v>10</v>
      </c>
      <c r="I143" s="185"/>
      <c r="J143" s="186">
        <f t="shared" si="20"/>
        <v>0</v>
      </c>
      <c r="K143" s="182" t="s">
        <v>19</v>
      </c>
      <c r="L143" s="41"/>
      <c r="M143" s="187" t="s">
        <v>19</v>
      </c>
      <c r="N143" s="188" t="s">
        <v>42</v>
      </c>
      <c r="O143" s="66"/>
      <c r="P143" s="189">
        <f t="shared" si="21"/>
        <v>0</v>
      </c>
      <c r="Q143" s="189">
        <v>0</v>
      </c>
      <c r="R143" s="189">
        <f t="shared" si="22"/>
        <v>0</v>
      </c>
      <c r="S143" s="189">
        <v>0</v>
      </c>
      <c r="T143" s="190">
        <f t="shared" si="23"/>
        <v>0</v>
      </c>
      <c r="U143" s="36"/>
      <c r="V143" s="36"/>
      <c r="W143" s="36"/>
      <c r="X143" s="36"/>
      <c r="Y143" s="36"/>
      <c r="Z143" s="36"/>
      <c r="AA143" s="36"/>
      <c r="AB143" s="36"/>
      <c r="AC143" s="36"/>
      <c r="AD143" s="36"/>
      <c r="AE143" s="36"/>
      <c r="AR143" s="191" t="s">
        <v>106</v>
      </c>
      <c r="AT143" s="191" t="s">
        <v>172</v>
      </c>
      <c r="AU143" s="191" t="s">
        <v>14</v>
      </c>
      <c r="AY143" s="19" t="s">
        <v>169</v>
      </c>
      <c r="BE143" s="192">
        <f t="shared" si="24"/>
        <v>0</v>
      </c>
      <c r="BF143" s="192">
        <f t="shared" si="25"/>
        <v>0</v>
      </c>
      <c r="BG143" s="192">
        <f t="shared" si="26"/>
        <v>0</v>
      </c>
      <c r="BH143" s="192">
        <f t="shared" si="27"/>
        <v>0</v>
      </c>
      <c r="BI143" s="192">
        <f t="shared" si="28"/>
        <v>0</v>
      </c>
      <c r="BJ143" s="19" t="s">
        <v>14</v>
      </c>
      <c r="BK143" s="192">
        <f t="shared" si="29"/>
        <v>0</v>
      </c>
      <c r="BL143" s="19" t="s">
        <v>106</v>
      </c>
      <c r="BM143" s="191" t="s">
        <v>1068</v>
      </c>
    </row>
    <row r="144" spans="1:65" s="2" customFormat="1" ht="16.5" customHeight="1">
      <c r="A144" s="36"/>
      <c r="B144" s="37"/>
      <c r="C144" s="180" t="s">
        <v>669</v>
      </c>
      <c r="D144" s="180" t="s">
        <v>172</v>
      </c>
      <c r="E144" s="181" t="s">
        <v>2698</v>
      </c>
      <c r="F144" s="182" t="s">
        <v>2699</v>
      </c>
      <c r="G144" s="183" t="s">
        <v>282</v>
      </c>
      <c r="H144" s="184">
        <v>1</v>
      </c>
      <c r="I144" s="185"/>
      <c r="J144" s="186">
        <f t="shared" si="20"/>
        <v>0</v>
      </c>
      <c r="K144" s="182" t="s">
        <v>19</v>
      </c>
      <c r="L144" s="41"/>
      <c r="M144" s="187" t="s">
        <v>19</v>
      </c>
      <c r="N144" s="188" t="s">
        <v>42</v>
      </c>
      <c r="O144" s="66"/>
      <c r="P144" s="189">
        <f t="shared" si="21"/>
        <v>0</v>
      </c>
      <c r="Q144" s="189">
        <v>0</v>
      </c>
      <c r="R144" s="189">
        <f t="shared" si="22"/>
        <v>0</v>
      </c>
      <c r="S144" s="189">
        <v>0</v>
      </c>
      <c r="T144" s="190">
        <f t="shared" si="23"/>
        <v>0</v>
      </c>
      <c r="U144" s="36"/>
      <c r="V144" s="36"/>
      <c r="W144" s="36"/>
      <c r="X144" s="36"/>
      <c r="Y144" s="36"/>
      <c r="Z144" s="36"/>
      <c r="AA144" s="36"/>
      <c r="AB144" s="36"/>
      <c r="AC144" s="36"/>
      <c r="AD144" s="36"/>
      <c r="AE144" s="36"/>
      <c r="AR144" s="191" t="s">
        <v>106</v>
      </c>
      <c r="AT144" s="191" t="s">
        <v>172</v>
      </c>
      <c r="AU144" s="191" t="s">
        <v>14</v>
      </c>
      <c r="AY144" s="19" t="s">
        <v>169</v>
      </c>
      <c r="BE144" s="192">
        <f t="shared" si="24"/>
        <v>0</v>
      </c>
      <c r="BF144" s="192">
        <f t="shared" si="25"/>
        <v>0</v>
      </c>
      <c r="BG144" s="192">
        <f t="shared" si="26"/>
        <v>0</v>
      </c>
      <c r="BH144" s="192">
        <f t="shared" si="27"/>
        <v>0</v>
      </c>
      <c r="BI144" s="192">
        <f t="shared" si="28"/>
        <v>0</v>
      </c>
      <c r="BJ144" s="19" t="s">
        <v>14</v>
      </c>
      <c r="BK144" s="192">
        <f t="shared" si="29"/>
        <v>0</v>
      </c>
      <c r="BL144" s="19" t="s">
        <v>106</v>
      </c>
      <c r="BM144" s="191" t="s">
        <v>1081</v>
      </c>
    </row>
    <row r="145" spans="2:63" s="12" customFormat="1" ht="25.9" customHeight="1">
      <c r="B145" s="164"/>
      <c r="C145" s="165"/>
      <c r="D145" s="166" t="s">
        <v>70</v>
      </c>
      <c r="E145" s="167" t="s">
        <v>1783</v>
      </c>
      <c r="F145" s="167" t="s">
        <v>2191</v>
      </c>
      <c r="G145" s="165"/>
      <c r="H145" s="165"/>
      <c r="I145" s="168"/>
      <c r="J145" s="169">
        <f>BK145</f>
        <v>0</v>
      </c>
      <c r="K145" s="165"/>
      <c r="L145" s="170"/>
      <c r="M145" s="171"/>
      <c r="N145" s="172"/>
      <c r="O145" s="172"/>
      <c r="P145" s="173">
        <f>SUM(P146:P157)</f>
        <v>0</v>
      </c>
      <c r="Q145" s="172"/>
      <c r="R145" s="173">
        <f>SUM(R146:R157)</f>
        <v>0</v>
      </c>
      <c r="S145" s="172"/>
      <c r="T145" s="174">
        <f>SUM(T146:T157)</f>
        <v>0</v>
      </c>
      <c r="AR145" s="175" t="s">
        <v>14</v>
      </c>
      <c r="AT145" s="176" t="s">
        <v>70</v>
      </c>
      <c r="AU145" s="176" t="s">
        <v>71</v>
      </c>
      <c r="AY145" s="175" t="s">
        <v>169</v>
      </c>
      <c r="BK145" s="177">
        <f>SUM(BK146:BK157)</f>
        <v>0</v>
      </c>
    </row>
    <row r="146" spans="1:65" s="2" customFormat="1" ht="16.5" customHeight="1">
      <c r="A146" s="36"/>
      <c r="B146" s="37"/>
      <c r="C146" s="180" t="s">
        <v>680</v>
      </c>
      <c r="D146" s="180" t="s">
        <v>172</v>
      </c>
      <c r="E146" s="181" t="s">
        <v>2192</v>
      </c>
      <c r="F146" s="182" t="s">
        <v>2193</v>
      </c>
      <c r="G146" s="183" t="s">
        <v>339</v>
      </c>
      <c r="H146" s="184">
        <v>450</v>
      </c>
      <c r="I146" s="185"/>
      <c r="J146" s="186">
        <f aca="true" t="shared" si="30" ref="J146:J157">ROUND(I146*H146,2)</f>
        <v>0</v>
      </c>
      <c r="K146" s="182" t="s">
        <v>19</v>
      </c>
      <c r="L146" s="41"/>
      <c r="M146" s="187" t="s">
        <v>19</v>
      </c>
      <c r="N146" s="188" t="s">
        <v>42</v>
      </c>
      <c r="O146" s="66"/>
      <c r="P146" s="189">
        <f aca="true" t="shared" si="31" ref="P146:P157">O146*H146</f>
        <v>0</v>
      </c>
      <c r="Q146" s="189">
        <v>0</v>
      </c>
      <c r="R146" s="189">
        <f aca="true" t="shared" si="32" ref="R146:R157">Q146*H146</f>
        <v>0</v>
      </c>
      <c r="S146" s="189">
        <v>0</v>
      </c>
      <c r="T146" s="190">
        <f aca="true" t="shared" si="33" ref="T146:T157">S146*H146</f>
        <v>0</v>
      </c>
      <c r="U146" s="36"/>
      <c r="V146" s="36"/>
      <c r="W146" s="36"/>
      <c r="X146" s="36"/>
      <c r="Y146" s="36"/>
      <c r="Z146" s="36"/>
      <c r="AA146" s="36"/>
      <c r="AB146" s="36"/>
      <c r="AC146" s="36"/>
      <c r="AD146" s="36"/>
      <c r="AE146" s="36"/>
      <c r="AR146" s="191" t="s">
        <v>106</v>
      </c>
      <c r="AT146" s="191" t="s">
        <v>172</v>
      </c>
      <c r="AU146" s="191" t="s">
        <v>14</v>
      </c>
      <c r="AY146" s="19" t="s">
        <v>169</v>
      </c>
      <c r="BE146" s="192">
        <f aca="true" t="shared" si="34" ref="BE146:BE157">IF(N146="základní",J146,0)</f>
        <v>0</v>
      </c>
      <c r="BF146" s="192">
        <f aca="true" t="shared" si="35" ref="BF146:BF157">IF(N146="snížená",J146,0)</f>
        <v>0</v>
      </c>
      <c r="BG146" s="192">
        <f aca="true" t="shared" si="36" ref="BG146:BG157">IF(N146="zákl. přenesená",J146,0)</f>
        <v>0</v>
      </c>
      <c r="BH146" s="192">
        <f aca="true" t="shared" si="37" ref="BH146:BH157">IF(N146="sníž. přenesená",J146,0)</f>
        <v>0</v>
      </c>
      <c r="BI146" s="192">
        <f aca="true" t="shared" si="38" ref="BI146:BI157">IF(N146="nulová",J146,0)</f>
        <v>0</v>
      </c>
      <c r="BJ146" s="19" t="s">
        <v>14</v>
      </c>
      <c r="BK146" s="192">
        <f aca="true" t="shared" si="39" ref="BK146:BK157">ROUND(I146*H146,2)</f>
        <v>0</v>
      </c>
      <c r="BL146" s="19" t="s">
        <v>106</v>
      </c>
      <c r="BM146" s="191" t="s">
        <v>1100</v>
      </c>
    </row>
    <row r="147" spans="1:65" s="2" customFormat="1" ht="16.5" customHeight="1">
      <c r="A147" s="36"/>
      <c r="B147" s="37"/>
      <c r="C147" s="180" t="s">
        <v>686</v>
      </c>
      <c r="D147" s="180" t="s">
        <v>172</v>
      </c>
      <c r="E147" s="181" t="s">
        <v>2700</v>
      </c>
      <c r="F147" s="182" t="s">
        <v>2701</v>
      </c>
      <c r="G147" s="183" t="s">
        <v>1734</v>
      </c>
      <c r="H147" s="184">
        <v>40</v>
      </c>
      <c r="I147" s="185"/>
      <c r="J147" s="186">
        <f t="shared" si="30"/>
        <v>0</v>
      </c>
      <c r="K147" s="182" t="s">
        <v>19</v>
      </c>
      <c r="L147" s="41"/>
      <c r="M147" s="187" t="s">
        <v>19</v>
      </c>
      <c r="N147" s="188" t="s">
        <v>42</v>
      </c>
      <c r="O147" s="66"/>
      <c r="P147" s="189">
        <f t="shared" si="31"/>
        <v>0</v>
      </c>
      <c r="Q147" s="189">
        <v>0</v>
      </c>
      <c r="R147" s="189">
        <f t="shared" si="32"/>
        <v>0</v>
      </c>
      <c r="S147" s="189">
        <v>0</v>
      </c>
      <c r="T147" s="190">
        <f t="shared" si="33"/>
        <v>0</v>
      </c>
      <c r="U147" s="36"/>
      <c r="V147" s="36"/>
      <c r="W147" s="36"/>
      <c r="X147" s="36"/>
      <c r="Y147" s="36"/>
      <c r="Z147" s="36"/>
      <c r="AA147" s="36"/>
      <c r="AB147" s="36"/>
      <c r="AC147" s="36"/>
      <c r="AD147" s="36"/>
      <c r="AE147" s="36"/>
      <c r="AR147" s="191" t="s">
        <v>106</v>
      </c>
      <c r="AT147" s="191" t="s">
        <v>172</v>
      </c>
      <c r="AU147" s="191" t="s">
        <v>14</v>
      </c>
      <c r="AY147" s="19" t="s">
        <v>169</v>
      </c>
      <c r="BE147" s="192">
        <f t="shared" si="34"/>
        <v>0</v>
      </c>
      <c r="BF147" s="192">
        <f t="shared" si="35"/>
        <v>0</v>
      </c>
      <c r="BG147" s="192">
        <f t="shared" si="36"/>
        <v>0</v>
      </c>
      <c r="BH147" s="192">
        <f t="shared" si="37"/>
        <v>0</v>
      </c>
      <c r="BI147" s="192">
        <f t="shared" si="38"/>
        <v>0</v>
      </c>
      <c r="BJ147" s="19" t="s">
        <v>14</v>
      </c>
      <c r="BK147" s="192">
        <f t="shared" si="39"/>
        <v>0</v>
      </c>
      <c r="BL147" s="19" t="s">
        <v>106</v>
      </c>
      <c r="BM147" s="191" t="s">
        <v>1108</v>
      </c>
    </row>
    <row r="148" spans="1:65" s="2" customFormat="1" ht="16.5" customHeight="1">
      <c r="A148" s="36"/>
      <c r="B148" s="37"/>
      <c r="C148" s="180" t="s">
        <v>692</v>
      </c>
      <c r="D148" s="180" t="s">
        <v>172</v>
      </c>
      <c r="E148" s="181" t="s">
        <v>2702</v>
      </c>
      <c r="F148" s="182" t="s">
        <v>2703</v>
      </c>
      <c r="G148" s="183" t="s">
        <v>1734</v>
      </c>
      <c r="H148" s="184">
        <v>50</v>
      </c>
      <c r="I148" s="185"/>
      <c r="J148" s="186">
        <f t="shared" si="30"/>
        <v>0</v>
      </c>
      <c r="K148" s="182" t="s">
        <v>19</v>
      </c>
      <c r="L148" s="41"/>
      <c r="M148" s="187" t="s">
        <v>19</v>
      </c>
      <c r="N148" s="188" t="s">
        <v>42</v>
      </c>
      <c r="O148" s="66"/>
      <c r="P148" s="189">
        <f t="shared" si="31"/>
        <v>0</v>
      </c>
      <c r="Q148" s="189">
        <v>0</v>
      </c>
      <c r="R148" s="189">
        <f t="shared" si="32"/>
        <v>0</v>
      </c>
      <c r="S148" s="189">
        <v>0</v>
      </c>
      <c r="T148" s="190">
        <f t="shared" si="33"/>
        <v>0</v>
      </c>
      <c r="U148" s="36"/>
      <c r="V148" s="36"/>
      <c r="W148" s="36"/>
      <c r="X148" s="36"/>
      <c r="Y148" s="36"/>
      <c r="Z148" s="36"/>
      <c r="AA148" s="36"/>
      <c r="AB148" s="36"/>
      <c r="AC148" s="36"/>
      <c r="AD148" s="36"/>
      <c r="AE148" s="36"/>
      <c r="AR148" s="191" t="s">
        <v>106</v>
      </c>
      <c r="AT148" s="191" t="s">
        <v>172</v>
      </c>
      <c r="AU148" s="191" t="s">
        <v>14</v>
      </c>
      <c r="AY148" s="19" t="s">
        <v>169</v>
      </c>
      <c r="BE148" s="192">
        <f t="shared" si="34"/>
        <v>0</v>
      </c>
      <c r="BF148" s="192">
        <f t="shared" si="35"/>
        <v>0</v>
      </c>
      <c r="BG148" s="192">
        <f t="shared" si="36"/>
        <v>0</v>
      </c>
      <c r="BH148" s="192">
        <f t="shared" si="37"/>
        <v>0</v>
      </c>
      <c r="BI148" s="192">
        <f t="shared" si="38"/>
        <v>0</v>
      </c>
      <c r="BJ148" s="19" t="s">
        <v>14</v>
      </c>
      <c r="BK148" s="192">
        <f t="shared" si="39"/>
        <v>0</v>
      </c>
      <c r="BL148" s="19" t="s">
        <v>106</v>
      </c>
      <c r="BM148" s="191" t="s">
        <v>1116</v>
      </c>
    </row>
    <row r="149" spans="1:65" s="2" customFormat="1" ht="16.5" customHeight="1">
      <c r="A149" s="36"/>
      <c r="B149" s="37"/>
      <c r="C149" s="180" t="s">
        <v>698</v>
      </c>
      <c r="D149" s="180" t="s">
        <v>172</v>
      </c>
      <c r="E149" s="181" t="s">
        <v>2704</v>
      </c>
      <c r="F149" s="182" t="s">
        <v>2689</v>
      </c>
      <c r="G149" s="183" t="s">
        <v>339</v>
      </c>
      <c r="H149" s="184">
        <v>180</v>
      </c>
      <c r="I149" s="185"/>
      <c r="J149" s="186">
        <f t="shared" si="30"/>
        <v>0</v>
      </c>
      <c r="K149" s="182" t="s">
        <v>19</v>
      </c>
      <c r="L149" s="41"/>
      <c r="M149" s="187" t="s">
        <v>19</v>
      </c>
      <c r="N149" s="188" t="s">
        <v>42</v>
      </c>
      <c r="O149" s="66"/>
      <c r="P149" s="189">
        <f t="shared" si="31"/>
        <v>0</v>
      </c>
      <c r="Q149" s="189">
        <v>0</v>
      </c>
      <c r="R149" s="189">
        <f t="shared" si="32"/>
        <v>0</v>
      </c>
      <c r="S149" s="189">
        <v>0</v>
      </c>
      <c r="T149" s="190">
        <f t="shared" si="33"/>
        <v>0</v>
      </c>
      <c r="U149" s="36"/>
      <c r="V149" s="36"/>
      <c r="W149" s="36"/>
      <c r="X149" s="36"/>
      <c r="Y149" s="36"/>
      <c r="Z149" s="36"/>
      <c r="AA149" s="36"/>
      <c r="AB149" s="36"/>
      <c r="AC149" s="36"/>
      <c r="AD149" s="36"/>
      <c r="AE149" s="36"/>
      <c r="AR149" s="191" t="s">
        <v>106</v>
      </c>
      <c r="AT149" s="191" t="s">
        <v>172</v>
      </c>
      <c r="AU149" s="191" t="s">
        <v>14</v>
      </c>
      <c r="AY149" s="19" t="s">
        <v>169</v>
      </c>
      <c r="BE149" s="192">
        <f t="shared" si="34"/>
        <v>0</v>
      </c>
      <c r="BF149" s="192">
        <f t="shared" si="35"/>
        <v>0</v>
      </c>
      <c r="BG149" s="192">
        <f t="shared" si="36"/>
        <v>0</v>
      </c>
      <c r="BH149" s="192">
        <f t="shared" si="37"/>
        <v>0</v>
      </c>
      <c r="BI149" s="192">
        <f t="shared" si="38"/>
        <v>0</v>
      </c>
      <c r="BJ149" s="19" t="s">
        <v>14</v>
      </c>
      <c r="BK149" s="192">
        <f t="shared" si="39"/>
        <v>0</v>
      </c>
      <c r="BL149" s="19" t="s">
        <v>106</v>
      </c>
      <c r="BM149" s="191" t="s">
        <v>1126</v>
      </c>
    </row>
    <row r="150" spans="1:65" s="2" customFormat="1" ht="16.5" customHeight="1">
      <c r="A150" s="36"/>
      <c r="B150" s="37"/>
      <c r="C150" s="180" t="s">
        <v>703</v>
      </c>
      <c r="D150" s="180" t="s">
        <v>172</v>
      </c>
      <c r="E150" s="181" t="s">
        <v>2705</v>
      </c>
      <c r="F150" s="182" t="s">
        <v>2691</v>
      </c>
      <c r="G150" s="183" t="s">
        <v>339</v>
      </c>
      <c r="H150" s="184">
        <v>280</v>
      </c>
      <c r="I150" s="185"/>
      <c r="J150" s="186">
        <f t="shared" si="30"/>
        <v>0</v>
      </c>
      <c r="K150" s="182" t="s">
        <v>19</v>
      </c>
      <c r="L150" s="41"/>
      <c r="M150" s="187" t="s">
        <v>19</v>
      </c>
      <c r="N150" s="188" t="s">
        <v>42</v>
      </c>
      <c r="O150" s="66"/>
      <c r="P150" s="189">
        <f t="shared" si="31"/>
        <v>0</v>
      </c>
      <c r="Q150" s="189">
        <v>0</v>
      </c>
      <c r="R150" s="189">
        <f t="shared" si="32"/>
        <v>0</v>
      </c>
      <c r="S150" s="189">
        <v>0</v>
      </c>
      <c r="T150" s="190">
        <f t="shared" si="33"/>
        <v>0</v>
      </c>
      <c r="U150" s="36"/>
      <c r="V150" s="36"/>
      <c r="W150" s="36"/>
      <c r="X150" s="36"/>
      <c r="Y150" s="36"/>
      <c r="Z150" s="36"/>
      <c r="AA150" s="36"/>
      <c r="AB150" s="36"/>
      <c r="AC150" s="36"/>
      <c r="AD150" s="36"/>
      <c r="AE150" s="36"/>
      <c r="AR150" s="191" t="s">
        <v>106</v>
      </c>
      <c r="AT150" s="191" t="s">
        <v>172</v>
      </c>
      <c r="AU150" s="191" t="s">
        <v>14</v>
      </c>
      <c r="AY150" s="19" t="s">
        <v>169</v>
      </c>
      <c r="BE150" s="192">
        <f t="shared" si="34"/>
        <v>0</v>
      </c>
      <c r="BF150" s="192">
        <f t="shared" si="35"/>
        <v>0</v>
      </c>
      <c r="BG150" s="192">
        <f t="shared" si="36"/>
        <v>0</v>
      </c>
      <c r="BH150" s="192">
        <f t="shared" si="37"/>
        <v>0</v>
      </c>
      <c r="BI150" s="192">
        <f t="shared" si="38"/>
        <v>0</v>
      </c>
      <c r="BJ150" s="19" t="s">
        <v>14</v>
      </c>
      <c r="BK150" s="192">
        <f t="shared" si="39"/>
        <v>0</v>
      </c>
      <c r="BL150" s="19" t="s">
        <v>106</v>
      </c>
      <c r="BM150" s="191" t="s">
        <v>1134</v>
      </c>
    </row>
    <row r="151" spans="1:65" s="2" customFormat="1" ht="16.5" customHeight="1">
      <c r="A151" s="36"/>
      <c r="B151" s="37"/>
      <c r="C151" s="180" t="s">
        <v>708</v>
      </c>
      <c r="D151" s="180" t="s">
        <v>172</v>
      </c>
      <c r="E151" s="181" t="s">
        <v>2706</v>
      </c>
      <c r="F151" s="182" t="s">
        <v>2693</v>
      </c>
      <c r="G151" s="183" t="s">
        <v>339</v>
      </c>
      <c r="H151" s="184">
        <v>100</v>
      </c>
      <c r="I151" s="185"/>
      <c r="J151" s="186">
        <f t="shared" si="30"/>
        <v>0</v>
      </c>
      <c r="K151" s="182" t="s">
        <v>19</v>
      </c>
      <c r="L151" s="41"/>
      <c r="M151" s="187" t="s">
        <v>19</v>
      </c>
      <c r="N151" s="188" t="s">
        <v>42</v>
      </c>
      <c r="O151" s="66"/>
      <c r="P151" s="189">
        <f t="shared" si="31"/>
        <v>0</v>
      </c>
      <c r="Q151" s="189">
        <v>0</v>
      </c>
      <c r="R151" s="189">
        <f t="shared" si="32"/>
        <v>0</v>
      </c>
      <c r="S151" s="189">
        <v>0</v>
      </c>
      <c r="T151" s="190">
        <f t="shared" si="33"/>
        <v>0</v>
      </c>
      <c r="U151" s="36"/>
      <c r="V151" s="36"/>
      <c r="W151" s="36"/>
      <c r="X151" s="36"/>
      <c r="Y151" s="36"/>
      <c r="Z151" s="36"/>
      <c r="AA151" s="36"/>
      <c r="AB151" s="36"/>
      <c r="AC151" s="36"/>
      <c r="AD151" s="36"/>
      <c r="AE151" s="36"/>
      <c r="AR151" s="191" t="s">
        <v>106</v>
      </c>
      <c r="AT151" s="191" t="s">
        <v>172</v>
      </c>
      <c r="AU151" s="191" t="s">
        <v>14</v>
      </c>
      <c r="AY151" s="19" t="s">
        <v>169</v>
      </c>
      <c r="BE151" s="192">
        <f t="shared" si="34"/>
        <v>0</v>
      </c>
      <c r="BF151" s="192">
        <f t="shared" si="35"/>
        <v>0</v>
      </c>
      <c r="BG151" s="192">
        <f t="shared" si="36"/>
        <v>0</v>
      </c>
      <c r="BH151" s="192">
        <f t="shared" si="37"/>
        <v>0</v>
      </c>
      <c r="BI151" s="192">
        <f t="shared" si="38"/>
        <v>0</v>
      </c>
      <c r="BJ151" s="19" t="s">
        <v>14</v>
      </c>
      <c r="BK151" s="192">
        <f t="shared" si="39"/>
        <v>0</v>
      </c>
      <c r="BL151" s="19" t="s">
        <v>106</v>
      </c>
      <c r="BM151" s="191" t="s">
        <v>1142</v>
      </c>
    </row>
    <row r="152" spans="1:65" s="2" customFormat="1" ht="16.5" customHeight="1">
      <c r="A152" s="36"/>
      <c r="B152" s="37"/>
      <c r="C152" s="180" t="s">
        <v>716</v>
      </c>
      <c r="D152" s="180" t="s">
        <v>172</v>
      </c>
      <c r="E152" s="181" t="s">
        <v>2707</v>
      </c>
      <c r="F152" s="182" t="s">
        <v>2695</v>
      </c>
      <c r="G152" s="183" t="s">
        <v>1734</v>
      </c>
      <c r="H152" s="184">
        <v>150</v>
      </c>
      <c r="I152" s="185"/>
      <c r="J152" s="186">
        <f t="shared" si="30"/>
        <v>0</v>
      </c>
      <c r="K152" s="182" t="s">
        <v>19</v>
      </c>
      <c r="L152" s="41"/>
      <c r="M152" s="187" t="s">
        <v>19</v>
      </c>
      <c r="N152" s="188" t="s">
        <v>42</v>
      </c>
      <c r="O152" s="66"/>
      <c r="P152" s="189">
        <f t="shared" si="31"/>
        <v>0</v>
      </c>
      <c r="Q152" s="189">
        <v>0</v>
      </c>
      <c r="R152" s="189">
        <f t="shared" si="32"/>
        <v>0</v>
      </c>
      <c r="S152" s="189">
        <v>0</v>
      </c>
      <c r="T152" s="190">
        <f t="shared" si="33"/>
        <v>0</v>
      </c>
      <c r="U152" s="36"/>
      <c r="V152" s="36"/>
      <c r="W152" s="36"/>
      <c r="X152" s="36"/>
      <c r="Y152" s="36"/>
      <c r="Z152" s="36"/>
      <c r="AA152" s="36"/>
      <c r="AB152" s="36"/>
      <c r="AC152" s="36"/>
      <c r="AD152" s="36"/>
      <c r="AE152" s="36"/>
      <c r="AR152" s="191" t="s">
        <v>106</v>
      </c>
      <c r="AT152" s="191" t="s">
        <v>172</v>
      </c>
      <c r="AU152" s="191" t="s">
        <v>14</v>
      </c>
      <c r="AY152" s="19" t="s">
        <v>169</v>
      </c>
      <c r="BE152" s="192">
        <f t="shared" si="34"/>
        <v>0</v>
      </c>
      <c r="BF152" s="192">
        <f t="shared" si="35"/>
        <v>0</v>
      </c>
      <c r="BG152" s="192">
        <f t="shared" si="36"/>
        <v>0</v>
      </c>
      <c r="BH152" s="192">
        <f t="shared" si="37"/>
        <v>0</v>
      </c>
      <c r="BI152" s="192">
        <f t="shared" si="38"/>
        <v>0</v>
      </c>
      <c r="BJ152" s="19" t="s">
        <v>14</v>
      </c>
      <c r="BK152" s="192">
        <f t="shared" si="39"/>
        <v>0</v>
      </c>
      <c r="BL152" s="19" t="s">
        <v>106</v>
      </c>
      <c r="BM152" s="191" t="s">
        <v>1150</v>
      </c>
    </row>
    <row r="153" spans="1:65" s="2" customFormat="1" ht="16.5" customHeight="1">
      <c r="A153" s="36"/>
      <c r="B153" s="37"/>
      <c r="C153" s="180" t="s">
        <v>721</v>
      </c>
      <c r="D153" s="180" t="s">
        <v>172</v>
      </c>
      <c r="E153" s="181" t="s">
        <v>2708</v>
      </c>
      <c r="F153" s="182" t="s">
        <v>2697</v>
      </c>
      <c r="G153" s="183" t="s">
        <v>2058</v>
      </c>
      <c r="H153" s="184">
        <v>15</v>
      </c>
      <c r="I153" s="185"/>
      <c r="J153" s="186">
        <f t="shared" si="30"/>
        <v>0</v>
      </c>
      <c r="K153" s="182" t="s">
        <v>19</v>
      </c>
      <c r="L153" s="41"/>
      <c r="M153" s="187" t="s">
        <v>19</v>
      </c>
      <c r="N153" s="188" t="s">
        <v>42</v>
      </c>
      <c r="O153" s="66"/>
      <c r="P153" s="189">
        <f t="shared" si="31"/>
        <v>0</v>
      </c>
      <c r="Q153" s="189">
        <v>0</v>
      </c>
      <c r="R153" s="189">
        <f t="shared" si="32"/>
        <v>0</v>
      </c>
      <c r="S153" s="189">
        <v>0</v>
      </c>
      <c r="T153" s="190">
        <f t="shared" si="33"/>
        <v>0</v>
      </c>
      <c r="U153" s="36"/>
      <c r="V153" s="36"/>
      <c r="W153" s="36"/>
      <c r="X153" s="36"/>
      <c r="Y153" s="36"/>
      <c r="Z153" s="36"/>
      <c r="AA153" s="36"/>
      <c r="AB153" s="36"/>
      <c r="AC153" s="36"/>
      <c r="AD153" s="36"/>
      <c r="AE153" s="36"/>
      <c r="AR153" s="191" t="s">
        <v>106</v>
      </c>
      <c r="AT153" s="191" t="s">
        <v>172</v>
      </c>
      <c r="AU153" s="191" t="s">
        <v>14</v>
      </c>
      <c r="AY153" s="19" t="s">
        <v>169</v>
      </c>
      <c r="BE153" s="192">
        <f t="shared" si="34"/>
        <v>0</v>
      </c>
      <c r="BF153" s="192">
        <f t="shared" si="35"/>
        <v>0</v>
      </c>
      <c r="BG153" s="192">
        <f t="shared" si="36"/>
        <v>0</v>
      </c>
      <c r="BH153" s="192">
        <f t="shared" si="37"/>
        <v>0</v>
      </c>
      <c r="BI153" s="192">
        <f t="shared" si="38"/>
        <v>0</v>
      </c>
      <c r="BJ153" s="19" t="s">
        <v>14</v>
      </c>
      <c r="BK153" s="192">
        <f t="shared" si="39"/>
        <v>0</v>
      </c>
      <c r="BL153" s="19" t="s">
        <v>106</v>
      </c>
      <c r="BM153" s="191" t="s">
        <v>1158</v>
      </c>
    </row>
    <row r="154" spans="1:65" s="2" customFormat="1" ht="16.5" customHeight="1">
      <c r="A154" s="36"/>
      <c r="B154" s="37"/>
      <c r="C154" s="180" t="s">
        <v>725</v>
      </c>
      <c r="D154" s="180" t="s">
        <v>172</v>
      </c>
      <c r="E154" s="181" t="s">
        <v>2709</v>
      </c>
      <c r="F154" s="182" t="s">
        <v>2710</v>
      </c>
      <c r="G154" s="183" t="s">
        <v>282</v>
      </c>
      <c r="H154" s="184">
        <v>1</v>
      </c>
      <c r="I154" s="185"/>
      <c r="J154" s="186">
        <f t="shared" si="30"/>
        <v>0</v>
      </c>
      <c r="K154" s="182" t="s">
        <v>19</v>
      </c>
      <c r="L154" s="41"/>
      <c r="M154" s="187" t="s">
        <v>19</v>
      </c>
      <c r="N154" s="188" t="s">
        <v>42</v>
      </c>
      <c r="O154" s="66"/>
      <c r="P154" s="189">
        <f t="shared" si="31"/>
        <v>0</v>
      </c>
      <c r="Q154" s="189">
        <v>0</v>
      </c>
      <c r="R154" s="189">
        <f t="shared" si="32"/>
        <v>0</v>
      </c>
      <c r="S154" s="189">
        <v>0</v>
      </c>
      <c r="T154" s="190">
        <f t="shared" si="33"/>
        <v>0</v>
      </c>
      <c r="U154" s="36"/>
      <c r="V154" s="36"/>
      <c r="W154" s="36"/>
      <c r="X154" s="36"/>
      <c r="Y154" s="36"/>
      <c r="Z154" s="36"/>
      <c r="AA154" s="36"/>
      <c r="AB154" s="36"/>
      <c r="AC154" s="36"/>
      <c r="AD154" s="36"/>
      <c r="AE154" s="36"/>
      <c r="AR154" s="191" t="s">
        <v>106</v>
      </c>
      <c r="AT154" s="191" t="s">
        <v>172</v>
      </c>
      <c r="AU154" s="191" t="s">
        <v>14</v>
      </c>
      <c r="AY154" s="19" t="s">
        <v>169</v>
      </c>
      <c r="BE154" s="192">
        <f t="shared" si="34"/>
        <v>0</v>
      </c>
      <c r="BF154" s="192">
        <f t="shared" si="35"/>
        <v>0</v>
      </c>
      <c r="BG154" s="192">
        <f t="shared" si="36"/>
        <v>0</v>
      </c>
      <c r="BH154" s="192">
        <f t="shared" si="37"/>
        <v>0</v>
      </c>
      <c r="BI154" s="192">
        <f t="shared" si="38"/>
        <v>0</v>
      </c>
      <c r="BJ154" s="19" t="s">
        <v>14</v>
      </c>
      <c r="BK154" s="192">
        <f t="shared" si="39"/>
        <v>0</v>
      </c>
      <c r="BL154" s="19" t="s">
        <v>106</v>
      </c>
      <c r="BM154" s="191" t="s">
        <v>1166</v>
      </c>
    </row>
    <row r="155" spans="1:65" s="2" customFormat="1" ht="16.5" customHeight="1">
      <c r="A155" s="36"/>
      <c r="B155" s="37"/>
      <c r="C155" s="180" t="s">
        <v>728</v>
      </c>
      <c r="D155" s="180" t="s">
        <v>172</v>
      </c>
      <c r="E155" s="181" t="s">
        <v>2711</v>
      </c>
      <c r="F155" s="182" t="s">
        <v>2712</v>
      </c>
      <c r="G155" s="183" t="s">
        <v>339</v>
      </c>
      <c r="H155" s="184">
        <v>160</v>
      </c>
      <c r="I155" s="185"/>
      <c r="J155" s="186">
        <f t="shared" si="30"/>
        <v>0</v>
      </c>
      <c r="K155" s="182" t="s">
        <v>19</v>
      </c>
      <c r="L155" s="41"/>
      <c r="M155" s="187" t="s">
        <v>19</v>
      </c>
      <c r="N155" s="188" t="s">
        <v>42</v>
      </c>
      <c r="O155" s="66"/>
      <c r="P155" s="189">
        <f t="shared" si="31"/>
        <v>0</v>
      </c>
      <c r="Q155" s="189">
        <v>0</v>
      </c>
      <c r="R155" s="189">
        <f t="shared" si="32"/>
        <v>0</v>
      </c>
      <c r="S155" s="189">
        <v>0</v>
      </c>
      <c r="T155" s="190">
        <f t="shared" si="33"/>
        <v>0</v>
      </c>
      <c r="U155" s="36"/>
      <c r="V155" s="36"/>
      <c r="W155" s="36"/>
      <c r="X155" s="36"/>
      <c r="Y155" s="36"/>
      <c r="Z155" s="36"/>
      <c r="AA155" s="36"/>
      <c r="AB155" s="36"/>
      <c r="AC155" s="36"/>
      <c r="AD155" s="36"/>
      <c r="AE155" s="36"/>
      <c r="AR155" s="191" t="s">
        <v>106</v>
      </c>
      <c r="AT155" s="191" t="s">
        <v>172</v>
      </c>
      <c r="AU155" s="191" t="s">
        <v>14</v>
      </c>
      <c r="AY155" s="19" t="s">
        <v>169</v>
      </c>
      <c r="BE155" s="192">
        <f t="shared" si="34"/>
        <v>0</v>
      </c>
      <c r="BF155" s="192">
        <f t="shared" si="35"/>
        <v>0</v>
      </c>
      <c r="BG155" s="192">
        <f t="shared" si="36"/>
        <v>0</v>
      </c>
      <c r="BH155" s="192">
        <f t="shared" si="37"/>
        <v>0</v>
      </c>
      <c r="BI155" s="192">
        <f t="shared" si="38"/>
        <v>0</v>
      </c>
      <c r="BJ155" s="19" t="s">
        <v>14</v>
      </c>
      <c r="BK155" s="192">
        <f t="shared" si="39"/>
        <v>0</v>
      </c>
      <c r="BL155" s="19" t="s">
        <v>106</v>
      </c>
      <c r="BM155" s="191" t="s">
        <v>1174</v>
      </c>
    </row>
    <row r="156" spans="1:65" s="2" customFormat="1" ht="16.5" customHeight="1">
      <c r="A156" s="36"/>
      <c r="B156" s="37"/>
      <c r="C156" s="180" t="s">
        <v>730</v>
      </c>
      <c r="D156" s="180" t="s">
        <v>172</v>
      </c>
      <c r="E156" s="181" t="s">
        <v>2713</v>
      </c>
      <c r="F156" s="182" t="s">
        <v>2714</v>
      </c>
      <c r="G156" s="183" t="s">
        <v>1734</v>
      </c>
      <c r="H156" s="184">
        <v>20</v>
      </c>
      <c r="I156" s="185"/>
      <c r="J156" s="186">
        <f t="shared" si="30"/>
        <v>0</v>
      </c>
      <c r="K156" s="182" t="s">
        <v>19</v>
      </c>
      <c r="L156" s="41"/>
      <c r="M156" s="187" t="s">
        <v>19</v>
      </c>
      <c r="N156" s="188" t="s">
        <v>42</v>
      </c>
      <c r="O156" s="66"/>
      <c r="P156" s="189">
        <f t="shared" si="31"/>
        <v>0</v>
      </c>
      <c r="Q156" s="189">
        <v>0</v>
      </c>
      <c r="R156" s="189">
        <f t="shared" si="32"/>
        <v>0</v>
      </c>
      <c r="S156" s="189">
        <v>0</v>
      </c>
      <c r="T156" s="190">
        <f t="shared" si="33"/>
        <v>0</v>
      </c>
      <c r="U156" s="36"/>
      <c r="V156" s="36"/>
      <c r="W156" s="36"/>
      <c r="X156" s="36"/>
      <c r="Y156" s="36"/>
      <c r="Z156" s="36"/>
      <c r="AA156" s="36"/>
      <c r="AB156" s="36"/>
      <c r="AC156" s="36"/>
      <c r="AD156" s="36"/>
      <c r="AE156" s="36"/>
      <c r="AR156" s="191" t="s">
        <v>106</v>
      </c>
      <c r="AT156" s="191" t="s">
        <v>172</v>
      </c>
      <c r="AU156" s="191" t="s">
        <v>14</v>
      </c>
      <c r="AY156" s="19" t="s">
        <v>169</v>
      </c>
      <c r="BE156" s="192">
        <f t="shared" si="34"/>
        <v>0</v>
      </c>
      <c r="BF156" s="192">
        <f t="shared" si="35"/>
        <v>0</v>
      </c>
      <c r="BG156" s="192">
        <f t="shared" si="36"/>
        <v>0</v>
      </c>
      <c r="BH156" s="192">
        <f t="shared" si="37"/>
        <v>0</v>
      </c>
      <c r="BI156" s="192">
        <f t="shared" si="38"/>
        <v>0</v>
      </c>
      <c r="BJ156" s="19" t="s">
        <v>14</v>
      </c>
      <c r="BK156" s="192">
        <f t="shared" si="39"/>
        <v>0</v>
      </c>
      <c r="BL156" s="19" t="s">
        <v>106</v>
      </c>
      <c r="BM156" s="191" t="s">
        <v>1182</v>
      </c>
    </row>
    <row r="157" spans="1:65" s="2" customFormat="1" ht="16.5" customHeight="1">
      <c r="A157" s="36"/>
      <c r="B157" s="37"/>
      <c r="C157" s="180" t="s">
        <v>732</v>
      </c>
      <c r="D157" s="180" t="s">
        <v>172</v>
      </c>
      <c r="E157" s="181" t="s">
        <v>2715</v>
      </c>
      <c r="F157" s="182" t="s">
        <v>2205</v>
      </c>
      <c r="G157" s="183" t="s">
        <v>2446</v>
      </c>
      <c r="H157" s="184">
        <v>1</v>
      </c>
      <c r="I157" s="185"/>
      <c r="J157" s="186">
        <f t="shared" si="30"/>
        <v>0</v>
      </c>
      <c r="K157" s="182" t="s">
        <v>19</v>
      </c>
      <c r="L157" s="41"/>
      <c r="M157" s="187" t="s">
        <v>19</v>
      </c>
      <c r="N157" s="188" t="s">
        <v>42</v>
      </c>
      <c r="O157" s="66"/>
      <c r="P157" s="189">
        <f t="shared" si="31"/>
        <v>0</v>
      </c>
      <c r="Q157" s="189">
        <v>0</v>
      </c>
      <c r="R157" s="189">
        <f t="shared" si="32"/>
        <v>0</v>
      </c>
      <c r="S157" s="189">
        <v>0</v>
      </c>
      <c r="T157" s="190">
        <f t="shared" si="33"/>
        <v>0</v>
      </c>
      <c r="U157" s="36"/>
      <c r="V157" s="36"/>
      <c r="W157" s="36"/>
      <c r="X157" s="36"/>
      <c r="Y157" s="36"/>
      <c r="Z157" s="36"/>
      <c r="AA157" s="36"/>
      <c r="AB157" s="36"/>
      <c r="AC157" s="36"/>
      <c r="AD157" s="36"/>
      <c r="AE157" s="36"/>
      <c r="AR157" s="191" t="s">
        <v>106</v>
      </c>
      <c r="AT157" s="191" t="s">
        <v>172</v>
      </c>
      <c r="AU157" s="191" t="s">
        <v>14</v>
      </c>
      <c r="AY157" s="19" t="s">
        <v>169</v>
      </c>
      <c r="BE157" s="192">
        <f t="shared" si="34"/>
        <v>0</v>
      </c>
      <c r="BF157" s="192">
        <f t="shared" si="35"/>
        <v>0</v>
      </c>
      <c r="BG157" s="192">
        <f t="shared" si="36"/>
        <v>0</v>
      </c>
      <c r="BH157" s="192">
        <f t="shared" si="37"/>
        <v>0</v>
      </c>
      <c r="BI157" s="192">
        <f t="shared" si="38"/>
        <v>0</v>
      </c>
      <c r="BJ157" s="19" t="s">
        <v>14</v>
      </c>
      <c r="BK157" s="192">
        <f t="shared" si="39"/>
        <v>0</v>
      </c>
      <c r="BL157" s="19" t="s">
        <v>106</v>
      </c>
      <c r="BM157" s="191" t="s">
        <v>1190</v>
      </c>
    </row>
    <row r="158" spans="2:63" s="12" customFormat="1" ht="25.9" customHeight="1">
      <c r="B158" s="164"/>
      <c r="C158" s="165"/>
      <c r="D158" s="166" t="s">
        <v>70</v>
      </c>
      <c r="E158" s="167" t="s">
        <v>2273</v>
      </c>
      <c r="F158" s="167" t="s">
        <v>2281</v>
      </c>
      <c r="G158" s="165"/>
      <c r="H158" s="165"/>
      <c r="I158" s="168"/>
      <c r="J158" s="169">
        <f>BK158</f>
        <v>0</v>
      </c>
      <c r="K158" s="165"/>
      <c r="L158" s="170"/>
      <c r="M158" s="171"/>
      <c r="N158" s="172"/>
      <c r="O158" s="172"/>
      <c r="P158" s="173">
        <f>SUM(P159:P161)</f>
        <v>0</v>
      </c>
      <c r="Q158" s="172"/>
      <c r="R158" s="173">
        <f>SUM(R159:R161)</f>
        <v>0</v>
      </c>
      <c r="S158" s="172"/>
      <c r="T158" s="174">
        <f>SUM(T159:T161)</f>
        <v>0</v>
      </c>
      <c r="AR158" s="175" t="s">
        <v>14</v>
      </c>
      <c r="AT158" s="176" t="s">
        <v>70</v>
      </c>
      <c r="AU158" s="176" t="s">
        <v>71</v>
      </c>
      <c r="AY158" s="175" t="s">
        <v>169</v>
      </c>
      <c r="BK158" s="177">
        <f>SUM(BK159:BK161)</f>
        <v>0</v>
      </c>
    </row>
    <row r="159" spans="1:65" s="2" customFormat="1" ht="16.5" customHeight="1">
      <c r="A159" s="36"/>
      <c r="B159" s="37"/>
      <c r="C159" s="180" t="s">
        <v>738</v>
      </c>
      <c r="D159" s="180" t="s">
        <v>172</v>
      </c>
      <c r="E159" s="181" t="s">
        <v>2716</v>
      </c>
      <c r="F159" s="182" t="s">
        <v>2717</v>
      </c>
      <c r="G159" s="183" t="s">
        <v>339</v>
      </c>
      <c r="H159" s="184">
        <v>2500</v>
      </c>
      <c r="I159" s="185"/>
      <c r="J159" s="186">
        <f>ROUND(I159*H159,2)</f>
        <v>0</v>
      </c>
      <c r="K159" s="182" t="s">
        <v>19</v>
      </c>
      <c r="L159" s="41"/>
      <c r="M159" s="187" t="s">
        <v>19</v>
      </c>
      <c r="N159" s="188" t="s">
        <v>42</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106</v>
      </c>
      <c r="AT159" s="191" t="s">
        <v>172</v>
      </c>
      <c r="AU159" s="191" t="s">
        <v>14</v>
      </c>
      <c r="AY159" s="19" t="s">
        <v>169</v>
      </c>
      <c r="BE159" s="192">
        <f>IF(N159="základní",J159,0)</f>
        <v>0</v>
      </c>
      <c r="BF159" s="192">
        <f>IF(N159="snížená",J159,0)</f>
        <v>0</v>
      </c>
      <c r="BG159" s="192">
        <f>IF(N159="zákl. přenesená",J159,0)</f>
        <v>0</v>
      </c>
      <c r="BH159" s="192">
        <f>IF(N159="sníž. přenesená",J159,0)</f>
        <v>0</v>
      </c>
      <c r="BI159" s="192">
        <f>IF(N159="nulová",J159,0)</f>
        <v>0</v>
      </c>
      <c r="BJ159" s="19" t="s">
        <v>14</v>
      </c>
      <c r="BK159" s="192">
        <f>ROUND(I159*H159,2)</f>
        <v>0</v>
      </c>
      <c r="BL159" s="19" t="s">
        <v>106</v>
      </c>
      <c r="BM159" s="191" t="s">
        <v>1214</v>
      </c>
    </row>
    <row r="160" spans="1:65" s="2" customFormat="1" ht="16.5" customHeight="1">
      <c r="A160" s="36"/>
      <c r="B160" s="37"/>
      <c r="C160" s="180" t="s">
        <v>559</v>
      </c>
      <c r="D160" s="180" t="s">
        <v>172</v>
      </c>
      <c r="E160" s="181" t="s">
        <v>2718</v>
      </c>
      <c r="F160" s="182" t="s">
        <v>2719</v>
      </c>
      <c r="G160" s="183" t="s">
        <v>339</v>
      </c>
      <c r="H160" s="184">
        <v>100</v>
      </c>
      <c r="I160" s="185"/>
      <c r="J160" s="186">
        <f>ROUND(I160*H160,2)</f>
        <v>0</v>
      </c>
      <c r="K160" s="182" t="s">
        <v>19</v>
      </c>
      <c r="L160" s="41"/>
      <c r="M160" s="187" t="s">
        <v>19</v>
      </c>
      <c r="N160" s="188" t="s">
        <v>42</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106</v>
      </c>
      <c r="AT160" s="191" t="s">
        <v>172</v>
      </c>
      <c r="AU160" s="191" t="s">
        <v>14</v>
      </c>
      <c r="AY160" s="19" t="s">
        <v>169</v>
      </c>
      <c r="BE160" s="192">
        <f>IF(N160="základní",J160,0)</f>
        <v>0</v>
      </c>
      <c r="BF160" s="192">
        <f>IF(N160="snížená",J160,0)</f>
        <v>0</v>
      </c>
      <c r="BG160" s="192">
        <f>IF(N160="zákl. přenesená",J160,0)</f>
        <v>0</v>
      </c>
      <c r="BH160" s="192">
        <f>IF(N160="sníž. přenesená",J160,0)</f>
        <v>0</v>
      </c>
      <c r="BI160" s="192">
        <f>IF(N160="nulová",J160,0)</f>
        <v>0</v>
      </c>
      <c r="BJ160" s="19" t="s">
        <v>14</v>
      </c>
      <c r="BK160" s="192">
        <f>ROUND(I160*H160,2)</f>
        <v>0</v>
      </c>
      <c r="BL160" s="19" t="s">
        <v>106</v>
      </c>
      <c r="BM160" s="191" t="s">
        <v>1222</v>
      </c>
    </row>
    <row r="161" spans="1:65" s="2" customFormat="1" ht="16.5" customHeight="1">
      <c r="A161" s="36"/>
      <c r="B161" s="37"/>
      <c r="C161" s="180" t="s">
        <v>616</v>
      </c>
      <c r="D161" s="180" t="s">
        <v>172</v>
      </c>
      <c r="E161" s="181" t="s">
        <v>2720</v>
      </c>
      <c r="F161" s="182" t="s">
        <v>2721</v>
      </c>
      <c r="G161" s="183" t="s">
        <v>339</v>
      </c>
      <c r="H161" s="184">
        <v>300</v>
      </c>
      <c r="I161" s="185"/>
      <c r="J161" s="186">
        <f>ROUND(I161*H161,2)</f>
        <v>0</v>
      </c>
      <c r="K161" s="182" t="s">
        <v>19</v>
      </c>
      <c r="L161" s="41"/>
      <c r="M161" s="187" t="s">
        <v>19</v>
      </c>
      <c r="N161" s="188" t="s">
        <v>42</v>
      </c>
      <c r="O161" s="66"/>
      <c r="P161" s="189">
        <f>O161*H161</f>
        <v>0</v>
      </c>
      <c r="Q161" s="189">
        <v>0</v>
      </c>
      <c r="R161" s="189">
        <f>Q161*H161</f>
        <v>0</v>
      </c>
      <c r="S161" s="189">
        <v>0</v>
      </c>
      <c r="T161" s="190">
        <f>S161*H161</f>
        <v>0</v>
      </c>
      <c r="U161" s="36"/>
      <c r="V161" s="36"/>
      <c r="W161" s="36"/>
      <c r="X161" s="36"/>
      <c r="Y161" s="36"/>
      <c r="Z161" s="36"/>
      <c r="AA161" s="36"/>
      <c r="AB161" s="36"/>
      <c r="AC161" s="36"/>
      <c r="AD161" s="36"/>
      <c r="AE161" s="36"/>
      <c r="AR161" s="191" t="s">
        <v>106</v>
      </c>
      <c r="AT161" s="191" t="s">
        <v>172</v>
      </c>
      <c r="AU161" s="191" t="s">
        <v>14</v>
      </c>
      <c r="AY161" s="19" t="s">
        <v>169</v>
      </c>
      <c r="BE161" s="192">
        <f>IF(N161="základní",J161,0)</f>
        <v>0</v>
      </c>
      <c r="BF161" s="192">
        <f>IF(N161="snížená",J161,0)</f>
        <v>0</v>
      </c>
      <c r="BG161" s="192">
        <f>IF(N161="zákl. přenesená",J161,0)</f>
        <v>0</v>
      </c>
      <c r="BH161" s="192">
        <f>IF(N161="sníž. přenesená",J161,0)</f>
        <v>0</v>
      </c>
      <c r="BI161" s="192">
        <f>IF(N161="nulová",J161,0)</f>
        <v>0</v>
      </c>
      <c r="BJ161" s="19" t="s">
        <v>14</v>
      </c>
      <c r="BK161" s="192">
        <f>ROUND(I161*H161,2)</f>
        <v>0</v>
      </c>
      <c r="BL161" s="19" t="s">
        <v>106</v>
      </c>
      <c r="BM161" s="191" t="s">
        <v>1232</v>
      </c>
    </row>
    <row r="162" spans="2:63" s="12" customFormat="1" ht="25.9" customHeight="1">
      <c r="B162" s="164"/>
      <c r="C162" s="165"/>
      <c r="D162" s="166" t="s">
        <v>70</v>
      </c>
      <c r="E162" s="167" t="s">
        <v>2280</v>
      </c>
      <c r="F162" s="167" t="s">
        <v>2289</v>
      </c>
      <c r="G162" s="165"/>
      <c r="H162" s="165"/>
      <c r="I162" s="168"/>
      <c r="J162" s="169">
        <f>BK162</f>
        <v>0</v>
      </c>
      <c r="K162" s="165"/>
      <c r="L162" s="170"/>
      <c r="M162" s="171"/>
      <c r="N162" s="172"/>
      <c r="O162" s="172"/>
      <c r="P162" s="173">
        <f>SUM(P163:P165)</f>
        <v>0</v>
      </c>
      <c r="Q162" s="172"/>
      <c r="R162" s="173">
        <f>SUM(R163:R165)</f>
        <v>0</v>
      </c>
      <c r="S162" s="172"/>
      <c r="T162" s="174">
        <f>SUM(T163:T165)</f>
        <v>0</v>
      </c>
      <c r="AR162" s="175" t="s">
        <v>14</v>
      </c>
      <c r="AT162" s="176" t="s">
        <v>70</v>
      </c>
      <c r="AU162" s="176" t="s">
        <v>71</v>
      </c>
      <c r="AY162" s="175" t="s">
        <v>169</v>
      </c>
      <c r="BK162" s="177">
        <f>SUM(BK163:BK165)</f>
        <v>0</v>
      </c>
    </row>
    <row r="163" spans="1:65" s="2" customFormat="1" ht="16.5" customHeight="1">
      <c r="A163" s="36"/>
      <c r="B163" s="37"/>
      <c r="C163" s="180" t="s">
        <v>748</v>
      </c>
      <c r="D163" s="180" t="s">
        <v>172</v>
      </c>
      <c r="E163" s="181" t="s">
        <v>2722</v>
      </c>
      <c r="F163" s="182" t="s">
        <v>2723</v>
      </c>
      <c r="G163" s="183" t="s">
        <v>339</v>
      </c>
      <c r="H163" s="184">
        <v>2500</v>
      </c>
      <c r="I163" s="185"/>
      <c r="J163" s="186">
        <f>ROUND(I163*H163,2)</f>
        <v>0</v>
      </c>
      <c r="K163" s="182" t="s">
        <v>19</v>
      </c>
      <c r="L163" s="41"/>
      <c r="M163" s="187" t="s">
        <v>19</v>
      </c>
      <c r="N163" s="188" t="s">
        <v>42</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106</v>
      </c>
      <c r="AT163" s="191" t="s">
        <v>172</v>
      </c>
      <c r="AU163" s="191" t="s">
        <v>14</v>
      </c>
      <c r="AY163" s="19" t="s">
        <v>169</v>
      </c>
      <c r="BE163" s="192">
        <f>IF(N163="základní",J163,0)</f>
        <v>0</v>
      </c>
      <c r="BF163" s="192">
        <f>IF(N163="snížená",J163,0)</f>
        <v>0</v>
      </c>
      <c r="BG163" s="192">
        <f>IF(N163="zákl. přenesená",J163,0)</f>
        <v>0</v>
      </c>
      <c r="BH163" s="192">
        <f>IF(N163="sníž. přenesená",J163,0)</f>
        <v>0</v>
      </c>
      <c r="BI163" s="192">
        <f>IF(N163="nulová",J163,0)</f>
        <v>0</v>
      </c>
      <c r="BJ163" s="19" t="s">
        <v>14</v>
      </c>
      <c r="BK163" s="192">
        <f>ROUND(I163*H163,2)</f>
        <v>0</v>
      </c>
      <c r="BL163" s="19" t="s">
        <v>106</v>
      </c>
      <c r="BM163" s="191" t="s">
        <v>1248</v>
      </c>
    </row>
    <row r="164" spans="1:65" s="2" customFormat="1" ht="16.5" customHeight="1">
      <c r="A164" s="36"/>
      <c r="B164" s="37"/>
      <c r="C164" s="180" t="s">
        <v>754</v>
      </c>
      <c r="D164" s="180" t="s">
        <v>172</v>
      </c>
      <c r="E164" s="181" t="s">
        <v>2724</v>
      </c>
      <c r="F164" s="182" t="s">
        <v>2725</v>
      </c>
      <c r="G164" s="183" t="s">
        <v>339</v>
      </c>
      <c r="H164" s="184">
        <v>100</v>
      </c>
      <c r="I164" s="185"/>
      <c r="J164" s="186">
        <f>ROUND(I164*H164,2)</f>
        <v>0</v>
      </c>
      <c r="K164" s="182" t="s">
        <v>19</v>
      </c>
      <c r="L164" s="41"/>
      <c r="M164" s="187" t="s">
        <v>19</v>
      </c>
      <c r="N164" s="188" t="s">
        <v>42</v>
      </c>
      <c r="O164" s="66"/>
      <c r="P164" s="189">
        <f>O164*H164</f>
        <v>0</v>
      </c>
      <c r="Q164" s="189">
        <v>0</v>
      </c>
      <c r="R164" s="189">
        <f>Q164*H164</f>
        <v>0</v>
      </c>
      <c r="S164" s="189">
        <v>0</v>
      </c>
      <c r="T164" s="190">
        <f>S164*H164</f>
        <v>0</v>
      </c>
      <c r="U164" s="36"/>
      <c r="V164" s="36"/>
      <c r="W164" s="36"/>
      <c r="X164" s="36"/>
      <c r="Y164" s="36"/>
      <c r="Z164" s="36"/>
      <c r="AA164" s="36"/>
      <c r="AB164" s="36"/>
      <c r="AC164" s="36"/>
      <c r="AD164" s="36"/>
      <c r="AE164" s="36"/>
      <c r="AR164" s="191" t="s">
        <v>106</v>
      </c>
      <c r="AT164" s="191" t="s">
        <v>172</v>
      </c>
      <c r="AU164" s="191" t="s">
        <v>14</v>
      </c>
      <c r="AY164" s="19" t="s">
        <v>169</v>
      </c>
      <c r="BE164" s="192">
        <f>IF(N164="základní",J164,0)</f>
        <v>0</v>
      </c>
      <c r="BF164" s="192">
        <f>IF(N164="snížená",J164,0)</f>
        <v>0</v>
      </c>
      <c r="BG164" s="192">
        <f>IF(N164="zákl. přenesená",J164,0)</f>
        <v>0</v>
      </c>
      <c r="BH164" s="192">
        <f>IF(N164="sníž. přenesená",J164,0)</f>
        <v>0</v>
      </c>
      <c r="BI164" s="192">
        <f>IF(N164="nulová",J164,0)</f>
        <v>0</v>
      </c>
      <c r="BJ164" s="19" t="s">
        <v>14</v>
      </c>
      <c r="BK164" s="192">
        <f>ROUND(I164*H164,2)</f>
        <v>0</v>
      </c>
      <c r="BL164" s="19" t="s">
        <v>106</v>
      </c>
      <c r="BM164" s="191" t="s">
        <v>1256</v>
      </c>
    </row>
    <row r="165" spans="1:65" s="2" customFormat="1" ht="16.5" customHeight="1">
      <c r="A165" s="36"/>
      <c r="B165" s="37"/>
      <c r="C165" s="180" t="s">
        <v>757</v>
      </c>
      <c r="D165" s="180" t="s">
        <v>172</v>
      </c>
      <c r="E165" s="181" t="s">
        <v>2726</v>
      </c>
      <c r="F165" s="182" t="s">
        <v>2727</v>
      </c>
      <c r="G165" s="183" t="s">
        <v>339</v>
      </c>
      <c r="H165" s="184">
        <v>300</v>
      </c>
      <c r="I165" s="185"/>
      <c r="J165" s="186">
        <f>ROUND(I165*H165,2)</f>
        <v>0</v>
      </c>
      <c r="K165" s="182" t="s">
        <v>19</v>
      </c>
      <c r="L165" s="41"/>
      <c r="M165" s="187" t="s">
        <v>19</v>
      </c>
      <c r="N165" s="188" t="s">
        <v>42</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106</v>
      </c>
      <c r="AT165" s="191" t="s">
        <v>172</v>
      </c>
      <c r="AU165" s="191" t="s">
        <v>14</v>
      </c>
      <c r="AY165" s="19" t="s">
        <v>169</v>
      </c>
      <c r="BE165" s="192">
        <f>IF(N165="základní",J165,0)</f>
        <v>0</v>
      </c>
      <c r="BF165" s="192">
        <f>IF(N165="snížená",J165,0)</f>
        <v>0</v>
      </c>
      <c r="BG165" s="192">
        <f>IF(N165="zákl. přenesená",J165,0)</f>
        <v>0</v>
      </c>
      <c r="BH165" s="192">
        <f>IF(N165="sníž. přenesená",J165,0)</f>
        <v>0</v>
      </c>
      <c r="BI165" s="192">
        <f>IF(N165="nulová",J165,0)</f>
        <v>0</v>
      </c>
      <c r="BJ165" s="19" t="s">
        <v>14</v>
      </c>
      <c r="BK165" s="192">
        <f>ROUND(I165*H165,2)</f>
        <v>0</v>
      </c>
      <c r="BL165" s="19" t="s">
        <v>106</v>
      </c>
      <c r="BM165" s="191" t="s">
        <v>1264</v>
      </c>
    </row>
    <row r="166" spans="2:63" s="12" customFormat="1" ht="25.9" customHeight="1">
      <c r="B166" s="164"/>
      <c r="C166" s="165"/>
      <c r="D166" s="166" t="s">
        <v>70</v>
      </c>
      <c r="E166" s="167" t="s">
        <v>2288</v>
      </c>
      <c r="F166" s="167" t="s">
        <v>2207</v>
      </c>
      <c r="G166" s="165"/>
      <c r="H166" s="165"/>
      <c r="I166" s="168"/>
      <c r="J166" s="169">
        <f>BK166</f>
        <v>0</v>
      </c>
      <c r="K166" s="165"/>
      <c r="L166" s="170"/>
      <c r="M166" s="171"/>
      <c r="N166" s="172"/>
      <c r="O166" s="172"/>
      <c r="P166" s="173">
        <f>SUM(P167:P170)</f>
        <v>0</v>
      </c>
      <c r="Q166" s="172"/>
      <c r="R166" s="173">
        <f>SUM(R167:R170)</f>
        <v>0</v>
      </c>
      <c r="S166" s="172"/>
      <c r="T166" s="174">
        <f>SUM(T167:T170)</f>
        <v>0</v>
      </c>
      <c r="AR166" s="175" t="s">
        <v>14</v>
      </c>
      <c r="AT166" s="176" t="s">
        <v>70</v>
      </c>
      <c r="AU166" s="176" t="s">
        <v>71</v>
      </c>
      <c r="AY166" s="175" t="s">
        <v>169</v>
      </c>
      <c r="BK166" s="177">
        <f>SUM(BK167:BK170)</f>
        <v>0</v>
      </c>
    </row>
    <row r="167" spans="1:65" s="2" customFormat="1" ht="16.5" customHeight="1">
      <c r="A167" s="36"/>
      <c r="B167" s="37"/>
      <c r="C167" s="180" t="s">
        <v>763</v>
      </c>
      <c r="D167" s="180" t="s">
        <v>172</v>
      </c>
      <c r="E167" s="181" t="s">
        <v>2728</v>
      </c>
      <c r="F167" s="182" t="s">
        <v>2729</v>
      </c>
      <c r="G167" s="183" t="s">
        <v>1734</v>
      </c>
      <c r="H167" s="184">
        <v>1</v>
      </c>
      <c r="I167" s="185"/>
      <c r="J167" s="186">
        <f>ROUND(I167*H167,2)</f>
        <v>0</v>
      </c>
      <c r="K167" s="182" t="s">
        <v>19</v>
      </c>
      <c r="L167" s="41"/>
      <c r="M167" s="187" t="s">
        <v>19</v>
      </c>
      <c r="N167" s="188" t="s">
        <v>42</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106</v>
      </c>
      <c r="AT167" s="191" t="s">
        <v>172</v>
      </c>
      <c r="AU167" s="191" t="s">
        <v>14</v>
      </c>
      <c r="AY167" s="19" t="s">
        <v>169</v>
      </c>
      <c r="BE167" s="192">
        <f>IF(N167="základní",J167,0)</f>
        <v>0</v>
      </c>
      <c r="BF167" s="192">
        <f>IF(N167="snížená",J167,0)</f>
        <v>0</v>
      </c>
      <c r="BG167" s="192">
        <f>IF(N167="zákl. přenesená",J167,0)</f>
        <v>0</v>
      </c>
      <c r="BH167" s="192">
        <f>IF(N167="sníž. přenesená",J167,0)</f>
        <v>0</v>
      </c>
      <c r="BI167" s="192">
        <f>IF(N167="nulová",J167,0)</f>
        <v>0</v>
      </c>
      <c r="BJ167" s="19" t="s">
        <v>14</v>
      </c>
      <c r="BK167" s="192">
        <f>ROUND(I167*H167,2)</f>
        <v>0</v>
      </c>
      <c r="BL167" s="19" t="s">
        <v>106</v>
      </c>
      <c r="BM167" s="191" t="s">
        <v>1282</v>
      </c>
    </row>
    <row r="168" spans="1:65" s="2" customFormat="1" ht="16.5" customHeight="1">
      <c r="A168" s="36"/>
      <c r="B168" s="37"/>
      <c r="C168" s="180" t="s">
        <v>768</v>
      </c>
      <c r="D168" s="180" t="s">
        <v>172</v>
      </c>
      <c r="E168" s="181" t="s">
        <v>2217</v>
      </c>
      <c r="F168" s="182" t="s">
        <v>2218</v>
      </c>
      <c r="G168" s="183" t="s">
        <v>1856</v>
      </c>
      <c r="H168" s="184">
        <v>4</v>
      </c>
      <c r="I168" s="185"/>
      <c r="J168" s="186">
        <f>ROUND(I168*H168,2)</f>
        <v>0</v>
      </c>
      <c r="K168" s="182" t="s">
        <v>19</v>
      </c>
      <c r="L168" s="41"/>
      <c r="M168" s="187" t="s">
        <v>19</v>
      </c>
      <c r="N168" s="188" t="s">
        <v>42</v>
      </c>
      <c r="O168" s="66"/>
      <c r="P168" s="189">
        <f>O168*H168</f>
        <v>0</v>
      </c>
      <c r="Q168" s="189">
        <v>0</v>
      </c>
      <c r="R168" s="189">
        <f>Q168*H168</f>
        <v>0</v>
      </c>
      <c r="S168" s="189">
        <v>0</v>
      </c>
      <c r="T168" s="190">
        <f>S168*H168</f>
        <v>0</v>
      </c>
      <c r="U168" s="36"/>
      <c r="V168" s="36"/>
      <c r="W168" s="36"/>
      <c r="X168" s="36"/>
      <c r="Y168" s="36"/>
      <c r="Z168" s="36"/>
      <c r="AA168" s="36"/>
      <c r="AB168" s="36"/>
      <c r="AC168" s="36"/>
      <c r="AD168" s="36"/>
      <c r="AE168" s="36"/>
      <c r="AR168" s="191" t="s">
        <v>106</v>
      </c>
      <c r="AT168" s="191" t="s">
        <v>172</v>
      </c>
      <c r="AU168" s="191" t="s">
        <v>14</v>
      </c>
      <c r="AY168" s="19" t="s">
        <v>169</v>
      </c>
      <c r="BE168" s="192">
        <f>IF(N168="základní",J168,0)</f>
        <v>0</v>
      </c>
      <c r="BF168" s="192">
        <f>IF(N168="snížená",J168,0)</f>
        <v>0</v>
      </c>
      <c r="BG168" s="192">
        <f>IF(N168="zákl. přenesená",J168,0)</f>
        <v>0</v>
      </c>
      <c r="BH168" s="192">
        <f>IF(N168="sníž. přenesená",J168,0)</f>
        <v>0</v>
      </c>
      <c r="BI168" s="192">
        <f>IF(N168="nulová",J168,0)</f>
        <v>0</v>
      </c>
      <c r="BJ168" s="19" t="s">
        <v>14</v>
      </c>
      <c r="BK168" s="192">
        <f>ROUND(I168*H168,2)</f>
        <v>0</v>
      </c>
      <c r="BL168" s="19" t="s">
        <v>106</v>
      </c>
      <c r="BM168" s="191" t="s">
        <v>1315</v>
      </c>
    </row>
    <row r="169" spans="1:65" s="2" customFormat="1" ht="16.5" customHeight="1">
      <c r="A169" s="36"/>
      <c r="B169" s="37"/>
      <c r="C169" s="180" t="s">
        <v>773</v>
      </c>
      <c r="D169" s="180" t="s">
        <v>172</v>
      </c>
      <c r="E169" s="181" t="s">
        <v>2730</v>
      </c>
      <c r="F169" s="182" t="s">
        <v>2731</v>
      </c>
      <c r="G169" s="183" t="s">
        <v>282</v>
      </c>
      <c r="H169" s="184">
        <v>1</v>
      </c>
      <c r="I169" s="185"/>
      <c r="J169" s="186">
        <f>ROUND(I169*H169,2)</f>
        <v>0</v>
      </c>
      <c r="K169" s="182" t="s">
        <v>19</v>
      </c>
      <c r="L169" s="41"/>
      <c r="M169" s="187" t="s">
        <v>19</v>
      </c>
      <c r="N169" s="188" t="s">
        <v>42</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106</v>
      </c>
      <c r="AT169" s="191" t="s">
        <v>172</v>
      </c>
      <c r="AU169" s="191" t="s">
        <v>14</v>
      </c>
      <c r="AY169" s="19" t="s">
        <v>169</v>
      </c>
      <c r="BE169" s="192">
        <f>IF(N169="základní",J169,0)</f>
        <v>0</v>
      </c>
      <c r="BF169" s="192">
        <f>IF(N169="snížená",J169,0)</f>
        <v>0</v>
      </c>
      <c r="BG169" s="192">
        <f>IF(N169="zákl. přenesená",J169,0)</f>
        <v>0</v>
      </c>
      <c r="BH169" s="192">
        <f>IF(N169="sníž. přenesená",J169,0)</f>
        <v>0</v>
      </c>
      <c r="BI169" s="192">
        <f>IF(N169="nulová",J169,0)</f>
        <v>0</v>
      </c>
      <c r="BJ169" s="19" t="s">
        <v>14</v>
      </c>
      <c r="BK169" s="192">
        <f>ROUND(I169*H169,2)</f>
        <v>0</v>
      </c>
      <c r="BL169" s="19" t="s">
        <v>106</v>
      </c>
      <c r="BM169" s="191" t="s">
        <v>1337</v>
      </c>
    </row>
    <row r="170" spans="1:65" s="2" customFormat="1" ht="16.5" customHeight="1">
      <c r="A170" s="36"/>
      <c r="B170" s="37"/>
      <c r="C170" s="180" t="s">
        <v>779</v>
      </c>
      <c r="D170" s="180" t="s">
        <v>172</v>
      </c>
      <c r="E170" s="181" t="s">
        <v>2096</v>
      </c>
      <c r="F170" s="182" t="s">
        <v>882</v>
      </c>
      <c r="G170" s="183" t="s">
        <v>282</v>
      </c>
      <c r="H170" s="184">
        <v>1</v>
      </c>
      <c r="I170" s="185"/>
      <c r="J170" s="186">
        <f>ROUND(I170*H170,2)</f>
        <v>0</v>
      </c>
      <c r="K170" s="182" t="s">
        <v>19</v>
      </c>
      <c r="L170" s="41"/>
      <c r="M170" s="248" t="s">
        <v>19</v>
      </c>
      <c r="N170" s="249" t="s">
        <v>42</v>
      </c>
      <c r="O170" s="246"/>
      <c r="P170" s="250">
        <f>O170*H170</f>
        <v>0</v>
      </c>
      <c r="Q170" s="250">
        <v>0</v>
      </c>
      <c r="R170" s="250">
        <f>Q170*H170</f>
        <v>0</v>
      </c>
      <c r="S170" s="250">
        <v>0</v>
      </c>
      <c r="T170" s="251">
        <f>S170*H170</f>
        <v>0</v>
      </c>
      <c r="U170" s="36"/>
      <c r="V170" s="36"/>
      <c r="W170" s="36"/>
      <c r="X170" s="36"/>
      <c r="Y170" s="36"/>
      <c r="Z170" s="36"/>
      <c r="AA170" s="36"/>
      <c r="AB170" s="36"/>
      <c r="AC170" s="36"/>
      <c r="AD170" s="36"/>
      <c r="AE170" s="36"/>
      <c r="AR170" s="191" t="s">
        <v>312</v>
      </c>
      <c r="AT170" s="191" t="s">
        <v>172</v>
      </c>
      <c r="AU170" s="191" t="s">
        <v>14</v>
      </c>
      <c r="AY170" s="19" t="s">
        <v>169</v>
      </c>
      <c r="BE170" s="192">
        <f>IF(N170="základní",J170,0)</f>
        <v>0</v>
      </c>
      <c r="BF170" s="192">
        <f>IF(N170="snížená",J170,0)</f>
        <v>0</v>
      </c>
      <c r="BG170" s="192">
        <f>IF(N170="zákl. přenesená",J170,0)</f>
        <v>0</v>
      </c>
      <c r="BH170" s="192">
        <f>IF(N170="sníž. přenesená",J170,0)</f>
        <v>0</v>
      </c>
      <c r="BI170" s="192">
        <f>IF(N170="nulová",J170,0)</f>
        <v>0</v>
      </c>
      <c r="BJ170" s="19" t="s">
        <v>14</v>
      </c>
      <c r="BK170" s="192">
        <f>ROUND(I170*H170,2)</f>
        <v>0</v>
      </c>
      <c r="BL170" s="19" t="s">
        <v>312</v>
      </c>
      <c r="BM170" s="191" t="s">
        <v>2732</v>
      </c>
    </row>
    <row r="171" spans="1:31" s="2" customFormat="1" ht="6.95" customHeight="1">
      <c r="A171" s="36"/>
      <c r="B171" s="49"/>
      <c r="C171" s="50"/>
      <c r="D171" s="50"/>
      <c r="E171" s="50"/>
      <c r="F171" s="50"/>
      <c r="G171" s="50"/>
      <c r="H171" s="50"/>
      <c r="I171" s="50"/>
      <c r="J171" s="50"/>
      <c r="K171" s="50"/>
      <c r="L171" s="41"/>
      <c r="M171" s="36"/>
      <c r="O171" s="36"/>
      <c r="P171" s="36"/>
      <c r="Q171" s="36"/>
      <c r="R171" s="36"/>
      <c r="S171" s="36"/>
      <c r="T171" s="36"/>
      <c r="U171" s="36"/>
      <c r="V171" s="36"/>
      <c r="W171" s="36"/>
      <c r="X171" s="36"/>
      <c r="Y171" s="36"/>
      <c r="Z171" s="36"/>
      <c r="AA171" s="36"/>
      <c r="AB171" s="36"/>
      <c r="AC171" s="36"/>
      <c r="AD171" s="36"/>
      <c r="AE171" s="36"/>
    </row>
  </sheetData>
  <sheetProtection algorithmName="SHA-512" hashValue="m8H9B96yLcoGooAVEWwoGD4MUH5HQhEa3WlQ66NDbG2YJqQPe/Xqm2aeUqM0R3Dgd75eyQEkqw1vdmhoX9m4CA==" saltValue="QwGZn4prTG2yJhzcYK1hCOtCVCBs8bO1oJbgY+MIZdoXRwmHYZbVpo4bKl0OPLk/DSSlqgnrcwzdsTqzBhCg3Q==" spinCount="100000" sheet="1" objects="1" scenarios="1" formatColumns="0" formatRows="0" autoFilter="0"/>
  <autoFilter ref="C91:K170"/>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120</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2733</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31.25" customHeight="1">
      <c r="A27" s="117"/>
      <c r="B27" s="118"/>
      <c r="C27" s="117"/>
      <c r="D27" s="117"/>
      <c r="E27" s="389" t="s">
        <v>2734</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ROUND(J90,2)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ROUND((SUM(BE90:BE249)),2)</f>
        <v>0</v>
      </c>
      <c r="G33" s="36"/>
      <c r="H33" s="36"/>
      <c r="I33" s="126">
        <v>0.21</v>
      </c>
      <c r="J33" s="125">
        <f>ROUND(((SUM(BE90:BE249))*I33),2)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ROUND((SUM(BF90:BF249)),2)</f>
        <v>0</v>
      </c>
      <c r="G34" s="36"/>
      <c r="H34" s="36"/>
      <c r="I34" s="126">
        <v>0.12</v>
      </c>
      <c r="J34" s="125">
        <f>ROUND(((SUM(BF90:BF249))*I34),2)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ROUND((SUM(BG90:BG249)),2)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ROUND((SUM(BH90:BH249)),2)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ROUND((SUM(BI90:BI249)),2)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D.1.4.4 - Silnoproud</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J90</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2735</v>
      </c>
      <c r="E60" s="145"/>
      <c r="F60" s="145"/>
      <c r="G60" s="145"/>
      <c r="H60" s="145"/>
      <c r="I60" s="145"/>
      <c r="J60" s="146">
        <f>J91</f>
        <v>0</v>
      </c>
      <c r="K60" s="143"/>
      <c r="L60" s="147"/>
    </row>
    <row r="61" spans="2:12" s="9" customFormat="1" ht="24.95" customHeight="1">
      <c r="B61" s="142"/>
      <c r="C61" s="143"/>
      <c r="D61" s="144" t="s">
        <v>2736</v>
      </c>
      <c r="E61" s="145"/>
      <c r="F61" s="145"/>
      <c r="G61" s="145"/>
      <c r="H61" s="145"/>
      <c r="I61" s="145"/>
      <c r="J61" s="146">
        <f>J94</f>
        <v>0</v>
      </c>
      <c r="K61" s="143"/>
      <c r="L61" s="147"/>
    </row>
    <row r="62" spans="2:12" s="9" customFormat="1" ht="24.95" customHeight="1">
      <c r="B62" s="142"/>
      <c r="C62" s="143"/>
      <c r="D62" s="144" t="s">
        <v>2737</v>
      </c>
      <c r="E62" s="145"/>
      <c r="F62" s="145"/>
      <c r="G62" s="145"/>
      <c r="H62" s="145"/>
      <c r="I62" s="145"/>
      <c r="J62" s="146">
        <f>J115</f>
        <v>0</v>
      </c>
      <c r="K62" s="143"/>
      <c r="L62" s="147"/>
    </row>
    <row r="63" spans="2:12" s="10" customFormat="1" ht="19.9" customHeight="1">
      <c r="B63" s="148"/>
      <c r="C63" s="99"/>
      <c r="D63" s="149" t="s">
        <v>2738</v>
      </c>
      <c r="E63" s="150"/>
      <c r="F63" s="150"/>
      <c r="G63" s="150"/>
      <c r="H63" s="150"/>
      <c r="I63" s="150"/>
      <c r="J63" s="151">
        <f>J116</f>
        <v>0</v>
      </c>
      <c r="K63" s="99"/>
      <c r="L63" s="152"/>
    </row>
    <row r="64" spans="2:12" s="9" customFormat="1" ht="24.95" customHeight="1">
      <c r="B64" s="142"/>
      <c r="C64" s="143"/>
      <c r="D64" s="144" t="s">
        <v>2739</v>
      </c>
      <c r="E64" s="145"/>
      <c r="F64" s="145"/>
      <c r="G64" s="145"/>
      <c r="H64" s="145"/>
      <c r="I64" s="145"/>
      <c r="J64" s="146">
        <f>J134</f>
        <v>0</v>
      </c>
      <c r="K64" s="143"/>
      <c r="L64" s="147"/>
    </row>
    <row r="65" spans="2:12" s="10" customFormat="1" ht="19.9" customHeight="1">
      <c r="B65" s="148"/>
      <c r="C65" s="99"/>
      <c r="D65" s="149" t="s">
        <v>2740</v>
      </c>
      <c r="E65" s="150"/>
      <c r="F65" s="150"/>
      <c r="G65" s="150"/>
      <c r="H65" s="150"/>
      <c r="I65" s="150"/>
      <c r="J65" s="151">
        <f>J135</f>
        <v>0</v>
      </c>
      <c r="K65" s="99"/>
      <c r="L65" s="152"/>
    </row>
    <row r="66" spans="2:12" s="9" customFormat="1" ht="24.95" customHeight="1">
      <c r="B66" s="142"/>
      <c r="C66" s="143"/>
      <c r="D66" s="144" t="s">
        <v>2741</v>
      </c>
      <c r="E66" s="145"/>
      <c r="F66" s="145"/>
      <c r="G66" s="145"/>
      <c r="H66" s="145"/>
      <c r="I66" s="145"/>
      <c r="J66" s="146">
        <f>J146</f>
        <v>0</v>
      </c>
      <c r="K66" s="143"/>
      <c r="L66" s="147"/>
    </row>
    <row r="67" spans="2:12" s="9" customFormat="1" ht="24.95" customHeight="1">
      <c r="B67" s="142"/>
      <c r="C67" s="143"/>
      <c r="D67" s="144" t="s">
        <v>2742</v>
      </c>
      <c r="E67" s="145"/>
      <c r="F67" s="145"/>
      <c r="G67" s="145"/>
      <c r="H67" s="145"/>
      <c r="I67" s="145"/>
      <c r="J67" s="146">
        <f>J164</f>
        <v>0</v>
      </c>
      <c r="K67" s="143"/>
      <c r="L67" s="147"/>
    </row>
    <row r="68" spans="2:12" s="9" customFormat="1" ht="24.95" customHeight="1">
      <c r="B68" s="142"/>
      <c r="C68" s="143"/>
      <c r="D68" s="144" t="s">
        <v>2743</v>
      </c>
      <c r="E68" s="145"/>
      <c r="F68" s="145"/>
      <c r="G68" s="145"/>
      <c r="H68" s="145"/>
      <c r="I68" s="145"/>
      <c r="J68" s="146">
        <f>J207</f>
        <v>0</v>
      </c>
      <c r="K68" s="143"/>
      <c r="L68" s="147"/>
    </row>
    <row r="69" spans="2:12" s="9" customFormat="1" ht="24.95" customHeight="1">
      <c r="B69" s="142"/>
      <c r="C69" s="143"/>
      <c r="D69" s="144" t="s">
        <v>2744</v>
      </c>
      <c r="E69" s="145"/>
      <c r="F69" s="145"/>
      <c r="G69" s="145"/>
      <c r="H69" s="145"/>
      <c r="I69" s="145"/>
      <c r="J69" s="146">
        <f>J229</f>
        <v>0</v>
      </c>
      <c r="K69" s="143"/>
      <c r="L69" s="147"/>
    </row>
    <row r="70" spans="2:12" s="9" customFormat="1" ht="24.95" customHeight="1">
      <c r="B70" s="142"/>
      <c r="C70" s="143"/>
      <c r="D70" s="144" t="s">
        <v>2745</v>
      </c>
      <c r="E70" s="145"/>
      <c r="F70" s="145"/>
      <c r="G70" s="145"/>
      <c r="H70" s="145"/>
      <c r="I70" s="145"/>
      <c r="J70" s="146">
        <f>J245</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137</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44" t="str">
        <f>E9</f>
        <v>D.1.4.4 - Silnoproud</v>
      </c>
      <c r="F82" s="392"/>
      <c r="G82" s="392"/>
      <c r="H82" s="392"/>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F12</f>
        <v xml:space="preserve"> </v>
      </c>
      <c r="G84" s="38"/>
      <c r="H84" s="38"/>
      <c r="I84" s="31" t="s">
        <v>23</v>
      </c>
      <c r="J84" s="61" t="str">
        <f>IF(J12="","",J12)</f>
        <v>26. 1. 2024</v>
      </c>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5.2" customHeight="1">
      <c r="A86" s="36"/>
      <c r="B86" s="37"/>
      <c r="C86" s="31" t="s">
        <v>25</v>
      </c>
      <c r="D86" s="38"/>
      <c r="E86" s="38"/>
      <c r="F86" s="29" t="str">
        <f>E15</f>
        <v>Nemocnice Tábor, a.s.</v>
      </c>
      <c r="G86" s="38"/>
      <c r="H86" s="38"/>
      <c r="I86" s="31" t="s">
        <v>31</v>
      </c>
      <c r="J86" s="34" t="str">
        <f>E21</f>
        <v>AGP nova spol. s r.o.</v>
      </c>
      <c r="K86" s="38"/>
      <c r="L86" s="115"/>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IF(E18="","",E18)</f>
        <v>Vyplň údaj</v>
      </c>
      <c r="G87" s="38"/>
      <c r="H87" s="38"/>
      <c r="I87" s="31" t="s">
        <v>34</v>
      </c>
      <c r="J87" s="34" t="str">
        <f>E24</f>
        <v xml:space="preserve"> </v>
      </c>
      <c r="K87" s="38"/>
      <c r="L87" s="115"/>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11" customFormat="1" ht="29.25" customHeight="1">
      <c r="A89" s="153"/>
      <c r="B89" s="154"/>
      <c r="C89" s="155" t="s">
        <v>155</v>
      </c>
      <c r="D89" s="156" t="s">
        <v>56</v>
      </c>
      <c r="E89" s="156" t="s">
        <v>52</v>
      </c>
      <c r="F89" s="156" t="s">
        <v>53</v>
      </c>
      <c r="G89" s="156" t="s">
        <v>156</v>
      </c>
      <c r="H89" s="156" t="s">
        <v>157</v>
      </c>
      <c r="I89" s="156" t="s">
        <v>158</v>
      </c>
      <c r="J89" s="156" t="s">
        <v>143</v>
      </c>
      <c r="K89" s="157" t="s">
        <v>159</v>
      </c>
      <c r="L89" s="158"/>
      <c r="M89" s="70" t="s">
        <v>19</v>
      </c>
      <c r="N89" s="71" t="s">
        <v>41</v>
      </c>
      <c r="O89" s="71" t="s">
        <v>160</v>
      </c>
      <c r="P89" s="71" t="s">
        <v>161</v>
      </c>
      <c r="Q89" s="71" t="s">
        <v>162</v>
      </c>
      <c r="R89" s="71" t="s">
        <v>163</v>
      </c>
      <c r="S89" s="71" t="s">
        <v>164</v>
      </c>
      <c r="T89" s="72" t="s">
        <v>165</v>
      </c>
      <c r="U89" s="153"/>
      <c r="V89" s="153"/>
      <c r="W89" s="153"/>
      <c r="X89" s="153"/>
      <c r="Y89" s="153"/>
      <c r="Z89" s="153"/>
      <c r="AA89" s="153"/>
      <c r="AB89" s="153"/>
      <c r="AC89" s="153"/>
      <c r="AD89" s="153"/>
      <c r="AE89" s="153"/>
    </row>
    <row r="90" spans="1:63" s="2" customFormat="1" ht="22.9" customHeight="1">
      <c r="A90" s="36"/>
      <c r="B90" s="37"/>
      <c r="C90" s="77" t="s">
        <v>166</v>
      </c>
      <c r="D90" s="38"/>
      <c r="E90" s="38"/>
      <c r="F90" s="38"/>
      <c r="G90" s="38"/>
      <c r="H90" s="38"/>
      <c r="I90" s="38"/>
      <c r="J90" s="159">
        <f>BK90</f>
        <v>0</v>
      </c>
      <c r="K90" s="38"/>
      <c r="L90" s="41"/>
      <c r="M90" s="73"/>
      <c r="N90" s="160"/>
      <c r="O90" s="74"/>
      <c r="P90" s="161">
        <f>P91+P94+P115+P134+P146+P164+P207+P229+P245</f>
        <v>0</v>
      </c>
      <c r="Q90" s="74"/>
      <c r="R90" s="161">
        <f>R91+R94+R115+R134+R146+R164+R207+R229+R245</f>
        <v>0</v>
      </c>
      <c r="S90" s="74"/>
      <c r="T90" s="162">
        <f>T91+T94+T115+T134+T146+T164+T207+T229+T245</f>
        <v>0</v>
      </c>
      <c r="U90" s="36"/>
      <c r="V90" s="36"/>
      <c r="W90" s="36"/>
      <c r="X90" s="36"/>
      <c r="Y90" s="36"/>
      <c r="Z90" s="36"/>
      <c r="AA90" s="36"/>
      <c r="AB90" s="36"/>
      <c r="AC90" s="36"/>
      <c r="AD90" s="36"/>
      <c r="AE90" s="36"/>
      <c r="AT90" s="19" t="s">
        <v>70</v>
      </c>
      <c r="AU90" s="19" t="s">
        <v>144</v>
      </c>
      <c r="BK90" s="163">
        <f>BK91+BK94+BK115+BK134+BK146+BK164+BK207+BK229+BK245</f>
        <v>0</v>
      </c>
    </row>
    <row r="91" spans="2:63" s="12" customFormat="1" ht="25.9" customHeight="1">
      <c r="B91" s="164"/>
      <c r="C91" s="165"/>
      <c r="D91" s="166" t="s">
        <v>70</v>
      </c>
      <c r="E91" s="167" t="s">
        <v>1698</v>
      </c>
      <c r="F91" s="167" t="s">
        <v>2746</v>
      </c>
      <c r="G91" s="165"/>
      <c r="H91" s="165"/>
      <c r="I91" s="168"/>
      <c r="J91" s="169">
        <f>BK91</f>
        <v>0</v>
      </c>
      <c r="K91" s="165"/>
      <c r="L91" s="170"/>
      <c r="M91" s="171"/>
      <c r="N91" s="172"/>
      <c r="O91" s="172"/>
      <c r="P91" s="173">
        <f>SUM(P92:P93)</f>
        <v>0</v>
      </c>
      <c r="Q91" s="172"/>
      <c r="R91" s="173">
        <f>SUM(R92:R93)</f>
        <v>0</v>
      </c>
      <c r="S91" s="172"/>
      <c r="T91" s="174">
        <f>SUM(T92:T93)</f>
        <v>0</v>
      </c>
      <c r="AR91" s="175" t="s">
        <v>14</v>
      </c>
      <c r="AT91" s="176" t="s">
        <v>70</v>
      </c>
      <c r="AU91" s="176" t="s">
        <v>71</v>
      </c>
      <c r="AY91" s="175" t="s">
        <v>169</v>
      </c>
      <c r="BK91" s="177">
        <f>SUM(BK92:BK93)</f>
        <v>0</v>
      </c>
    </row>
    <row r="92" spans="1:65" s="2" customFormat="1" ht="90" customHeight="1">
      <c r="A92" s="36"/>
      <c r="B92" s="37"/>
      <c r="C92" s="180" t="s">
        <v>14</v>
      </c>
      <c r="D92" s="180" t="s">
        <v>172</v>
      </c>
      <c r="E92" s="181" t="s">
        <v>2747</v>
      </c>
      <c r="F92" s="182" t="s">
        <v>2748</v>
      </c>
      <c r="G92" s="183" t="s">
        <v>1734</v>
      </c>
      <c r="H92" s="184">
        <v>1</v>
      </c>
      <c r="I92" s="185"/>
      <c r="J92" s="186">
        <f>ROUND(I92*H92,2)</f>
        <v>0</v>
      </c>
      <c r="K92" s="182" t="s">
        <v>19</v>
      </c>
      <c r="L92" s="41"/>
      <c r="M92" s="187" t="s">
        <v>19</v>
      </c>
      <c r="N92" s="188" t="s">
        <v>42</v>
      </c>
      <c r="O92" s="66"/>
      <c r="P92" s="189">
        <f>O92*H92</f>
        <v>0</v>
      </c>
      <c r="Q92" s="189">
        <v>0</v>
      </c>
      <c r="R92" s="189">
        <f>Q92*H92</f>
        <v>0</v>
      </c>
      <c r="S92" s="189">
        <v>0</v>
      </c>
      <c r="T92" s="190">
        <f>S92*H92</f>
        <v>0</v>
      </c>
      <c r="U92" s="36"/>
      <c r="V92" s="36"/>
      <c r="W92" s="36"/>
      <c r="X92" s="36"/>
      <c r="Y92" s="36"/>
      <c r="Z92" s="36"/>
      <c r="AA92" s="36"/>
      <c r="AB92" s="36"/>
      <c r="AC92" s="36"/>
      <c r="AD92" s="36"/>
      <c r="AE92" s="36"/>
      <c r="AR92" s="191" t="s">
        <v>106</v>
      </c>
      <c r="AT92" s="191" t="s">
        <v>172</v>
      </c>
      <c r="AU92" s="191" t="s">
        <v>14</v>
      </c>
      <c r="AY92" s="19" t="s">
        <v>169</v>
      </c>
      <c r="BE92" s="192">
        <f>IF(N92="základní",J92,0)</f>
        <v>0</v>
      </c>
      <c r="BF92" s="192">
        <f>IF(N92="snížená",J92,0)</f>
        <v>0</v>
      </c>
      <c r="BG92" s="192">
        <f>IF(N92="zákl. přenesená",J92,0)</f>
        <v>0</v>
      </c>
      <c r="BH92" s="192">
        <f>IF(N92="sníž. přenesená",J92,0)</f>
        <v>0</v>
      </c>
      <c r="BI92" s="192">
        <f>IF(N92="nulová",J92,0)</f>
        <v>0</v>
      </c>
      <c r="BJ92" s="19" t="s">
        <v>14</v>
      </c>
      <c r="BK92" s="192">
        <f>ROUND(I92*H92,2)</f>
        <v>0</v>
      </c>
      <c r="BL92" s="19" t="s">
        <v>106</v>
      </c>
      <c r="BM92" s="191" t="s">
        <v>79</v>
      </c>
    </row>
    <row r="93" spans="1:65" s="2" customFormat="1" ht="44.25" customHeight="1">
      <c r="A93" s="36"/>
      <c r="B93" s="37"/>
      <c r="C93" s="180" t="s">
        <v>79</v>
      </c>
      <c r="D93" s="180" t="s">
        <v>172</v>
      </c>
      <c r="E93" s="181" t="s">
        <v>2749</v>
      </c>
      <c r="F93" s="182" t="s">
        <v>2750</v>
      </c>
      <c r="G93" s="183" t="s">
        <v>1734</v>
      </c>
      <c r="H93" s="184">
        <v>1</v>
      </c>
      <c r="I93" s="185"/>
      <c r="J93" s="186">
        <f>ROUND(I93*H93,2)</f>
        <v>0</v>
      </c>
      <c r="K93" s="182" t="s">
        <v>19</v>
      </c>
      <c r="L93" s="41"/>
      <c r="M93" s="187" t="s">
        <v>19</v>
      </c>
      <c r="N93" s="188" t="s">
        <v>42</v>
      </c>
      <c r="O93" s="66"/>
      <c r="P93" s="189">
        <f>O93*H93</f>
        <v>0</v>
      </c>
      <c r="Q93" s="189">
        <v>0</v>
      </c>
      <c r="R93" s="189">
        <f>Q93*H93</f>
        <v>0</v>
      </c>
      <c r="S93" s="189">
        <v>0</v>
      </c>
      <c r="T93" s="190">
        <f>S93*H93</f>
        <v>0</v>
      </c>
      <c r="U93" s="36"/>
      <c r="V93" s="36"/>
      <c r="W93" s="36"/>
      <c r="X93" s="36"/>
      <c r="Y93" s="36"/>
      <c r="Z93" s="36"/>
      <c r="AA93" s="36"/>
      <c r="AB93" s="36"/>
      <c r="AC93" s="36"/>
      <c r="AD93" s="36"/>
      <c r="AE93" s="36"/>
      <c r="AR93" s="191" t="s">
        <v>106</v>
      </c>
      <c r="AT93" s="191" t="s">
        <v>172</v>
      </c>
      <c r="AU93" s="191" t="s">
        <v>14</v>
      </c>
      <c r="AY93" s="19" t="s">
        <v>169</v>
      </c>
      <c r="BE93" s="192">
        <f>IF(N93="základní",J93,0)</f>
        <v>0</v>
      </c>
      <c r="BF93" s="192">
        <f>IF(N93="snížená",J93,0)</f>
        <v>0</v>
      </c>
      <c r="BG93" s="192">
        <f>IF(N93="zákl. přenesená",J93,0)</f>
        <v>0</v>
      </c>
      <c r="BH93" s="192">
        <f>IF(N93="sníž. přenesená",J93,0)</f>
        <v>0</v>
      </c>
      <c r="BI93" s="192">
        <f>IF(N93="nulová",J93,0)</f>
        <v>0</v>
      </c>
      <c r="BJ93" s="19" t="s">
        <v>14</v>
      </c>
      <c r="BK93" s="192">
        <f>ROUND(I93*H93,2)</f>
        <v>0</v>
      </c>
      <c r="BL93" s="19" t="s">
        <v>106</v>
      </c>
      <c r="BM93" s="191" t="s">
        <v>106</v>
      </c>
    </row>
    <row r="94" spans="2:63" s="12" customFormat="1" ht="25.9" customHeight="1">
      <c r="B94" s="164"/>
      <c r="C94" s="165"/>
      <c r="D94" s="166" t="s">
        <v>70</v>
      </c>
      <c r="E94" s="167" t="s">
        <v>1712</v>
      </c>
      <c r="F94" s="167" t="s">
        <v>2751</v>
      </c>
      <c r="G94" s="165"/>
      <c r="H94" s="165"/>
      <c r="I94" s="168"/>
      <c r="J94" s="169">
        <f>BK94</f>
        <v>0</v>
      </c>
      <c r="K94" s="165"/>
      <c r="L94" s="170"/>
      <c r="M94" s="171"/>
      <c r="N94" s="172"/>
      <c r="O94" s="172"/>
      <c r="P94" s="173">
        <f>SUM(P95:P114)</f>
        <v>0</v>
      </c>
      <c r="Q94" s="172"/>
      <c r="R94" s="173">
        <f>SUM(R95:R114)</f>
        <v>0</v>
      </c>
      <c r="S94" s="172"/>
      <c r="T94" s="174">
        <f>SUM(T95:T114)</f>
        <v>0</v>
      </c>
      <c r="AR94" s="175" t="s">
        <v>14</v>
      </c>
      <c r="AT94" s="176" t="s">
        <v>70</v>
      </c>
      <c r="AU94" s="176" t="s">
        <v>71</v>
      </c>
      <c r="AY94" s="175" t="s">
        <v>169</v>
      </c>
      <c r="BK94" s="177">
        <f>SUM(BK95:BK114)</f>
        <v>0</v>
      </c>
    </row>
    <row r="95" spans="1:65" s="2" customFormat="1" ht="16.5" customHeight="1">
      <c r="A95" s="36"/>
      <c r="B95" s="37"/>
      <c r="C95" s="180" t="s">
        <v>103</v>
      </c>
      <c r="D95" s="180" t="s">
        <v>172</v>
      </c>
      <c r="E95" s="181" t="s">
        <v>2752</v>
      </c>
      <c r="F95" s="182" t="s">
        <v>2753</v>
      </c>
      <c r="G95" s="183" t="s">
        <v>1734</v>
      </c>
      <c r="H95" s="184">
        <v>4</v>
      </c>
      <c r="I95" s="185"/>
      <c r="J95" s="186">
        <f aca="true" t="shared" si="0" ref="J95:J114">ROUND(I95*H95,2)</f>
        <v>0</v>
      </c>
      <c r="K95" s="182" t="s">
        <v>19</v>
      </c>
      <c r="L95" s="41"/>
      <c r="M95" s="187" t="s">
        <v>19</v>
      </c>
      <c r="N95" s="188" t="s">
        <v>42</v>
      </c>
      <c r="O95" s="66"/>
      <c r="P95" s="189">
        <f aca="true" t="shared" si="1" ref="P95:P114">O95*H95</f>
        <v>0</v>
      </c>
      <c r="Q95" s="189">
        <v>0</v>
      </c>
      <c r="R95" s="189">
        <f aca="true" t="shared" si="2" ref="R95:R114">Q95*H95</f>
        <v>0</v>
      </c>
      <c r="S95" s="189">
        <v>0</v>
      </c>
      <c r="T95" s="190">
        <f aca="true" t="shared" si="3" ref="T95:T114">S95*H95</f>
        <v>0</v>
      </c>
      <c r="U95" s="36"/>
      <c r="V95" s="36"/>
      <c r="W95" s="36"/>
      <c r="X95" s="36"/>
      <c r="Y95" s="36"/>
      <c r="Z95" s="36"/>
      <c r="AA95" s="36"/>
      <c r="AB95" s="36"/>
      <c r="AC95" s="36"/>
      <c r="AD95" s="36"/>
      <c r="AE95" s="36"/>
      <c r="AR95" s="191" t="s">
        <v>106</v>
      </c>
      <c r="AT95" s="191" t="s">
        <v>172</v>
      </c>
      <c r="AU95" s="191" t="s">
        <v>14</v>
      </c>
      <c r="AY95" s="19" t="s">
        <v>169</v>
      </c>
      <c r="BE95" s="192">
        <f aca="true" t="shared" si="4" ref="BE95:BE114">IF(N95="základní",J95,0)</f>
        <v>0</v>
      </c>
      <c r="BF95" s="192">
        <f aca="true" t="shared" si="5" ref="BF95:BF114">IF(N95="snížená",J95,0)</f>
        <v>0</v>
      </c>
      <c r="BG95" s="192">
        <f aca="true" t="shared" si="6" ref="BG95:BG114">IF(N95="zákl. přenesená",J95,0)</f>
        <v>0</v>
      </c>
      <c r="BH95" s="192">
        <f aca="true" t="shared" si="7" ref="BH95:BH114">IF(N95="sníž. přenesená",J95,0)</f>
        <v>0</v>
      </c>
      <c r="BI95" s="192">
        <f aca="true" t="shared" si="8" ref="BI95:BI114">IF(N95="nulová",J95,0)</f>
        <v>0</v>
      </c>
      <c r="BJ95" s="19" t="s">
        <v>14</v>
      </c>
      <c r="BK95" s="192">
        <f aca="true" t="shared" si="9" ref="BK95:BK114">ROUND(I95*H95,2)</f>
        <v>0</v>
      </c>
      <c r="BL95" s="19" t="s">
        <v>106</v>
      </c>
      <c r="BM95" s="191" t="s">
        <v>112</v>
      </c>
    </row>
    <row r="96" spans="1:65" s="2" customFormat="1" ht="24.2" customHeight="1">
      <c r="A96" s="36"/>
      <c r="B96" s="37"/>
      <c r="C96" s="180" t="s">
        <v>106</v>
      </c>
      <c r="D96" s="180" t="s">
        <v>172</v>
      </c>
      <c r="E96" s="181" t="s">
        <v>2754</v>
      </c>
      <c r="F96" s="182" t="s">
        <v>2755</v>
      </c>
      <c r="G96" s="183" t="s">
        <v>1734</v>
      </c>
      <c r="H96" s="184">
        <v>16</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224</v>
      </c>
    </row>
    <row r="97" spans="1:65" s="2" customFormat="1" ht="44.25" customHeight="1">
      <c r="A97" s="36"/>
      <c r="B97" s="37"/>
      <c r="C97" s="180" t="s">
        <v>109</v>
      </c>
      <c r="D97" s="180" t="s">
        <v>172</v>
      </c>
      <c r="E97" s="181" t="s">
        <v>2756</v>
      </c>
      <c r="F97" s="182" t="s">
        <v>2757</v>
      </c>
      <c r="G97" s="183" t="s">
        <v>339</v>
      </c>
      <c r="H97" s="184">
        <v>6</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236</v>
      </c>
    </row>
    <row r="98" spans="1:65" s="2" customFormat="1" ht="24.2" customHeight="1">
      <c r="A98" s="36"/>
      <c r="B98" s="37"/>
      <c r="C98" s="180" t="s">
        <v>112</v>
      </c>
      <c r="D98" s="180" t="s">
        <v>172</v>
      </c>
      <c r="E98" s="181" t="s">
        <v>2758</v>
      </c>
      <c r="F98" s="182" t="s">
        <v>2759</v>
      </c>
      <c r="G98" s="183" t="s">
        <v>1734</v>
      </c>
      <c r="H98" s="184">
        <v>2</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8</v>
      </c>
    </row>
    <row r="99" spans="1:65" s="2" customFormat="1" ht="24.2" customHeight="1">
      <c r="A99" s="36"/>
      <c r="B99" s="37"/>
      <c r="C99" s="180" t="s">
        <v>115</v>
      </c>
      <c r="D99" s="180" t="s">
        <v>172</v>
      </c>
      <c r="E99" s="181" t="s">
        <v>2760</v>
      </c>
      <c r="F99" s="182" t="s">
        <v>2761</v>
      </c>
      <c r="G99" s="183" t="s">
        <v>1734</v>
      </c>
      <c r="H99" s="184">
        <v>2</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302</v>
      </c>
    </row>
    <row r="100" spans="1:65" s="2" customFormat="1" ht="24.2" customHeight="1">
      <c r="A100" s="36"/>
      <c r="B100" s="37"/>
      <c r="C100" s="180" t="s">
        <v>224</v>
      </c>
      <c r="D100" s="180" t="s">
        <v>172</v>
      </c>
      <c r="E100" s="181" t="s">
        <v>2762</v>
      </c>
      <c r="F100" s="182" t="s">
        <v>2763</v>
      </c>
      <c r="G100" s="183" t="s">
        <v>1734</v>
      </c>
      <c r="H100" s="184">
        <v>44</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312</v>
      </c>
    </row>
    <row r="101" spans="1:65" s="2" customFormat="1" ht="24.2" customHeight="1">
      <c r="A101" s="36"/>
      <c r="B101" s="37"/>
      <c r="C101" s="180" t="s">
        <v>170</v>
      </c>
      <c r="D101" s="180" t="s">
        <v>172</v>
      </c>
      <c r="E101" s="181" t="s">
        <v>2764</v>
      </c>
      <c r="F101" s="182" t="s">
        <v>2765</v>
      </c>
      <c r="G101" s="183" t="s">
        <v>1734</v>
      </c>
      <c r="H101" s="184">
        <v>212</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14</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329</v>
      </c>
    </row>
    <row r="102" spans="1:65" s="2" customFormat="1" ht="16.5" customHeight="1">
      <c r="A102" s="36"/>
      <c r="B102" s="37"/>
      <c r="C102" s="180" t="s">
        <v>236</v>
      </c>
      <c r="D102" s="180" t="s">
        <v>172</v>
      </c>
      <c r="E102" s="181" t="s">
        <v>2766</v>
      </c>
      <c r="F102" s="182" t="s">
        <v>2767</v>
      </c>
      <c r="G102" s="183" t="s">
        <v>1734</v>
      </c>
      <c r="H102" s="184">
        <v>8</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106</v>
      </c>
      <c r="AT102" s="191" t="s">
        <v>172</v>
      </c>
      <c r="AU102" s="191" t="s">
        <v>14</v>
      </c>
      <c r="AY102" s="19" t="s">
        <v>169</v>
      </c>
      <c r="BE102" s="192">
        <f t="shared" si="4"/>
        <v>0</v>
      </c>
      <c r="BF102" s="192">
        <f t="shared" si="5"/>
        <v>0</v>
      </c>
      <c r="BG102" s="192">
        <f t="shared" si="6"/>
        <v>0</v>
      </c>
      <c r="BH102" s="192">
        <f t="shared" si="7"/>
        <v>0</v>
      </c>
      <c r="BI102" s="192">
        <f t="shared" si="8"/>
        <v>0</v>
      </c>
      <c r="BJ102" s="19" t="s">
        <v>14</v>
      </c>
      <c r="BK102" s="192">
        <f t="shared" si="9"/>
        <v>0</v>
      </c>
      <c r="BL102" s="19" t="s">
        <v>106</v>
      </c>
      <c r="BM102" s="191" t="s">
        <v>360</v>
      </c>
    </row>
    <row r="103" spans="1:65" s="2" customFormat="1" ht="24.2" customHeight="1">
      <c r="A103" s="36"/>
      <c r="B103" s="37"/>
      <c r="C103" s="180" t="s">
        <v>286</v>
      </c>
      <c r="D103" s="180" t="s">
        <v>172</v>
      </c>
      <c r="E103" s="181" t="s">
        <v>2768</v>
      </c>
      <c r="F103" s="182" t="s">
        <v>2769</v>
      </c>
      <c r="G103" s="183" t="s">
        <v>1734</v>
      </c>
      <c r="H103" s="184">
        <v>47</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106</v>
      </c>
      <c r="AT103" s="191" t="s">
        <v>172</v>
      </c>
      <c r="AU103" s="191" t="s">
        <v>14</v>
      </c>
      <c r="AY103" s="19" t="s">
        <v>169</v>
      </c>
      <c r="BE103" s="192">
        <f t="shared" si="4"/>
        <v>0</v>
      </c>
      <c r="BF103" s="192">
        <f t="shared" si="5"/>
        <v>0</v>
      </c>
      <c r="BG103" s="192">
        <f t="shared" si="6"/>
        <v>0</v>
      </c>
      <c r="BH103" s="192">
        <f t="shared" si="7"/>
        <v>0</v>
      </c>
      <c r="BI103" s="192">
        <f t="shared" si="8"/>
        <v>0</v>
      </c>
      <c r="BJ103" s="19" t="s">
        <v>14</v>
      </c>
      <c r="BK103" s="192">
        <f t="shared" si="9"/>
        <v>0</v>
      </c>
      <c r="BL103" s="19" t="s">
        <v>106</v>
      </c>
      <c r="BM103" s="191" t="s">
        <v>191</v>
      </c>
    </row>
    <row r="104" spans="1:65" s="2" customFormat="1" ht="24.2" customHeight="1">
      <c r="A104" s="36"/>
      <c r="B104" s="37"/>
      <c r="C104" s="180" t="s">
        <v>8</v>
      </c>
      <c r="D104" s="180" t="s">
        <v>172</v>
      </c>
      <c r="E104" s="181" t="s">
        <v>2770</v>
      </c>
      <c r="F104" s="182" t="s">
        <v>2771</v>
      </c>
      <c r="G104" s="183" t="s">
        <v>1734</v>
      </c>
      <c r="H104" s="184">
        <v>12</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106</v>
      </c>
      <c r="AT104" s="191" t="s">
        <v>172</v>
      </c>
      <c r="AU104" s="191" t="s">
        <v>14</v>
      </c>
      <c r="AY104" s="19" t="s">
        <v>169</v>
      </c>
      <c r="BE104" s="192">
        <f t="shared" si="4"/>
        <v>0</v>
      </c>
      <c r="BF104" s="192">
        <f t="shared" si="5"/>
        <v>0</v>
      </c>
      <c r="BG104" s="192">
        <f t="shared" si="6"/>
        <v>0</v>
      </c>
      <c r="BH104" s="192">
        <f t="shared" si="7"/>
        <v>0</v>
      </c>
      <c r="BI104" s="192">
        <f t="shared" si="8"/>
        <v>0</v>
      </c>
      <c r="BJ104" s="19" t="s">
        <v>14</v>
      </c>
      <c r="BK104" s="192">
        <f t="shared" si="9"/>
        <v>0</v>
      </c>
      <c r="BL104" s="19" t="s">
        <v>106</v>
      </c>
      <c r="BM104" s="191" t="s">
        <v>252</v>
      </c>
    </row>
    <row r="105" spans="1:65" s="2" customFormat="1" ht="33" customHeight="1">
      <c r="A105" s="36"/>
      <c r="B105" s="37"/>
      <c r="C105" s="180" t="s">
        <v>296</v>
      </c>
      <c r="D105" s="180" t="s">
        <v>172</v>
      </c>
      <c r="E105" s="181" t="s">
        <v>2772</v>
      </c>
      <c r="F105" s="182" t="s">
        <v>2773</v>
      </c>
      <c r="G105" s="183" t="s">
        <v>1734</v>
      </c>
      <c r="H105" s="184">
        <v>20</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106</v>
      </c>
      <c r="AT105" s="191" t="s">
        <v>172</v>
      </c>
      <c r="AU105" s="191" t="s">
        <v>14</v>
      </c>
      <c r="AY105" s="19" t="s">
        <v>169</v>
      </c>
      <c r="BE105" s="192">
        <f t="shared" si="4"/>
        <v>0</v>
      </c>
      <c r="BF105" s="192">
        <f t="shared" si="5"/>
        <v>0</v>
      </c>
      <c r="BG105" s="192">
        <f t="shared" si="6"/>
        <v>0</v>
      </c>
      <c r="BH105" s="192">
        <f t="shared" si="7"/>
        <v>0</v>
      </c>
      <c r="BI105" s="192">
        <f t="shared" si="8"/>
        <v>0</v>
      </c>
      <c r="BJ105" s="19" t="s">
        <v>14</v>
      </c>
      <c r="BK105" s="192">
        <f t="shared" si="9"/>
        <v>0</v>
      </c>
      <c r="BL105" s="19" t="s">
        <v>106</v>
      </c>
      <c r="BM105" s="191" t="s">
        <v>336</v>
      </c>
    </row>
    <row r="106" spans="1:65" s="2" customFormat="1" ht="24.2" customHeight="1">
      <c r="A106" s="36"/>
      <c r="B106" s="37"/>
      <c r="C106" s="180" t="s">
        <v>302</v>
      </c>
      <c r="D106" s="180" t="s">
        <v>172</v>
      </c>
      <c r="E106" s="181" t="s">
        <v>2774</v>
      </c>
      <c r="F106" s="182" t="s">
        <v>2775</v>
      </c>
      <c r="G106" s="183" t="s">
        <v>1734</v>
      </c>
      <c r="H106" s="184">
        <v>20</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106</v>
      </c>
      <c r="AT106" s="191" t="s">
        <v>172</v>
      </c>
      <c r="AU106" s="191" t="s">
        <v>14</v>
      </c>
      <c r="AY106" s="19" t="s">
        <v>169</v>
      </c>
      <c r="BE106" s="192">
        <f t="shared" si="4"/>
        <v>0</v>
      </c>
      <c r="BF106" s="192">
        <f t="shared" si="5"/>
        <v>0</v>
      </c>
      <c r="BG106" s="192">
        <f t="shared" si="6"/>
        <v>0</v>
      </c>
      <c r="BH106" s="192">
        <f t="shared" si="7"/>
        <v>0</v>
      </c>
      <c r="BI106" s="192">
        <f t="shared" si="8"/>
        <v>0</v>
      </c>
      <c r="BJ106" s="19" t="s">
        <v>14</v>
      </c>
      <c r="BK106" s="192">
        <f t="shared" si="9"/>
        <v>0</v>
      </c>
      <c r="BL106" s="19" t="s">
        <v>106</v>
      </c>
      <c r="BM106" s="191" t="s">
        <v>272</v>
      </c>
    </row>
    <row r="107" spans="1:65" s="2" customFormat="1" ht="24.2" customHeight="1">
      <c r="A107" s="36"/>
      <c r="B107" s="37"/>
      <c r="C107" s="180" t="s">
        <v>307</v>
      </c>
      <c r="D107" s="180" t="s">
        <v>172</v>
      </c>
      <c r="E107" s="181" t="s">
        <v>2776</v>
      </c>
      <c r="F107" s="182" t="s">
        <v>2777</v>
      </c>
      <c r="G107" s="183" t="s">
        <v>1734</v>
      </c>
      <c r="H107" s="184">
        <v>2</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14</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246</v>
      </c>
    </row>
    <row r="108" spans="1:65" s="2" customFormat="1" ht="24.2" customHeight="1">
      <c r="A108" s="36"/>
      <c r="B108" s="37"/>
      <c r="C108" s="180" t="s">
        <v>312</v>
      </c>
      <c r="D108" s="180" t="s">
        <v>172</v>
      </c>
      <c r="E108" s="181" t="s">
        <v>2778</v>
      </c>
      <c r="F108" s="182" t="s">
        <v>2779</v>
      </c>
      <c r="G108" s="183" t="s">
        <v>1734</v>
      </c>
      <c r="H108" s="184">
        <v>6</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14</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572</v>
      </c>
    </row>
    <row r="109" spans="1:65" s="2" customFormat="1" ht="24.2" customHeight="1">
      <c r="A109" s="36"/>
      <c r="B109" s="37"/>
      <c r="C109" s="180" t="s">
        <v>321</v>
      </c>
      <c r="D109" s="180" t="s">
        <v>172</v>
      </c>
      <c r="E109" s="181" t="s">
        <v>2780</v>
      </c>
      <c r="F109" s="182" t="s">
        <v>2781</v>
      </c>
      <c r="G109" s="183" t="s">
        <v>1734</v>
      </c>
      <c r="H109" s="184">
        <v>68</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14</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584</v>
      </c>
    </row>
    <row r="110" spans="1:65" s="2" customFormat="1" ht="16.5" customHeight="1">
      <c r="A110" s="36"/>
      <c r="B110" s="37"/>
      <c r="C110" s="180" t="s">
        <v>329</v>
      </c>
      <c r="D110" s="180" t="s">
        <v>172</v>
      </c>
      <c r="E110" s="181" t="s">
        <v>2782</v>
      </c>
      <c r="F110" s="182" t="s">
        <v>2783</v>
      </c>
      <c r="G110" s="183" t="s">
        <v>1734</v>
      </c>
      <c r="H110" s="184">
        <v>1</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14</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599</v>
      </c>
    </row>
    <row r="111" spans="1:65" s="2" customFormat="1" ht="24.2" customHeight="1">
      <c r="A111" s="36"/>
      <c r="B111" s="37"/>
      <c r="C111" s="180" t="s">
        <v>353</v>
      </c>
      <c r="D111" s="180" t="s">
        <v>172</v>
      </c>
      <c r="E111" s="181" t="s">
        <v>2784</v>
      </c>
      <c r="F111" s="182" t="s">
        <v>2785</v>
      </c>
      <c r="G111" s="183" t="s">
        <v>1734</v>
      </c>
      <c r="H111" s="184">
        <v>16</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106</v>
      </c>
      <c r="AT111" s="191" t="s">
        <v>172</v>
      </c>
      <c r="AU111" s="191" t="s">
        <v>14</v>
      </c>
      <c r="AY111" s="19" t="s">
        <v>169</v>
      </c>
      <c r="BE111" s="192">
        <f t="shared" si="4"/>
        <v>0</v>
      </c>
      <c r="BF111" s="192">
        <f t="shared" si="5"/>
        <v>0</v>
      </c>
      <c r="BG111" s="192">
        <f t="shared" si="6"/>
        <v>0</v>
      </c>
      <c r="BH111" s="192">
        <f t="shared" si="7"/>
        <v>0</v>
      </c>
      <c r="BI111" s="192">
        <f t="shared" si="8"/>
        <v>0</v>
      </c>
      <c r="BJ111" s="19" t="s">
        <v>14</v>
      </c>
      <c r="BK111" s="192">
        <f t="shared" si="9"/>
        <v>0</v>
      </c>
      <c r="BL111" s="19" t="s">
        <v>106</v>
      </c>
      <c r="BM111" s="191" t="s">
        <v>618</v>
      </c>
    </row>
    <row r="112" spans="1:65" s="2" customFormat="1" ht="66.75" customHeight="1">
      <c r="A112" s="36"/>
      <c r="B112" s="37"/>
      <c r="C112" s="180" t="s">
        <v>360</v>
      </c>
      <c r="D112" s="180" t="s">
        <v>172</v>
      </c>
      <c r="E112" s="181" t="s">
        <v>2786</v>
      </c>
      <c r="F112" s="182" t="s">
        <v>2787</v>
      </c>
      <c r="G112" s="183" t="s">
        <v>1734</v>
      </c>
      <c r="H112" s="184">
        <v>1</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106</v>
      </c>
      <c r="AT112" s="191" t="s">
        <v>172</v>
      </c>
      <c r="AU112" s="191" t="s">
        <v>14</v>
      </c>
      <c r="AY112" s="19" t="s">
        <v>169</v>
      </c>
      <c r="BE112" s="192">
        <f t="shared" si="4"/>
        <v>0</v>
      </c>
      <c r="BF112" s="192">
        <f t="shared" si="5"/>
        <v>0</v>
      </c>
      <c r="BG112" s="192">
        <f t="shared" si="6"/>
        <v>0</v>
      </c>
      <c r="BH112" s="192">
        <f t="shared" si="7"/>
        <v>0</v>
      </c>
      <c r="BI112" s="192">
        <f t="shared" si="8"/>
        <v>0</v>
      </c>
      <c r="BJ112" s="19" t="s">
        <v>14</v>
      </c>
      <c r="BK112" s="192">
        <f t="shared" si="9"/>
        <v>0</v>
      </c>
      <c r="BL112" s="19" t="s">
        <v>106</v>
      </c>
      <c r="BM112" s="191" t="s">
        <v>629</v>
      </c>
    </row>
    <row r="113" spans="1:65" s="2" customFormat="1" ht="33" customHeight="1">
      <c r="A113" s="36"/>
      <c r="B113" s="37"/>
      <c r="C113" s="180" t="s">
        <v>7</v>
      </c>
      <c r="D113" s="180" t="s">
        <v>172</v>
      </c>
      <c r="E113" s="181" t="s">
        <v>2788</v>
      </c>
      <c r="F113" s="182" t="s">
        <v>2789</v>
      </c>
      <c r="G113" s="183" t="s">
        <v>1734</v>
      </c>
      <c r="H113" s="184">
        <v>4</v>
      </c>
      <c r="I113" s="185"/>
      <c r="J113" s="186">
        <f t="shared" si="0"/>
        <v>0</v>
      </c>
      <c r="K113" s="182" t="s">
        <v>19</v>
      </c>
      <c r="L113" s="41"/>
      <c r="M113" s="187" t="s">
        <v>19</v>
      </c>
      <c r="N113" s="188" t="s">
        <v>42</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106</v>
      </c>
      <c r="AT113" s="191" t="s">
        <v>172</v>
      </c>
      <c r="AU113" s="191" t="s">
        <v>14</v>
      </c>
      <c r="AY113" s="19" t="s">
        <v>169</v>
      </c>
      <c r="BE113" s="192">
        <f t="shared" si="4"/>
        <v>0</v>
      </c>
      <c r="BF113" s="192">
        <f t="shared" si="5"/>
        <v>0</v>
      </c>
      <c r="BG113" s="192">
        <f t="shared" si="6"/>
        <v>0</v>
      </c>
      <c r="BH113" s="192">
        <f t="shared" si="7"/>
        <v>0</v>
      </c>
      <c r="BI113" s="192">
        <f t="shared" si="8"/>
        <v>0</v>
      </c>
      <c r="BJ113" s="19" t="s">
        <v>14</v>
      </c>
      <c r="BK113" s="192">
        <f t="shared" si="9"/>
        <v>0</v>
      </c>
      <c r="BL113" s="19" t="s">
        <v>106</v>
      </c>
      <c r="BM113" s="191" t="s">
        <v>641</v>
      </c>
    </row>
    <row r="114" spans="1:65" s="2" customFormat="1" ht="33" customHeight="1">
      <c r="A114" s="36"/>
      <c r="B114" s="37"/>
      <c r="C114" s="180" t="s">
        <v>191</v>
      </c>
      <c r="D114" s="180" t="s">
        <v>172</v>
      </c>
      <c r="E114" s="181" t="s">
        <v>2790</v>
      </c>
      <c r="F114" s="182" t="s">
        <v>2791</v>
      </c>
      <c r="G114" s="183" t="s">
        <v>1734</v>
      </c>
      <c r="H114" s="184">
        <v>1</v>
      </c>
      <c r="I114" s="185"/>
      <c r="J114" s="186">
        <f t="shared" si="0"/>
        <v>0</v>
      </c>
      <c r="K114" s="182" t="s">
        <v>19</v>
      </c>
      <c r="L114" s="41"/>
      <c r="M114" s="187" t="s">
        <v>19</v>
      </c>
      <c r="N114" s="188" t="s">
        <v>42</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106</v>
      </c>
      <c r="AT114" s="191" t="s">
        <v>172</v>
      </c>
      <c r="AU114" s="191" t="s">
        <v>14</v>
      </c>
      <c r="AY114" s="19" t="s">
        <v>169</v>
      </c>
      <c r="BE114" s="192">
        <f t="shared" si="4"/>
        <v>0</v>
      </c>
      <c r="BF114" s="192">
        <f t="shared" si="5"/>
        <v>0</v>
      </c>
      <c r="BG114" s="192">
        <f t="shared" si="6"/>
        <v>0</v>
      </c>
      <c r="BH114" s="192">
        <f t="shared" si="7"/>
        <v>0</v>
      </c>
      <c r="BI114" s="192">
        <f t="shared" si="8"/>
        <v>0</v>
      </c>
      <c r="BJ114" s="19" t="s">
        <v>14</v>
      </c>
      <c r="BK114" s="192">
        <f t="shared" si="9"/>
        <v>0</v>
      </c>
      <c r="BL114" s="19" t="s">
        <v>106</v>
      </c>
      <c r="BM114" s="191" t="s">
        <v>651</v>
      </c>
    </row>
    <row r="115" spans="2:63" s="12" customFormat="1" ht="25.9" customHeight="1">
      <c r="B115" s="164"/>
      <c r="C115" s="165"/>
      <c r="D115" s="166" t="s">
        <v>70</v>
      </c>
      <c r="E115" s="167" t="s">
        <v>1728</v>
      </c>
      <c r="F115" s="167" t="s">
        <v>2792</v>
      </c>
      <c r="G115" s="165"/>
      <c r="H115" s="165"/>
      <c r="I115" s="168"/>
      <c r="J115" s="169">
        <f>BK115</f>
        <v>0</v>
      </c>
      <c r="K115" s="165"/>
      <c r="L115" s="170"/>
      <c r="M115" s="171"/>
      <c r="N115" s="172"/>
      <c r="O115" s="172"/>
      <c r="P115" s="173">
        <f>P116</f>
        <v>0</v>
      </c>
      <c r="Q115" s="172"/>
      <c r="R115" s="173">
        <f>R116</f>
        <v>0</v>
      </c>
      <c r="S115" s="172"/>
      <c r="T115" s="174">
        <f>T116</f>
        <v>0</v>
      </c>
      <c r="AR115" s="175" t="s">
        <v>14</v>
      </c>
      <c r="AT115" s="176" t="s">
        <v>70</v>
      </c>
      <c r="AU115" s="176" t="s">
        <v>71</v>
      </c>
      <c r="AY115" s="175" t="s">
        <v>169</v>
      </c>
      <c r="BK115" s="177">
        <f>BK116</f>
        <v>0</v>
      </c>
    </row>
    <row r="116" spans="2:63" s="12" customFormat="1" ht="22.9" customHeight="1">
      <c r="B116" s="164"/>
      <c r="C116" s="165"/>
      <c r="D116" s="166" t="s">
        <v>70</v>
      </c>
      <c r="E116" s="178" t="s">
        <v>1783</v>
      </c>
      <c r="F116" s="178" t="s">
        <v>2793</v>
      </c>
      <c r="G116" s="165"/>
      <c r="H116" s="165"/>
      <c r="I116" s="168"/>
      <c r="J116" s="179">
        <f>BK116</f>
        <v>0</v>
      </c>
      <c r="K116" s="165"/>
      <c r="L116" s="170"/>
      <c r="M116" s="171"/>
      <c r="N116" s="172"/>
      <c r="O116" s="172"/>
      <c r="P116" s="173">
        <f>SUM(P117:P133)</f>
        <v>0</v>
      </c>
      <c r="Q116" s="172"/>
      <c r="R116" s="173">
        <f>SUM(R117:R133)</f>
        <v>0</v>
      </c>
      <c r="S116" s="172"/>
      <c r="T116" s="174">
        <f>SUM(T117:T133)</f>
        <v>0</v>
      </c>
      <c r="AR116" s="175" t="s">
        <v>14</v>
      </c>
      <c r="AT116" s="176" t="s">
        <v>70</v>
      </c>
      <c r="AU116" s="176" t="s">
        <v>14</v>
      </c>
      <c r="AY116" s="175" t="s">
        <v>169</v>
      </c>
      <c r="BK116" s="177">
        <f>SUM(BK117:BK133)</f>
        <v>0</v>
      </c>
    </row>
    <row r="117" spans="1:65" s="2" customFormat="1" ht="16.5" customHeight="1">
      <c r="A117" s="36"/>
      <c r="B117" s="37"/>
      <c r="C117" s="180" t="s">
        <v>523</v>
      </c>
      <c r="D117" s="180" t="s">
        <v>172</v>
      </c>
      <c r="E117" s="181" t="s">
        <v>2794</v>
      </c>
      <c r="F117" s="182" t="s">
        <v>2795</v>
      </c>
      <c r="G117" s="183" t="s">
        <v>339</v>
      </c>
      <c r="H117" s="184">
        <v>600</v>
      </c>
      <c r="I117" s="185"/>
      <c r="J117" s="186">
        <f aca="true" t="shared" si="10" ref="J117:J133">ROUND(I117*H117,2)</f>
        <v>0</v>
      </c>
      <c r="K117" s="182" t="s">
        <v>19</v>
      </c>
      <c r="L117" s="41"/>
      <c r="M117" s="187" t="s">
        <v>19</v>
      </c>
      <c r="N117" s="188" t="s">
        <v>42</v>
      </c>
      <c r="O117" s="66"/>
      <c r="P117" s="189">
        <f aca="true" t="shared" si="11" ref="P117:P133">O117*H117</f>
        <v>0</v>
      </c>
      <c r="Q117" s="189">
        <v>0</v>
      </c>
      <c r="R117" s="189">
        <f aca="true" t="shared" si="12" ref="R117:R133">Q117*H117</f>
        <v>0</v>
      </c>
      <c r="S117" s="189">
        <v>0</v>
      </c>
      <c r="T117" s="190">
        <f aca="true" t="shared" si="13" ref="T117:T133">S117*H117</f>
        <v>0</v>
      </c>
      <c r="U117" s="36"/>
      <c r="V117" s="36"/>
      <c r="W117" s="36"/>
      <c r="X117" s="36"/>
      <c r="Y117" s="36"/>
      <c r="Z117" s="36"/>
      <c r="AA117" s="36"/>
      <c r="AB117" s="36"/>
      <c r="AC117" s="36"/>
      <c r="AD117" s="36"/>
      <c r="AE117" s="36"/>
      <c r="AR117" s="191" t="s">
        <v>106</v>
      </c>
      <c r="AT117" s="191" t="s">
        <v>172</v>
      </c>
      <c r="AU117" s="191" t="s">
        <v>79</v>
      </c>
      <c r="AY117" s="19" t="s">
        <v>169</v>
      </c>
      <c r="BE117" s="192">
        <f aca="true" t="shared" si="14" ref="BE117:BE133">IF(N117="základní",J117,0)</f>
        <v>0</v>
      </c>
      <c r="BF117" s="192">
        <f aca="true" t="shared" si="15" ref="BF117:BF133">IF(N117="snížená",J117,0)</f>
        <v>0</v>
      </c>
      <c r="BG117" s="192">
        <f aca="true" t="shared" si="16" ref="BG117:BG133">IF(N117="zákl. přenesená",J117,0)</f>
        <v>0</v>
      </c>
      <c r="BH117" s="192">
        <f aca="true" t="shared" si="17" ref="BH117:BH133">IF(N117="sníž. přenesená",J117,0)</f>
        <v>0</v>
      </c>
      <c r="BI117" s="192">
        <f aca="true" t="shared" si="18" ref="BI117:BI133">IF(N117="nulová",J117,0)</f>
        <v>0</v>
      </c>
      <c r="BJ117" s="19" t="s">
        <v>14</v>
      </c>
      <c r="BK117" s="192">
        <f aca="true" t="shared" si="19" ref="BK117:BK133">ROUND(I117*H117,2)</f>
        <v>0</v>
      </c>
      <c r="BL117" s="19" t="s">
        <v>106</v>
      </c>
      <c r="BM117" s="191" t="s">
        <v>664</v>
      </c>
    </row>
    <row r="118" spans="1:65" s="2" customFormat="1" ht="16.5" customHeight="1">
      <c r="A118" s="36"/>
      <c r="B118" s="37"/>
      <c r="C118" s="180" t="s">
        <v>252</v>
      </c>
      <c r="D118" s="180" t="s">
        <v>172</v>
      </c>
      <c r="E118" s="181" t="s">
        <v>2796</v>
      </c>
      <c r="F118" s="182" t="s">
        <v>2797</v>
      </c>
      <c r="G118" s="183" t="s">
        <v>339</v>
      </c>
      <c r="H118" s="184">
        <v>5200</v>
      </c>
      <c r="I118" s="185"/>
      <c r="J118" s="186">
        <f t="shared" si="10"/>
        <v>0</v>
      </c>
      <c r="K118" s="182" t="s">
        <v>19</v>
      </c>
      <c r="L118" s="41"/>
      <c r="M118" s="187" t="s">
        <v>19</v>
      </c>
      <c r="N118" s="188" t="s">
        <v>42</v>
      </c>
      <c r="O118" s="66"/>
      <c r="P118" s="189">
        <f t="shared" si="11"/>
        <v>0</v>
      </c>
      <c r="Q118" s="189">
        <v>0</v>
      </c>
      <c r="R118" s="189">
        <f t="shared" si="12"/>
        <v>0</v>
      </c>
      <c r="S118" s="189">
        <v>0</v>
      </c>
      <c r="T118" s="190">
        <f t="shared" si="13"/>
        <v>0</v>
      </c>
      <c r="U118" s="36"/>
      <c r="V118" s="36"/>
      <c r="W118" s="36"/>
      <c r="X118" s="36"/>
      <c r="Y118" s="36"/>
      <c r="Z118" s="36"/>
      <c r="AA118" s="36"/>
      <c r="AB118" s="36"/>
      <c r="AC118" s="36"/>
      <c r="AD118" s="36"/>
      <c r="AE118" s="36"/>
      <c r="AR118" s="191" t="s">
        <v>106</v>
      </c>
      <c r="AT118" s="191" t="s">
        <v>172</v>
      </c>
      <c r="AU118" s="191" t="s">
        <v>79</v>
      </c>
      <c r="AY118" s="19" t="s">
        <v>169</v>
      </c>
      <c r="BE118" s="192">
        <f t="shared" si="14"/>
        <v>0</v>
      </c>
      <c r="BF118" s="192">
        <f t="shared" si="15"/>
        <v>0</v>
      </c>
      <c r="BG118" s="192">
        <f t="shared" si="16"/>
        <v>0</v>
      </c>
      <c r="BH118" s="192">
        <f t="shared" si="17"/>
        <v>0</v>
      </c>
      <c r="BI118" s="192">
        <f t="shared" si="18"/>
        <v>0</v>
      </c>
      <c r="BJ118" s="19" t="s">
        <v>14</v>
      </c>
      <c r="BK118" s="192">
        <f t="shared" si="19"/>
        <v>0</v>
      </c>
      <c r="BL118" s="19" t="s">
        <v>106</v>
      </c>
      <c r="BM118" s="191" t="s">
        <v>680</v>
      </c>
    </row>
    <row r="119" spans="1:65" s="2" customFormat="1" ht="16.5" customHeight="1">
      <c r="A119" s="36"/>
      <c r="B119" s="37"/>
      <c r="C119" s="180" t="s">
        <v>344</v>
      </c>
      <c r="D119" s="180" t="s">
        <v>172</v>
      </c>
      <c r="E119" s="181" t="s">
        <v>2798</v>
      </c>
      <c r="F119" s="182" t="s">
        <v>2799</v>
      </c>
      <c r="G119" s="183" t="s">
        <v>339</v>
      </c>
      <c r="H119" s="184">
        <v>4600</v>
      </c>
      <c r="I119" s="185"/>
      <c r="J119" s="186">
        <f t="shared" si="10"/>
        <v>0</v>
      </c>
      <c r="K119" s="182" t="s">
        <v>19</v>
      </c>
      <c r="L119" s="41"/>
      <c r="M119" s="187" t="s">
        <v>19</v>
      </c>
      <c r="N119" s="188" t="s">
        <v>42</v>
      </c>
      <c r="O119" s="66"/>
      <c r="P119" s="189">
        <f t="shared" si="11"/>
        <v>0</v>
      </c>
      <c r="Q119" s="189">
        <v>0</v>
      </c>
      <c r="R119" s="189">
        <f t="shared" si="12"/>
        <v>0</v>
      </c>
      <c r="S119" s="189">
        <v>0</v>
      </c>
      <c r="T119" s="190">
        <f t="shared" si="13"/>
        <v>0</v>
      </c>
      <c r="U119" s="36"/>
      <c r="V119" s="36"/>
      <c r="W119" s="36"/>
      <c r="X119" s="36"/>
      <c r="Y119" s="36"/>
      <c r="Z119" s="36"/>
      <c r="AA119" s="36"/>
      <c r="AB119" s="36"/>
      <c r="AC119" s="36"/>
      <c r="AD119" s="36"/>
      <c r="AE119" s="36"/>
      <c r="AR119" s="191" t="s">
        <v>106</v>
      </c>
      <c r="AT119" s="191" t="s">
        <v>172</v>
      </c>
      <c r="AU119" s="191" t="s">
        <v>79</v>
      </c>
      <c r="AY119" s="19" t="s">
        <v>169</v>
      </c>
      <c r="BE119" s="192">
        <f t="shared" si="14"/>
        <v>0</v>
      </c>
      <c r="BF119" s="192">
        <f t="shared" si="15"/>
        <v>0</v>
      </c>
      <c r="BG119" s="192">
        <f t="shared" si="16"/>
        <v>0</v>
      </c>
      <c r="BH119" s="192">
        <f t="shared" si="17"/>
        <v>0</v>
      </c>
      <c r="BI119" s="192">
        <f t="shared" si="18"/>
        <v>0</v>
      </c>
      <c r="BJ119" s="19" t="s">
        <v>14</v>
      </c>
      <c r="BK119" s="192">
        <f t="shared" si="19"/>
        <v>0</v>
      </c>
      <c r="BL119" s="19" t="s">
        <v>106</v>
      </c>
      <c r="BM119" s="191" t="s">
        <v>692</v>
      </c>
    </row>
    <row r="120" spans="1:65" s="2" customFormat="1" ht="16.5" customHeight="1">
      <c r="A120" s="36"/>
      <c r="B120" s="37"/>
      <c r="C120" s="180" t="s">
        <v>336</v>
      </c>
      <c r="D120" s="180" t="s">
        <v>172</v>
      </c>
      <c r="E120" s="181" t="s">
        <v>2800</v>
      </c>
      <c r="F120" s="182" t="s">
        <v>2801</v>
      </c>
      <c r="G120" s="183" t="s">
        <v>339</v>
      </c>
      <c r="H120" s="184">
        <v>10</v>
      </c>
      <c r="I120" s="185"/>
      <c r="J120" s="186">
        <f t="shared" si="10"/>
        <v>0</v>
      </c>
      <c r="K120" s="182" t="s">
        <v>19</v>
      </c>
      <c r="L120" s="41"/>
      <c r="M120" s="187" t="s">
        <v>19</v>
      </c>
      <c r="N120" s="188" t="s">
        <v>42</v>
      </c>
      <c r="O120" s="66"/>
      <c r="P120" s="189">
        <f t="shared" si="11"/>
        <v>0</v>
      </c>
      <c r="Q120" s="189">
        <v>0</v>
      </c>
      <c r="R120" s="189">
        <f t="shared" si="12"/>
        <v>0</v>
      </c>
      <c r="S120" s="189">
        <v>0</v>
      </c>
      <c r="T120" s="190">
        <f t="shared" si="13"/>
        <v>0</v>
      </c>
      <c r="U120" s="36"/>
      <c r="V120" s="36"/>
      <c r="W120" s="36"/>
      <c r="X120" s="36"/>
      <c r="Y120" s="36"/>
      <c r="Z120" s="36"/>
      <c r="AA120" s="36"/>
      <c r="AB120" s="36"/>
      <c r="AC120" s="36"/>
      <c r="AD120" s="36"/>
      <c r="AE120" s="36"/>
      <c r="AR120" s="191" t="s">
        <v>106</v>
      </c>
      <c r="AT120" s="191" t="s">
        <v>172</v>
      </c>
      <c r="AU120" s="191" t="s">
        <v>79</v>
      </c>
      <c r="AY120" s="19" t="s">
        <v>169</v>
      </c>
      <c r="BE120" s="192">
        <f t="shared" si="14"/>
        <v>0</v>
      </c>
      <c r="BF120" s="192">
        <f t="shared" si="15"/>
        <v>0</v>
      </c>
      <c r="BG120" s="192">
        <f t="shared" si="16"/>
        <v>0</v>
      </c>
      <c r="BH120" s="192">
        <f t="shared" si="17"/>
        <v>0</v>
      </c>
      <c r="BI120" s="192">
        <f t="shared" si="18"/>
        <v>0</v>
      </c>
      <c r="BJ120" s="19" t="s">
        <v>14</v>
      </c>
      <c r="BK120" s="192">
        <f t="shared" si="19"/>
        <v>0</v>
      </c>
      <c r="BL120" s="19" t="s">
        <v>106</v>
      </c>
      <c r="BM120" s="191" t="s">
        <v>703</v>
      </c>
    </row>
    <row r="121" spans="1:65" s="2" customFormat="1" ht="16.5" customHeight="1">
      <c r="A121" s="36"/>
      <c r="B121" s="37"/>
      <c r="C121" s="180" t="s">
        <v>368</v>
      </c>
      <c r="D121" s="180" t="s">
        <v>172</v>
      </c>
      <c r="E121" s="181" t="s">
        <v>2802</v>
      </c>
      <c r="F121" s="182" t="s">
        <v>2803</v>
      </c>
      <c r="G121" s="183" t="s">
        <v>339</v>
      </c>
      <c r="H121" s="184">
        <v>50</v>
      </c>
      <c r="I121" s="185"/>
      <c r="J121" s="186">
        <f t="shared" si="10"/>
        <v>0</v>
      </c>
      <c r="K121" s="182" t="s">
        <v>19</v>
      </c>
      <c r="L121" s="41"/>
      <c r="M121" s="187" t="s">
        <v>19</v>
      </c>
      <c r="N121" s="188" t="s">
        <v>42</v>
      </c>
      <c r="O121" s="66"/>
      <c r="P121" s="189">
        <f t="shared" si="11"/>
        <v>0</v>
      </c>
      <c r="Q121" s="189">
        <v>0</v>
      </c>
      <c r="R121" s="189">
        <f t="shared" si="12"/>
        <v>0</v>
      </c>
      <c r="S121" s="189">
        <v>0</v>
      </c>
      <c r="T121" s="190">
        <f t="shared" si="13"/>
        <v>0</v>
      </c>
      <c r="U121" s="36"/>
      <c r="V121" s="36"/>
      <c r="W121" s="36"/>
      <c r="X121" s="36"/>
      <c r="Y121" s="36"/>
      <c r="Z121" s="36"/>
      <c r="AA121" s="36"/>
      <c r="AB121" s="36"/>
      <c r="AC121" s="36"/>
      <c r="AD121" s="36"/>
      <c r="AE121" s="36"/>
      <c r="AR121" s="191" t="s">
        <v>106</v>
      </c>
      <c r="AT121" s="191" t="s">
        <v>172</v>
      </c>
      <c r="AU121" s="191" t="s">
        <v>79</v>
      </c>
      <c r="AY121" s="19" t="s">
        <v>169</v>
      </c>
      <c r="BE121" s="192">
        <f t="shared" si="14"/>
        <v>0</v>
      </c>
      <c r="BF121" s="192">
        <f t="shared" si="15"/>
        <v>0</v>
      </c>
      <c r="BG121" s="192">
        <f t="shared" si="16"/>
        <v>0</v>
      </c>
      <c r="BH121" s="192">
        <f t="shared" si="17"/>
        <v>0</v>
      </c>
      <c r="BI121" s="192">
        <f t="shared" si="18"/>
        <v>0</v>
      </c>
      <c r="BJ121" s="19" t="s">
        <v>14</v>
      </c>
      <c r="BK121" s="192">
        <f t="shared" si="19"/>
        <v>0</v>
      </c>
      <c r="BL121" s="19" t="s">
        <v>106</v>
      </c>
      <c r="BM121" s="191" t="s">
        <v>716</v>
      </c>
    </row>
    <row r="122" spans="1:65" s="2" customFormat="1" ht="16.5" customHeight="1">
      <c r="A122" s="36"/>
      <c r="B122" s="37"/>
      <c r="C122" s="180" t="s">
        <v>272</v>
      </c>
      <c r="D122" s="180" t="s">
        <v>172</v>
      </c>
      <c r="E122" s="181" t="s">
        <v>2804</v>
      </c>
      <c r="F122" s="182" t="s">
        <v>2805</v>
      </c>
      <c r="G122" s="183" t="s">
        <v>339</v>
      </c>
      <c r="H122" s="184">
        <v>600</v>
      </c>
      <c r="I122" s="185"/>
      <c r="J122" s="186">
        <f t="shared" si="10"/>
        <v>0</v>
      </c>
      <c r="K122" s="182" t="s">
        <v>19</v>
      </c>
      <c r="L122" s="41"/>
      <c r="M122" s="187" t="s">
        <v>19</v>
      </c>
      <c r="N122" s="188" t="s">
        <v>42</v>
      </c>
      <c r="O122" s="66"/>
      <c r="P122" s="189">
        <f t="shared" si="11"/>
        <v>0</v>
      </c>
      <c r="Q122" s="189">
        <v>0</v>
      </c>
      <c r="R122" s="189">
        <f t="shared" si="12"/>
        <v>0</v>
      </c>
      <c r="S122" s="189">
        <v>0</v>
      </c>
      <c r="T122" s="190">
        <f t="shared" si="13"/>
        <v>0</v>
      </c>
      <c r="U122" s="36"/>
      <c r="V122" s="36"/>
      <c r="W122" s="36"/>
      <c r="X122" s="36"/>
      <c r="Y122" s="36"/>
      <c r="Z122" s="36"/>
      <c r="AA122" s="36"/>
      <c r="AB122" s="36"/>
      <c r="AC122" s="36"/>
      <c r="AD122" s="36"/>
      <c r="AE122" s="36"/>
      <c r="AR122" s="191" t="s">
        <v>106</v>
      </c>
      <c r="AT122" s="191" t="s">
        <v>172</v>
      </c>
      <c r="AU122" s="191" t="s">
        <v>79</v>
      </c>
      <c r="AY122" s="19" t="s">
        <v>169</v>
      </c>
      <c r="BE122" s="192">
        <f t="shared" si="14"/>
        <v>0</v>
      </c>
      <c r="BF122" s="192">
        <f t="shared" si="15"/>
        <v>0</v>
      </c>
      <c r="BG122" s="192">
        <f t="shared" si="16"/>
        <v>0</v>
      </c>
      <c r="BH122" s="192">
        <f t="shared" si="17"/>
        <v>0</v>
      </c>
      <c r="BI122" s="192">
        <f t="shared" si="18"/>
        <v>0</v>
      </c>
      <c r="BJ122" s="19" t="s">
        <v>14</v>
      </c>
      <c r="BK122" s="192">
        <f t="shared" si="19"/>
        <v>0</v>
      </c>
      <c r="BL122" s="19" t="s">
        <v>106</v>
      </c>
      <c r="BM122" s="191" t="s">
        <v>725</v>
      </c>
    </row>
    <row r="123" spans="1:65" s="2" customFormat="1" ht="16.5" customHeight="1">
      <c r="A123" s="36"/>
      <c r="B123" s="37"/>
      <c r="C123" s="180" t="s">
        <v>259</v>
      </c>
      <c r="D123" s="180" t="s">
        <v>172</v>
      </c>
      <c r="E123" s="181" t="s">
        <v>2806</v>
      </c>
      <c r="F123" s="182" t="s">
        <v>2807</v>
      </c>
      <c r="G123" s="183" t="s">
        <v>339</v>
      </c>
      <c r="H123" s="184">
        <v>400</v>
      </c>
      <c r="I123" s="185"/>
      <c r="J123" s="186">
        <f t="shared" si="10"/>
        <v>0</v>
      </c>
      <c r="K123" s="182" t="s">
        <v>19</v>
      </c>
      <c r="L123" s="41"/>
      <c r="M123" s="187" t="s">
        <v>19</v>
      </c>
      <c r="N123" s="188" t="s">
        <v>42</v>
      </c>
      <c r="O123" s="66"/>
      <c r="P123" s="189">
        <f t="shared" si="11"/>
        <v>0</v>
      </c>
      <c r="Q123" s="189">
        <v>0</v>
      </c>
      <c r="R123" s="189">
        <f t="shared" si="12"/>
        <v>0</v>
      </c>
      <c r="S123" s="189">
        <v>0</v>
      </c>
      <c r="T123" s="190">
        <f t="shared" si="13"/>
        <v>0</v>
      </c>
      <c r="U123" s="36"/>
      <c r="V123" s="36"/>
      <c r="W123" s="36"/>
      <c r="X123" s="36"/>
      <c r="Y123" s="36"/>
      <c r="Z123" s="36"/>
      <c r="AA123" s="36"/>
      <c r="AB123" s="36"/>
      <c r="AC123" s="36"/>
      <c r="AD123" s="36"/>
      <c r="AE123" s="36"/>
      <c r="AR123" s="191" t="s">
        <v>106</v>
      </c>
      <c r="AT123" s="191" t="s">
        <v>172</v>
      </c>
      <c r="AU123" s="191" t="s">
        <v>79</v>
      </c>
      <c r="AY123" s="19" t="s">
        <v>169</v>
      </c>
      <c r="BE123" s="192">
        <f t="shared" si="14"/>
        <v>0</v>
      </c>
      <c r="BF123" s="192">
        <f t="shared" si="15"/>
        <v>0</v>
      </c>
      <c r="BG123" s="192">
        <f t="shared" si="16"/>
        <v>0</v>
      </c>
      <c r="BH123" s="192">
        <f t="shared" si="17"/>
        <v>0</v>
      </c>
      <c r="BI123" s="192">
        <f t="shared" si="18"/>
        <v>0</v>
      </c>
      <c r="BJ123" s="19" t="s">
        <v>14</v>
      </c>
      <c r="BK123" s="192">
        <f t="shared" si="19"/>
        <v>0</v>
      </c>
      <c r="BL123" s="19" t="s">
        <v>106</v>
      </c>
      <c r="BM123" s="191" t="s">
        <v>730</v>
      </c>
    </row>
    <row r="124" spans="1:65" s="2" customFormat="1" ht="16.5" customHeight="1">
      <c r="A124" s="36"/>
      <c r="B124" s="37"/>
      <c r="C124" s="180" t="s">
        <v>246</v>
      </c>
      <c r="D124" s="180" t="s">
        <v>172</v>
      </c>
      <c r="E124" s="181" t="s">
        <v>2808</v>
      </c>
      <c r="F124" s="182" t="s">
        <v>2809</v>
      </c>
      <c r="G124" s="183" t="s">
        <v>339</v>
      </c>
      <c r="H124" s="184">
        <v>300</v>
      </c>
      <c r="I124" s="185"/>
      <c r="J124" s="186">
        <f t="shared" si="10"/>
        <v>0</v>
      </c>
      <c r="K124" s="182" t="s">
        <v>19</v>
      </c>
      <c r="L124" s="41"/>
      <c r="M124" s="187" t="s">
        <v>19</v>
      </c>
      <c r="N124" s="188" t="s">
        <v>42</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106</v>
      </c>
      <c r="AT124" s="191" t="s">
        <v>172</v>
      </c>
      <c r="AU124" s="191" t="s">
        <v>79</v>
      </c>
      <c r="AY124" s="19" t="s">
        <v>169</v>
      </c>
      <c r="BE124" s="192">
        <f t="shared" si="14"/>
        <v>0</v>
      </c>
      <c r="BF124" s="192">
        <f t="shared" si="15"/>
        <v>0</v>
      </c>
      <c r="BG124" s="192">
        <f t="shared" si="16"/>
        <v>0</v>
      </c>
      <c r="BH124" s="192">
        <f t="shared" si="17"/>
        <v>0</v>
      </c>
      <c r="BI124" s="192">
        <f t="shared" si="18"/>
        <v>0</v>
      </c>
      <c r="BJ124" s="19" t="s">
        <v>14</v>
      </c>
      <c r="BK124" s="192">
        <f t="shared" si="19"/>
        <v>0</v>
      </c>
      <c r="BL124" s="19" t="s">
        <v>106</v>
      </c>
      <c r="BM124" s="191" t="s">
        <v>738</v>
      </c>
    </row>
    <row r="125" spans="1:65" s="2" customFormat="1" ht="16.5" customHeight="1">
      <c r="A125" s="36"/>
      <c r="B125" s="37"/>
      <c r="C125" s="180" t="s">
        <v>279</v>
      </c>
      <c r="D125" s="180" t="s">
        <v>172</v>
      </c>
      <c r="E125" s="181" t="s">
        <v>2810</v>
      </c>
      <c r="F125" s="182" t="s">
        <v>2811</v>
      </c>
      <c r="G125" s="183" t="s">
        <v>339</v>
      </c>
      <c r="H125" s="184">
        <v>100</v>
      </c>
      <c r="I125" s="185"/>
      <c r="J125" s="186">
        <f t="shared" si="10"/>
        <v>0</v>
      </c>
      <c r="K125" s="182" t="s">
        <v>19</v>
      </c>
      <c r="L125" s="41"/>
      <c r="M125" s="187" t="s">
        <v>19</v>
      </c>
      <c r="N125" s="188" t="s">
        <v>42</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106</v>
      </c>
      <c r="AT125" s="191" t="s">
        <v>172</v>
      </c>
      <c r="AU125" s="191" t="s">
        <v>79</v>
      </c>
      <c r="AY125" s="19" t="s">
        <v>169</v>
      </c>
      <c r="BE125" s="192">
        <f t="shared" si="14"/>
        <v>0</v>
      </c>
      <c r="BF125" s="192">
        <f t="shared" si="15"/>
        <v>0</v>
      </c>
      <c r="BG125" s="192">
        <f t="shared" si="16"/>
        <v>0</v>
      </c>
      <c r="BH125" s="192">
        <f t="shared" si="17"/>
        <v>0</v>
      </c>
      <c r="BI125" s="192">
        <f t="shared" si="18"/>
        <v>0</v>
      </c>
      <c r="BJ125" s="19" t="s">
        <v>14</v>
      </c>
      <c r="BK125" s="192">
        <f t="shared" si="19"/>
        <v>0</v>
      </c>
      <c r="BL125" s="19" t="s">
        <v>106</v>
      </c>
      <c r="BM125" s="191" t="s">
        <v>616</v>
      </c>
    </row>
    <row r="126" spans="1:65" s="2" customFormat="1" ht="16.5" customHeight="1">
      <c r="A126" s="36"/>
      <c r="B126" s="37"/>
      <c r="C126" s="180" t="s">
        <v>572</v>
      </c>
      <c r="D126" s="180" t="s">
        <v>172</v>
      </c>
      <c r="E126" s="181" t="s">
        <v>2812</v>
      </c>
      <c r="F126" s="182" t="s">
        <v>2813</v>
      </c>
      <c r="G126" s="183" t="s">
        <v>339</v>
      </c>
      <c r="H126" s="184">
        <v>100</v>
      </c>
      <c r="I126" s="185"/>
      <c r="J126" s="186">
        <f t="shared" si="10"/>
        <v>0</v>
      </c>
      <c r="K126" s="182" t="s">
        <v>19</v>
      </c>
      <c r="L126" s="41"/>
      <c r="M126" s="187" t="s">
        <v>19</v>
      </c>
      <c r="N126" s="188" t="s">
        <v>42</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106</v>
      </c>
      <c r="AT126" s="191" t="s">
        <v>172</v>
      </c>
      <c r="AU126" s="191" t="s">
        <v>79</v>
      </c>
      <c r="AY126" s="19" t="s">
        <v>169</v>
      </c>
      <c r="BE126" s="192">
        <f t="shared" si="14"/>
        <v>0</v>
      </c>
      <c r="BF126" s="192">
        <f t="shared" si="15"/>
        <v>0</v>
      </c>
      <c r="BG126" s="192">
        <f t="shared" si="16"/>
        <v>0</v>
      </c>
      <c r="BH126" s="192">
        <f t="shared" si="17"/>
        <v>0</v>
      </c>
      <c r="BI126" s="192">
        <f t="shared" si="18"/>
        <v>0</v>
      </c>
      <c r="BJ126" s="19" t="s">
        <v>14</v>
      </c>
      <c r="BK126" s="192">
        <f t="shared" si="19"/>
        <v>0</v>
      </c>
      <c r="BL126" s="19" t="s">
        <v>106</v>
      </c>
      <c r="BM126" s="191" t="s">
        <v>754</v>
      </c>
    </row>
    <row r="127" spans="1:65" s="2" customFormat="1" ht="16.5" customHeight="1">
      <c r="A127" s="36"/>
      <c r="B127" s="37"/>
      <c r="C127" s="180" t="s">
        <v>579</v>
      </c>
      <c r="D127" s="180" t="s">
        <v>172</v>
      </c>
      <c r="E127" s="181" t="s">
        <v>2814</v>
      </c>
      <c r="F127" s="182" t="s">
        <v>2815</v>
      </c>
      <c r="G127" s="183" t="s">
        <v>339</v>
      </c>
      <c r="H127" s="184">
        <v>50</v>
      </c>
      <c r="I127" s="185"/>
      <c r="J127" s="186">
        <f t="shared" si="10"/>
        <v>0</v>
      </c>
      <c r="K127" s="182" t="s">
        <v>19</v>
      </c>
      <c r="L127" s="41"/>
      <c r="M127" s="187" t="s">
        <v>19</v>
      </c>
      <c r="N127" s="188" t="s">
        <v>42</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106</v>
      </c>
      <c r="AT127" s="191" t="s">
        <v>172</v>
      </c>
      <c r="AU127" s="191" t="s">
        <v>79</v>
      </c>
      <c r="AY127" s="19" t="s">
        <v>169</v>
      </c>
      <c r="BE127" s="192">
        <f t="shared" si="14"/>
        <v>0</v>
      </c>
      <c r="BF127" s="192">
        <f t="shared" si="15"/>
        <v>0</v>
      </c>
      <c r="BG127" s="192">
        <f t="shared" si="16"/>
        <v>0</v>
      </c>
      <c r="BH127" s="192">
        <f t="shared" si="17"/>
        <v>0</v>
      </c>
      <c r="BI127" s="192">
        <f t="shared" si="18"/>
        <v>0</v>
      </c>
      <c r="BJ127" s="19" t="s">
        <v>14</v>
      </c>
      <c r="BK127" s="192">
        <f t="shared" si="19"/>
        <v>0</v>
      </c>
      <c r="BL127" s="19" t="s">
        <v>106</v>
      </c>
      <c r="BM127" s="191" t="s">
        <v>763</v>
      </c>
    </row>
    <row r="128" spans="1:65" s="2" customFormat="1" ht="16.5" customHeight="1">
      <c r="A128" s="36"/>
      <c r="B128" s="37"/>
      <c r="C128" s="180" t="s">
        <v>584</v>
      </c>
      <c r="D128" s="180" t="s">
        <v>172</v>
      </c>
      <c r="E128" s="181" t="s">
        <v>2816</v>
      </c>
      <c r="F128" s="182" t="s">
        <v>2817</v>
      </c>
      <c r="G128" s="183" t="s">
        <v>339</v>
      </c>
      <c r="H128" s="184">
        <v>50</v>
      </c>
      <c r="I128" s="185"/>
      <c r="J128" s="186">
        <f t="shared" si="10"/>
        <v>0</v>
      </c>
      <c r="K128" s="182" t="s">
        <v>19</v>
      </c>
      <c r="L128" s="41"/>
      <c r="M128" s="187" t="s">
        <v>19</v>
      </c>
      <c r="N128" s="188" t="s">
        <v>42</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106</v>
      </c>
      <c r="AT128" s="191" t="s">
        <v>172</v>
      </c>
      <c r="AU128" s="191" t="s">
        <v>79</v>
      </c>
      <c r="AY128" s="19" t="s">
        <v>169</v>
      </c>
      <c r="BE128" s="192">
        <f t="shared" si="14"/>
        <v>0</v>
      </c>
      <c r="BF128" s="192">
        <f t="shared" si="15"/>
        <v>0</v>
      </c>
      <c r="BG128" s="192">
        <f t="shared" si="16"/>
        <v>0</v>
      </c>
      <c r="BH128" s="192">
        <f t="shared" si="17"/>
        <v>0</v>
      </c>
      <c r="BI128" s="192">
        <f t="shared" si="18"/>
        <v>0</v>
      </c>
      <c r="BJ128" s="19" t="s">
        <v>14</v>
      </c>
      <c r="BK128" s="192">
        <f t="shared" si="19"/>
        <v>0</v>
      </c>
      <c r="BL128" s="19" t="s">
        <v>106</v>
      </c>
      <c r="BM128" s="191" t="s">
        <v>773</v>
      </c>
    </row>
    <row r="129" spans="1:65" s="2" customFormat="1" ht="16.5" customHeight="1">
      <c r="A129" s="36"/>
      <c r="B129" s="37"/>
      <c r="C129" s="180" t="s">
        <v>595</v>
      </c>
      <c r="D129" s="180" t="s">
        <v>172</v>
      </c>
      <c r="E129" s="181" t="s">
        <v>2818</v>
      </c>
      <c r="F129" s="182" t="s">
        <v>2819</v>
      </c>
      <c r="G129" s="183" t="s">
        <v>339</v>
      </c>
      <c r="H129" s="184">
        <v>100</v>
      </c>
      <c r="I129" s="185"/>
      <c r="J129" s="186">
        <f t="shared" si="10"/>
        <v>0</v>
      </c>
      <c r="K129" s="182" t="s">
        <v>19</v>
      </c>
      <c r="L129" s="41"/>
      <c r="M129" s="187" t="s">
        <v>19</v>
      </c>
      <c r="N129" s="188" t="s">
        <v>42</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106</v>
      </c>
      <c r="AT129" s="191" t="s">
        <v>172</v>
      </c>
      <c r="AU129" s="191" t="s">
        <v>79</v>
      </c>
      <c r="AY129" s="19" t="s">
        <v>169</v>
      </c>
      <c r="BE129" s="192">
        <f t="shared" si="14"/>
        <v>0</v>
      </c>
      <c r="BF129" s="192">
        <f t="shared" si="15"/>
        <v>0</v>
      </c>
      <c r="BG129" s="192">
        <f t="shared" si="16"/>
        <v>0</v>
      </c>
      <c r="BH129" s="192">
        <f t="shared" si="17"/>
        <v>0</v>
      </c>
      <c r="BI129" s="192">
        <f t="shared" si="18"/>
        <v>0</v>
      </c>
      <c r="BJ129" s="19" t="s">
        <v>14</v>
      </c>
      <c r="BK129" s="192">
        <f t="shared" si="19"/>
        <v>0</v>
      </c>
      <c r="BL129" s="19" t="s">
        <v>106</v>
      </c>
      <c r="BM129" s="191" t="s">
        <v>784</v>
      </c>
    </row>
    <row r="130" spans="1:65" s="2" customFormat="1" ht="33" customHeight="1">
      <c r="A130" s="36"/>
      <c r="B130" s="37"/>
      <c r="C130" s="180" t="s">
        <v>599</v>
      </c>
      <c r="D130" s="180" t="s">
        <v>172</v>
      </c>
      <c r="E130" s="181" t="s">
        <v>2820</v>
      </c>
      <c r="F130" s="182" t="s">
        <v>2821</v>
      </c>
      <c r="G130" s="183" t="s">
        <v>339</v>
      </c>
      <c r="H130" s="184">
        <v>200</v>
      </c>
      <c r="I130" s="185"/>
      <c r="J130" s="186">
        <f t="shared" si="10"/>
        <v>0</v>
      </c>
      <c r="K130" s="182" t="s">
        <v>19</v>
      </c>
      <c r="L130" s="41"/>
      <c r="M130" s="187" t="s">
        <v>19</v>
      </c>
      <c r="N130" s="188" t="s">
        <v>42</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106</v>
      </c>
      <c r="AT130" s="191" t="s">
        <v>172</v>
      </c>
      <c r="AU130" s="191" t="s">
        <v>79</v>
      </c>
      <c r="AY130" s="19" t="s">
        <v>169</v>
      </c>
      <c r="BE130" s="192">
        <f t="shared" si="14"/>
        <v>0</v>
      </c>
      <c r="BF130" s="192">
        <f t="shared" si="15"/>
        <v>0</v>
      </c>
      <c r="BG130" s="192">
        <f t="shared" si="16"/>
        <v>0</v>
      </c>
      <c r="BH130" s="192">
        <f t="shared" si="17"/>
        <v>0</v>
      </c>
      <c r="BI130" s="192">
        <f t="shared" si="18"/>
        <v>0</v>
      </c>
      <c r="BJ130" s="19" t="s">
        <v>14</v>
      </c>
      <c r="BK130" s="192">
        <f t="shared" si="19"/>
        <v>0</v>
      </c>
      <c r="BL130" s="19" t="s">
        <v>106</v>
      </c>
      <c r="BM130" s="191" t="s">
        <v>798</v>
      </c>
    </row>
    <row r="131" spans="1:65" s="2" customFormat="1" ht="16.5" customHeight="1">
      <c r="A131" s="36"/>
      <c r="B131" s="37"/>
      <c r="C131" s="180" t="s">
        <v>610</v>
      </c>
      <c r="D131" s="180" t="s">
        <v>172</v>
      </c>
      <c r="E131" s="181" t="s">
        <v>2822</v>
      </c>
      <c r="F131" s="182" t="s">
        <v>2823</v>
      </c>
      <c r="G131" s="183" t="s">
        <v>339</v>
      </c>
      <c r="H131" s="184">
        <v>3600</v>
      </c>
      <c r="I131" s="185"/>
      <c r="J131" s="186">
        <f t="shared" si="10"/>
        <v>0</v>
      </c>
      <c r="K131" s="182" t="s">
        <v>19</v>
      </c>
      <c r="L131" s="41"/>
      <c r="M131" s="187" t="s">
        <v>19</v>
      </c>
      <c r="N131" s="188" t="s">
        <v>42</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106</v>
      </c>
      <c r="AT131" s="191" t="s">
        <v>172</v>
      </c>
      <c r="AU131" s="191" t="s">
        <v>79</v>
      </c>
      <c r="AY131" s="19" t="s">
        <v>169</v>
      </c>
      <c r="BE131" s="192">
        <f t="shared" si="14"/>
        <v>0</v>
      </c>
      <c r="BF131" s="192">
        <f t="shared" si="15"/>
        <v>0</v>
      </c>
      <c r="BG131" s="192">
        <f t="shared" si="16"/>
        <v>0</v>
      </c>
      <c r="BH131" s="192">
        <f t="shared" si="17"/>
        <v>0</v>
      </c>
      <c r="BI131" s="192">
        <f t="shared" si="18"/>
        <v>0</v>
      </c>
      <c r="BJ131" s="19" t="s">
        <v>14</v>
      </c>
      <c r="BK131" s="192">
        <f t="shared" si="19"/>
        <v>0</v>
      </c>
      <c r="BL131" s="19" t="s">
        <v>106</v>
      </c>
      <c r="BM131" s="191" t="s">
        <v>810</v>
      </c>
    </row>
    <row r="132" spans="1:65" s="2" customFormat="1" ht="16.5" customHeight="1">
      <c r="A132" s="36"/>
      <c r="B132" s="37"/>
      <c r="C132" s="180" t="s">
        <v>618</v>
      </c>
      <c r="D132" s="180" t="s">
        <v>172</v>
      </c>
      <c r="E132" s="181" t="s">
        <v>2824</v>
      </c>
      <c r="F132" s="182" t="s">
        <v>2825</v>
      </c>
      <c r="G132" s="183" t="s">
        <v>339</v>
      </c>
      <c r="H132" s="184">
        <v>1200</v>
      </c>
      <c r="I132" s="185"/>
      <c r="J132" s="186">
        <f t="shared" si="10"/>
        <v>0</v>
      </c>
      <c r="K132" s="182" t="s">
        <v>19</v>
      </c>
      <c r="L132" s="41"/>
      <c r="M132" s="187" t="s">
        <v>19</v>
      </c>
      <c r="N132" s="188" t="s">
        <v>42</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106</v>
      </c>
      <c r="AT132" s="191" t="s">
        <v>172</v>
      </c>
      <c r="AU132" s="191" t="s">
        <v>79</v>
      </c>
      <c r="AY132" s="19" t="s">
        <v>169</v>
      </c>
      <c r="BE132" s="192">
        <f t="shared" si="14"/>
        <v>0</v>
      </c>
      <c r="BF132" s="192">
        <f t="shared" si="15"/>
        <v>0</v>
      </c>
      <c r="BG132" s="192">
        <f t="shared" si="16"/>
        <v>0</v>
      </c>
      <c r="BH132" s="192">
        <f t="shared" si="17"/>
        <v>0</v>
      </c>
      <c r="BI132" s="192">
        <f t="shared" si="18"/>
        <v>0</v>
      </c>
      <c r="BJ132" s="19" t="s">
        <v>14</v>
      </c>
      <c r="BK132" s="192">
        <f t="shared" si="19"/>
        <v>0</v>
      </c>
      <c r="BL132" s="19" t="s">
        <v>106</v>
      </c>
      <c r="BM132" s="191" t="s">
        <v>821</v>
      </c>
    </row>
    <row r="133" spans="1:65" s="2" customFormat="1" ht="16.5" customHeight="1">
      <c r="A133" s="36"/>
      <c r="B133" s="37"/>
      <c r="C133" s="180" t="s">
        <v>624</v>
      </c>
      <c r="D133" s="180" t="s">
        <v>172</v>
      </c>
      <c r="E133" s="181" t="s">
        <v>2826</v>
      </c>
      <c r="F133" s="182" t="s">
        <v>2827</v>
      </c>
      <c r="G133" s="183" t="s">
        <v>339</v>
      </c>
      <c r="H133" s="184">
        <v>400</v>
      </c>
      <c r="I133" s="185"/>
      <c r="J133" s="186">
        <f t="shared" si="10"/>
        <v>0</v>
      </c>
      <c r="K133" s="182" t="s">
        <v>19</v>
      </c>
      <c r="L133" s="41"/>
      <c r="M133" s="187" t="s">
        <v>19</v>
      </c>
      <c r="N133" s="188" t="s">
        <v>42</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106</v>
      </c>
      <c r="AT133" s="191" t="s">
        <v>172</v>
      </c>
      <c r="AU133" s="191" t="s">
        <v>79</v>
      </c>
      <c r="AY133" s="19" t="s">
        <v>169</v>
      </c>
      <c r="BE133" s="192">
        <f t="shared" si="14"/>
        <v>0</v>
      </c>
      <c r="BF133" s="192">
        <f t="shared" si="15"/>
        <v>0</v>
      </c>
      <c r="BG133" s="192">
        <f t="shared" si="16"/>
        <v>0</v>
      </c>
      <c r="BH133" s="192">
        <f t="shared" si="17"/>
        <v>0</v>
      </c>
      <c r="BI133" s="192">
        <f t="shared" si="18"/>
        <v>0</v>
      </c>
      <c r="BJ133" s="19" t="s">
        <v>14</v>
      </c>
      <c r="BK133" s="192">
        <f t="shared" si="19"/>
        <v>0</v>
      </c>
      <c r="BL133" s="19" t="s">
        <v>106</v>
      </c>
      <c r="BM133" s="191" t="s">
        <v>831</v>
      </c>
    </row>
    <row r="134" spans="2:63" s="12" customFormat="1" ht="25.9" customHeight="1">
      <c r="B134" s="164"/>
      <c r="C134" s="165"/>
      <c r="D134" s="166" t="s">
        <v>70</v>
      </c>
      <c r="E134" s="167" t="s">
        <v>2273</v>
      </c>
      <c r="F134" s="167" t="s">
        <v>2828</v>
      </c>
      <c r="G134" s="165"/>
      <c r="H134" s="165"/>
      <c r="I134" s="168"/>
      <c r="J134" s="169">
        <f>BK134</f>
        <v>0</v>
      </c>
      <c r="K134" s="165"/>
      <c r="L134" s="170"/>
      <c r="M134" s="171"/>
      <c r="N134" s="172"/>
      <c r="O134" s="172"/>
      <c r="P134" s="173">
        <f>P135</f>
        <v>0</v>
      </c>
      <c r="Q134" s="172"/>
      <c r="R134" s="173">
        <f>R135</f>
        <v>0</v>
      </c>
      <c r="S134" s="172"/>
      <c r="T134" s="174">
        <f>T135</f>
        <v>0</v>
      </c>
      <c r="AR134" s="175" t="s">
        <v>14</v>
      </c>
      <c r="AT134" s="176" t="s">
        <v>70</v>
      </c>
      <c r="AU134" s="176" t="s">
        <v>71</v>
      </c>
      <c r="AY134" s="175" t="s">
        <v>169</v>
      </c>
      <c r="BK134" s="177">
        <f>BK135</f>
        <v>0</v>
      </c>
    </row>
    <row r="135" spans="2:63" s="12" customFormat="1" ht="22.9" customHeight="1">
      <c r="B135" s="164"/>
      <c r="C135" s="165"/>
      <c r="D135" s="166" t="s">
        <v>70</v>
      </c>
      <c r="E135" s="178" t="s">
        <v>2280</v>
      </c>
      <c r="F135" s="178" t="s">
        <v>2829</v>
      </c>
      <c r="G135" s="165"/>
      <c r="H135" s="165"/>
      <c r="I135" s="168"/>
      <c r="J135" s="179">
        <f>BK135</f>
        <v>0</v>
      </c>
      <c r="K135" s="165"/>
      <c r="L135" s="170"/>
      <c r="M135" s="171"/>
      <c r="N135" s="172"/>
      <c r="O135" s="172"/>
      <c r="P135" s="173">
        <f>SUM(P136:P145)</f>
        <v>0</v>
      </c>
      <c r="Q135" s="172"/>
      <c r="R135" s="173">
        <f>SUM(R136:R145)</f>
        <v>0</v>
      </c>
      <c r="S135" s="172"/>
      <c r="T135" s="174">
        <f>SUM(T136:T145)</f>
        <v>0</v>
      </c>
      <c r="AR135" s="175" t="s">
        <v>14</v>
      </c>
      <c r="AT135" s="176" t="s">
        <v>70</v>
      </c>
      <c r="AU135" s="176" t="s">
        <v>14</v>
      </c>
      <c r="AY135" s="175" t="s">
        <v>169</v>
      </c>
      <c r="BK135" s="177">
        <f>SUM(BK136:BK145)</f>
        <v>0</v>
      </c>
    </row>
    <row r="136" spans="1:65" s="2" customFormat="1" ht="24.2" customHeight="1">
      <c r="A136" s="36"/>
      <c r="B136" s="37"/>
      <c r="C136" s="180" t="s">
        <v>629</v>
      </c>
      <c r="D136" s="180" t="s">
        <v>172</v>
      </c>
      <c r="E136" s="181" t="s">
        <v>2830</v>
      </c>
      <c r="F136" s="182" t="s">
        <v>2831</v>
      </c>
      <c r="G136" s="183" t="s">
        <v>1734</v>
      </c>
      <c r="H136" s="184">
        <v>70</v>
      </c>
      <c r="I136" s="185"/>
      <c r="J136" s="186">
        <f aca="true" t="shared" si="20" ref="J136:J145">ROUND(I136*H136,2)</f>
        <v>0</v>
      </c>
      <c r="K136" s="182" t="s">
        <v>19</v>
      </c>
      <c r="L136" s="41"/>
      <c r="M136" s="187" t="s">
        <v>19</v>
      </c>
      <c r="N136" s="188" t="s">
        <v>42</v>
      </c>
      <c r="O136" s="66"/>
      <c r="P136" s="189">
        <f aca="true" t="shared" si="21" ref="P136:P145">O136*H136</f>
        <v>0</v>
      </c>
      <c r="Q136" s="189">
        <v>0</v>
      </c>
      <c r="R136" s="189">
        <f aca="true" t="shared" si="22" ref="R136:R145">Q136*H136</f>
        <v>0</v>
      </c>
      <c r="S136" s="189">
        <v>0</v>
      </c>
      <c r="T136" s="190">
        <f aca="true" t="shared" si="23" ref="T136:T145">S136*H136</f>
        <v>0</v>
      </c>
      <c r="U136" s="36"/>
      <c r="V136" s="36"/>
      <c r="W136" s="36"/>
      <c r="X136" s="36"/>
      <c r="Y136" s="36"/>
      <c r="Z136" s="36"/>
      <c r="AA136" s="36"/>
      <c r="AB136" s="36"/>
      <c r="AC136" s="36"/>
      <c r="AD136" s="36"/>
      <c r="AE136" s="36"/>
      <c r="AR136" s="191" t="s">
        <v>106</v>
      </c>
      <c r="AT136" s="191" t="s">
        <v>172</v>
      </c>
      <c r="AU136" s="191" t="s">
        <v>79</v>
      </c>
      <c r="AY136" s="19" t="s">
        <v>169</v>
      </c>
      <c r="BE136" s="192">
        <f aca="true" t="shared" si="24" ref="BE136:BE145">IF(N136="základní",J136,0)</f>
        <v>0</v>
      </c>
      <c r="BF136" s="192">
        <f aca="true" t="shared" si="25" ref="BF136:BF145">IF(N136="snížená",J136,0)</f>
        <v>0</v>
      </c>
      <c r="BG136" s="192">
        <f aca="true" t="shared" si="26" ref="BG136:BG145">IF(N136="zákl. přenesená",J136,0)</f>
        <v>0</v>
      </c>
      <c r="BH136" s="192">
        <f aca="true" t="shared" si="27" ref="BH136:BH145">IF(N136="sníž. přenesená",J136,0)</f>
        <v>0</v>
      </c>
      <c r="BI136" s="192">
        <f aca="true" t="shared" si="28" ref="BI136:BI145">IF(N136="nulová",J136,0)</f>
        <v>0</v>
      </c>
      <c r="BJ136" s="19" t="s">
        <v>14</v>
      </c>
      <c r="BK136" s="192">
        <f aca="true" t="shared" si="29" ref="BK136:BK145">ROUND(I136*H136,2)</f>
        <v>0</v>
      </c>
      <c r="BL136" s="19" t="s">
        <v>106</v>
      </c>
      <c r="BM136" s="191" t="s">
        <v>843</v>
      </c>
    </row>
    <row r="137" spans="1:65" s="2" customFormat="1" ht="24.2" customHeight="1">
      <c r="A137" s="36"/>
      <c r="B137" s="37"/>
      <c r="C137" s="180" t="s">
        <v>634</v>
      </c>
      <c r="D137" s="180" t="s">
        <v>172</v>
      </c>
      <c r="E137" s="181" t="s">
        <v>2832</v>
      </c>
      <c r="F137" s="182" t="s">
        <v>2833</v>
      </c>
      <c r="G137" s="183" t="s">
        <v>1734</v>
      </c>
      <c r="H137" s="184">
        <v>3</v>
      </c>
      <c r="I137" s="185"/>
      <c r="J137" s="186">
        <f t="shared" si="20"/>
        <v>0</v>
      </c>
      <c r="K137" s="182" t="s">
        <v>19</v>
      </c>
      <c r="L137" s="41"/>
      <c r="M137" s="187" t="s">
        <v>19</v>
      </c>
      <c r="N137" s="188" t="s">
        <v>42</v>
      </c>
      <c r="O137" s="66"/>
      <c r="P137" s="189">
        <f t="shared" si="21"/>
        <v>0</v>
      </c>
      <c r="Q137" s="189">
        <v>0</v>
      </c>
      <c r="R137" s="189">
        <f t="shared" si="22"/>
        <v>0</v>
      </c>
      <c r="S137" s="189">
        <v>0</v>
      </c>
      <c r="T137" s="190">
        <f t="shared" si="23"/>
        <v>0</v>
      </c>
      <c r="U137" s="36"/>
      <c r="V137" s="36"/>
      <c r="W137" s="36"/>
      <c r="X137" s="36"/>
      <c r="Y137" s="36"/>
      <c r="Z137" s="36"/>
      <c r="AA137" s="36"/>
      <c r="AB137" s="36"/>
      <c r="AC137" s="36"/>
      <c r="AD137" s="36"/>
      <c r="AE137" s="36"/>
      <c r="AR137" s="191" t="s">
        <v>106</v>
      </c>
      <c r="AT137" s="191" t="s">
        <v>172</v>
      </c>
      <c r="AU137" s="191" t="s">
        <v>79</v>
      </c>
      <c r="AY137" s="19" t="s">
        <v>169</v>
      </c>
      <c r="BE137" s="192">
        <f t="shared" si="24"/>
        <v>0</v>
      </c>
      <c r="BF137" s="192">
        <f t="shared" si="25"/>
        <v>0</v>
      </c>
      <c r="BG137" s="192">
        <f t="shared" si="26"/>
        <v>0</v>
      </c>
      <c r="BH137" s="192">
        <f t="shared" si="27"/>
        <v>0</v>
      </c>
      <c r="BI137" s="192">
        <f t="shared" si="28"/>
        <v>0</v>
      </c>
      <c r="BJ137" s="19" t="s">
        <v>14</v>
      </c>
      <c r="BK137" s="192">
        <f t="shared" si="29"/>
        <v>0</v>
      </c>
      <c r="BL137" s="19" t="s">
        <v>106</v>
      </c>
      <c r="BM137" s="191" t="s">
        <v>853</v>
      </c>
    </row>
    <row r="138" spans="1:65" s="2" customFormat="1" ht="24.2" customHeight="1">
      <c r="A138" s="36"/>
      <c r="B138" s="37"/>
      <c r="C138" s="180" t="s">
        <v>641</v>
      </c>
      <c r="D138" s="180" t="s">
        <v>172</v>
      </c>
      <c r="E138" s="181" t="s">
        <v>2834</v>
      </c>
      <c r="F138" s="182" t="s">
        <v>2835</v>
      </c>
      <c r="G138" s="183" t="s">
        <v>1734</v>
      </c>
      <c r="H138" s="184">
        <v>12</v>
      </c>
      <c r="I138" s="185"/>
      <c r="J138" s="186">
        <f t="shared" si="20"/>
        <v>0</v>
      </c>
      <c r="K138" s="182" t="s">
        <v>19</v>
      </c>
      <c r="L138" s="41"/>
      <c r="M138" s="187" t="s">
        <v>19</v>
      </c>
      <c r="N138" s="188" t="s">
        <v>42</v>
      </c>
      <c r="O138" s="66"/>
      <c r="P138" s="189">
        <f t="shared" si="21"/>
        <v>0</v>
      </c>
      <c r="Q138" s="189">
        <v>0</v>
      </c>
      <c r="R138" s="189">
        <f t="shared" si="22"/>
        <v>0</v>
      </c>
      <c r="S138" s="189">
        <v>0</v>
      </c>
      <c r="T138" s="190">
        <f t="shared" si="23"/>
        <v>0</v>
      </c>
      <c r="U138" s="36"/>
      <c r="V138" s="36"/>
      <c r="W138" s="36"/>
      <c r="X138" s="36"/>
      <c r="Y138" s="36"/>
      <c r="Z138" s="36"/>
      <c r="AA138" s="36"/>
      <c r="AB138" s="36"/>
      <c r="AC138" s="36"/>
      <c r="AD138" s="36"/>
      <c r="AE138" s="36"/>
      <c r="AR138" s="191" t="s">
        <v>106</v>
      </c>
      <c r="AT138" s="191" t="s">
        <v>172</v>
      </c>
      <c r="AU138" s="191" t="s">
        <v>79</v>
      </c>
      <c r="AY138" s="19" t="s">
        <v>169</v>
      </c>
      <c r="BE138" s="192">
        <f t="shared" si="24"/>
        <v>0</v>
      </c>
      <c r="BF138" s="192">
        <f t="shared" si="25"/>
        <v>0</v>
      </c>
      <c r="BG138" s="192">
        <f t="shared" si="26"/>
        <v>0</v>
      </c>
      <c r="BH138" s="192">
        <f t="shared" si="27"/>
        <v>0</v>
      </c>
      <c r="BI138" s="192">
        <f t="shared" si="28"/>
        <v>0</v>
      </c>
      <c r="BJ138" s="19" t="s">
        <v>14</v>
      </c>
      <c r="BK138" s="192">
        <f t="shared" si="29"/>
        <v>0</v>
      </c>
      <c r="BL138" s="19" t="s">
        <v>106</v>
      </c>
      <c r="BM138" s="191" t="s">
        <v>862</v>
      </c>
    </row>
    <row r="139" spans="1:65" s="2" customFormat="1" ht="24.2" customHeight="1">
      <c r="A139" s="36"/>
      <c r="B139" s="37"/>
      <c r="C139" s="180" t="s">
        <v>646</v>
      </c>
      <c r="D139" s="180" t="s">
        <v>172</v>
      </c>
      <c r="E139" s="181" t="s">
        <v>2836</v>
      </c>
      <c r="F139" s="182" t="s">
        <v>2837</v>
      </c>
      <c r="G139" s="183" t="s">
        <v>1734</v>
      </c>
      <c r="H139" s="184">
        <v>1</v>
      </c>
      <c r="I139" s="185"/>
      <c r="J139" s="186">
        <f t="shared" si="20"/>
        <v>0</v>
      </c>
      <c r="K139" s="182" t="s">
        <v>19</v>
      </c>
      <c r="L139" s="41"/>
      <c r="M139" s="187" t="s">
        <v>19</v>
      </c>
      <c r="N139" s="188" t="s">
        <v>42</v>
      </c>
      <c r="O139" s="66"/>
      <c r="P139" s="189">
        <f t="shared" si="21"/>
        <v>0</v>
      </c>
      <c r="Q139" s="189">
        <v>0</v>
      </c>
      <c r="R139" s="189">
        <f t="shared" si="22"/>
        <v>0</v>
      </c>
      <c r="S139" s="189">
        <v>0</v>
      </c>
      <c r="T139" s="190">
        <f t="shared" si="23"/>
        <v>0</v>
      </c>
      <c r="U139" s="36"/>
      <c r="V139" s="36"/>
      <c r="W139" s="36"/>
      <c r="X139" s="36"/>
      <c r="Y139" s="36"/>
      <c r="Z139" s="36"/>
      <c r="AA139" s="36"/>
      <c r="AB139" s="36"/>
      <c r="AC139" s="36"/>
      <c r="AD139" s="36"/>
      <c r="AE139" s="36"/>
      <c r="AR139" s="191" t="s">
        <v>106</v>
      </c>
      <c r="AT139" s="191" t="s">
        <v>172</v>
      </c>
      <c r="AU139" s="191" t="s">
        <v>79</v>
      </c>
      <c r="AY139" s="19" t="s">
        <v>169</v>
      </c>
      <c r="BE139" s="192">
        <f t="shared" si="24"/>
        <v>0</v>
      </c>
      <c r="BF139" s="192">
        <f t="shared" si="25"/>
        <v>0</v>
      </c>
      <c r="BG139" s="192">
        <f t="shared" si="26"/>
        <v>0</v>
      </c>
      <c r="BH139" s="192">
        <f t="shared" si="27"/>
        <v>0</v>
      </c>
      <c r="BI139" s="192">
        <f t="shared" si="28"/>
        <v>0</v>
      </c>
      <c r="BJ139" s="19" t="s">
        <v>14</v>
      </c>
      <c r="BK139" s="192">
        <f t="shared" si="29"/>
        <v>0</v>
      </c>
      <c r="BL139" s="19" t="s">
        <v>106</v>
      </c>
      <c r="BM139" s="191" t="s">
        <v>875</v>
      </c>
    </row>
    <row r="140" spans="1:65" s="2" customFormat="1" ht="24.2" customHeight="1">
      <c r="A140" s="36"/>
      <c r="B140" s="37"/>
      <c r="C140" s="180" t="s">
        <v>651</v>
      </c>
      <c r="D140" s="180" t="s">
        <v>172</v>
      </c>
      <c r="E140" s="181" t="s">
        <v>2838</v>
      </c>
      <c r="F140" s="182" t="s">
        <v>2839</v>
      </c>
      <c r="G140" s="183" t="s">
        <v>1734</v>
      </c>
      <c r="H140" s="184">
        <v>2</v>
      </c>
      <c r="I140" s="185"/>
      <c r="J140" s="186">
        <f t="shared" si="20"/>
        <v>0</v>
      </c>
      <c r="K140" s="182" t="s">
        <v>19</v>
      </c>
      <c r="L140" s="41"/>
      <c r="M140" s="187" t="s">
        <v>19</v>
      </c>
      <c r="N140" s="188" t="s">
        <v>42</v>
      </c>
      <c r="O140" s="66"/>
      <c r="P140" s="189">
        <f t="shared" si="21"/>
        <v>0</v>
      </c>
      <c r="Q140" s="189">
        <v>0</v>
      </c>
      <c r="R140" s="189">
        <f t="shared" si="22"/>
        <v>0</v>
      </c>
      <c r="S140" s="189">
        <v>0</v>
      </c>
      <c r="T140" s="190">
        <f t="shared" si="23"/>
        <v>0</v>
      </c>
      <c r="U140" s="36"/>
      <c r="V140" s="36"/>
      <c r="W140" s="36"/>
      <c r="X140" s="36"/>
      <c r="Y140" s="36"/>
      <c r="Z140" s="36"/>
      <c r="AA140" s="36"/>
      <c r="AB140" s="36"/>
      <c r="AC140" s="36"/>
      <c r="AD140" s="36"/>
      <c r="AE140" s="36"/>
      <c r="AR140" s="191" t="s">
        <v>106</v>
      </c>
      <c r="AT140" s="191" t="s">
        <v>172</v>
      </c>
      <c r="AU140" s="191" t="s">
        <v>79</v>
      </c>
      <c r="AY140" s="19" t="s">
        <v>169</v>
      </c>
      <c r="BE140" s="192">
        <f t="shared" si="24"/>
        <v>0</v>
      </c>
      <c r="BF140" s="192">
        <f t="shared" si="25"/>
        <v>0</v>
      </c>
      <c r="BG140" s="192">
        <f t="shared" si="26"/>
        <v>0</v>
      </c>
      <c r="BH140" s="192">
        <f t="shared" si="27"/>
        <v>0</v>
      </c>
      <c r="BI140" s="192">
        <f t="shared" si="28"/>
        <v>0</v>
      </c>
      <c r="BJ140" s="19" t="s">
        <v>14</v>
      </c>
      <c r="BK140" s="192">
        <f t="shared" si="29"/>
        <v>0</v>
      </c>
      <c r="BL140" s="19" t="s">
        <v>106</v>
      </c>
      <c r="BM140" s="191" t="s">
        <v>888</v>
      </c>
    </row>
    <row r="141" spans="1:65" s="2" customFormat="1" ht="33" customHeight="1">
      <c r="A141" s="36"/>
      <c r="B141" s="37"/>
      <c r="C141" s="180" t="s">
        <v>659</v>
      </c>
      <c r="D141" s="180" t="s">
        <v>172</v>
      </c>
      <c r="E141" s="181" t="s">
        <v>2840</v>
      </c>
      <c r="F141" s="182" t="s">
        <v>2841</v>
      </c>
      <c r="G141" s="183" t="s">
        <v>1734</v>
      </c>
      <c r="H141" s="184">
        <v>20</v>
      </c>
      <c r="I141" s="185"/>
      <c r="J141" s="186">
        <f t="shared" si="20"/>
        <v>0</v>
      </c>
      <c r="K141" s="182" t="s">
        <v>19</v>
      </c>
      <c r="L141" s="41"/>
      <c r="M141" s="187" t="s">
        <v>19</v>
      </c>
      <c r="N141" s="188" t="s">
        <v>42</v>
      </c>
      <c r="O141" s="66"/>
      <c r="P141" s="189">
        <f t="shared" si="21"/>
        <v>0</v>
      </c>
      <c r="Q141" s="189">
        <v>0</v>
      </c>
      <c r="R141" s="189">
        <f t="shared" si="22"/>
        <v>0</v>
      </c>
      <c r="S141" s="189">
        <v>0</v>
      </c>
      <c r="T141" s="190">
        <f t="shared" si="23"/>
        <v>0</v>
      </c>
      <c r="U141" s="36"/>
      <c r="V141" s="36"/>
      <c r="W141" s="36"/>
      <c r="X141" s="36"/>
      <c r="Y141" s="36"/>
      <c r="Z141" s="36"/>
      <c r="AA141" s="36"/>
      <c r="AB141" s="36"/>
      <c r="AC141" s="36"/>
      <c r="AD141" s="36"/>
      <c r="AE141" s="36"/>
      <c r="AR141" s="191" t="s">
        <v>106</v>
      </c>
      <c r="AT141" s="191" t="s">
        <v>172</v>
      </c>
      <c r="AU141" s="191" t="s">
        <v>79</v>
      </c>
      <c r="AY141" s="19" t="s">
        <v>169</v>
      </c>
      <c r="BE141" s="192">
        <f t="shared" si="24"/>
        <v>0</v>
      </c>
      <c r="BF141" s="192">
        <f t="shared" si="25"/>
        <v>0</v>
      </c>
      <c r="BG141" s="192">
        <f t="shared" si="26"/>
        <v>0</v>
      </c>
      <c r="BH141" s="192">
        <f t="shared" si="27"/>
        <v>0</v>
      </c>
      <c r="BI141" s="192">
        <f t="shared" si="28"/>
        <v>0</v>
      </c>
      <c r="BJ141" s="19" t="s">
        <v>14</v>
      </c>
      <c r="BK141" s="192">
        <f t="shared" si="29"/>
        <v>0</v>
      </c>
      <c r="BL141" s="19" t="s">
        <v>106</v>
      </c>
      <c r="BM141" s="191" t="s">
        <v>898</v>
      </c>
    </row>
    <row r="142" spans="1:65" s="2" customFormat="1" ht="24.2" customHeight="1">
      <c r="A142" s="36"/>
      <c r="B142" s="37"/>
      <c r="C142" s="180" t="s">
        <v>664</v>
      </c>
      <c r="D142" s="180" t="s">
        <v>172</v>
      </c>
      <c r="E142" s="181" t="s">
        <v>2842</v>
      </c>
      <c r="F142" s="182" t="s">
        <v>2843</v>
      </c>
      <c r="G142" s="183" t="s">
        <v>1734</v>
      </c>
      <c r="H142" s="184">
        <v>38</v>
      </c>
      <c r="I142" s="185"/>
      <c r="J142" s="186">
        <f t="shared" si="20"/>
        <v>0</v>
      </c>
      <c r="K142" s="182" t="s">
        <v>19</v>
      </c>
      <c r="L142" s="41"/>
      <c r="M142" s="187" t="s">
        <v>19</v>
      </c>
      <c r="N142" s="188" t="s">
        <v>42</v>
      </c>
      <c r="O142" s="66"/>
      <c r="P142" s="189">
        <f t="shared" si="21"/>
        <v>0</v>
      </c>
      <c r="Q142" s="189">
        <v>0</v>
      </c>
      <c r="R142" s="189">
        <f t="shared" si="22"/>
        <v>0</v>
      </c>
      <c r="S142" s="189">
        <v>0</v>
      </c>
      <c r="T142" s="190">
        <f t="shared" si="23"/>
        <v>0</v>
      </c>
      <c r="U142" s="36"/>
      <c r="V142" s="36"/>
      <c r="W142" s="36"/>
      <c r="X142" s="36"/>
      <c r="Y142" s="36"/>
      <c r="Z142" s="36"/>
      <c r="AA142" s="36"/>
      <c r="AB142" s="36"/>
      <c r="AC142" s="36"/>
      <c r="AD142" s="36"/>
      <c r="AE142" s="36"/>
      <c r="AR142" s="191" t="s">
        <v>106</v>
      </c>
      <c r="AT142" s="191" t="s">
        <v>172</v>
      </c>
      <c r="AU142" s="191" t="s">
        <v>79</v>
      </c>
      <c r="AY142" s="19" t="s">
        <v>169</v>
      </c>
      <c r="BE142" s="192">
        <f t="shared" si="24"/>
        <v>0</v>
      </c>
      <c r="BF142" s="192">
        <f t="shared" si="25"/>
        <v>0</v>
      </c>
      <c r="BG142" s="192">
        <f t="shared" si="26"/>
        <v>0</v>
      </c>
      <c r="BH142" s="192">
        <f t="shared" si="27"/>
        <v>0</v>
      </c>
      <c r="BI142" s="192">
        <f t="shared" si="28"/>
        <v>0</v>
      </c>
      <c r="BJ142" s="19" t="s">
        <v>14</v>
      </c>
      <c r="BK142" s="192">
        <f t="shared" si="29"/>
        <v>0</v>
      </c>
      <c r="BL142" s="19" t="s">
        <v>106</v>
      </c>
      <c r="BM142" s="191" t="s">
        <v>908</v>
      </c>
    </row>
    <row r="143" spans="1:65" s="2" customFormat="1" ht="24.2" customHeight="1">
      <c r="A143" s="36"/>
      <c r="B143" s="37"/>
      <c r="C143" s="180" t="s">
        <v>669</v>
      </c>
      <c r="D143" s="180" t="s">
        <v>172</v>
      </c>
      <c r="E143" s="181" t="s">
        <v>2844</v>
      </c>
      <c r="F143" s="182" t="s">
        <v>2845</v>
      </c>
      <c r="G143" s="183" t="s">
        <v>1734</v>
      </c>
      <c r="H143" s="184">
        <v>35</v>
      </c>
      <c r="I143" s="185"/>
      <c r="J143" s="186">
        <f t="shared" si="20"/>
        <v>0</v>
      </c>
      <c r="K143" s="182" t="s">
        <v>19</v>
      </c>
      <c r="L143" s="41"/>
      <c r="M143" s="187" t="s">
        <v>19</v>
      </c>
      <c r="N143" s="188" t="s">
        <v>42</v>
      </c>
      <c r="O143" s="66"/>
      <c r="P143" s="189">
        <f t="shared" si="21"/>
        <v>0</v>
      </c>
      <c r="Q143" s="189">
        <v>0</v>
      </c>
      <c r="R143" s="189">
        <f t="shared" si="22"/>
        <v>0</v>
      </c>
      <c r="S143" s="189">
        <v>0</v>
      </c>
      <c r="T143" s="190">
        <f t="shared" si="23"/>
        <v>0</v>
      </c>
      <c r="U143" s="36"/>
      <c r="V143" s="36"/>
      <c r="W143" s="36"/>
      <c r="X143" s="36"/>
      <c r="Y143" s="36"/>
      <c r="Z143" s="36"/>
      <c r="AA143" s="36"/>
      <c r="AB143" s="36"/>
      <c r="AC143" s="36"/>
      <c r="AD143" s="36"/>
      <c r="AE143" s="36"/>
      <c r="AR143" s="191" t="s">
        <v>106</v>
      </c>
      <c r="AT143" s="191" t="s">
        <v>172</v>
      </c>
      <c r="AU143" s="191" t="s">
        <v>79</v>
      </c>
      <c r="AY143" s="19" t="s">
        <v>169</v>
      </c>
      <c r="BE143" s="192">
        <f t="shared" si="24"/>
        <v>0</v>
      </c>
      <c r="BF143" s="192">
        <f t="shared" si="25"/>
        <v>0</v>
      </c>
      <c r="BG143" s="192">
        <f t="shared" si="26"/>
        <v>0</v>
      </c>
      <c r="BH143" s="192">
        <f t="shared" si="27"/>
        <v>0</v>
      </c>
      <c r="BI143" s="192">
        <f t="shared" si="28"/>
        <v>0</v>
      </c>
      <c r="BJ143" s="19" t="s">
        <v>14</v>
      </c>
      <c r="BK143" s="192">
        <f t="shared" si="29"/>
        <v>0</v>
      </c>
      <c r="BL143" s="19" t="s">
        <v>106</v>
      </c>
      <c r="BM143" s="191" t="s">
        <v>802</v>
      </c>
    </row>
    <row r="144" spans="1:65" s="2" customFormat="1" ht="16.5" customHeight="1">
      <c r="A144" s="36"/>
      <c r="B144" s="37"/>
      <c r="C144" s="180" t="s">
        <v>680</v>
      </c>
      <c r="D144" s="180" t="s">
        <v>172</v>
      </c>
      <c r="E144" s="181" t="s">
        <v>2846</v>
      </c>
      <c r="F144" s="182" t="s">
        <v>2847</v>
      </c>
      <c r="G144" s="183" t="s">
        <v>1734</v>
      </c>
      <c r="H144" s="184">
        <v>181</v>
      </c>
      <c r="I144" s="185"/>
      <c r="J144" s="186">
        <f t="shared" si="20"/>
        <v>0</v>
      </c>
      <c r="K144" s="182" t="s">
        <v>19</v>
      </c>
      <c r="L144" s="41"/>
      <c r="M144" s="187" t="s">
        <v>19</v>
      </c>
      <c r="N144" s="188" t="s">
        <v>42</v>
      </c>
      <c r="O144" s="66"/>
      <c r="P144" s="189">
        <f t="shared" si="21"/>
        <v>0</v>
      </c>
      <c r="Q144" s="189">
        <v>0</v>
      </c>
      <c r="R144" s="189">
        <f t="shared" si="22"/>
        <v>0</v>
      </c>
      <c r="S144" s="189">
        <v>0</v>
      </c>
      <c r="T144" s="190">
        <f t="shared" si="23"/>
        <v>0</v>
      </c>
      <c r="U144" s="36"/>
      <c r="V144" s="36"/>
      <c r="W144" s="36"/>
      <c r="X144" s="36"/>
      <c r="Y144" s="36"/>
      <c r="Z144" s="36"/>
      <c r="AA144" s="36"/>
      <c r="AB144" s="36"/>
      <c r="AC144" s="36"/>
      <c r="AD144" s="36"/>
      <c r="AE144" s="36"/>
      <c r="AR144" s="191" t="s">
        <v>106</v>
      </c>
      <c r="AT144" s="191" t="s">
        <v>172</v>
      </c>
      <c r="AU144" s="191" t="s">
        <v>79</v>
      </c>
      <c r="AY144" s="19" t="s">
        <v>169</v>
      </c>
      <c r="BE144" s="192">
        <f t="shared" si="24"/>
        <v>0</v>
      </c>
      <c r="BF144" s="192">
        <f t="shared" si="25"/>
        <v>0</v>
      </c>
      <c r="BG144" s="192">
        <f t="shared" si="26"/>
        <v>0</v>
      </c>
      <c r="BH144" s="192">
        <f t="shared" si="27"/>
        <v>0</v>
      </c>
      <c r="BI144" s="192">
        <f t="shared" si="28"/>
        <v>0</v>
      </c>
      <c r="BJ144" s="19" t="s">
        <v>14</v>
      </c>
      <c r="BK144" s="192">
        <f t="shared" si="29"/>
        <v>0</v>
      </c>
      <c r="BL144" s="19" t="s">
        <v>106</v>
      </c>
      <c r="BM144" s="191" t="s">
        <v>930</v>
      </c>
    </row>
    <row r="145" spans="1:65" s="2" customFormat="1" ht="24.2" customHeight="1">
      <c r="A145" s="36"/>
      <c r="B145" s="37"/>
      <c r="C145" s="180" t="s">
        <v>686</v>
      </c>
      <c r="D145" s="180" t="s">
        <v>172</v>
      </c>
      <c r="E145" s="181" t="s">
        <v>2848</v>
      </c>
      <c r="F145" s="182" t="s">
        <v>2849</v>
      </c>
      <c r="G145" s="183" t="s">
        <v>1734</v>
      </c>
      <c r="H145" s="184">
        <v>2</v>
      </c>
      <c r="I145" s="185"/>
      <c r="J145" s="186">
        <f t="shared" si="20"/>
        <v>0</v>
      </c>
      <c r="K145" s="182" t="s">
        <v>19</v>
      </c>
      <c r="L145" s="41"/>
      <c r="M145" s="187" t="s">
        <v>19</v>
      </c>
      <c r="N145" s="188" t="s">
        <v>42</v>
      </c>
      <c r="O145" s="66"/>
      <c r="P145" s="189">
        <f t="shared" si="21"/>
        <v>0</v>
      </c>
      <c r="Q145" s="189">
        <v>0</v>
      </c>
      <c r="R145" s="189">
        <f t="shared" si="22"/>
        <v>0</v>
      </c>
      <c r="S145" s="189">
        <v>0</v>
      </c>
      <c r="T145" s="190">
        <f t="shared" si="23"/>
        <v>0</v>
      </c>
      <c r="U145" s="36"/>
      <c r="V145" s="36"/>
      <c r="W145" s="36"/>
      <c r="X145" s="36"/>
      <c r="Y145" s="36"/>
      <c r="Z145" s="36"/>
      <c r="AA145" s="36"/>
      <c r="AB145" s="36"/>
      <c r="AC145" s="36"/>
      <c r="AD145" s="36"/>
      <c r="AE145" s="36"/>
      <c r="AR145" s="191" t="s">
        <v>106</v>
      </c>
      <c r="AT145" s="191" t="s">
        <v>172</v>
      </c>
      <c r="AU145" s="191" t="s">
        <v>79</v>
      </c>
      <c r="AY145" s="19" t="s">
        <v>169</v>
      </c>
      <c r="BE145" s="192">
        <f t="shared" si="24"/>
        <v>0</v>
      </c>
      <c r="BF145" s="192">
        <f t="shared" si="25"/>
        <v>0</v>
      </c>
      <c r="BG145" s="192">
        <f t="shared" si="26"/>
        <v>0</v>
      </c>
      <c r="BH145" s="192">
        <f t="shared" si="27"/>
        <v>0</v>
      </c>
      <c r="BI145" s="192">
        <f t="shared" si="28"/>
        <v>0</v>
      </c>
      <c r="BJ145" s="19" t="s">
        <v>14</v>
      </c>
      <c r="BK145" s="192">
        <f t="shared" si="29"/>
        <v>0</v>
      </c>
      <c r="BL145" s="19" t="s">
        <v>106</v>
      </c>
      <c r="BM145" s="191" t="s">
        <v>866</v>
      </c>
    </row>
    <row r="146" spans="2:63" s="12" customFormat="1" ht="25.9" customHeight="1">
      <c r="B146" s="164"/>
      <c r="C146" s="165"/>
      <c r="D146" s="166" t="s">
        <v>70</v>
      </c>
      <c r="E146" s="167" t="s">
        <v>2288</v>
      </c>
      <c r="F146" s="167" t="s">
        <v>2850</v>
      </c>
      <c r="G146" s="165"/>
      <c r="H146" s="165"/>
      <c r="I146" s="168"/>
      <c r="J146" s="169">
        <f>BK146</f>
        <v>0</v>
      </c>
      <c r="K146" s="165"/>
      <c r="L146" s="170"/>
      <c r="M146" s="171"/>
      <c r="N146" s="172"/>
      <c r="O146" s="172"/>
      <c r="P146" s="173">
        <f>SUM(P147:P163)</f>
        <v>0</v>
      </c>
      <c r="Q146" s="172"/>
      <c r="R146" s="173">
        <f>SUM(R147:R163)</f>
        <v>0</v>
      </c>
      <c r="S146" s="172"/>
      <c r="T146" s="174">
        <f>SUM(T147:T163)</f>
        <v>0</v>
      </c>
      <c r="AR146" s="175" t="s">
        <v>14</v>
      </c>
      <c r="AT146" s="176" t="s">
        <v>70</v>
      </c>
      <c r="AU146" s="176" t="s">
        <v>71</v>
      </c>
      <c r="AY146" s="175" t="s">
        <v>169</v>
      </c>
      <c r="BK146" s="177">
        <f>SUM(BK147:BK163)</f>
        <v>0</v>
      </c>
    </row>
    <row r="147" spans="1:65" s="2" customFormat="1" ht="16.5" customHeight="1">
      <c r="A147" s="36"/>
      <c r="B147" s="37"/>
      <c r="C147" s="180" t="s">
        <v>692</v>
      </c>
      <c r="D147" s="180" t="s">
        <v>172</v>
      </c>
      <c r="E147" s="181" t="s">
        <v>2851</v>
      </c>
      <c r="F147" s="182" t="s">
        <v>2852</v>
      </c>
      <c r="G147" s="183" t="s">
        <v>339</v>
      </c>
      <c r="H147" s="184">
        <v>419</v>
      </c>
      <c r="I147" s="185"/>
      <c r="J147" s="186">
        <f aca="true" t="shared" si="30" ref="J147:J163">ROUND(I147*H147,2)</f>
        <v>0</v>
      </c>
      <c r="K147" s="182" t="s">
        <v>19</v>
      </c>
      <c r="L147" s="41"/>
      <c r="M147" s="187" t="s">
        <v>19</v>
      </c>
      <c r="N147" s="188" t="s">
        <v>42</v>
      </c>
      <c r="O147" s="66"/>
      <c r="P147" s="189">
        <f aca="true" t="shared" si="31" ref="P147:P163">O147*H147</f>
        <v>0</v>
      </c>
      <c r="Q147" s="189">
        <v>0</v>
      </c>
      <c r="R147" s="189">
        <f aca="true" t="shared" si="32" ref="R147:R163">Q147*H147</f>
        <v>0</v>
      </c>
      <c r="S147" s="189">
        <v>0</v>
      </c>
      <c r="T147" s="190">
        <f aca="true" t="shared" si="33" ref="T147:T163">S147*H147</f>
        <v>0</v>
      </c>
      <c r="U147" s="36"/>
      <c r="V147" s="36"/>
      <c r="W147" s="36"/>
      <c r="X147" s="36"/>
      <c r="Y147" s="36"/>
      <c r="Z147" s="36"/>
      <c r="AA147" s="36"/>
      <c r="AB147" s="36"/>
      <c r="AC147" s="36"/>
      <c r="AD147" s="36"/>
      <c r="AE147" s="36"/>
      <c r="AR147" s="191" t="s">
        <v>106</v>
      </c>
      <c r="AT147" s="191" t="s">
        <v>172</v>
      </c>
      <c r="AU147" s="191" t="s">
        <v>14</v>
      </c>
      <c r="AY147" s="19" t="s">
        <v>169</v>
      </c>
      <c r="BE147" s="192">
        <f aca="true" t="shared" si="34" ref="BE147:BE163">IF(N147="základní",J147,0)</f>
        <v>0</v>
      </c>
      <c r="BF147" s="192">
        <f aca="true" t="shared" si="35" ref="BF147:BF163">IF(N147="snížená",J147,0)</f>
        <v>0</v>
      </c>
      <c r="BG147" s="192">
        <f aca="true" t="shared" si="36" ref="BG147:BG163">IF(N147="zákl. přenesená",J147,0)</f>
        <v>0</v>
      </c>
      <c r="BH147" s="192">
        <f aca="true" t="shared" si="37" ref="BH147:BH163">IF(N147="sníž. přenesená",J147,0)</f>
        <v>0</v>
      </c>
      <c r="BI147" s="192">
        <f aca="true" t="shared" si="38" ref="BI147:BI163">IF(N147="nulová",J147,0)</f>
        <v>0</v>
      </c>
      <c r="BJ147" s="19" t="s">
        <v>14</v>
      </c>
      <c r="BK147" s="192">
        <f aca="true" t="shared" si="39" ref="BK147:BK163">ROUND(I147*H147,2)</f>
        <v>0</v>
      </c>
      <c r="BL147" s="19" t="s">
        <v>106</v>
      </c>
      <c r="BM147" s="191" t="s">
        <v>949</v>
      </c>
    </row>
    <row r="148" spans="1:65" s="2" customFormat="1" ht="16.5" customHeight="1">
      <c r="A148" s="36"/>
      <c r="B148" s="37"/>
      <c r="C148" s="180" t="s">
        <v>698</v>
      </c>
      <c r="D148" s="180" t="s">
        <v>172</v>
      </c>
      <c r="E148" s="181" t="s">
        <v>2853</v>
      </c>
      <c r="F148" s="182" t="s">
        <v>2854</v>
      </c>
      <c r="G148" s="183" t="s">
        <v>339</v>
      </c>
      <c r="H148" s="184">
        <v>250</v>
      </c>
      <c r="I148" s="185"/>
      <c r="J148" s="186">
        <f t="shared" si="30"/>
        <v>0</v>
      </c>
      <c r="K148" s="182" t="s">
        <v>19</v>
      </c>
      <c r="L148" s="41"/>
      <c r="M148" s="187" t="s">
        <v>19</v>
      </c>
      <c r="N148" s="188" t="s">
        <v>42</v>
      </c>
      <c r="O148" s="66"/>
      <c r="P148" s="189">
        <f t="shared" si="31"/>
        <v>0</v>
      </c>
      <c r="Q148" s="189">
        <v>0</v>
      </c>
      <c r="R148" s="189">
        <f t="shared" si="32"/>
        <v>0</v>
      </c>
      <c r="S148" s="189">
        <v>0</v>
      </c>
      <c r="T148" s="190">
        <f t="shared" si="33"/>
        <v>0</v>
      </c>
      <c r="U148" s="36"/>
      <c r="V148" s="36"/>
      <c r="W148" s="36"/>
      <c r="X148" s="36"/>
      <c r="Y148" s="36"/>
      <c r="Z148" s="36"/>
      <c r="AA148" s="36"/>
      <c r="AB148" s="36"/>
      <c r="AC148" s="36"/>
      <c r="AD148" s="36"/>
      <c r="AE148" s="36"/>
      <c r="AR148" s="191" t="s">
        <v>106</v>
      </c>
      <c r="AT148" s="191" t="s">
        <v>172</v>
      </c>
      <c r="AU148" s="191" t="s">
        <v>14</v>
      </c>
      <c r="AY148" s="19" t="s">
        <v>169</v>
      </c>
      <c r="BE148" s="192">
        <f t="shared" si="34"/>
        <v>0</v>
      </c>
      <c r="BF148" s="192">
        <f t="shared" si="35"/>
        <v>0</v>
      </c>
      <c r="BG148" s="192">
        <f t="shared" si="36"/>
        <v>0</v>
      </c>
      <c r="BH148" s="192">
        <f t="shared" si="37"/>
        <v>0</v>
      </c>
      <c r="BI148" s="192">
        <f t="shared" si="38"/>
        <v>0</v>
      </c>
      <c r="BJ148" s="19" t="s">
        <v>14</v>
      </c>
      <c r="BK148" s="192">
        <f t="shared" si="39"/>
        <v>0</v>
      </c>
      <c r="BL148" s="19" t="s">
        <v>106</v>
      </c>
      <c r="BM148" s="191" t="s">
        <v>959</v>
      </c>
    </row>
    <row r="149" spans="1:65" s="2" customFormat="1" ht="16.5" customHeight="1">
      <c r="A149" s="36"/>
      <c r="B149" s="37"/>
      <c r="C149" s="180" t="s">
        <v>703</v>
      </c>
      <c r="D149" s="180" t="s">
        <v>172</v>
      </c>
      <c r="E149" s="181" t="s">
        <v>2855</v>
      </c>
      <c r="F149" s="182" t="s">
        <v>2856</v>
      </c>
      <c r="G149" s="183" t="s">
        <v>1734</v>
      </c>
      <c r="H149" s="184">
        <v>220</v>
      </c>
      <c r="I149" s="185"/>
      <c r="J149" s="186">
        <f t="shared" si="30"/>
        <v>0</v>
      </c>
      <c r="K149" s="182" t="s">
        <v>19</v>
      </c>
      <c r="L149" s="41"/>
      <c r="M149" s="187" t="s">
        <v>19</v>
      </c>
      <c r="N149" s="188" t="s">
        <v>42</v>
      </c>
      <c r="O149" s="66"/>
      <c r="P149" s="189">
        <f t="shared" si="31"/>
        <v>0</v>
      </c>
      <c r="Q149" s="189">
        <v>0</v>
      </c>
      <c r="R149" s="189">
        <f t="shared" si="32"/>
        <v>0</v>
      </c>
      <c r="S149" s="189">
        <v>0</v>
      </c>
      <c r="T149" s="190">
        <f t="shared" si="33"/>
        <v>0</v>
      </c>
      <c r="U149" s="36"/>
      <c r="V149" s="36"/>
      <c r="W149" s="36"/>
      <c r="X149" s="36"/>
      <c r="Y149" s="36"/>
      <c r="Z149" s="36"/>
      <c r="AA149" s="36"/>
      <c r="AB149" s="36"/>
      <c r="AC149" s="36"/>
      <c r="AD149" s="36"/>
      <c r="AE149" s="36"/>
      <c r="AR149" s="191" t="s">
        <v>106</v>
      </c>
      <c r="AT149" s="191" t="s">
        <v>172</v>
      </c>
      <c r="AU149" s="191" t="s">
        <v>14</v>
      </c>
      <c r="AY149" s="19" t="s">
        <v>169</v>
      </c>
      <c r="BE149" s="192">
        <f t="shared" si="34"/>
        <v>0</v>
      </c>
      <c r="BF149" s="192">
        <f t="shared" si="35"/>
        <v>0</v>
      </c>
      <c r="BG149" s="192">
        <f t="shared" si="36"/>
        <v>0</v>
      </c>
      <c r="BH149" s="192">
        <f t="shared" si="37"/>
        <v>0</v>
      </c>
      <c r="BI149" s="192">
        <f t="shared" si="38"/>
        <v>0</v>
      </c>
      <c r="BJ149" s="19" t="s">
        <v>14</v>
      </c>
      <c r="BK149" s="192">
        <f t="shared" si="39"/>
        <v>0</v>
      </c>
      <c r="BL149" s="19" t="s">
        <v>106</v>
      </c>
      <c r="BM149" s="191" t="s">
        <v>976</v>
      </c>
    </row>
    <row r="150" spans="1:65" s="2" customFormat="1" ht="16.5" customHeight="1">
      <c r="A150" s="36"/>
      <c r="B150" s="37"/>
      <c r="C150" s="180" t="s">
        <v>708</v>
      </c>
      <c r="D150" s="180" t="s">
        <v>172</v>
      </c>
      <c r="E150" s="181" t="s">
        <v>2857</v>
      </c>
      <c r="F150" s="182" t="s">
        <v>2858</v>
      </c>
      <c r="G150" s="183" t="s">
        <v>1734</v>
      </c>
      <c r="H150" s="184">
        <v>14</v>
      </c>
      <c r="I150" s="185"/>
      <c r="J150" s="186">
        <f t="shared" si="30"/>
        <v>0</v>
      </c>
      <c r="K150" s="182" t="s">
        <v>19</v>
      </c>
      <c r="L150" s="41"/>
      <c r="M150" s="187" t="s">
        <v>19</v>
      </c>
      <c r="N150" s="188" t="s">
        <v>42</v>
      </c>
      <c r="O150" s="66"/>
      <c r="P150" s="189">
        <f t="shared" si="31"/>
        <v>0</v>
      </c>
      <c r="Q150" s="189">
        <v>0</v>
      </c>
      <c r="R150" s="189">
        <f t="shared" si="32"/>
        <v>0</v>
      </c>
      <c r="S150" s="189">
        <v>0</v>
      </c>
      <c r="T150" s="190">
        <f t="shared" si="33"/>
        <v>0</v>
      </c>
      <c r="U150" s="36"/>
      <c r="V150" s="36"/>
      <c r="W150" s="36"/>
      <c r="X150" s="36"/>
      <c r="Y150" s="36"/>
      <c r="Z150" s="36"/>
      <c r="AA150" s="36"/>
      <c r="AB150" s="36"/>
      <c r="AC150" s="36"/>
      <c r="AD150" s="36"/>
      <c r="AE150" s="36"/>
      <c r="AR150" s="191" t="s">
        <v>106</v>
      </c>
      <c r="AT150" s="191" t="s">
        <v>172</v>
      </c>
      <c r="AU150" s="191" t="s">
        <v>14</v>
      </c>
      <c r="AY150" s="19" t="s">
        <v>169</v>
      </c>
      <c r="BE150" s="192">
        <f t="shared" si="34"/>
        <v>0</v>
      </c>
      <c r="BF150" s="192">
        <f t="shared" si="35"/>
        <v>0</v>
      </c>
      <c r="BG150" s="192">
        <f t="shared" si="36"/>
        <v>0</v>
      </c>
      <c r="BH150" s="192">
        <f t="shared" si="37"/>
        <v>0</v>
      </c>
      <c r="BI150" s="192">
        <f t="shared" si="38"/>
        <v>0</v>
      </c>
      <c r="BJ150" s="19" t="s">
        <v>14</v>
      </c>
      <c r="BK150" s="192">
        <f t="shared" si="39"/>
        <v>0</v>
      </c>
      <c r="BL150" s="19" t="s">
        <v>106</v>
      </c>
      <c r="BM150" s="191" t="s">
        <v>989</v>
      </c>
    </row>
    <row r="151" spans="1:65" s="2" customFormat="1" ht="16.5" customHeight="1">
      <c r="A151" s="36"/>
      <c r="B151" s="37"/>
      <c r="C151" s="180" t="s">
        <v>716</v>
      </c>
      <c r="D151" s="180" t="s">
        <v>172</v>
      </c>
      <c r="E151" s="181" t="s">
        <v>2859</v>
      </c>
      <c r="F151" s="182" t="s">
        <v>2860</v>
      </c>
      <c r="G151" s="183" t="s">
        <v>1734</v>
      </c>
      <c r="H151" s="184">
        <v>120</v>
      </c>
      <c r="I151" s="185"/>
      <c r="J151" s="186">
        <f t="shared" si="30"/>
        <v>0</v>
      </c>
      <c r="K151" s="182" t="s">
        <v>19</v>
      </c>
      <c r="L151" s="41"/>
      <c r="M151" s="187" t="s">
        <v>19</v>
      </c>
      <c r="N151" s="188" t="s">
        <v>42</v>
      </c>
      <c r="O151" s="66"/>
      <c r="P151" s="189">
        <f t="shared" si="31"/>
        <v>0</v>
      </c>
      <c r="Q151" s="189">
        <v>0</v>
      </c>
      <c r="R151" s="189">
        <f t="shared" si="32"/>
        <v>0</v>
      </c>
      <c r="S151" s="189">
        <v>0</v>
      </c>
      <c r="T151" s="190">
        <f t="shared" si="33"/>
        <v>0</v>
      </c>
      <c r="U151" s="36"/>
      <c r="V151" s="36"/>
      <c r="W151" s="36"/>
      <c r="X151" s="36"/>
      <c r="Y151" s="36"/>
      <c r="Z151" s="36"/>
      <c r="AA151" s="36"/>
      <c r="AB151" s="36"/>
      <c r="AC151" s="36"/>
      <c r="AD151" s="36"/>
      <c r="AE151" s="36"/>
      <c r="AR151" s="191" t="s">
        <v>106</v>
      </c>
      <c r="AT151" s="191" t="s">
        <v>172</v>
      </c>
      <c r="AU151" s="191" t="s">
        <v>14</v>
      </c>
      <c r="AY151" s="19" t="s">
        <v>169</v>
      </c>
      <c r="BE151" s="192">
        <f t="shared" si="34"/>
        <v>0</v>
      </c>
      <c r="BF151" s="192">
        <f t="shared" si="35"/>
        <v>0</v>
      </c>
      <c r="BG151" s="192">
        <f t="shared" si="36"/>
        <v>0</v>
      </c>
      <c r="BH151" s="192">
        <f t="shared" si="37"/>
        <v>0</v>
      </c>
      <c r="BI151" s="192">
        <f t="shared" si="38"/>
        <v>0</v>
      </c>
      <c r="BJ151" s="19" t="s">
        <v>14</v>
      </c>
      <c r="BK151" s="192">
        <f t="shared" si="39"/>
        <v>0</v>
      </c>
      <c r="BL151" s="19" t="s">
        <v>106</v>
      </c>
      <c r="BM151" s="191" t="s">
        <v>1027</v>
      </c>
    </row>
    <row r="152" spans="1:65" s="2" customFormat="1" ht="16.5" customHeight="1">
      <c r="A152" s="36"/>
      <c r="B152" s="37"/>
      <c r="C152" s="180" t="s">
        <v>721</v>
      </c>
      <c r="D152" s="180" t="s">
        <v>172</v>
      </c>
      <c r="E152" s="181" t="s">
        <v>2861</v>
      </c>
      <c r="F152" s="182" t="s">
        <v>2862</v>
      </c>
      <c r="G152" s="183" t="s">
        <v>1734</v>
      </c>
      <c r="H152" s="184">
        <v>60</v>
      </c>
      <c r="I152" s="185"/>
      <c r="J152" s="186">
        <f t="shared" si="30"/>
        <v>0</v>
      </c>
      <c r="K152" s="182" t="s">
        <v>19</v>
      </c>
      <c r="L152" s="41"/>
      <c r="M152" s="187" t="s">
        <v>19</v>
      </c>
      <c r="N152" s="188" t="s">
        <v>42</v>
      </c>
      <c r="O152" s="66"/>
      <c r="P152" s="189">
        <f t="shared" si="31"/>
        <v>0</v>
      </c>
      <c r="Q152" s="189">
        <v>0</v>
      </c>
      <c r="R152" s="189">
        <f t="shared" si="32"/>
        <v>0</v>
      </c>
      <c r="S152" s="189">
        <v>0</v>
      </c>
      <c r="T152" s="190">
        <f t="shared" si="33"/>
        <v>0</v>
      </c>
      <c r="U152" s="36"/>
      <c r="V152" s="36"/>
      <c r="W152" s="36"/>
      <c r="X152" s="36"/>
      <c r="Y152" s="36"/>
      <c r="Z152" s="36"/>
      <c r="AA152" s="36"/>
      <c r="AB152" s="36"/>
      <c r="AC152" s="36"/>
      <c r="AD152" s="36"/>
      <c r="AE152" s="36"/>
      <c r="AR152" s="191" t="s">
        <v>106</v>
      </c>
      <c r="AT152" s="191" t="s">
        <v>172</v>
      </c>
      <c r="AU152" s="191" t="s">
        <v>14</v>
      </c>
      <c r="AY152" s="19" t="s">
        <v>169</v>
      </c>
      <c r="BE152" s="192">
        <f t="shared" si="34"/>
        <v>0</v>
      </c>
      <c r="BF152" s="192">
        <f t="shared" si="35"/>
        <v>0</v>
      </c>
      <c r="BG152" s="192">
        <f t="shared" si="36"/>
        <v>0</v>
      </c>
      <c r="BH152" s="192">
        <f t="shared" si="37"/>
        <v>0</v>
      </c>
      <c r="BI152" s="192">
        <f t="shared" si="38"/>
        <v>0</v>
      </c>
      <c r="BJ152" s="19" t="s">
        <v>14</v>
      </c>
      <c r="BK152" s="192">
        <f t="shared" si="39"/>
        <v>0</v>
      </c>
      <c r="BL152" s="19" t="s">
        <v>106</v>
      </c>
      <c r="BM152" s="191" t="s">
        <v>1037</v>
      </c>
    </row>
    <row r="153" spans="1:65" s="2" customFormat="1" ht="16.5" customHeight="1">
      <c r="A153" s="36"/>
      <c r="B153" s="37"/>
      <c r="C153" s="180" t="s">
        <v>725</v>
      </c>
      <c r="D153" s="180" t="s">
        <v>172</v>
      </c>
      <c r="E153" s="181" t="s">
        <v>2863</v>
      </c>
      <c r="F153" s="182" t="s">
        <v>2864</v>
      </c>
      <c r="G153" s="183" t="s">
        <v>1734</v>
      </c>
      <c r="H153" s="184">
        <v>20</v>
      </c>
      <c r="I153" s="185"/>
      <c r="J153" s="186">
        <f t="shared" si="30"/>
        <v>0</v>
      </c>
      <c r="K153" s="182" t="s">
        <v>19</v>
      </c>
      <c r="L153" s="41"/>
      <c r="M153" s="187" t="s">
        <v>19</v>
      </c>
      <c r="N153" s="188" t="s">
        <v>42</v>
      </c>
      <c r="O153" s="66"/>
      <c r="P153" s="189">
        <f t="shared" si="31"/>
        <v>0</v>
      </c>
      <c r="Q153" s="189">
        <v>0</v>
      </c>
      <c r="R153" s="189">
        <f t="shared" si="32"/>
        <v>0</v>
      </c>
      <c r="S153" s="189">
        <v>0</v>
      </c>
      <c r="T153" s="190">
        <f t="shared" si="33"/>
        <v>0</v>
      </c>
      <c r="U153" s="36"/>
      <c r="V153" s="36"/>
      <c r="W153" s="36"/>
      <c r="X153" s="36"/>
      <c r="Y153" s="36"/>
      <c r="Z153" s="36"/>
      <c r="AA153" s="36"/>
      <c r="AB153" s="36"/>
      <c r="AC153" s="36"/>
      <c r="AD153" s="36"/>
      <c r="AE153" s="36"/>
      <c r="AR153" s="191" t="s">
        <v>106</v>
      </c>
      <c r="AT153" s="191" t="s">
        <v>172</v>
      </c>
      <c r="AU153" s="191" t="s">
        <v>14</v>
      </c>
      <c r="AY153" s="19" t="s">
        <v>169</v>
      </c>
      <c r="BE153" s="192">
        <f t="shared" si="34"/>
        <v>0</v>
      </c>
      <c r="BF153" s="192">
        <f t="shared" si="35"/>
        <v>0</v>
      </c>
      <c r="BG153" s="192">
        <f t="shared" si="36"/>
        <v>0</v>
      </c>
      <c r="BH153" s="192">
        <f t="shared" si="37"/>
        <v>0</v>
      </c>
      <c r="BI153" s="192">
        <f t="shared" si="38"/>
        <v>0</v>
      </c>
      <c r="BJ153" s="19" t="s">
        <v>14</v>
      </c>
      <c r="BK153" s="192">
        <f t="shared" si="39"/>
        <v>0</v>
      </c>
      <c r="BL153" s="19" t="s">
        <v>106</v>
      </c>
      <c r="BM153" s="191" t="s">
        <v>1048</v>
      </c>
    </row>
    <row r="154" spans="1:65" s="2" customFormat="1" ht="21.75" customHeight="1">
      <c r="A154" s="36"/>
      <c r="B154" s="37"/>
      <c r="C154" s="180" t="s">
        <v>728</v>
      </c>
      <c r="D154" s="180" t="s">
        <v>172</v>
      </c>
      <c r="E154" s="181" t="s">
        <v>2865</v>
      </c>
      <c r="F154" s="182" t="s">
        <v>2866</v>
      </c>
      <c r="G154" s="183" t="s">
        <v>1734</v>
      </c>
      <c r="H154" s="184">
        <v>8</v>
      </c>
      <c r="I154" s="185"/>
      <c r="J154" s="186">
        <f t="shared" si="30"/>
        <v>0</v>
      </c>
      <c r="K154" s="182" t="s">
        <v>19</v>
      </c>
      <c r="L154" s="41"/>
      <c r="M154" s="187" t="s">
        <v>19</v>
      </c>
      <c r="N154" s="188" t="s">
        <v>42</v>
      </c>
      <c r="O154" s="66"/>
      <c r="P154" s="189">
        <f t="shared" si="31"/>
        <v>0</v>
      </c>
      <c r="Q154" s="189">
        <v>0</v>
      </c>
      <c r="R154" s="189">
        <f t="shared" si="32"/>
        <v>0</v>
      </c>
      <c r="S154" s="189">
        <v>0</v>
      </c>
      <c r="T154" s="190">
        <f t="shared" si="33"/>
        <v>0</v>
      </c>
      <c r="U154" s="36"/>
      <c r="V154" s="36"/>
      <c r="W154" s="36"/>
      <c r="X154" s="36"/>
      <c r="Y154" s="36"/>
      <c r="Z154" s="36"/>
      <c r="AA154" s="36"/>
      <c r="AB154" s="36"/>
      <c r="AC154" s="36"/>
      <c r="AD154" s="36"/>
      <c r="AE154" s="36"/>
      <c r="AR154" s="191" t="s">
        <v>106</v>
      </c>
      <c r="AT154" s="191" t="s">
        <v>172</v>
      </c>
      <c r="AU154" s="191" t="s">
        <v>14</v>
      </c>
      <c r="AY154" s="19" t="s">
        <v>169</v>
      </c>
      <c r="BE154" s="192">
        <f t="shared" si="34"/>
        <v>0</v>
      </c>
      <c r="BF154" s="192">
        <f t="shared" si="35"/>
        <v>0</v>
      </c>
      <c r="BG154" s="192">
        <f t="shared" si="36"/>
        <v>0</v>
      </c>
      <c r="BH154" s="192">
        <f t="shared" si="37"/>
        <v>0</v>
      </c>
      <c r="BI154" s="192">
        <f t="shared" si="38"/>
        <v>0</v>
      </c>
      <c r="BJ154" s="19" t="s">
        <v>14</v>
      </c>
      <c r="BK154" s="192">
        <f t="shared" si="39"/>
        <v>0</v>
      </c>
      <c r="BL154" s="19" t="s">
        <v>106</v>
      </c>
      <c r="BM154" s="191" t="s">
        <v>1060</v>
      </c>
    </row>
    <row r="155" spans="1:65" s="2" customFormat="1" ht="21.75" customHeight="1">
      <c r="A155" s="36"/>
      <c r="B155" s="37"/>
      <c r="C155" s="180" t="s">
        <v>730</v>
      </c>
      <c r="D155" s="180" t="s">
        <v>172</v>
      </c>
      <c r="E155" s="181" t="s">
        <v>2867</v>
      </c>
      <c r="F155" s="182" t="s">
        <v>2868</v>
      </c>
      <c r="G155" s="183" t="s">
        <v>1734</v>
      </c>
      <c r="H155" s="184">
        <v>1</v>
      </c>
      <c r="I155" s="185"/>
      <c r="J155" s="186">
        <f t="shared" si="30"/>
        <v>0</v>
      </c>
      <c r="K155" s="182" t="s">
        <v>19</v>
      </c>
      <c r="L155" s="41"/>
      <c r="M155" s="187" t="s">
        <v>19</v>
      </c>
      <c r="N155" s="188" t="s">
        <v>42</v>
      </c>
      <c r="O155" s="66"/>
      <c r="P155" s="189">
        <f t="shared" si="31"/>
        <v>0</v>
      </c>
      <c r="Q155" s="189">
        <v>0</v>
      </c>
      <c r="R155" s="189">
        <f t="shared" si="32"/>
        <v>0</v>
      </c>
      <c r="S155" s="189">
        <v>0</v>
      </c>
      <c r="T155" s="190">
        <f t="shared" si="33"/>
        <v>0</v>
      </c>
      <c r="U155" s="36"/>
      <c r="V155" s="36"/>
      <c r="W155" s="36"/>
      <c r="X155" s="36"/>
      <c r="Y155" s="36"/>
      <c r="Z155" s="36"/>
      <c r="AA155" s="36"/>
      <c r="AB155" s="36"/>
      <c r="AC155" s="36"/>
      <c r="AD155" s="36"/>
      <c r="AE155" s="36"/>
      <c r="AR155" s="191" t="s">
        <v>106</v>
      </c>
      <c r="AT155" s="191" t="s">
        <v>172</v>
      </c>
      <c r="AU155" s="191" t="s">
        <v>14</v>
      </c>
      <c r="AY155" s="19" t="s">
        <v>169</v>
      </c>
      <c r="BE155" s="192">
        <f t="shared" si="34"/>
        <v>0</v>
      </c>
      <c r="BF155" s="192">
        <f t="shared" si="35"/>
        <v>0</v>
      </c>
      <c r="BG155" s="192">
        <f t="shared" si="36"/>
        <v>0</v>
      </c>
      <c r="BH155" s="192">
        <f t="shared" si="37"/>
        <v>0</v>
      </c>
      <c r="BI155" s="192">
        <f t="shared" si="38"/>
        <v>0</v>
      </c>
      <c r="BJ155" s="19" t="s">
        <v>14</v>
      </c>
      <c r="BK155" s="192">
        <f t="shared" si="39"/>
        <v>0</v>
      </c>
      <c r="BL155" s="19" t="s">
        <v>106</v>
      </c>
      <c r="BM155" s="191" t="s">
        <v>1068</v>
      </c>
    </row>
    <row r="156" spans="1:65" s="2" customFormat="1" ht="16.5" customHeight="1">
      <c r="A156" s="36"/>
      <c r="B156" s="37"/>
      <c r="C156" s="180" t="s">
        <v>732</v>
      </c>
      <c r="D156" s="180" t="s">
        <v>172</v>
      </c>
      <c r="E156" s="181" t="s">
        <v>2869</v>
      </c>
      <c r="F156" s="182" t="s">
        <v>2870</v>
      </c>
      <c r="G156" s="183" t="s">
        <v>1734</v>
      </c>
      <c r="H156" s="184">
        <v>48</v>
      </c>
      <c r="I156" s="185"/>
      <c r="J156" s="186">
        <f t="shared" si="30"/>
        <v>0</v>
      </c>
      <c r="K156" s="182" t="s">
        <v>19</v>
      </c>
      <c r="L156" s="41"/>
      <c r="M156" s="187" t="s">
        <v>19</v>
      </c>
      <c r="N156" s="188" t="s">
        <v>42</v>
      </c>
      <c r="O156" s="66"/>
      <c r="P156" s="189">
        <f t="shared" si="31"/>
        <v>0</v>
      </c>
      <c r="Q156" s="189">
        <v>0</v>
      </c>
      <c r="R156" s="189">
        <f t="shared" si="32"/>
        <v>0</v>
      </c>
      <c r="S156" s="189">
        <v>0</v>
      </c>
      <c r="T156" s="190">
        <f t="shared" si="33"/>
        <v>0</v>
      </c>
      <c r="U156" s="36"/>
      <c r="V156" s="36"/>
      <c r="W156" s="36"/>
      <c r="X156" s="36"/>
      <c r="Y156" s="36"/>
      <c r="Z156" s="36"/>
      <c r="AA156" s="36"/>
      <c r="AB156" s="36"/>
      <c r="AC156" s="36"/>
      <c r="AD156" s="36"/>
      <c r="AE156" s="36"/>
      <c r="AR156" s="191" t="s">
        <v>106</v>
      </c>
      <c r="AT156" s="191" t="s">
        <v>172</v>
      </c>
      <c r="AU156" s="191" t="s">
        <v>14</v>
      </c>
      <c r="AY156" s="19" t="s">
        <v>169</v>
      </c>
      <c r="BE156" s="192">
        <f t="shared" si="34"/>
        <v>0</v>
      </c>
      <c r="BF156" s="192">
        <f t="shared" si="35"/>
        <v>0</v>
      </c>
      <c r="BG156" s="192">
        <f t="shared" si="36"/>
        <v>0</v>
      </c>
      <c r="BH156" s="192">
        <f t="shared" si="37"/>
        <v>0</v>
      </c>
      <c r="BI156" s="192">
        <f t="shared" si="38"/>
        <v>0</v>
      </c>
      <c r="BJ156" s="19" t="s">
        <v>14</v>
      </c>
      <c r="BK156" s="192">
        <f t="shared" si="39"/>
        <v>0</v>
      </c>
      <c r="BL156" s="19" t="s">
        <v>106</v>
      </c>
      <c r="BM156" s="191" t="s">
        <v>1081</v>
      </c>
    </row>
    <row r="157" spans="1:65" s="2" customFormat="1" ht="16.5" customHeight="1">
      <c r="A157" s="36"/>
      <c r="B157" s="37"/>
      <c r="C157" s="180" t="s">
        <v>738</v>
      </c>
      <c r="D157" s="180" t="s">
        <v>172</v>
      </c>
      <c r="E157" s="181" t="s">
        <v>2871</v>
      </c>
      <c r="F157" s="182" t="s">
        <v>2872</v>
      </c>
      <c r="G157" s="183" t="s">
        <v>1734</v>
      </c>
      <c r="H157" s="184">
        <v>4</v>
      </c>
      <c r="I157" s="185"/>
      <c r="J157" s="186">
        <f t="shared" si="30"/>
        <v>0</v>
      </c>
      <c r="K157" s="182" t="s">
        <v>19</v>
      </c>
      <c r="L157" s="41"/>
      <c r="M157" s="187" t="s">
        <v>19</v>
      </c>
      <c r="N157" s="188" t="s">
        <v>42</v>
      </c>
      <c r="O157" s="66"/>
      <c r="P157" s="189">
        <f t="shared" si="31"/>
        <v>0</v>
      </c>
      <c r="Q157" s="189">
        <v>0</v>
      </c>
      <c r="R157" s="189">
        <f t="shared" si="32"/>
        <v>0</v>
      </c>
      <c r="S157" s="189">
        <v>0</v>
      </c>
      <c r="T157" s="190">
        <f t="shared" si="33"/>
        <v>0</v>
      </c>
      <c r="U157" s="36"/>
      <c r="V157" s="36"/>
      <c r="W157" s="36"/>
      <c r="X157" s="36"/>
      <c r="Y157" s="36"/>
      <c r="Z157" s="36"/>
      <c r="AA157" s="36"/>
      <c r="AB157" s="36"/>
      <c r="AC157" s="36"/>
      <c r="AD157" s="36"/>
      <c r="AE157" s="36"/>
      <c r="AR157" s="191" t="s">
        <v>106</v>
      </c>
      <c r="AT157" s="191" t="s">
        <v>172</v>
      </c>
      <c r="AU157" s="191" t="s">
        <v>14</v>
      </c>
      <c r="AY157" s="19" t="s">
        <v>169</v>
      </c>
      <c r="BE157" s="192">
        <f t="shared" si="34"/>
        <v>0</v>
      </c>
      <c r="BF157" s="192">
        <f t="shared" si="35"/>
        <v>0</v>
      </c>
      <c r="BG157" s="192">
        <f t="shared" si="36"/>
        <v>0</v>
      </c>
      <c r="BH157" s="192">
        <f t="shared" si="37"/>
        <v>0</v>
      </c>
      <c r="BI157" s="192">
        <f t="shared" si="38"/>
        <v>0</v>
      </c>
      <c r="BJ157" s="19" t="s">
        <v>14</v>
      </c>
      <c r="BK157" s="192">
        <f t="shared" si="39"/>
        <v>0</v>
      </c>
      <c r="BL157" s="19" t="s">
        <v>106</v>
      </c>
      <c r="BM157" s="191" t="s">
        <v>1092</v>
      </c>
    </row>
    <row r="158" spans="1:65" s="2" customFormat="1" ht="16.5" customHeight="1">
      <c r="A158" s="36"/>
      <c r="B158" s="37"/>
      <c r="C158" s="180" t="s">
        <v>559</v>
      </c>
      <c r="D158" s="180" t="s">
        <v>172</v>
      </c>
      <c r="E158" s="181" t="s">
        <v>2873</v>
      </c>
      <c r="F158" s="182" t="s">
        <v>2874</v>
      </c>
      <c r="G158" s="183" t="s">
        <v>2058</v>
      </c>
      <c r="H158" s="184">
        <v>2</v>
      </c>
      <c r="I158" s="185"/>
      <c r="J158" s="186">
        <f t="shared" si="30"/>
        <v>0</v>
      </c>
      <c r="K158" s="182" t="s">
        <v>19</v>
      </c>
      <c r="L158" s="41"/>
      <c r="M158" s="187" t="s">
        <v>19</v>
      </c>
      <c r="N158" s="188" t="s">
        <v>42</v>
      </c>
      <c r="O158" s="66"/>
      <c r="P158" s="189">
        <f t="shared" si="31"/>
        <v>0</v>
      </c>
      <c r="Q158" s="189">
        <v>0</v>
      </c>
      <c r="R158" s="189">
        <f t="shared" si="32"/>
        <v>0</v>
      </c>
      <c r="S158" s="189">
        <v>0</v>
      </c>
      <c r="T158" s="190">
        <f t="shared" si="33"/>
        <v>0</v>
      </c>
      <c r="U158" s="36"/>
      <c r="V158" s="36"/>
      <c r="W158" s="36"/>
      <c r="X158" s="36"/>
      <c r="Y158" s="36"/>
      <c r="Z158" s="36"/>
      <c r="AA158" s="36"/>
      <c r="AB158" s="36"/>
      <c r="AC158" s="36"/>
      <c r="AD158" s="36"/>
      <c r="AE158" s="36"/>
      <c r="AR158" s="191" t="s">
        <v>106</v>
      </c>
      <c r="AT158" s="191" t="s">
        <v>172</v>
      </c>
      <c r="AU158" s="191" t="s">
        <v>14</v>
      </c>
      <c r="AY158" s="19" t="s">
        <v>169</v>
      </c>
      <c r="BE158" s="192">
        <f t="shared" si="34"/>
        <v>0</v>
      </c>
      <c r="BF158" s="192">
        <f t="shared" si="35"/>
        <v>0</v>
      </c>
      <c r="BG158" s="192">
        <f t="shared" si="36"/>
        <v>0</v>
      </c>
      <c r="BH158" s="192">
        <f t="shared" si="37"/>
        <v>0</v>
      </c>
      <c r="BI158" s="192">
        <f t="shared" si="38"/>
        <v>0</v>
      </c>
      <c r="BJ158" s="19" t="s">
        <v>14</v>
      </c>
      <c r="BK158" s="192">
        <f t="shared" si="39"/>
        <v>0</v>
      </c>
      <c r="BL158" s="19" t="s">
        <v>106</v>
      </c>
      <c r="BM158" s="191" t="s">
        <v>1100</v>
      </c>
    </row>
    <row r="159" spans="1:65" s="2" customFormat="1" ht="16.5" customHeight="1">
      <c r="A159" s="36"/>
      <c r="B159" s="37"/>
      <c r="C159" s="180" t="s">
        <v>616</v>
      </c>
      <c r="D159" s="180" t="s">
        <v>172</v>
      </c>
      <c r="E159" s="181" t="s">
        <v>2875</v>
      </c>
      <c r="F159" s="182" t="s">
        <v>2876</v>
      </c>
      <c r="G159" s="183" t="s">
        <v>1734</v>
      </c>
      <c r="H159" s="184">
        <v>2</v>
      </c>
      <c r="I159" s="185"/>
      <c r="J159" s="186">
        <f t="shared" si="30"/>
        <v>0</v>
      </c>
      <c r="K159" s="182" t="s">
        <v>19</v>
      </c>
      <c r="L159" s="41"/>
      <c r="M159" s="187" t="s">
        <v>19</v>
      </c>
      <c r="N159" s="188" t="s">
        <v>42</v>
      </c>
      <c r="O159" s="66"/>
      <c r="P159" s="189">
        <f t="shared" si="31"/>
        <v>0</v>
      </c>
      <c r="Q159" s="189">
        <v>0</v>
      </c>
      <c r="R159" s="189">
        <f t="shared" si="32"/>
        <v>0</v>
      </c>
      <c r="S159" s="189">
        <v>0</v>
      </c>
      <c r="T159" s="190">
        <f t="shared" si="33"/>
        <v>0</v>
      </c>
      <c r="U159" s="36"/>
      <c r="V159" s="36"/>
      <c r="W159" s="36"/>
      <c r="X159" s="36"/>
      <c r="Y159" s="36"/>
      <c r="Z159" s="36"/>
      <c r="AA159" s="36"/>
      <c r="AB159" s="36"/>
      <c r="AC159" s="36"/>
      <c r="AD159" s="36"/>
      <c r="AE159" s="36"/>
      <c r="AR159" s="191" t="s">
        <v>106</v>
      </c>
      <c r="AT159" s="191" t="s">
        <v>172</v>
      </c>
      <c r="AU159" s="191" t="s">
        <v>14</v>
      </c>
      <c r="AY159" s="19" t="s">
        <v>169</v>
      </c>
      <c r="BE159" s="192">
        <f t="shared" si="34"/>
        <v>0</v>
      </c>
      <c r="BF159" s="192">
        <f t="shared" si="35"/>
        <v>0</v>
      </c>
      <c r="BG159" s="192">
        <f t="shared" si="36"/>
        <v>0</v>
      </c>
      <c r="BH159" s="192">
        <f t="shared" si="37"/>
        <v>0</v>
      </c>
      <c r="BI159" s="192">
        <f t="shared" si="38"/>
        <v>0</v>
      </c>
      <c r="BJ159" s="19" t="s">
        <v>14</v>
      </c>
      <c r="BK159" s="192">
        <f t="shared" si="39"/>
        <v>0</v>
      </c>
      <c r="BL159" s="19" t="s">
        <v>106</v>
      </c>
      <c r="BM159" s="191" t="s">
        <v>1108</v>
      </c>
    </row>
    <row r="160" spans="1:65" s="2" customFormat="1" ht="16.5" customHeight="1">
      <c r="A160" s="36"/>
      <c r="B160" s="37"/>
      <c r="C160" s="180" t="s">
        <v>748</v>
      </c>
      <c r="D160" s="180" t="s">
        <v>172</v>
      </c>
      <c r="E160" s="181" t="s">
        <v>2877</v>
      </c>
      <c r="F160" s="182" t="s">
        <v>2878</v>
      </c>
      <c r="G160" s="183" t="s">
        <v>1734</v>
      </c>
      <c r="H160" s="184">
        <v>1</v>
      </c>
      <c r="I160" s="185"/>
      <c r="J160" s="186">
        <f t="shared" si="30"/>
        <v>0</v>
      </c>
      <c r="K160" s="182" t="s">
        <v>19</v>
      </c>
      <c r="L160" s="41"/>
      <c r="M160" s="187" t="s">
        <v>19</v>
      </c>
      <c r="N160" s="188" t="s">
        <v>42</v>
      </c>
      <c r="O160" s="66"/>
      <c r="P160" s="189">
        <f t="shared" si="31"/>
        <v>0</v>
      </c>
      <c r="Q160" s="189">
        <v>0</v>
      </c>
      <c r="R160" s="189">
        <f t="shared" si="32"/>
        <v>0</v>
      </c>
      <c r="S160" s="189">
        <v>0</v>
      </c>
      <c r="T160" s="190">
        <f t="shared" si="33"/>
        <v>0</v>
      </c>
      <c r="U160" s="36"/>
      <c r="V160" s="36"/>
      <c r="W160" s="36"/>
      <c r="X160" s="36"/>
      <c r="Y160" s="36"/>
      <c r="Z160" s="36"/>
      <c r="AA160" s="36"/>
      <c r="AB160" s="36"/>
      <c r="AC160" s="36"/>
      <c r="AD160" s="36"/>
      <c r="AE160" s="36"/>
      <c r="AR160" s="191" t="s">
        <v>106</v>
      </c>
      <c r="AT160" s="191" t="s">
        <v>172</v>
      </c>
      <c r="AU160" s="191" t="s">
        <v>14</v>
      </c>
      <c r="AY160" s="19" t="s">
        <v>169</v>
      </c>
      <c r="BE160" s="192">
        <f t="shared" si="34"/>
        <v>0</v>
      </c>
      <c r="BF160" s="192">
        <f t="shared" si="35"/>
        <v>0</v>
      </c>
      <c r="BG160" s="192">
        <f t="shared" si="36"/>
        <v>0</v>
      </c>
      <c r="BH160" s="192">
        <f t="shared" si="37"/>
        <v>0</v>
      </c>
      <c r="BI160" s="192">
        <f t="shared" si="38"/>
        <v>0</v>
      </c>
      <c r="BJ160" s="19" t="s">
        <v>14</v>
      </c>
      <c r="BK160" s="192">
        <f t="shared" si="39"/>
        <v>0</v>
      </c>
      <c r="BL160" s="19" t="s">
        <v>106</v>
      </c>
      <c r="BM160" s="191" t="s">
        <v>1116</v>
      </c>
    </row>
    <row r="161" spans="1:65" s="2" customFormat="1" ht="16.5" customHeight="1">
      <c r="A161" s="36"/>
      <c r="B161" s="37"/>
      <c r="C161" s="180" t="s">
        <v>754</v>
      </c>
      <c r="D161" s="180" t="s">
        <v>172</v>
      </c>
      <c r="E161" s="181" t="s">
        <v>2879</v>
      </c>
      <c r="F161" s="182" t="s">
        <v>2880</v>
      </c>
      <c r="G161" s="183" t="s">
        <v>1734</v>
      </c>
      <c r="H161" s="184">
        <v>4</v>
      </c>
      <c r="I161" s="185"/>
      <c r="J161" s="186">
        <f t="shared" si="30"/>
        <v>0</v>
      </c>
      <c r="K161" s="182" t="s">
        <v>19</v>
      </c>
      <c r="L161" s="41"/>
      <c r="M161" s="187" t="s">
        <v>19</v>
      </c>
      <c r="N161" s="188" t="s">
        <v>42</v>
      </c>
      <c r="O161" s="66"/>
      <c r="P161" s="189">
        <f t="shared" si="31"/>
        <v>0</v>
      </c>
      <c r="Q161" s="189">
        <v>0</v>
      </c>
      <c r="R161" s="189">
        <f t="shared" si="32"/>
        <v>0</v>
      </c>
      <c r="S161" s="189">
        <v>0</v>
      </c>
      <c r="T161" s="190">
        <f t="shared" si="33"/>
        <v>0</v>
      </c>
      <c r="U161" s="36"/>
      <c r="V161" s="36"/>
      <c r="W161" s="36"/>
      <c r="X161" s="36"/>
      <c r="Y161" s="36"/>
      <c r="Z161" s="36"/>
      <c r="AA161" s="36"/>
      <c r="AB161" s="36"/>
      <c r="AC161" s="36"/>
      <c r="AD161" s="36"/>
      <c r="AE161" s="36"/>
      <c r="AR161" s="191" t="s">
        <v>106</v>
      </c>
      <c r="AT161" s="191" t="s">
        <v>172</v>
      </c>
      <c r="AU161" s="191" t="s">
        <v>14</v>
      </c>
      <c r="AY161" s="19" t="s">
        <v>169</v>
      </c>
      <c r="BE161" s="192">
        <f t="shared" si="34"/>
        <v>0</v>
      </c>
      <c r="BF161" s="192">
        <f t="shared" si="35"/>
        <v>0</v>
      </c>
      <c r="BG161" s="192">
        <f t="shared" si="36"/>
        <v>0</v>
      </c>
      <c r="BH161" s="192">
        <f t="shared" si="37"/>
        <v>0</v>
      </c>
      <c r="BI161" s="192">
        <f t="shared" si="38"/>
        <v>0</v>
      </c>
      <c r="BJ161" s="19" t="s">
        <v>14</v>
      </c>
      <c r="BK161" s="192">
        <f t="shared" si="39"/>
        <v>0</v>
      </c>
      <c r="BL161" s="19" t="s">
        <v>106</v>
      </c>
      <c r="BM161" s="191" t="s">
        <v>1126</v>
      </c>
    </row>
    <row r="162" spans="1:65" s="2" customFormat="1" ht="16.5" customHeight="1">
      <c r="A162" s="36"/>
      <c r="B162" s="37"/>
      <c r="C162" s="180" t="s">
        <v>757</v>
      </c>
      <c r="D162" s="180" t="s">
        <v>172</v>
      </c>
      <c r="E162" s="181" t="s">
        <v>2881</v>
      </c>
      <c r="F162" s="182" t="s">
        <v>2882</v>
      </c>
      <c r="G162" s="183" t="s">
        <v>2883</v>
      </c>
      <c r="H162" s="184">
        <v>1</v>
      </c>
      <c r="I162" s="185"/>
      <c r="J162" s="186">
        <f t="shared" si="30"/>
        <v>0</v>
      </c>
      <c r="K162" s="182" t="s">
        <v>19</v>
      </c>
      <c r="L162" s="41"/>
      <c r="M162" s="187" t="s">
        <v>19</v>
      </c>
      <c r="N162" s="188" t="s">
        <v>42</v>
      </c>
      <c r="O162" s="66"/>
      <c r="P162" s="189">
        <f t="shared" si="31"/>
        <v>0</v>
      </c>
      <c r="Q162" s="189">
        <v>0</v>
      </c>
      <c r="R162" s="189">
        <f t="shared" si="32"/>
        <v>0</v>
      </c>
      <c r="S162" s="189">
        <v>0</v>
      </c>
      <c r="T162" s="190">
        <f t="shared" si="33"/>
        <v>0</v>
      </c>
      <c r="U162" s="36"/>
      <c r="V162" s="36"/>
      <c r="W162" s="36"/>
      <c r="X162" s="36"/>
      <c r="Y162" s="36"/>
      <c r="Z162" s="36"/>
      <c r="AA162" s="36"/>
      <c r="AB162" s="36"/>
      <c r="AC162" s="36"/>
      <c r="AD162" s="36"/>
      <c r="AE162" s="36"/>
      <c r="AR162" s="191" t="s">
        <v>106</v>
      </c>
      <c r="AT162" s="191" t="s">
        <v>172</v>
      </c>
      <c r="AU162" s="191" t="s">
        <v>14</v>
      </c>
      <c r="AY162" s="19" t="s">
        <v>169</v>
      </c>
      <c r="BE162" s="192">
        <f t="shared" si="34"/>
        <v>0</v>
      </c>
      <c r="BF162" s="192">
        <f t="shared" si="35"/>
        <v>0</v>
      </c>
      <c r="BG162" s="192">
        <f t="shared" si="36"/>
        <v>0</v>
      </c>
      <c r="BH162" s="192">
        <f t="shared" si="37"/>
        <v>0</v>
      </c>
      <c r="BI162" s="192">
        <f t="shared" si="38"/>
        <v>0</v>
      </c>
      <c r="BJ162" s="19" t="s">
        <v>14</v>
      </c>
      <c r="BK162" s="192">
        <f t="shared" si="39"/>
        <v>0</v>
      </c>
      <c r="BL162" s="19" t="s">
        <v>106</v>
      </c>
      <c r="BM162" s="191" t="s">
        <v>1134</v>
      </c>
    </row>
    <row r="163" spans="1:65" s="2" customFormat="1" ht="16.5" customHeight="1">
      <c r="A163" s="36"/>
      <c r="B163" s="37"/>
      <c r="C163" s="180" t="s">
        <v>763</v>
      </c>
      <c r="D163" s="180" t="s">
        <v>172</v>
      </c>
      <c r="E163" s="181" t="s">
        <v>2884</v>
      </c>
      <c r="F163" s="182" t="s">
        <v>2885</v>
      </c>
      <c r="G163" s="183" t="s">
        <v>1734</v>
      </c>
      <c r="H163" s="184">
        <v>1</v>
      </c>
      <c r="I163" s="185"/>
      <c r="J163" s="186">
        <f t="shared" si="30"/>
        <v>0</v>
      </c>
      <c r="K163" s="182" t="s">
        <v>19</v>
      </c>
      <c r="L163" s="41"/>
      <c r="M163" s="187" t="s">
        <v>19</v>
      </c>
      <c r="N163" s="188" t="s">
        <v>42</v>
      </c>
      <c r="O163" s="66"/>
      <c r="P163" s="189">
        <f t="shared" si="31"/>
        <v>0</v>
      </c>
      <c r="Q163" s="189">
        <v>0</v>
      </c>
      <c r="R163" s="189">
        <f t="shared" si="32"/>
        <v>0</v>
      </c>
      <c r="S163" s="189">
        <v>0</v>
      </c>
      <c r="T163" s="190">
        <f t="shared" si="33"/>
        <v>0</v>
      </c>
      <c r="U163" s="36"/>
      <c r="V163" s="36"/>
      <c r="W163" s="36"/>
      <c r="X163" s="36"/>
      <c r="Y163" s="36"/>
      <c r="Z163" s="36"/>
      <c r="AA163" s="36"/>
      <c r="AB163" s="36"/>
      <c r="AC163" s="36"/>
      <c r="AD163" s="36"/>
      <c r="AE163" s="36"/>
      <c r="AR163" s="191" t="s">
        <v>106</v>
      </c>
      <c r="AT163" s="191" t="s">
        <v>172</v>
      </c>
      <c r="AU163" s="191" t="s">
        <v>14</v>
      </c>
      <c r="AY163" s="19" t="s">
        <v>169</v>
      </c>
      <c r="BE163" s="192">
        <f t="shared" si="34"/>
        <v>0</v>
      </c>
      <c r="BF163" s="192">
        <f t="shared" si="35"/>
        <v>0</v>
      </c>
      <c r="BG163" s="192">
        <f t="shared" si="36"/>
        <v>0</v>
      </c>
      <c r="BH163" s="192">
        <f t="shared" si="37"/>
        <v>0</v>
      </c>
      <c r="BI163" s="192">
        <f t="shared" si="38"/>
        <v>0</v>
      </c>
      <c r="BJ163" s="19" t="s">
        <v>14</v>
      </c>
      <c r="BK163" s="192">
        <f t="shared" si="39"/>
        <v>0</v>
      </c>
      <c r="BL163" s="19" t="s">
        <v>106</v>
      </c>
      <c r="BM163" s="191" t="s">
        <v>1142</v>
      </c>
    </row>
    <row r="164" spans="2:63" s="12" customFormat="1" ht="25.9" customHeight="1">
      <c r="B164" s="164"/>
      <c r="C164" s="165"/>
      <c r="D164" s="166" t="s">
        <v>70</v>
      </c>
      <c r="E164" s="167" t="s">
        <v>2886</v>
      </c>
      <c r="F164" s="167" t="s">
        <v>2887</v>
      </c>
      <c r="G164" s="165"/>
      <c r="H164" s="165"/>
      <c r="I164" s="168"/>
      <c r="J164" s="169">
        <f>BK164</f>
        <v>0</v>
      </c>
      <c r="K164" s="165"/>
      <c r="L164" s="170"/>
      <c r="M164" s="171"/>
      <c r="N164" s="172"/>
      <c r="O164" s="172"/>
      <c r="P164" s="173">
        <f>SUM(P165:P206)</f>
        <v>0</v>
      </c>
      <c r="Q164" s="172"/>
      <c r="R164" s="173">
        <f>SUM(R165:R206)</f>
        <v>0</v>
      </c>
      <c r="S164" s="172"/>
      <c r="T164" s="174">
        <f>SUM(T165:T206)</f>
        <v>0</v>
      </c>
      <c r="AR164" s="175" t="s">
        <v>14</v>
      </c>
      <c r="AT164" s="176" t="s">
        <v>70</v>
      </c>
      <c r="AU164" s="176" t="s">
        <v>71</v>
      </c>
      <c r="AY164" s="175" t="s">
        <v>169</v>
      </c>
      <c r="BK164" s="177">
        <f>SUM(BK165:BK206)</f>
        <v>0</v>
      </c>
    </row>
    <row r="165" spans="1:65" s="2" customFormat="1" ht="24.2" customHeight="1">
      <c r="A165" s="36"/>
      <c r="B165" s="37"/>
      <c r="C165" s="180" t="s">
        <v>768</v>
      </c>
      <c r="D165" s="180" t="s">
        <v>172</v>
      </c>
      <c r="E165" s="181" t="s">
        <v>2888</v>
      </c>
      <c r="F165" s="182" t="s">
        <v>2889</v>
      </c>
      <c r="G165" s="183" t="s">
        <v>339</v>
      </c>
      <c r="H165" s="184">
        <v>40</v>
      </c>
      <c r="I165" s="185"/>
      <c r="J165" s="186">
        <f aca="true" t="shared" si="40" ref="J165:J206">ROUND(I165*H165,2)</f>
        <v>0</v>
      </c>
      <c r="K165" s="182" t="s">
        <v>19</v>
      </c>
      <c r="L165" s="41"/>
      <c r="M165" s="187" t="s">
        <v>19</v>
      </c>
      <c r="N165" s="188" t="s">
        <v>42</v>
      </c>
      <c r="O165" s="66"/>
      <c r="P165" s="189">
        <f aca="true" t="shared" si="41" ref="P165:P206">O165*H165</f>
        <v>0</v>
      </c>
      <c r="Q165" s="189">
        <v>0</v>
      </c>
      <c r="R165" s="189">
        <f aca="true" t="shared" si="42" ref="R165:R206">Q165*H165</f>
        <v>0</v>
      </c>
      <c r="S165" s="189">
        <v>0</v>
      </c>
      <c r="T165" s="190">
        <f aca="true" t="shared" si="43" ref="T165:T206">S165*H165</f>
        <v>0</v>
      </c>
      <c r="U165" s="36"/>
      <c r="V165" s="36"/>
      <c r="W165" s="36"/>
      <c r="X165" s="36"/>
      <c r="Y165" s="36"/>
      <c r="Z165" s="36"/>
      <c r="AA165" s="36"/>
      <c r="AB165" s="36"/>
      <c r="AC165" s="36"/>
      <c r="AD165" s="36"/>
      <c r="AE165" s="36"/>
      <c r="AR165" s="191" t="s">
        <v>106</v>
      </c>
      <c r="AT165" s="191" t="s">
        <v>172</v>
      </c>
      <c r="AU165" s="191" t="s">
        <v>14</v>
      </c>
      <c r="AY165" s="19" t="s">
        <v>169</v>
      </c>
      <c r="BE165" s="192">
        <f aca="true" t="shared" si="44" ref="BE165:BE206">IF(N165="základní",J165,0)</f>
        <v>0</v>
      </c>
      <c r="BF165" s="192">
        <f aca="true" t="shared" si="45" ref="BF165:BF206">IF(N165="snížená",J165,0)</f>
        <v>0</v>
      </c>
      <c r="BG165" s="192">
        <f aca="true" t="shared" si="46" ref="BG165:BG206">IF(N165="zákl. přenesená",J165,0)</f>
        <v>0</v>
      </c>
      <c r="BH165" s="192">
        <f aca="true" t="shared" si="47" ref="BH165:BH206">IF(N165="sníž. přenesená",J165,0)</f>
        <v>0</v>
      </c>
      <c r="BI165" s="192">
        <f aca="true" t="shared" si="48" ref="BI165:BI206">IF(N165="nulová",J165,0)</f>
        <v>0</v>
      </c>
      <c r="BJ165" s="19" t="s">
        <v>14</v>
      </c>
      <c r="BK165" s="192">
        <f aca="true" t="shared" si="49" ref="BK165:BK206">ROUND(I165*H165,2)</f>
        <v>0</v>
      </c>
      <c r="BL165" s="19" t="s">
        <v>106</v>
      </c>
      <c r="BM165" s="191" t="s">
        <v>1150</v>
      </c>
    </row>
    <row r="166" spans="1:65" s="2" customFormat="1" ht="24.2" customHeight="1">
      <c r="A166" s="36"/>
      <c r="B166" s="37"/>
      <c r="C166" s="180" t="s">
        <v>773</v>
      </c>
      <c r="D166" s="180" t="s">
        <v>172</v>
      </c>
      <c r="E166" s="181" t="s">
        <v>2890</v>
      </c>
      <c r="F166" s="182" t="s">
        <v>2891</v>
      </c>
      <c r="G166" s="183" t="s">
        <v>339</v>
      </c>
      <c r="H166" s="184">
        <v>40</v>
      </c>
      <c r="I166" s="185"/>
      <c r="J166" s="186">
        <f t="shared" si="40"/>
        <v>0</v>
      </c>
      <c r="K166" s="182" t="s">
        <v>19</v>
      </c>
      <c r="L166" s="41"/>
      <c r="M166" s="187" t="s">
        <v>19</v>
      </c>
      <c r="N166" s="188" t="s">
        <v>42</v>
      </c>
      <c r="O166" s="66"/>
      <c r="P166" s="189">
        <f t="shared" si="41"/>
        <v>0</v>
      </c>
      <c r="Q166" s="189">
        <v>0</v>
      </c>
      <c r="R166" s="189">
        <f t="shared" si="42"/>
        <v>0</v>
      </c>
      <c r="S166" s="189">
        <v>0</v>
      </c>
      <c r="T166" s="190">
        <f t="shared" si="43"/>
        <v>0</v>
      </c>
      <c r="U166" s="36"/>
      <c r="V166" s="36"/>
      <c r="W166" s="36"/>
      <c r="X166" s="36"/>
      <c r="Y166" s="36"/>
      <c r="Z166" s="36"/>
      <c r="AA166" s="36"/>
      <c r="AB166" s="36"/>
      <c r="AC166" s="36"/>
      <c r="AD166" s="36"/>
      <c r="AE166" s="36"/>
      <c r="AR166" s="191" t="s">
        <v>106</v>
      </c>
      <c r="AT166" s="191" t="s">
        <v>172</v>
      </c>
      <c r="AU166" s="191" t="s">
        <v>14</v>
      </c>
      <c r="AY166" s="19" t="s">
        <v>169</v>
      </c>
      <c r="BE166" s="192">
        <f t="shared" si="44"/>
        <v>0</v>
      </c>
      <c r="BF166" s="192">
        <f t="shared" si="45"/>
        <v>0</v>
      </c>
      <c r="BG166" s="192">
        <f t="shared" si="46"/>
        <v>0</v>
      </c>
      <c r="BH166" s="192">
        <f t="shared" si="47"/>
        <v>0</v>
      </c>
      <c r="BI166" s="192">
        <f t="shared" si="48"/>
        <v>0</v>
      </c>
      <c r="BJ166" s="19" t="s">
        <v>14</v>
      </c>
      <c r="BK166" s="192">
        <f t="shared" si="49"/>
        <v>0</v>
      </c>
      <c r="BL166" s="19" t="s">
        <v>106</v>
      </c>
      <c r="BM166" s="191" t="s">
        <v>1158</v>
      </c>
    </row>
    <row r="167" spans="1:65" s="2" customFormat="1" ht="24.2" customHeight="1">
      <c r="A167" s="36"/>
      <c r="B167" s="37"/>
      <c r="C167" s="180" t="s">
        <v>779</v>
      </c>
      <c r="D167" s="180" t="s">
        <v>172</v>
      </c>
      <c r="E167" s="181" t="s">
        <v>2892</v>
      </c>
      <c r="F167" s="182" t="s">
        <v>2893</v>
      </c>
      <c r="G167" s="183" t="s">
        <v>339</v>
      </c>
      <c r="H167" s="184">
        <v>30</v>
      </c>
      <c r="I167" s="185"/>
      <c r="J167" s="186">
        <f t="shared" si="40"/>
        <v>0</v>
      </c>
      <c r="K167" s="182" t="s">
        <v>19</v>
      </c>
      <c r="L167" s="41"/>
      <c r="M167" s="187" t="s">
        <v>19</v>
      </c>
      <c r="N167" s="188" t="s">
        <v>42</v>
      </c>
      <c r="O167" s="66"/>
      <c r="P167" s="189">
        <f t="shared" si="41"/>
        <v>0</v>
      </c>
      <c r="Q167" s="189">
        <v>0</v>
      </c>
      <c r="R167" s="189">
        <f t="shared" si="42"/>
        <v>0</v>
      </c>
      <c r="S167" s="189">
        <v>0</v>
      </c>
      <c r="T167" s="190">
        <f t="shared" si="43"/>
        <v>0</v>
      </c>
      <c r="U167" s="36"/>
      <c r="V167" s="36"/>
      <c r="W167" s="36"/>
      <c r="X167" s="36"/>
      <c r="Y167" s="36"/>
      <c r="Z167" s="36"/>
      <c r="AA167" s="36"/>
      <c r="AB167" s="36"/>
      <c r="AC167" s="36"/>
      <c r="AD167" s="36"/>
      <c r="AE167" s="36"/>
      <c r="AR167" s="191" t="s">
        <v>106</v>
      </c>
      <c r="AT167" s="191" t="s">
        <v>172</v>
      </c>
      <c r="AU167" s="191" t="s">
        <v>14</v>
      </c>
      <c r="AY167" s="19" t="s">
        <v>169</v>
      </c>
      <c r="BE167" s="192">
        <f t="shared" si="44"/>
        <v>0</v>
      </c>
      <c r="BF167" s="192">
        <f t="shared" si="45"/>
        <v>0</v>
      </c>
      <c r="BG167" s="192">
        <f t="shared" si="46"/>
        <v>0</v>
      </c>
      <c r="BH167" s="192">
        <f t="shared" si="47"/>
        <v>0</v>
      </c>
      <c r="BI167" s="192">
        <f t="shared" si="48"/>
        <v>0</v>
      </c>
      <c r="BJ167" s="19" t="s">
        <v>14</v>
      </c>
      <c r="BK167" s="192">
        <f t="shared" si="49"/>
        <v>0</v>
      </c>
      <c r="BL167" s="19" t="s">
        <v>106</v>
      </c>
      <c r="BM167" s="191" t="s">
        <v>1166</v>
      </c>
    </row>
    <row r="168" spans="1:65" s="2" customFormat="1" ht="16.5" customHeight="1">
      <c r="A168" s="36"/>
      <c r="B168" s="37"/>
      <c r="C168" s="180" t="s">
        <v>784</v>
      </c>
      <c r="D168" s="180" t="s">
        <v>172</v>
      </c>
      <c r="E168" s="181" t="s">
        <v>2894</v>
      </c>
      <c r="F168" s="182" t="s">
        <v>2895</v>
      </c>
      <c r="G168" s="183" t="s">
        <v>339</v>
      </c>
      <c r="H168" s="184">
        <v>20</v>
      </c>
      <c r="I168" s="185"/>
      <c r="J168" s="186">
        <f t="shared" si="40"/>
        <v>0</v>
      </c>
      <c r="K168" s="182" t="s">
        <v>19</v>
      </c>
      <c r="L168" s="41"/>
      <c r="M168" s="187" t="s">
        <v>19</v>
      </c>
      <c r="N168" s="188" t="s">
        <v>42</v>
      </c>
      <c r="O168" s="66"/>
      <c r="P168" s="189">
        <f t="shared" si="41"/>
        <v>0</v>
      </c>
      <c r="Q168" s="189">
        <v>0</v>
      </c>
      <c r="R168" s="189">
        <f t="shared" si="42"/>
        <v>0</v>
      </c>
      <c r="S168" s="189">
        <v>0</v>
      </c>
      <c r="T168" s="190">
        <f t="shared" si="43"/>
        <v>0</v>
      </c>
      <c r="U168" s="36"/>
      <c r="V168" s="36"/>
      <c r="W168" s="36"/>
      <c r="X168" s="36"/>
      <c r="Y168" s="36"/>
      <c r="Z168" s="36"/>
      <c r="AA168" s="36"/>
      <c r="AB168" s="36"/>
      <c r="AC168" s="36"/>
      <c r="AD168" s="36"/>
      <c r="AE168" s="36"/>
      <c r="AR168" s="191" t="s">
        <v>106</v>
      </c>
      <c r="AT168" s="191" t="s">
        <v>172</v>
      </c>
      <c r="AU168" s="191" t="s">
        <v>14</v>
      </c>
      <c r="AY168" s="19" t="s">
        <v>169</v>
      </c>
      <c r="BE168" s="192">
        <f t="shared" si="44"/>
        <v>0</v>
      </c>
      <c r="BF168" s="192">
        <f t="shared" si="45"/>
        <v>0</v>
      </c>
      <c r="BG168" s="192">
        <f t="shared" si="46"/>
        <v>0</v>
      </c>
      <c r="BH168" s="192">
        <f t="shared" si="47"/>
        <v>0</v>
      </c>
      <c r="BI168" s="192">
        <f t="shared" si="48"/>
        <v>0</v>
      </c>
      <c r="BJ168" s="19" t="s">
        <v>14</v>
      </c>
      <c r="BK168" s="192">
        <f t="shared" si="49"/>
        <v>0</v>
      </c>
      <c r="BL168" s="19" t="s">
        <v>106</v>
      </c>
      <c r="BM168" s="191" t="s">
        <v>1174</v>
      </c>
    </row>
    <row r="169" spans="1:65" s="2" customFormat="1" ht="16.5" customHeight="1">
      <c r="A169" s="36"/>
      <c r="B169" s="37"/>
      <c r="C169" s="180" t="s">
        <v>790</v>
      </c>
      <c r="D169" s="180" t="s">
        <v>172</v>
      </c>
      <c r="E169" s="181" t="s">
        <v>2896</v>
      </c>
      <c r="F169" s="182" t="s">
        <v>2897</v>
      </c>
      <c r="G169" s="183" t="s">
        <v>339</v>
      </c>
      <c r="H169" s="184">
        <v>50</v>
      </c>
      <c r="I169" s="185"/>
      <c r="J169" s="186">
        <f t="shared" si="40"/>
        <v>0</v>
      </c>
      <c r="K169" s="182" t="s">
        <v>19</v>
      </c>
      <c r="L169" s="41"/>
      <c r="M169" s="187" t="s">
        <v>19</v>
      </c>
      <c r="N169" s="188" t="s">
        <v>42</v>
      </c>
      <c r="O169" s="66"/>
      <c r="P169" s="189">
        <f t="shared" si="41"/>
        <v>0</v>
      </c>
      <c r="Q169" s="189">
        <v>0</v>
      </c>
      <c r="R169" s="189">
        <f t="shared" si="42"/>
        <v>0</v>
      </c>
      <c r="S169" s="189">
        <v>0</v>
      </c>
      <c r="T169" s="190">
        <f t="shared" si="43"/>
        <v>0</v>
      </c>
      <c r="U169" s="36"/>
      <c r="V169" s="36"/>
      <c r="W169" s="36"/>
      <c r="X169" s="36"/>
      <c r="Y169" s="36"/>
      <c r="Z169" s="36"/>
      <c r="AA169" s="36"/>
      <c r="AB169" s="36"/>
      <c r="AC169" s="36"/>
      <c r="AD169" s="36"/>
      <c r="AE169" s="36"/>
      <c r="AR169" s="191" t="s">
        <v>106</v>
      </c>
      <c r="AT169" s="191" t="s">
        <v>172</v>
      </c>
      <c r="AU169" s="191" t="s">
        <v>14</v>
      </c>
      <c r="AY169" s="19" t="s">
        <v>169</v>
      </c>
      <c r="BE169" s="192">
        <f t="shared" si="44"/>
        <v>0</v>
      </c>
      <c r="BF169" s="192">
        <f t="shared" si="45"/>
        <v>0</v>
      </c>
      <c r="BG169" s="192">
        <f t="shared" si="46"/>
        <v>0</v>
      </c>
      <c r="BH169" s="192">
        <f t="shared" si="47"/>
        <v>0</v>
      </c>
      <c r="BI169" s="192">
        <f t="shared" si="48"/>
        <v>0</v>
      </c>
      <c r="BJ169" s="19" t="s">
        <v>14</v>
      </c>
      <c r="BK169" s="192">
        <f t="shared" si="49"/>
        <v>0</v>
      </c>
      <c r="BL169" s="19" t="s">
        <v>106</v>
      </c>
      <c r="BM169" s="191" t="s">
        <v>1182</v>
      </c>
    </row>
    <row r="170" spans="1:65" s="2" customFormat="1" ht="16.5" customHeight="1">
      <c r="A170" s="36"/>
      <c r="B170" s="37"/>
      <c r="C170" s="180" t="s">
        <v>798</v>
      </c>
      <c r="D170" s="180" t="s">
        <v>172</v>
      </c>
      <c r="E170" s="181" t="s">
        <v>2898</v>
      </c>
      <c r="F170" s="182" t="s">
        <v>2899</v>
      </c>
      <c r="G170" s="183" t="s">
        <v>339</v>
      </c>
      <c r="H170" s="184">
        <v>60</v>
      </c>
      <c r="I170" s="185"/>
      <c r="J170" s="186">
        <f t="shared" si="40"/>
        <v>0</v>
      </c>
      <c r="K170" s="182" t="s">
        <v>19</v>
      </c>
      <c r="L170" s="41"/>
      <c r="M170" s="187" t="s">
        <v>19</v>
      </c>
      <c r="N170" s="188" t="s">
        <v>42</v>
      </c>
      <c r="O170" s="66"/>
      <c r="P170" s="189">
        <f t="shared" si="41"/>
        <v>0</v>
      </c>
      <c r="Q170" s="189">
        <v>0</v>
      </c>
      <c r="R170" s="189">
        <f t="shared" si="42"/>
        <v>0</v>
      </c>
      <c r="S170" s="189">
        <v>0</v>
      </c>
      <c r="T170" s="190">
        <f t="shared" si="43"/>
        <v>0</v>
      </c>
      <c r="U170" s="36"/>
      <c r="V170" s="36"/>
      <c r="W170" s="36"/>
      <c r="X170" s="36"/>
      <c r="Y170" s="36"/>
      <c r="Z170" s="36"/>
      <c r="AA170" s="36"/>
      <c r="AB170" s="36"/>
      <c r="AC170" s="36"/>
      <c r="AD170" s="36"/>
      <c r="AE170" s="36"/>
      <c r="AR170" s="191" t="s">
        <v>106</v>
      </c>
      <c r="AT170" s="191" t="s">
        <v>172</v>
      </c>
      <c r="AU170" s="191" t="s">
        <v>14</v>
      </c>
      <c r="AY170" s="19" t="s">
        <v>169</v>
      </c>
      <c r="BE170" s="192">
        <f t="shared" si="44"/>
        <v>0</v>
      </c>
      <c r="BF170" s="192">
        <f t="shared" si="45"/>
        <v>0</v>
      </c>
      <c r="BG170" s="192">
        <f t="shared" si="46"/>
        <v>0</v>
      </c>
      <c r="BH170" s="192">
        <f t="shared" si="47"/>
        <v>0</v>
      </c>
      <c r="BI170" s="192">
        <f t="shared" si="48"/>
        <v>0</v>
      </c>
      <c r="BJ170" s="19" t="s">
        <v>14</v>
      </c>
      <c r="BK170" s="192">
        <f t="shared" si="49"/>
        <v>0</v>
      </c>
      <c r="BL170" s="19" t="s">
        <v>106</v>
      </c>
      <c r="BM170" s="191" t="s">
        <v>1190</v>
      </c>
    </row>
    <row r="171" spans="1:65" s="2" customFormat="1" ht="16.5" customHeight="1">
      <c r="A171" s="36"/>
      <c r="B171" s="37"/>
      <c r="C171" s="180" t="s">
        <v>804</v>
      </c>
      <c r="D171" s="180" t="s">
        <v>172</v>
      </c>
      <c r="E171" s="181" t="s">
        <v>2900</v>
      </c>
      <c r="F171" s="182" t="s">
        <v>2901</v>
      </c>
      <c r="G171" s="183" t="s">
        <v>339</v>
      </c>
      <c r="H171" s="184">
        <v>30</v>
      </c>
      <c r="I171" s="185"/>
      <c r="J171" s="186">
        <f t="shared" si="40"/>
        <v>0</v>
      </c>
      <c r="K171" s="182" t="s">
        <v>19</v>
      </c>
      <c r="L171" s="41"/>
      <c r="M171" s="187" t="s">
        <v>19</v>
      </c>
      <c r="N171" s="188" t="s">
        <v>42</v>
      </c>
      <c r="O171" s="66"/>
      <c r="P171" s="189">
        <f t="shared" si="41"/>
        <v>0</v>
      </c>
      <c r="Q171" s="189">
        <v>0</v>
      </c>
      <c r="R171" s="189">
        <f t="shared" si="42"/>
        <v>0</v>
      </c>
      <c r="S171" s="189">
        <v>0</v>
      </c>
      <c r="T171" s="190">
        <f t="shared" si="43"/>
        <v>0</v>
      </c>
      <c r="U171" s="36"/>
      <c r="V171" s="36"/>
      <c r="W171" s="36"/>
      <c r="X171" s="36"/>
      <c r="Y171" s="36"/>
      <c r="Z171" s="36"/>
      <c r="AA171" s="36"/>
      <c r="AB171" s="36"/>
      <c r="AC171" s="36"/>
      <c r="AD171" s="36"/>
      <c r="AE171" s="36"/>
      <c r="AR171" s="191" t="s">
        <v>106</v>
      </c>
      <c r="AT171" s="191" t="s">
        <v>172</v>
      </c>
      <c r="AU171" s="191" t="s">
        <v>14</v>
      </c>
      <c r="AY171" s="19" t="s">
        <v>169</v>
      </c>
      <c r="BE171" s="192">
        <f t="shared" si="44"/>
        <v>0</v>
      </c>
      <c r="BF171" s="192">
        <f t="shared" si="45"/>
        <v>0</v>
      </c>
      <c r="BG171" s="192">
        <f t="shared" si="46"/>
        <v>0</v>
      </c>
      <c r="BH171" s="192">
        <f t="shared" si="47"/>
        <v>0</v>
      </c>
      <c r="BI171" s="192">
        <f t="shared" si="48"/>
        <v>0</v>
      </c>
      <c r="BJ171" s="19" t="s">
        <v>14</v>
      </c>
      <c r="BK171" s="192">
        <f t="shared" si="49"/>
        <v>0</v>
      </c>
      <c r="BL171" s="19" t="s">
        <v>106</v>
      </c>
      <c r="BM171" s="191" t="s">
        <v>1198</v>
      </c>
    </row>
    <row r="172" spans="1:65" s="2" customFormat="1" ht="16.5" customHeight="1">
      <c r="A172" s="36"/>
      <c r="B172" s="37"/>
      <c r="C172" s="180" t="s">
        <v>810</v>
      </c>
      <c r="D172" s="180" t="s">
        <v>172</v>
      </c>
      <c r="E172" s="181" t="s">
        <v>2902</v>
      </c>
      <c r="F172" s="182" t="s">
        <v>2903</v>
      </c>
      <c r="G172" s="183" t="s">
        <v>339</v>
      </c>
      <c r="H172" s="184">
        <v>30</v>
      </c>
      <c r="I172" s="185"/>
      <c r="J172" s="186">
        <f t="shared" si="40"/>
        <v>0</v>
      </c>
      <c r="K172" s="182" t="s">
        <v>19</v>
      </c>
      <c r="L172" s="41"/>
      <c r="M172" s="187" t="s">
        <v>19</v>
      </c>
      <c r="N172" s="188" t="s">
        <v>42</v>
      </c>
      <c r="O172" s="66"/>
      <c r="P172" s="189">
        <f t="shared" si="41"/>
        <v>0</v>
      </c>
      <c r="Q172" s="189">
        <v>0</v>
      </c>
      <c r="R172" s="189">
        <f t="shared" si="42"/>
        <v>0</v>
      </c>
      <c r="S172" s="189">
        <v>0</v>
      </c>
      <c r="T172" s="190">
        <f t="shared" si="43"/>
        <v>0</v>
      </c>
      <c r="U172" s="36"/>
      <c r="V172" s="36"/>
      <c r="W172" s="36"/>
      <c r="X172" s="36"/>
      <c r="Y172" s="36"/>
      <c r="Z172" s="36"/>
      <c r="AA172" s="36"/>
      <c r="AB172" s="36"/>
      <c r="AC172" s="36"/>
      <c r="AD172" s="36"/>
      <c r="AE172" s="36"/>
      <c r="AR172" s="191" t="s">
        <v>106</v>
      </c>
      <c r="AT172" s="191" t="s">
        <v>172</v>
      </c>
      <c r="AU172" s="191" t="s">
        <v>14</v>
      </c>
      <c r="AY172" s="19" t="s">
        <v>169</v>
      </c>
      <c r="BE172" s="192">
        <f t="shared" si="44"/>
        <v>0</v>
      </c>
      <c r="BF172" s="192">
        <f t="shared" si="45"/>
        <v>0</v>
      </c>
      <c r="BG172" s="192">
        <f t="shared" si="46"/>
        <v>0</v>
      </c>
      <c r="BH172" s="192">
        <f t="shared" si="47"/>
        <v>0</v>
      </c>
      <c r="BI172" s="192">
        <f t="shared" si="48"/>
        <v>0</v>
      </c>
      <c r="BJ172" s="19" t="s">
        <v>14</v>
      </c>
      <c r="BK172" s="192">
        <f t="shared" si="49"/>
        <v>0</v>
      </c>
      <c r="BL172" s="19" t="s">
        <v>106</v>
      </c>
      <c r="BM172" s="191" t="s">
        <v>1206</v>
      </c>
    </row>
    <row r="173" spans="1:65" s="2" customFormat="1" ht="16.5" customHeight="1">
      <c r="A173" s="36"/>
      <c r="B173" s="37"/>
      <c r="C173" s="180" t="s">
        <v>816</v>
      </c>
      <c r="D173" s="180" t="s">
        <v>172</v>
      </c>
      <c r="E173" s="181" t="s">
        <v>2904</v>
      </c>
      <c r="F173" s="182" t="s">
        <v>2905</v>
      </c>
      <c r="G173" s="183" t="s">
        <v>339</v>
      </c>
      <c r="H173" s="184">
        <v>200</v>
      </c>
      <c r="I173" s="185"/>
      <c r="J173" s="186">
        <f t="shared" si="40"/>
        <v>0</v>
      </c>
      <c r="K173" s="182" t="s">
        <v>19</v>
      </c>
      <c r="L173" s="41"/>
      <c r="M173" s="187" t="s">
        <v>19</v>
      </c>
      <c r="N173" s="188" t="s">
        <v>42</v>
      </c>
      <c r="O173" s="66"/>
      <c r="P173" s="189">
        <f t="shared" si="41"/>
        <v>0</v>
      </c>
      <c r="Q173" s="189">
        <v>0</v>
      </c>
      <c r="R173" s="189">
        <f t="shared" si="42"/>
        <v>0</v>
      </c>
      <c r="S173" s="189">
        <v>0</v>
      </c>
      <c r="T173" s="190">
        <f t="shared" si="43"/>
        <v>0</v>
      </c>
      <c r="U173" s="36"/>
      <c r="V173" s="36"/>
      <c r="W173" s="36"/>
      <c r="X173" s="36"/>
      <c r="Y173" s="36"/>
      <c r="Z173" s="36"/>
      <c r="AA173" s="36"/>
      <c r="AB173" s="36"/>
      <c r="AC173" s="36"/>
      <c r="AD173" s="36"/>
      <c r="AE173" s="36"/>
      <c r="AR173" s="191" t="s">
        <v>106</v>
      </c>
      <c r="AT173" s="191" t="s">
        <v>172</v>
      </c>
      <c r="AU173" s="191" t="s">
        <v>14</v>
      </c>
      <c r="AY173" s="19" t="s">
        <v>169</v>
      </c>
      <c r="BE173" s="192">
        <f t="shared" si="44"/>
        <v>0</v>
      </c>
      <c r="BF173" s="192">
        <f t="shared" si="45"/>
        <v>0</v>
      </c>
      <c r="BG173" s="192">
        <f t="shared" si="46"/>
        <v>0</v>
      </c>
      <c r="BH173" s="192">
        <f t="shared" si="47"/>
        <v>0</v>
      </c>
      <c r="BI173" s="192">
        <f t="shared" si="48"/>
        <v>0</v>
      </c>
      <c r="BJ173" s="19" t="s">
        <v>14</v>
      </c>
      <c r="BK173" s="192">
        <f t="shared" si="49"/>
        <v>0</v>
      </c>
      <c r="BL173" s="19" t="s">
        <v>106</v>
      </c>
      <c r="BM173" s="191" t="s">
        <v>1214</v>
      </c>
    </row>
    <row r="174" spans="1:65" s="2" customFormat="1" ht="16.5" customHeight="1">
      <c r="A174" s="36"/>
      <c r="B174" s="37"/>
      <c r="C174" s="180" t="s">
        <v>821</v>
      </c>
      <c r="D174" s="180" t="s">
        <v>172</v>
      </c>
      <c r="E174" s="181" t="s">
        <v>2906</v>
      </c>
      <c r="F174" s="182" t="s">
        <v>2907</v>
      </c>
      <c r="G174" s="183" t="s">
        <v>339</v>
      </c>
      <c r="H174" s="184">
        <v>200</v>
      </c>
      <c r="I174" s="185"/>
      <c r="J174" s="186">
        <f t="shared" si="40"/>
        <v>0</v>
      </c>
      <c r="K174" s="182" t="s">
        <v>19</v>
      </c>
      <c r="L174" s="41"/>
      <c r="M174" s="187" t="s">
        <v>19</v>
      </c>
      <c r="N174" s="188" t="s">
        <v>42</v>
      </c>
      <c r="O174" s="66"/>
      <c r="P174" s="189">
        <f t="shared" si="41"/>
        <v>0</v>
      </c>
      <c r="Q174" s="189">
        <v>0</v>
      </c>
      <c r="R174" s="189">
        <f t="shared" si="42"/>
        <v>0</v>
      </c>
      <c r="S174" s="189">
        <v>0</v>
      </c>
      <c r="T174" s="190">
        <f t="shared" si="43"/>
        <v>0</v>
      </c>
      <c r="U174" s="36"/>
      <c r="V174" s="36"/>
      <c r="W174" s="36"/>
      <c r="X174" s="36"/>
      <c r="Y174" s="36"/>
      <c r="Z174" s="36"/>
      <c r="AA174" s="36"/>
      <c r="AB174" s="36"/>
      <c r="AC174" s="36"/>
      <c r="AD174" s="36"/>
      <c r="AE174" s="36"/>
      <c r="AR174" s="191" t="s">
        <v>106</v>
      </c>
      <c r="AT174" s="191" t="s">
        <v>172</v>
      </c>
      <c r="AU174" s="191" t="s">
        <v>14</v>
      </c>
      <c r="AY174" s="19" t="s">
        <v>169</v>
      </c>
      <c r="BE174" s="192">
        <f t="shared" si="44"/>
        <v>0</v>
      </c>
      <c r="BF174" s="192">
        <f t="shared" si="45"/>
        <v>0</v>
      </c>
      <c r="BG174" s="192">
        <f t="shared" si="46"/>
        <v>0</v>
      </c>
      <c r="BH174" s="192">
        <f t="shared" si="47"/>
        <v>0</v>
      </c>
      <c r="BI174" s="192">
        <f t="shared" si="48"/>
        <v>0</v>
      </c>
      <c r="BJ174" s="19" t="s">
        <v>14</v>
      </c>
      <c r="BK174" s="192">
        <f t="shared" si="49"/>
        <v>0</v>
      </c>
      <c r="BL174" s="19" t="s">
        <v>106</v>
      </c>
      <c r="BM174" s="191" t="s">
        <v>1222</v>
      </c>
    </row>
    <row r="175" spans="1:65" s="2" customFormat="1" ht="24.2" customHeight="1">
      <c r="A175" s="36"/>
      <c r="B175" s="37"/>
      <c r="C175" s="180" t="s">
        <v>826</v>
      </c>
      <c r="D175" s="180" t="s">
        <v>172</v>
      </c>
      <c r="E175" s="181" t="s">
        <v>2908</v>
      </c>
      <c r="F175" s="182" t="s">
        <v>2909</v>
      </c>
      <c r="G175" s="183" t="s">
        <v>339</v>
      </c>
      <c r="H175" s="184">
        <v>30</v>
      </c>
      <c r="I175" s="185"/>
      <c r="J175" s="186">
        <f t="shared" si="40"/>
        <v>0</v>
      </c>
      <c r="K175" s="182" t="s">
        <v>19</v>
      </c>
      <c r="L175" s="41"/>
      <c r="M175" s="187" t="s">
        <v>19</v>
      </c>
      <c r="N175" s="188" t="s">
        <v>42</v>
      </c>
      <c r="O175" s="66"/>
      <c r="P175" s="189">
        <f t="shared" si="41"/>
        <v>0</v>
      </c>
      <c r="Q175" s="189">
        <v>0</v>
      </c>
      <c r="R175" s="189">
        <f t="shared" si="42"/>
        <v>0</v>
      </c>
      <c r="S175" s="189">
        <v>0</v>
      </c>
      <c r="T175" s="190">
        <f t="shared" si="43"/>
        <v>0</v>
      </c>
      <c r="U175" s="36"/>
      <c r="V175" s="36"/>
      <c r="W175" s="36"/>
      <c r="X175" s="36"/>
      <c r="Y175" s="36"/>
      <c r="Z175" s="36"/>
      <c r="AA175" s="36"/>
      <c r="AB175" s="36"/>
      <c r="AC175" s="36"/>
      <c r="AD175" s="36"/>
      <c r="AE175" s="36"/>
      <c r="AR175" s="191" t="s">
        <v>106</v>
      </c>
      <c r="AT175" s="191" t="s">
        <v>172</v>
      </c>
      <c r="AU175" s="191" t="s">
        <v>14</v>
      </c>
      <c r="AY175" s="19" t="s">
        <v>169</v>
      </c>
      <c r="BE175" s="192">
        <f t="shared" si="44"/>
        <v>0</v>
      </c>
      <c r="BF175" s="192">
        <f t="shared" si="45"/>
        <v>0</v>
      </c>
      <c r="BG175" s="192">
        <f t="shared" si="46"/>
        <v>0</v>
      </c>
      <c r="BH175" s="192">
        <f t="shared" si="47"/>
        <v>0</v>
      </c>
      <c r="BI175" s="192">
        <f t="shared" si="48"/>
        <v>0</v>
      </c>
      <c r="BJ175" s="19" t="s">
        <v>14</v>
      </c>
      <c r="BK175" s="192">
        <f t="shared" si="49"/>
        <v>0</v>
      </c>
      <c r="BL175" s="19" t="s">
        <v>106</v>
      </c>
      <c r="BM175" s="191" t="s">
        <v>1232</v>
      </c>
    </row>
    <row r="176" spans="1:65" s="2" customFormat="1" ht="24.2" customHeight="1">
      <c r="A176" s="36"/>
      <c r="B176" s="37"/>
      <c r="C176" s="180" t="s">
        <v>831</v>
      </c>
      <c r="D176" s="180" t="s">
        <v>172</v>
      </c>
      <c r="E176" s="181" t="s">
        <v>2910</v>
      </c>
      <c r="F176" s="182" t="s">
        <v>2911</v>
      </c>
      <c r="G176" s="183" t="s">
        <v>339</v>
      </c>
      <c r="H176" s="184">
        <v>70</v>
      </c>
      <c r="I176" s="185"/>
      <c r="J176" s="186">
        <f t="shared" si="40"/>
        <v>0</v>
      </c>
      <c r="K176" s="182" t="s">
        <v>19</v>
      </c>
      <c r="L176" s="41"/>
      <c r="M176" s="187" t="s">
        <v>19</v>
      </c>
      <c r="N176" s="188" t="s">
        <v>42</v>
      </c>
      <c r="O176" s="66"/>
      <c r="P176" s="189">
        <f t="shared" si="41"/>
        <v>0</v>
      </c>
      <c r="Q176" s="189">
        <v>0</v>
      </c>
      <c r="R176" s="189">
        <f t="shared" si="42"/>
        <v>0</v>
      </c>
      <c r="S176" s="189">
        <v>0</v>
      </c>
      <c r="T176" s="190">
        <f t="shared" si="43"/>
        <v>0</v>
      </c>
      <c r="U176" s="36"/>
      <c r="V176" s="36"/>
      <c r="W176" s="36"/>
      <c r="X176" s="36"/>
      <c r="Y176" s="36"/>
      <c r="Z176" s="36"/>
      <c r="AA176" s="36"/>
      <c r="AB176" s="36"/>
      <c r="AC176" s="36"/>
      <c r="AD176" s="36"/>
      <c r="AE176" s="36"/>
      <c r="AR176" s="191" t="s">
        <v>106</v>
      </c>
      <c r="AT176" s="191" t="s">
        <v>172</v>
      </c>
      <c r="AU176" s="191" t="s">
        <v>14</v>
      </c>
      <c r="AY176" s="19" t="s">
        <v>169</v>
      </c>
      <c r="BE176" s="192">
        <f t="shared" si="44"/>
        <v>0</v>
      </c>
      <c r="BF176" s="192">
        <f t="shared" si="45"/>
        <v>0</v>
      </c>
      <c r="BG176" s="192">
        <f t="shared" si="46"/>
        <v>0</v>
      </c>
      <c r="BH176" s="192">
        <f t="shared" si="47"/>
        <v>0</v>
      </c>
      <c r="BI176" s="192">
        <f t="shared" si="48"/>
        <v>0</v>
      </c>
      <c r="BJ176" s="19" t="s">
        <v>14</v>
      </c>
      <c r="BK176" s="192">
        <f t="shared" si="49"/>
        <v>0</v>
      </c>
      <c r="BL176" s="19" t="s">
        <v>106</v>
      </c>
      <c r="BM176" s="191" t="s">
        <v>1240</v>
      </c>
    </row>
    <row r="177" spans="1:65" s="2" customFormat="1" ht="24.2" customHeight="1">
      <c r="A177" s="36"/>
      <c r="B177" s="37"/>
      <c r="C177" s="180" t="s">
        <v>836</v>
      </c>
      <c r="D177" s="180" t="s">
        <v>172</v>
      </c>
      <c r="E177" s="181" t="s">
        <v>2912</v>
      </c>
      <c r="F177" s="182" t="s">
        <v>2913</v>
      </c>
      <c r="G177" s="183" t="s">
        <v>339</v>
      </c>
      <c r="H177" s="184">
        <v>30</v>
      </c>
      <c r="I177" s="185"/>
      <c r="J177" s="186">
        <f t="shared" si="40"/>
        <v>0</v>
      </c>
      <c r="K177" s="182" t="s">
        <v>19</v>
      </c>
      <c r="L177" s="41"/>
      <c r="M177" s="187" t="s">
        <v>19</v>
      </c>
      <c r="N177" s="188" t="s">
        <v>42</v>
      </c>
      <c r="O177" s="66"/>
      <c r="P177" s="189">
        <f t="shared" si="41"/>
        <v>0</v>
      </c>
      <c r="Q177" s="189">
        <v>0</v>
      </c>
      <c r="R177" s="189">
        <f t="shared" si="42"/>
        <v>0</v>
      </c>
      <c r="S177" s="189">
        <v>0</v>
      </c>
      <c r="T177" s="190">
        <f t="shared" si="43"/>
        <v>0</v>
      </c>
      <c r="U177" s="36"/>
      <c r="V177" s="36"/>
      <c r="W177" s="36"/>
      <c r="X177" s="36"/>
      <c r="Y177" s="36"/>
      <c r="Z177" s="36"/>
      <c r="AA177" s="36"/>
      <c r="AB177" s="36"/>
      <c r="AC177" s="36"/>
      <c r="AD177" s="36"/>
      <c r="AE177" s="36"/>
      <c r="AR177" s="191" t="s">
        <v>106</v>
      </c>
      <c r="AT177" s="191" t="s">
        <v>172</v>
      </c>
      <c r="AU177" s="191" t="s">
        <v>14</v>
      </c>
      <c r="AY177" s="19" t="s">
        <v>169</v>
      </c>
      <c r="BE177" s="192">
        <f t="shared" si="44"/>
        <v>0</v>
      </c>
      <c r="BF177" s="192">
        <f t="shared" si="45"/>
        <v>0</v>
      </c>
      <c r="BG177" s="192">
        <f t="shared" si="46"/>
        <v>0</v>
      </c>
      <c r="BH177" s="192">
        <f t="shared" si="47"/>
        <v>0</v>
      </c>
      <c r="BI177" s="192">
        <f t="shared" si="48"/>
        <v>0</v>
      </c>
      <c r="BJ177" s="19" t="s">
        <v>14</v>
      </c>
      <c r="BK177" s="192">
        <f t="shared" si="49"/>
        <v>0</v>
      </c>
      <c r="BL177" s="19" t="s">
        <v>106</v>
      </c>
      <c r="BM177" s="191" t="s">
        <v>1248</v>
      </c>
    </row>
    <row r="178" spans="1:65" s="2" customFormat="1" ht="24.2" customHeight="1">
      <c r="A178" s="36"/>
      <c r="B178" s="37"/>
      <c r="C178" s="180" t="s">
        <v>843</v>
      </c>
      <c r="D178" s="180" t="s">
        <v>172</v>
      </c>
      <c r="E178" s="181" t="s">
        <v>2914</v>
      </c>
      <c r="F178" s="182" t="s">
        <v>2915</v>
      </c>
      <c r="G178" s="183" t="s">
        <v>339</v>
      </c>
      <c r="H178" s="184">
        <v>30</v>
      </c>
      <c r="I178" s="185"/>
      <c r="J178" s="186">
        <f t="shared" si="40"/>
        <v>0</v>
      </c>
      <c r="K178" s="182" t="s">
        <v>19</v>
      </c>
      <c r="L178" s="41"/>
      <c r="M178" s="187" t="s">
        <v>19</v>
      </c>
      <c r="N178" s="188" t="s">
        <v>42</v>
      </c>
      <c r="O178" s="66"/>
      <c r="P178" s="189">
        <f t="shared" si="41"/>
        <v>0</v>
      </c>
      <c r="Q178" s="189">
        <v>0</v>
      </c>
      <c r="R178" s="189">
        <f t="shared" si="42"/>
        <v>0</v>
      </c>
      <c r="S178" s="189">
        <v>0</v>
      </c>
      <c r="T178" s="190">
        <f t="shared" si="43"/>
        <v>0</v>
      </c>
      <c r="U178" s="36"/>
      <c r="V178" s="36"/>
      <c r="W178" s="36"/>
      <c r="X178" s="36"/>
      <c r="Y178" s="36"/>
      <c r="Z178" s="36"/>
      <c r="AA178" s="36"/>
      <c r="AB178" s="36"/>
      <c r="AC178" s="36"/>
      <c r="AD178" s="36"/>
      <c r="AE178" s="36"/>
      <c r="AR178" s="191" t="s">
        <v>106</v>
      </c>
      <c r="AT178" s="191" t="s">
        <v>172</v>
      </c>
      <c r="AU178" s="191" t="s">
        <v>14</v>
      </c>
      <c r="AY178" s="19" t="s">
        <v>169</v>
      </c>
      <c r="BE178" s="192">
        <f t="shared" si="44"/>
        <v>0</v>
      </c>
      <c r="BF178" s="192">
        <f t="shared" si="45"/>
        <v>0</v>
      </c>
      <c r="BG178" s="192">
        <f t="shared" si="46"/>
        <v>0</v>
      </c>
      <c r="BH178" s="192">
        <f t="shared" si="47"/>
        <v>0</v>
      </c>
      <c r="BI178" s="192">
        <f t="shared" si="48"/>
        <v>0</v>
      </c>
      <c r="BJ178" s="19" t="s">
        <v>14</v>
      </c>
      <c r="BK178" s="192">
        <f t="shared" si="49"/>
        <v>0</v>
      </c>
      <c r="BL178" s="19" t="s">
        <v>106</v>
      </c>
      <c r="BM178" s="191" t="s">
        <v>1256</v>
      </c>
    </row>
    <row r="179" spans="1:65" s="2" customFormat="1" ht="24.2" customHeight="1">
      <c r="A179" s="36"/>
      <c r="B179" s="37"/>
      <c r="C179" s="180" t="s">
        <v>849</v>
      </c>
      <c r="D179" s="180" t="s">
        <v>172</v>
      </c>
      <c r="E179" s="181" t="s">
        <v>2916</v>
      </c>
      <c r="F179" s="182" t="s">
        <v>2917</v>
      </c>
      <c r="G179" s="183" t="s">
        <v>339</v>
      </c>
      <c r="H179" s="184">
        <v>30</v>
      </c>
      <c r="I179" s="185"/>
      <c r="J179" s="186">
        <f t="shared" si="40"/>
        <v>0</v>
      </c>
      <c r="K179" s="182" t="s">
        <v>19</v>
      </c>
      <c r="L179" s="41"/>
      <c r="M179" s="187" t="s">
        <v>19</v>
      </c>
      <c r="N179" s="188" t="s">
        <v>42</v>
      </c>
      <c r="O179" s="66"/>
      <c r="P179" s="189">
        <f t="shared" si="41"/>
        <v>0</v>
      </c>
      <c r="Q179" s="189">
        <v>0</v>
      </c>
      <c r="R179" s="189">
        <f t="shared" si="42"/>
        <v>0</v>
      </c>
      <c r="S179" s="189">
        <v>0</v>
      </c>
      <c r="T179" s="190">
        <f t="shared" si="43"/>
        <v>0</v>
      </c>
      <c r="U179" s="36"/>
      <c r="V179" s="36"/>
      <c r="W179" s="36"/>
      <c r="X179" s="36"/>
      <c r="Y179" s="36"/>
      <c r="Z179" s="36"/>
      <c r="AA179" s="36"/>
      <c r="AB179" s="36"/>
      <c r="AC179" s="36"/>
      <c r="AD179" s="36"/>
      <c r="AE179" s="36"/>
      <c r="AR179" s="191" t="s">
        <v>106</v>
      </c>
      <c r="AT179" s="191" t="s">
        <v>172</v>
      </c>
      <c r="AU179" s="191" t="s">
        <v>14</v>
      </c>
      <c r="AY179" s="19" t="s">
        <v>169</v>
      </c>
      <c r="BE179" s="192">
        <f t="shared" si="44"/>
        <v>0</v>
      </c>
      <c r="BF179" s="192">
        <f t="shared" si="45"/>
        <v>0</v>
      </c>
      <c r="BG179" s="192">
        <f t="shared" si="46"/>
        <v>0</v>
      </c>
      <c r="BH179" s="192">
        <f t="shared" si="47"/>
        <v>0</v>
      </c>
      <c r="BI179" s="192">
        <f t="shared" si="48"/>
        <v>0</v>
      </c>
      <c r="BJ179" s="19" t="s">
        <v>14</v>
      </c>
      <c r="BK179" s="192">
        <f t="shared" si="49"/>
        <v>0</v>
      </c>
      <c r="BL179" s="19" t="s">
        <v>106</v>
      </c>
      <c r="BM179" s="191" t="s">
        <v>1264</v>
      </c>
    </row>
    <row r="180" spans="1:65" s="2" customFormat="1" ht="16.5" customHeight="1">
      <c r="A180" s="36"/>
      <c r="B180" s="37"/>
      <c r="C180" s="180" t="s">
        <v>853</v>
      </c>
      <c r="D180" s="180" t="s">
        <v>172</v>
      </c>
      <c r="E180" s="181" t="s">
        <v>2918</v>
      </c>
      <c r="F180" s="182" t="s">
        <v>2919</v>
      </c>
      <c r="G180" s="183" t="s">
        <v>339</v>
      </c>
      <c r="H180" s="184">
        <v>10</v>
      </c>
      <c r="I180" s="185"/>
      <c r="J180" s="186">
        <f t="shared" si="40"/>
        <v>0</v>
      </c>
      <c r="K180" s="182" t="s">
        <v>19</v>
      </c>
      <c r="L180" s="41"/>
      <c r="M180" s="187" t="s">
        <v>19</v>
      </c>
      <c r="N180" s="188" t="s">
        <v>42</v>
      </c>
      <c r="O180" s="66"/>
      <c r="P180" s="189">
        <f t="shared" si="41"/>
        <v>0</v>
      </c>
      <c r="Q180" s="189">
        <v>0</v>
      </c>
      <c r="R180" s="189">
        <f t="shared" si="42"/>
        <v>0</v>
      </c>
      <c r="S180" s="189">
        <v>0</v>
      </c>
      <c r="T180" s="190">
        <f t="shared" si="43"/>
        <v>0</v>
      </c>
      <c r="U180" s="36"/>
      <c r="V180" s="36"/>
      <c r="W180" s="36"/>
      <c r="X180" s="36"/>
      <c r="Y180" s="36"/>
      <c r="Z180" s="36"/>
      <c r="AA180" s="36"/>
      <c r="AB180" s="36"/>
      <c r="AC180" s="36"/>
      <c r="AD180" s="36"/>
      <c r="AE180" s="36"/>
      <c r="AR180" s="191" t="s">
        <v>106</v>
      </c>
      <c r="AT180" s="191" t="s">
        <v>172</v>
      </c>
      <c r="AU180" s="191" t="s">
        <v>14</v>
      </c>
      <c r="AY180" s="19" t="s">
        <v>169</v>
      </c>
      <c r="BE180" s="192">
        <f t="shared" si="44"/>
        <v>0</v>
      </c>
      <c r="BF180" s="192">
        <f t="shared" si="45"/>
        <v>0</v>
      </c>
      <c r="BG180" s="192">
        <f t="shared" si="46"/>
        <v>0</v>
      </c>
      <c r="BH180" s="192">
        <f t="shared" si="47"/>
        <v>0</v>
      </c>
      <c r="BI180" s="192">
        <f t="shared" si="48"/>
        <v>0</v>
      </c>
      <c r="BJ180" s="19" t="s">
        <v>14</v>
      </c>
      <c r="BK180" s="192">
        <f t="shared" si="49"/>
        <v>0</v>
      </c>
      <c r="BL180" s="19" t="s">
        <v>106</v>
      </c>
      <c r="BM180" s="191" t="s">
        <v>1274</v>
      </c>
    </row>
    <row r="181" spans="1:65" s="2" customFormat="1" ht="16.5" customHeight="1">
      <c r="A181" s="36"/>
      <c r="B181" s="37"/>
      <c r="C181" s="180" t="s">
        <v>857</v>
      </c>
      <c r="D181" s="180" t="s">
        <v>172</v>
      </c>
      <c r="E181" s="181" t="s">
        <v>2920</v>
      </c>
      <c r="F181" s="182" t="s">
        <v>2921</v>
      </c>
      <c r="G181" s="183" t="s">
        <v>1734</v>
      </c>
      <c r="H181" s="184">
        <v>20</v>
      </c>
      <c r="I181" s="185"/>
      <c r="J181" s="186">
        <f t="shared" si="40"/>
        <v>0</v>
      </c>
      <c r="K181" s="182" t="s">
        <v>19</v>
      </c>
      <c r="L181" s="41"/>
      <c r="M181" s="187" t="s">
        <v>19</v>
      </c>
      <c r="N181" s="188" t="s">
        <v>42</v>
      </c>
      <c r="O181" s="66"/>
      <c r="P181" s="189">
        <f t="shared" si="41"/>
        <v>0</v>
      </c>
      <c r="Q181" s="189">
        <v>0</v>
      </c>
      <c r="R181" s="189">
        <f t="shared" si="42"/>
        <v>0</v>
      </c>
      <c r="S181" s="189">
        <v>0</v>
      </c>
      <c r="T181" s="190">
        <f t="shared" si="43"/>
        <v>0</v>
      </c>
      <c r="U181" s="36"/>
      <c r="V181" s="36"/>
      <c r="W181" s="36"/>
      <c r="X181" s="36"/>
      <c r="Y181" s="36"/>
      <c r="Z181" s="36"/>
      <c r="AA181" s="36"/>
      <c r="AB181" s="36"/>
      <c r="AC181" s="36"/>
      <c r="AD181" s="36"/>
      <c r="AE181" s="36"/>
      <c r="AR181" s="191" t="s">
        <v>106</v>
      </c>
      <c r="AT181" s="191" t="s">
        <v>172</v>
      </c>
      <c r="AU181" s="191" t="s">
        <v>14</v>
      </c>
      <c r="AY181" s="19" t="s">
        <v>169</v>
      </c>
      <c r="BE181" s="192">
        <f t="shared" si="44"/>
        <v>0</v>
      </c>
      <c r="BF181" s="192">
        <f t="shared" si="45"/>
        <v>0</v>
      </c>
      <c r="BG181" s="192">
        <f t="shared" si="46"/>
        <v>0</v>
      </c>
      <c r="BH181" s="192">
        <f t="shared" si="47"/>
        <v>0</v>
      </c>
      <c r="BI181" s="192">
        <f t="shared" si="48"/>
        <v>0</v>
      </c>
      <c r="BJ181" s="19" t="s">
        <v>14</v>
      </c>
      <c r="BK181" s="192">
        <f t="shared" si="49"/>
        <v>0</v>
      </c>
      <c r="BL181" s="19" t="s">
        <v>106</v>
      </c>
      <c r="BM181" s="191" t="s">
        <v>1282</v>
      </c>
    </row>
    <row r="182" spans="1:65" s="2" customFormat="1" ht="16.5" customHeight="1">
      <c r="A182" s="36"/>
      <c r="B182" s="37"/>
      <c r="C182" s="180" t="s">
        <v>862</v>
      </c>
      <c r="D182" s="180" t="s">
        <v>172</v>
      </c>
      <c r="E182" s="181" t="s">
        <v>2922</v>
      </c>
      <c r="F182" s="182" t="s">
        <v>2923</v>
      </c>
      <c r="G182" s="183" t="s">
        <v>1734</v>
      </c>
      <c r="H182" s="184">
        <v>10</v>
      </c>
      <c r="I182" s="185"/>
      <c r="J182" s="186">
        <f t="shared" si="40"/>
        <v>0</v>
      </c>
      <c r="K182" s="182" t="s">
        <v>19</v>
      </c>
      <c r="L182" s="41"/>
      <c r="M182" s="187" t="s">
        <v>19</v>
      </c>
      <c r="N182" s="188" t="s">
        <v>42</v>
      </c>
      <c r="O182" s="66"/>
      <c r="P182" s="189">
        <f t="shared" si="41"/>
        <v>0</v>
      </c>
      <c r="Q182" s="189">
        <v>0</v>
      </c>
      <c r="R182" s="189">
        <f t="shared" si="42"/>
        <v>0</v>
      </c>
      <c r="S182" s="189">
        <v>0</v>
      </c>
      <c r="T182" s="190">
        <f t="shared" si="43"/>
        <v>0</v>
      </c>
      <c r="U182" s="36"/>
      <c r="V182" s="36"/>
      <c r="W182" s="36"/>
      <c r="X182" s="36"/>
      <c r="Y182" s="36"/>
      <c r="Z182" s="36"/>
      <c r="AA182" s="36"/>
      <c r="AB182" s="36"/>
      <c r="AC182" s="36"/>
      <c r="AD182" s="36"/>
      <c r="AE182" s="36"/>
      <c r="AR182" s="191" t="s">
        <v>106</v>
      </c>
      <c r="AT182" s="191" t="s">
        <v>172</v>
      </c>
      <c r="AU182" s="191" t="s">
        <v>14</v>
      </c>
      <c r="AY182" s="19" t="s">
        <v>169</v>
      </c>
      <c r="BE182" s="192">
        <f t="shared" si="44"/>
        <v>0</v>
      </c>
      <c r="BF182" s="192">
        <f t="shared" si="45"/>
        <v>0</v>
      </c>
      <c r="BG182" s="192">
        <f t="shared" si="46"/>
        <v>0</v>
      </c>
      <c r="BH182" s="192">
        <f t="shared" si="47"/>
        <v>0</v>
      </c>
      <c r="BI182" s="192">
        <f t="shared" si="48"/>
        <v>0</v>
      </c>
      <c r="BJ182" s="19" t="s">
        <v>14</v>
      </c>
      <c r="BK182" s="192">
        <f t="shared" si="49"/>
        <v>0</v>
      </c>
      <c r="BL182" s="19" t="s">
        <v>106</v>
      </c>
      <c r="BM182" s="191" t="s">
        <v>1290</v>
      </c>
    </row>
    <row r="183" spans="1:65" s="2" customFormat="1" ht="16.5" customHeight="1">
      <c r="A183" s="36"/>
      <c r="B183" s="37"/>
      <c r="C183" s="180" t="s">
        <v>868</v>
      </c>
      <c r="D183" s="180" t="s">
        <v>172</v>
      </c>
      <c r="E183" s="181" t="s">
        <v>2924</v>
      </c>
      <c r="F183" s="182" t="s">
        <v>2925</v>
      </c>
      <c r="G183" s="183" t="s">
        <v>1734</v>
      </c>
      <c r="H183" s="184">
        <v>10</v>
      </c>
      <c r="I183" s="185"/>
      <c r="J183" s="186">
        <f t="shared" si="40"/>
        <v>0</v>
      </c>
      <c r="K183" s="182" t="s">
        <v>19</v>
      </c>
      <c r="L183" s="41"/>
      <c r="M183" s="187" t="s">
        <v>19</v>
      </c>
      <c r="N183" s="188" t="s">
        <v>42</v>
      </c>
      <c r="O183" s="66"/>
      <c r="P183" s="189">
        <f t="shared" si="41"/>
        <v>0</v>
      </c>
      <c r="Q183" s="189">
        <v>0</v>
      </c>
      <c r="R183" s="189">
        <f t="shared" si="42"/>
        <v>0</v>
      </c>
      <c r="S183" s="189">
        <v>0</v>
      </c>
      <c r="T183" s="190">
        <f t="shared" si="43"/>
        <v>0</v>
      </c>
      <c r="U183" s="36"/>
      <c r="V183" s="36"/>
      <c r="W183" s="36"/>
      <c r="X183" s="36"/>
      <c r="Y183" s="36"/>
      <c r="Z183" s="36"/>
      <c r="AA183" s="36"/>
      <c r="AB183" s="36"/>
      <c r="AC183" s="36"/>
      <c r="AD183" s="36"/>
      <c r="AE183" s="36"/>
      <c r="AR183" s="191" t="s">
        <v>106</v>
      </c>
      <c r="AT183" s="191" t="s">
        <v>172</v>
      </c>
      <c r="AU183" s="191" t="s">
        <v>14</v>
      </c>
      <c r="AY183" s="19" t="s">
        <v>169</v>
      </c>
      <c r="BE183" s="192">
        <f t="shared" si="44"/>
        <v>0</v>
      </c>
      <c r="BF183" s="192">
        <f t="shared" si="45"/>
        <v>0</v>
      </c>
      <c r="BG183" s="192">
        <f t="shared" si="46"/>
        <v>0</v>
      </c>
      <c r="BH183" s="192">
        <f t="shared" si="47"/>
        <v>0</v>
      </c>
      <c r="BI183" s="192">
        <f t="shared" si="48"/>
        <v>0</v>
      </c>
      <c r="BJ183" s="19" t="s">
        <v>14</v>
      </c>
      <c r="BK183" s="192">
        <f t="shared" si="49"/>
        <v>0</v>
      </c>
      <c r="BL183" s="19" t="s">
        <v>106</v>
      </c>
      <c r="BM183" s="191" t="s">
        <v>1315</v>
      </c>
    </row>
    <row r="184" spans="1:65" s="2" customFormat="1" ht="16.5" customHeight="1">
      <c r="A184" s="36"/>
      <c r="B184" s="37"/>
      <c r="C184" s="180" t="s">
        <v>875</v>
      </c>
      <c r="D184" s="180" t="s">
        <v>172</v>
      </c>
      <c r="E184" s="181" t="s">
        <v>2926</v>
      </c>
      <c r="F184" s="182" t="s">
        <v>2927</v>
      </c>
      <c r="G184" s="183" t="s">
        <v>1734</v>
      </c>
      <c r="H184" s="184">
        <v>50</v>
      </c>
      <c r="I184" s="185"/>
      <c r="J184" s="186">
        <f t="shared" si="40"/>
        <v>0</v>
      </c>
      <c r="K184" s="182" t="s">
        <v>19</v>
      </c>
      <c r="L184" s="41"/>
      <c r="M184" s="187" t="s">
        <v>19</v>
      </c>
      <c r="N184" s="188" t="s">
        <v>42</v>
      </c>
      <c r="O184" s="66"/>
      <c r="P184" s="189">
        <f t="shared" si="41"/>
        <v>0</v>
      </c>
      <c r="Q184" s="189">
        <v>0</v>
      </c>
      <c r="R184" s="189">
        <f t="shared" si="42"/>
        <v>0</v>
      </c>
      <c r="S184" s="189">
        <v>0</v>
      </c>
      <c r="T184" s="190">
        <f t="shared" si="43"/>
        <v>0</v>
      </c>
      <c r="U184" s="36"/>
      <c r="V184" s="36"/>
      <c r="W184" s="36"/>
      <c r="X184" s="36"/>
      <c r="Y184" s="36"/>
      <c r="Z184" s="36"/>
      <c r="AA184" s="36"/>
      <c r="AB184" s="36"/>
      <c r="AC184" s="36"/>
      <c r="AD184" s="36"/>
      <c r="AE184" s="36"/>
      <c r="AR184" s="191" t="s">
        <v>106</v>
      </c>
      <c r="AT184" s="191" t="s">
        <v>172</v>
      </c>
      <c r="AU184" s="191" t="s">
        <v>14</v>
      </c>
      <c r="AY184" s="19" t="s">
        <v>169</v>
      </c>
      <c r="BE184" s="192">
        <f t="shared" si="44"/>
        <v>0</v>
      </c>
      <c r="BF184" s="192">
        <f t="shared" si="45"/>
        <v>0</v>
      </c>
      <c r="BG184" s="192">
        <f t="shared" si="46"/>
        <v>0</v>
      </c>
      <c r="BH184" s="192">
        <f t="shared" si="47"/>
        <v>0</v>
      </c>
      <c r="BI184" s="192">
        <f t="shared" si="48"/>
        <v>0</v>
      </c>
      <c r="BJ184" s="19" t="s">
        <v>14</v>
      </c>
      <c r="BK184" s="192">
        <f t="shared" si="49"/>
        <v>0</v>
      </c>
      <c r="BL184" s="19" t="s">
        <v>106</v>
      </c>
      <c r="BM184" s="191" t="s">
        <v>1327</v>
      </c>
    </row>
    <row r="185" spans="1:65" s="2" customFormat="1" ht="16.5" customHeight="1">
      <c r="A185" s="36"/>
      <c r="B185" s="37"/>
      <c r="C185" s="180" t="s">
        <v>883</v>
      </c>
      <c r="D185" s="180" t="s">
        <v>172</v>
      </c>
      <c r="E185" s="181" t="s">
        <v>2928</v>
      </c>
      <c r="F185" s="182" t="s">
        <v>2929</v>
      </c>
      <c r="G185" s="183" t="s">
        <v>1734</v>
      </c>
      <c r="H185" s="184">
        <v>30</v>
      </c>
      <c r="I185" s="185"/>
      <c r="J185" s="186">
        <f t="shared" si="40"/>
        <v>0</v>
      </c>
      <c r="K185" s="182" t="s">
        <v>19</v>
      </c>
      <c r="L185" s="41"/>
      <c r="M185" s="187" t="s">
        <v>19</v>
      </c>
      <c r="N185" s="188" t="s">
        <v>42</v>
      </c>
      <c r="O185" s="66"/>
      <c r="P185" s="189">
        <f t="shared" si="41"/>
        <v>0</v>
      </c>
      <c r="Q185" s="189">
        <v>0</v>
      </c>
      <c r="R185" s="189">
        <f t="shared" si="42"/>
        <v>0</v>
      </c>
      <c r="S185" s="189">
        <v>0</v>
      </c>
      <c r="T185" s="190">
        <f t="shared" si="43"/>
        <v>0</v>
      </c>
      <c r="U185" s="36"/>
      <c r="V185" s="36"/>
      <c r="W185" s="36"/>
      <c r="X185" s="36"/>
      <c r="Y185" s="36"/>
      <c r="Z185" s="36"/>
      <c r="AA185" s="36"/>
      <c r="AB185" s="36"/>
      <c r="AC185" s="36"/>
      <c r="AD185" s="36"/>
      <c r="AE185" s="36"/>
      <c r="AR185" s="191" t="s">
        <v>106</v>
      </c>
      <c r="AT185" s="191" t="s">
        <v>172</v>
      </c>
      <c r="AU185" s="191" t="s">
        <v>14</v>
      </c>
      <c r="AY185" s="19" t="s">
        <v>169</v>
      </c>
      <c r="BE185" s="192">
        <f t="shared" si="44"/>
        <v>0</v>
      </c>
      <c r="BF185" s="192">
        <f t="shared" si="45"/>
        <v>0</v>
      </c>
      <c r="BG185" s="192">
        <f t="shared" si="46"/>
        <v>0</v>
      </c>
      <c r="BH185" s="192">
        <f t="shared" si="47"/>
        <v>0</v>
      </c>
      <c r="BI185" s="192">
        <f t="shared" si="48"/>
        <v>0</v>
      </c>
      <c r="BJ185" s="19" t="s">
        <v>14</v>
      </c>
      <c r="BK185" s="192">
        <f t="shared" si="49"/>
        <v>0</v>
      </c>
      <c r="BL185" s="19" t="s">
        <v>106</v>
      </c>
      <c r="BM185" s="191" t="s">
        <v>1337</v>
      </c>
    </row>
    <row r="186" spans="1:65" s="2" customFormat="1" ht="16.5" customHeight="1">
      <c r="A186" s="36"/>
      <c r="B186" s="37"/>
      <c r="C186" s="180" t="s">
        <v>888</v>
      </c>
      <c r="D186" s="180" t="s">
        <v>172</v>
      </c>
      <c r="E186" s="181" t="s">
        <v>2930</v>
      </c>
      <c r="F186" s="182" t="s">
        <v>2931</v>
      </c>
      <c r="G186" s="183" t="s">
        <v>1734</v>
      </c>
      <c r="H186" s="184">
        <v>30</v>
      </c>
      <c r="I186" s="185"/>
      <c r="J186" s="186">
        <f t="shared" si="40"/>
        <v>0</v>
      </c>
      <c r="K186" s="182" t="s">
        <v>19</v>
      </c>
      <c r="L186" s="41"/>
      <c r="M186" s="187" t="s">
        <v>19</v>
      </c>
      <c r="N186" s="188" t="s">
        <v>42</v>
      </c>
      <c r="O186" s="66"/>
      <c r="P186" s="189">
        <f t="shared" si="41"/>
        <v>0</v>
      </c>
      <c r="Q186" s="189">
        <v>0</v>
      </c>
      <c r="R186" s="189">
        <f t="shared" si="42"/>
        <v>0</v>
      </c>
      <c r="S186" s="189">
        <v>0</v>
      </c>
      <c r="T186" s="190">
        <f t="shared" si="43"/>
        <v>0</v>
      </c>
      <c r="U186" s="36"/>
      <c r="V186" s="36"/>
      <c r="W186" s="36"/>
      <c r="X186" s="36"/>
      <c r="Y186" s="36"/>
      <c r="Z186" s="36"/>
      <c r="AA186" s="36"/>
      <c r="AB186" s="36"/>
      <c r="AC186" s="36"/>
      <c r="AD186" s="36"/>
      <c r="AE186" s="36"/>
      <c r="AR186" s="191" t="s">
        <v>106</v>
      </c>
      <c r="AT186" s="191" t="s">
        <v>172</v>
      </c>
      <c r="AU186" s="191" t="s">
        <v>14</v>
      </c>
      <c r="AY186" s="19" t="s">
        <v>169</v>
      </c>
      <c r="BE186" s="192">
        <f t="shared" si="44"/>
        <v>0</v>
      </c>
      <c r="BF186" s="192">
        <f t="shared" si="45"/>
        <v>0</v>
      </c>
      <c r="BG186" s="192">
        <f t="shared" si="46"/>
        <v>0</v>
      </c>
      <c r="BH186" s="192">
        <f t="shared" si="47"/>
        <v>0</v>
      </c>
      <c r="BI186" s="192">
        <f t="shared" si="48"/>
        <v>0</v>
      </c>
      <c r="BJ186" s="19" t="s">
        <v>14</v>
      </c>
      <c r="BK186" s="192">
        <f t="shared" si="49"/>
        <v>0</v>
      </c>
      <c r="BL186" s="19" t="s">
        <v>106</v>
      </c>
      <c r="BM186" s="191" t="s">
        <v>1347</v>
      </c>
    </row>
    <row r="187" spans="1:65" s="2" customFormat="1" ht="16.5" customHeight="1">
      <c r="A187" s="36"/>
      <c r="B187" s="37"/>
      <c r="C187" s="180" t="s">
        <v>893</v>
      </c>
      <c r="D187" s="180" t="s">
        <v>172</v>
      </c>
      <c r="E187" s="181" t="s">
        <v>2932</v>
      </c>
      <c r="F187" s="182" t="s">
        <v>2933</v>
      </c>
      <c r="G187" s="183" t="s">
        <v>1734</v>
      </c>
      <c r="H187" s="184">
        <v>10</v>
      </c>
      <c r="I187" s="185"/>
      <c r="J187" s="186">
        <f t="shared" si="40"/>
        <v>0</v>
      </c>
      <c r="K187" s="182" t="s">
        <v>19</v>
      </c>
      <c r="L187" s="41"/>
      <c r="M187" s="187" t="s">
        <v>19</v>
      </c>
      <c r="N187" s="188" t="s">
        <v>42</v>
      </c>
      <c r="O187" s="66"/>
      <c r="P187" s="189">
        <f t="shared" si="41"/>
        <v>0</v>
      </c>
      <c r="Q187" s="189">
        <v>0</v>
      </c>
      <c r="R187" s="189">
        <f t="shared" si="42"/>
        <v>0</v>
      </c>
      <c r="S187" s="189">
        <v>0</v>
      </c>
      <c r="T187" s="190">
        <f t="shared" si="43"/>
        <v>0</v>
      </c>
      <c r="U187" s="36"/>
      <c r="V187" s="36"/>
      <c r="W187" s="36"/>
      <c r="X187" s="36"/>
      <c r="Y187" s="36"/>
      <c r="Z187" s="36"/>
      <c r="AA187" s="36"/>
      <c r="AB187" s="36"/>
      <c r="AC187" s="36"/>
      <c r="AD187" s="36"/>
      <c r="AE187" s="36"/>
      <c r="AR187" s="191" t="s">
        <v>106</v>
      </c>
      <c r="AT187" s="191" t="s">
        <v>172</v>
      </c>
      <c r="AU187" s="191" t="s">
        <v>14</v>
      </c>
      <c r="AY187" s="19" t="s">
        <v>169</v>
      </c>
      <c r="BE187" s="192">
        <f t="shared" si="44"/>
        <v>0</v>
      </c>
      <c r="BF187" s="192">
        <f t="shared" si="45"/>
        <v>0</v>
      </c>
      <c r="BG187" s="192">
        <f t="shared" si="46"/>
        <v>0</v>
      </c>
      <c r="BH187" s="192">
        <f t="shared" si="47"/>
        <v>0</v>
      </c>
      <c r="BI187" s="192">
        <f t="shared" si="48"/>
        <v>0</v>
      </c>
      <c r="BJ187" s="19" t="s">
        <v>14</v>
      </c>
      <c r="BK187" s="192">
        <f t="shared" si="49"/>
        <v>0</v>
      </c>
      <c r="BL187" s="19" t="s">
        <v>106</v>
      </c>
      <c r="BM187" s="191" t="s">
        <v>1358</v>
      </c>
    </row>
    <row r="188" spans="1:65" s="2" customFormat="1" ht="16.5" customHeight="1">
      <c r="A188" s="36"/>
      <c r="B188" s="37"/>
      <c r="C188" s="180" t="s">
        <v>898</v>
      </c>
      <c r="D188" s="180" t="s">
        <v>172</v>
      </c>
      <c r="E188" s="181" t="s">
        <v>2934</v>
      </c>
      <c r="F188" s="182" t="s">
        <v>2935</v>
      </c>
      <c r="G188" s="183" t="s">
        <v>339</v>
      </c>
      <c r="H188" s="184">
        <v>2</v>
      </c>
      <c r="I188" s="185"/>
      <c r="J188" s="186">
        <f t="shared" si="40"/>
        <v>0</v>
      </c>
      <c r="K188" s="182" t="s">
        <v>19</v>
      </c>
      <c r="L188" s="41"/>
      <c r="M188" s="187" t="s">
        <v>19</v>
      </c>
      <c r="N188" s="188" t="s">
        <v>42</v>
      </c>
      <c r="O188" s="66"/>
      <c r="P188" s="189">
        <f t="shared" si="41"/>
        <v>0</v>
      </c>
      <c r="Q188" s="189">
        <v>0</v>
      </c>
      <c r="R188" s="189">
        <f t="shared" si="42"/>
        <v>0</v>
      </c>
      <c r="S188" s="189">
        <v>0</v>
      </c>
      <c r="T188" s="190">
        <f t="shared" si="43"/>
        <v>0</v>
      </c>
      <c r="U188" s="36"/>
      <c r="V188" s="36"/>
      <c r="W188" s="36"/>
      <c r="X188" s="36"/>
      <c r="Y188" s="36"/>
      <c r="Z188" s="36"/>
      <c r="AA188" s="36"/>
      <c r="AB188" s="36"/>
      <c r="AC188" s="36"/>
      <c r="AD188" s="36"/>
      <c r="AE188" s="36"/>
      <c r="AR188" s="191" t="s">
        <v>106</v>
      </c>
      <c r="AT188" s="191" t="s">
        <v>172</v>
      </c>
      <c r="AU188" s="191" t="s">
        <v>14</v>
      </c>
      <c r="AY188" s="19" t="s">
        <v>169</v>
      </c>
      <c r="BE188" s="192">
        <f t="shared" si="44"/>
        <v>0</v>
      </c>
      <c r="BF188" s="192">
        <f t="shared" si="45"/>
        <v>0</v>
      </c>
      <c r="BG188" s="192">
        <f t="shared" si="46"/>
        <v>0</v>
      </c>
      <c r="BH188" s="192">
        <f t="shared" si="47"/>
        <v>0</v>
      </c>
      <c r="BI188" s="192">
        <f t="shared" si="48"/>
        <v>0</v>
      </c>
      <c r="BJ188" s="19" t="s">
        <v>14</v>
      </c>
      <c r="BK188" s="192">
        <f t="shared" si="49"/>
        <v>0</v>
      </c>
      <c r="BL188" s="19" t="s">
        <v>106</v>
      </c>
      <c r="BM188" s="191" t="s">
        <v>1365</v>
      </c>
    </row>
    <row r="189" spans="1:65" s="2" customFormat="1" ht="16.5" customHeight="1">
      <c r="A189" s="36"/>
      <c r="B189" s="37"/>
      <c r="C189" s="180" t="s">
        <v>903</v>
      </c>
      <c r="D189" s="180" t="s">
        <v>172</v>
      </c>
      <c r="E189" s="181" t="s">
        <v>2936</v>
      </c>
      <c r="F189" s="182" t="s">
        <v>2937</v>
      </c>
      <c r="G189" s="183" t="s">
        <v>339</v>
      </c>
      <c r="H189" s="184">
        <v>3</v>
      </c>
      <c r="I189" s="185"/>
      <c r="J189" s="186">
        <f t="shared" si="40"/>
        <v>0</v>
      </c>
      <c r="K189" s="182" t="s">
        <v>19</v>
      </c>
      <c r="L189" s="41"/>
      <c r="M189" s="187" t="s">
        <v>19</v>
      </c>
      <c r="N189" s="188" t="s">
        <v>42</v>
      </c>
      <c r="O189" s="66"/>
      <c r="P189" s="189">
        <f t="shared" si="41"/>
        <v>0</v>
      </c>
      <c r="Q189" s="189">
        <v>0</v>
      </c>
      <c r="R189" s="189">
        <f t="shared" si="42"/>
        <v>0</v>
      </c>
      <c r="S189" s="189">
        <v>0</v>
      </c>
      <c r="T189" s="190">
        <f t="shared" si="43"/>
        <v>0</v>
      </c>
      <c r="U189" s="36"/>
      <c r="V189" s="36"/>
      <c r="W189" s="36"/>
      <c r="X189" s="36"/>
      <c r="Y189" s="36"/>
      <c r="Z189" s="36"/>
      <c r="AA189" s="36"/>
      <c r="AB189" s="36"/>
      <c r="AC189" s="36"/>
      <c r="AD189" s="36"/>
      <c r="AE189" s="36"/>
      <c r="AR189" s="191" t="s">
        <v>106</v>
      </c>
      <c r="AT189" s="191" t="s">
        <v>172</v>
      </c>
      <c r="AU189" s="191" t="s">
        <v>14</v>
      </c>
      <c r="AY189" s="19" t="s">
        <v>169</v>
      </c>
      <c r="BE189" s="192">
        <f t="shared" si="44"/>
        <v>0</v>
      </c>
      <c r="BF189" s="192">
        <f t="shared" si="45"/>
        <v>0</v>
      </c>
      <c r="BG189" s="192">
        <f t="shared" si="46"/>
        <v>0</v>
      </c>
      <c r="BH189" s="192">
        <f t="shared" si="47"/>
        <v>0</v>
      </c>
      <c r="BI189" s="192">
        <f t="shared" si="48"/>
        <v>0</v>
      </c>
      <c r="BJ189" s="19" t="s">
        <v>14</v>
      </c>
      <c r="BK189" s="192">
        <f t="shared" si="49"/>
        <v>0</v>
      </c>
      <c r="BL189" s="19" t="s">
        <v>106</v>
      </c>
      <c r="BM189" s="191" t="s">
        <v>1373</v>
      </c>
    </row>
    <row r="190" spans="1:65" s="2" customFormat="1" ht="16.5" customHeight="1">
      <c r="A190" s="36"/>
      <c r="B190" s="37"/>
      <c r="C190" s="180" t="s">
        <v>908</v>
      </c>
      <c r="D190" s="180" t="s">
        <v>172</v>
      </c>
      <c r="E190" s="181" t="s">
        <v>2938</v>
      </c>
      <c r="F190" s="182" t="s">
        <v>2939</v>
      </c>
      <c r="G190" s="183" t="s">
        <v>1734</v>
      </c>
      <c r="H190" s="184">
        <v>60</v>
      </c>
      <c r="I190" s="185"/>
      <c r="J190" s="186">
        <f t="shared" si="40"/>
        <v>0</v>
      </c>
      <c r="K190" s="182" t="s">
        <v>19</v>
      </c>
      <c r="L190" s="41"/>
      <c r="M190" s="187" t="s">
        <v>19</v>
      </c>
      <c r="N190" s="188" t="s">
        <v>42</v>
      </c>
      <c r="O190" s="66"/>
      <c r="P190" s="189">
        <f t="shared" si="41"/>
        <v>0</v>
      </c>
      <c r="Q190" s="189">
        <v>0</v>
      </c>
      <c r="R190" s="189">
        <f t="shared" si="42"/>
        <v>0</v>
      </c>
      <c r="S190" s="189">
        <v>0</v>
      </c>
      <c r="T190" s="190">
        <f t="shared" si="43"/>
        <v>0</v>
      </c>
      <c r="U190" s="36"/>
      <c r="V190" s="36"/>
      <c r="W190" s="36"/>
      <c r="X190" s="36"/>
      <c r="Y190" s="36"/>
      <c r="Z190" s="36"/>
      <c r="AA190" s="36"/>
      <c r="AB190" s="36"/>
      <c r="AC190" s="36"/>
      <c r="AD190" s="36"/>
      <c r="AE190" s="36"/>
      <c r="AR190" s="191" t="s">
        <v>106</v>
      </c>
      <c r="AT190" s="191" t="s">
        <v>172</v>
      </c>
      <c r="AU190" s="191" t="s">
        <v>14</v>
      </c>
      <c r="AY190" s="19" t="s">
        <v>169</v>
      </c>
      <c r="BE190" s="192">
        <f t="shared" si="44"/>
        <v>0</v>
      </c>
      <c r="BF190" s="192">
        <f t="shared" si="45"/>
        <v>0</v>
      </c>
      <c r="BG190" s="192">
        <f t="shared" si="46"/>
        <v>0</v>
      </c>
      <c r="BH190" s="192">
        <f t="shared" si="47"/>
        <v>0</v>
      </c>
      <c r="BI190" s="192">
        <f t="shared" si="48"/>
        <v>0</v>
      </c>
      <c r="BJ190" s="19" t="s">
        <v>14</v>
      </c>
      <c r="BK190" s="192">
        <f t="shared" si="49"/>
        <v>0</v>
      </c>
      <c r="BL190" s="19" t="s">
        <v>106</v>
      </c>
      <c r="BM190" s="191" t="s">
        <v>1380</v>
      </c>
    </row>
    <row r="191" spans="1:65" s="2" customFormat="1" ht="24.2" customHeight="1">
      <c r="A191" s="36"/>
      <c r="B191" s="37"/>
      <c r="C191" s="180" t="s">
        <v>796</v>
      </c>
      <c r="D191" s="180" t="s">
        <v>172</v>
      </c>
      <c r="E191" s="181" t="s">
        <v>2940</v>
      </c>
      <c r="F191" s="182" t="s">
        <v>2941</v>
      </c>
      <c r="G191" s="183" t="s">
        <v>1734</v>
      </c>
      <c r="H191" s="184">
        <v>120</v>
      </c>
      <c r="I191" s="185"/>
      <c r="J191" s="186">
        <f t="shared" si="40"/>
        <v>0</v>
      </c>
      <c r="K191" s="182" t="s">
        <v>19</v>
      </c>
      <c r="L191" s="41"/>
      <c r="M191" s="187" t="s">
        <v>19</v>
      </c>
      <c r="N191" s="188" t="s">
        <v>42</v>
      </c>
      <c r="O191" s="66"/>
      <c r="P191" s="189">
        <f t="shared" si="41"/>
        <v>0</v>
      </c>
      <c r="Q191" s="189">
        <v>0</v>
      </c>
      <c r="R191" s="189">
        <f t="shared" si="42"/>
        <v>0</v>
      </c>
      <c r="S191" s="189">
        <v>0</v>
      </c>
      <c r="T191" s="190">
        <f t="shared" si="43"/>
        <v>0</v>
      </c>
      <c r="U191" s="36"/>
      <c r="V191" s="36"/>
      <c r="W191" s="36"/>
      <c r="X191" s="36"/>
      <c r="Y191" s="36"/>
      <c r="Z191" s="36"/>
      <c r="AA191" s="36"/>
      <c r="AB191" s="36"/>
      <c r="AC191" s="36"/>
      <c r="AD191" s="36"/>
      <c r="AE191" s="36"/>
      <c r="AR191" s="191" t="s">
        <v>106</v>
      </c>
      <c r="AT191" s="191" t="s">
        <v>172</v>
      </c>
      <c r="AU191" s="191" t="s">
        <v>14</v>
      </c>
      <c r="AY191" s="19" t="s">
        <v>169</v>
      </c>
      <c r="BE191" s="192">
        <f t="shared" si="44"/>
        <v>0</v>
      </c>
      <c r="BF191" s="192">
        <f t="shared" si="45"/>
        <v>0</v>
      </c>
      <c r="BG191" s="192">
        <f t="shared" si="46"/>
        <v>0</v>
      </c>
      <c r="BH191" s="192">
        <f t="shared" si="47"/>
        <v>0</v>
      </c>
      <c r="BI191" s="192">
        <f t="shared" si="48"/>
        <v>0</v>
      </c>
      <c r="BJ191" s="19" t="s">
        <v>14</v>
      </c>
      <c r="BK191" s="192">
        <f t="shared" si="49"/>
        <v>0</v>
      </c>
      <c r="BL191" s="19" t="s">
        <v>106</v>
      </c>
      <c r="BM191" s="191" t="s">
        <v>1386</v>
      </c>
    </row>
    <row r="192" spans="1:65" s="2" customFormat="1" ht="16.5" customHeight="1">
      <c r="A192" s="36"/>
      <c r="B192" s="37"/>
      <c r="C192" s="180" t="s">
        <v>802</v>
      </c>
      <c r="D192" s="180" t="s">
        <v>172</v>
      </c>
      <c r="E192" s="181" t="s">
        <v>2942</v>
      </c>
      <c r="F192" s="182" t="s">
        <v>2943</v>
      </c>
      <c r="G192" s="183" t="s">
        <v>1734</v>
      </c>
      <c r="H192" s="184">
        <v>20</v>
      </c>
      <c r="I192" s="185"/>
      <c r="J192" s="186">
        <f t="shared" si="40"/>
        <v>0</v>
      </c>
      <c r="K192" s="182" t="s">
        <v>19</v>
      </c>
      <c r="L192" s="41"/>
      <c r="M192" s="187" t="s">
        <v>19</v>
      </c>
      <c r="N192" s="188" t="s">
        <v>42</v>
      </c>
      <c r="O192" s="66"/>
      <c r="P192" s="189">
        <f t="shared" si="41"/>
        <v>0</v>
      </c>
      <c r="Q192" s="189">
        <v>0</v>
      </c>
      <c r="R192" s="189">
        <f t="shared" si="42"/>
        <v>0</v>
      </c>
      <c r="S192" s="189">
        <v>0</v>
      </c>
      <c r="T192" s="190">
        <f t="shared" si="43"/>
        <v>0</v>
      </c>
      <c r="U192" s="36"/>
      <c r="V192" s="36"/>
      <c r="W192" s="36"/>
      <c r="X192" s="36"/>
      <c r="Y192" s="36"/>
      <c r="Z192" s="36"/>
      <c r="AA192" s="36"/>
      <c r="AB192" s="36"/>
      <c r="AC192" s="36"/>
      <c r="AD192" s="36"/>
      <c r="AE192" s="36"/>
      <c r="AR192" s="191" t="s">
        <v>106</v>
      </c>
      <c r="AT192" s="191" t="s">
        <v>172</v>
      </c>
      <c r="AU192" s="191" t="s">
        <v>14</v>
      </c>
      <c r="AY192" s="19" t="s">
        <v>169</v>
      </c>
      <c r="BE192" s="192">
        <f t="shared" si="44"/>
        <v>0</v>
      </c>
      <c r="BF192" s="192">
        <f t="shared" si="45"/>
        <v>0</v>
      </c>
      <c r="BG192" s="192">
        <f t="shared" si="46"/>
        <v>0</v>
      </c>
      <c r="BH192" s="192">
        <f t="shared" si="47"/>
        <v>0</v>
      </c>
      <c r="BI192" s="192">
        <f t="shared" si="48"/>
        <v>0</v>
      </c>
      <c r="BJ192" s="19" t="s">
        <v>14</v>
      </c>
      <c r="BK192" s="192">
        <f t="shared" si="49"/>
        <v>0</v>
      </c>
      <c r="BL192" s="19" t="s">
        <v>106</v>
      </c>
      <c r="BM192" s="191" t="s">
        <v>1392</v>
      </c>
    </row>
    <row r="193" spans="1:65" s="2" customFormat="1" ht="24.2" customHeight="1">
      <c r="A193" s="36"/>
      <c r="B193" s="37"/>
      <c r="C193" s="180" t="s">
        <v>841</v>
      </c>
      <c r="D193" s="180" t="s">
        <v>172</v>
      </c>
      <c r="E193" s="181" t="s">
        <v>2944</v>
      </c>
      <c r="F193" s="182" t="s">
        <v>2945</v>
      </c>
      <c r="G193" s="183" t="s">
        <v>1734</v>
      </c>
      <c r="H193" s="184">
        <v>30</v>
      </c>
      <c r="I193" s="185"/>
      <c r="J193" s="186">
        <f t="shared" si="40"/>
        <v>0</v>
      </c>
      <c r="K193" s="182" t="s">
        <v>19</v>
      </c>
      <c r="L193" s="41"/>
      <c r="M193" s="187" t="s">
        <v>19</v>
      </c>
      <c r="N193" s="188" t="s">
        <v>42</v>
      </c>
      <c r="O193" s="66"/>
      <c r="P193" s="189">
        <f t="shared" si="41"/>
        <v>0</v>
      </c>
      <c r="Q193" s="189">
        <v>0</v>
      </c>
      <c r="R193" s="189">
        <f t="shared" si="42"/>
        <v>0</v>
      </c>
      <c r="S193" s="189">
        <v>0</v>
      </c>
      <c r="T193" s="190">
        <f t="shared" si="43"/>
        <v>0</v>
      </c>
      <c r="U193" s="36"/>
      <c r="V193" s="36"/>
      <c r="W193" s="36"/>
      <c r="X193" s="36"/>
      <c r="Y193" s="36"/>
      <c r="Z193" s="36"/>
      <c r="AA193" s="36"/>
      <c r="AB193" s="36"/>
      <c r="AC193" s="36"/>
      <c r="AD193" s="36"/>
      <c r="AE193" s="36"/>
      <c r="AR193" s="191" t="s">
        <v>106</v>
      </c>
      <c r="AT193" s="191" t="s">
        <v>172</v>
      </c>
      <c r="AU193" s="191" t="s">
        <v>14</v>
      </c>
      <c r="AY193" s="19" t="s">
        <v>169</v>
      </c>
      <c r="BE193" s="192">
        <f t="shared" si="44"/>
        <v>0</v>
      </c>
      <c r="BF193" s="192">
        <f t="shared" si="45"/>
        <v>0</v>
      </c>
      <c r="BG193" s="192">
        <f t="shared" si="46"/>
        <v>0</v>
      </c>
      <c r="BH193" s="192">
        <f t="shared" si="47"/>
        <v>0</v>
      </c>
      <c r="BI193" s="192">
        <f t="shared" si="48"/>
        <v>0</v>
      </c>
      <c r="BJ193" s="19" t="s">
        <v>14</v>
      </c>
      <c r="BK193" s="192">
        <f t="shared" si="49"/>
        <v>0</v>
      </c>
      <c r="BL193" s="19" t="s">
        <v>106</v>
      </c>
      <c r="BM193" s="191" t="s">
        <v>1403</v>
      </c>
    </row>
    <row r="194" spans="1:65" s="2" customFormat="1" ht="24.2" customHeight="1">
      <c r="A194" s="36"/>
      <c r="B194" s="37"/>
      <c r="C194" s="180" t="s">
        <v>930</v>
      </c>
      <c r="D194" s="180" t="s">
        <v>172</v>
      </c>
      <c r="E194" s="181" t="s">
        <v>2946</v>
      </c>
      <c r="F194" s="182" t="s">
        <v>2947</v>
      </c>
      <c r="G194" s="183" t="s">
        <v>1734</v>
      </c>
      <c r="H194" s="184">
        <v>30</v>
      </c>
      <c r="I194" s="185"/>
      <c r="J194" s="186">
        <f t="shared" si="40"/>
        <v>0</v>
      </c>
      <c r="K194" s="182" t="s">
        <v>19</v>
      </c>
      <c r="L194" s="41"/>
      <c r="M194" s="187" t="s">
        <v>19</v>
      </c>
      <c r="N194" s="188" t="s">
        <v>42</v>
      </c>
      <c r="O194" s="66"/>
      <c r="P194" s="189">
        <f t="shared" si="41"/>
        <v>0</v>
      </c>
      <c r="Q194" s="189">
        <v>0</v>
      </c>
      <c r="R194" s="189">
        <f t="shared" si="42"/>
        <v>0</v>
      </c>
      <c r="S194" s="189">
        <v>0</v>
      </c>
      <c r="T194" s="190">
        <f t="shared" si="43"/>
        <v>0</v>
      </c>
      <c r="U194" s="36"/>
      <c r="V194" s="36"/>
      <c r="W194" s="36"/>
      <c r="X194" s="36"/>
      <c r="Y194" s="36"/>
      <c r="Z194" s="36"/>
      <c r="AA194" s="36"/>
      <c r="AB194" s="36"/>
      <c r="AC194" s="36"/>
      <c r="AD194" s="36"/>
      <c r="AE194" s="36"/>
      <c r="AR194" s="191" t="s">
        <v>106</v>
      </c>
      <c r="AT194" s="191" t="s">
        <v>172</v>
      </c>
      <c r="AU194" s="191" t="s">
        <v>14</v>
      </c>
      <c r="AY194" s="19" t="s">
        <v>169</v>
      </c>
      <c r="BE194" s="192">
        <f t="shared" si="44"/>
        <v>0</v>
      </c>
      <c r="BF194" s="192">
        <f t="shared" si="45"/>
        <v>0</v>
      </c>
      <c r="BG194" s="192">
        <f t="shared" si="46"/>
        <v>0</v>
      </c>
      <c r="BH194" s="192">
        <f t="shared" si="47"/>
        <v>0</v>
      </c>
      <c r="BI194" s="192">
        <f t="shared" si="48"/>
        <v>0</v>
      </c>
      <c r="BJ194" s="19" t="s">
        <v>14</v>
      </c>
      <c r="BK194" s="192">
        <f t="shared" si="49"/>
        <v>0</v>
      </c>
      <c r="BL194" s="19" t="s">
        <v>106</v>
      </c>
      <c r="BM194" s="191" t="s">
        <v>1477</v>
      </c>
    </row>
    <row r="195" spans="1:65" s="2" customFormat="1" ht="21.75" customHeight="1">
      <c r="A195" s="36"/>
      <c r="B195" s="37"/>
      <c r="C195" s="180" t="s">
        <v>935</v>
      </c>
      <c r="D195" s="180" t="s">
        <v>172</v>
      </c>
      <c r="E195" s="181" t="s">
        <v>2948</v>
      </c>
      <c r="F195" s="182" t="s">
        <v>2949</v>
      </c>
      <c r="G195" s="183" t="s">
        <v>1734</v>
      </c>
      <c r="H195" s="184">
        <v>20</v>
      </c>
      <c r="I195" s="185"/>
      <c r="J195" s="186">
        <f t="shared" si="40"/>
        <v>0</v>
      </c>
      <c r="K195" s="182" t="s">
        <v>19</v>
      </c>
      <c r="L195" s="41"/>
      <c r="M195" s="187" t="s">
        <v>19</v>
      </c>
      <c r="N195" s="188" t="s">
        <v>42</v>
      </c>
      <c r="O195" s="66"/>
      <c r="P195" s="189">
        <f t="shared" si="41"/>
        <v>0</v>
      </c>
      <c r="Q195" s="189">
        <v>0</v>
      </c>
      <c r="R195" s="189">
        <f t="shared" si="42"/>
        <v>0</v>
      </c>
      <c r="S195" s="189">
        <v>0</v>
      </c>
      <c r="T195" s="190">
        <f t="shared" si="43"/>
        <v>0</v>
      </c>
      <c r="U195" s="36"/>
      <c r="V195" s="36"/>
      <c r="W195" s="36"/>
      <c r="X195" s="36"/>
      <c r="Y195" s="36"/>
      <c r="Z195" s="36"/>
      <c r="AA195" s="36"/>
      <c r="AB195" s="36"/>
      <c r="AC195" s="36"/>
      <c r="AD195" s="36"/>
      <c r="AE195" s="36"/>
      <c r="AR195" s="191" t="s">
        <v>106</v>
      </c>
      <c r="AT195" s="191" t="s">
        <v>172</v>
      </c>
      <c r="AU195" s="191" t="s">
        <v>14</v>
      </c>
      <c r="AY195" s="19" t="s">
        <v>169</v>
      </c>
      <c r="BE195" s="192">
        <f t="shared" si="44"/>
        <v>0</v>
      </c>
      <c r="BF195" s="192">
        <f t="shared" si="45"/>
        <v>0</v>
      </c>
      <c r="BG195" s="192">
        <f t="shared" si="46"/>
        <v>0</v>
      </c>
      <c r="BH195" s="192">
        <f t="shared" si="47"/>
        <v>0</v>
      </c>
      <c r="BI195" s="192">
        <f t="shared" si="48"/>
        <v>0</v>
      </c>
      <c r="BJ195" s="19" t="s">
        <v>14</v>
      </c>
      <c r="BK195" s="192">
        <f t="shared" si="49"/>
        <v>0</v>
      </c>
      <c r="BL195" s="19" t="s">
        <v>106</v>
      </c>
      <c r="BM195" s="191" t="s">
        <v>1487</v>
      </c>
    </row>
    <row r="196" spans="1:65" s="2" customFormat="1" ht="21.75" customHeight="1">
      <c r="A196" s="36"/>
      <c r="B196" s="37"/>
      <c r="C196" s="180" t="s">
        <v>866</v>
      </c>
      <c r="D196" s="180" t="s">
        <v>172</v>
      </c>
      <c r="E196" s="181" t="s">
        <v>2950</v>
      </c>
      <c r="F196" s="182" t="s">
        <v>2951</v>
      </c>
      <c r="G196" s="183" t="s">
        <v>1734</v>
      </c>
      <c r="H196" s="184">
        <v>10</v>
      </c>
      <c r="I196" s="185"/>
      <c r="J196" s="186">
        <f t="shared" si="40"/>
        <v>0</v>
      </c>
      <c r="K196" s="182" t="s">
        <v>19</v>
      </c>
      <c r="L196" s="41"/>
      <c r="M196" s="187" t="s">
        <v>19</v>
      </c>
      <c r="N196" s="188" t="s">
        <v>42</v>
      </c>
      <c r="O196" s="66"/>
      <c r="P196" s="189">
        <f t="shared" si="41"/>
        <v>0</v>
      </c>
      <c r="Q196" s="189">
        <v>0</v>
      </c>
      <c r="R196" s="189">
        <f t="shared" si="42"/>
        <v>0</v>
      </c>
      <c r="S196" s="189">
        <v>0</v>
      </c>
      <c r="T196" s="190">
        <f t="shared" si="43"/>
        <v>0</v>
      </c>
      <c r="U196" s="36"/>
      <c r="V196" s="36"/>
      <c r="W196" s="36"/>
      <c r="X196" s="36"/>
      <c r="Y196" s="36"/>
      <c r="Z196" s="36"/>
      <c r="AA196" s="36"/>
      <c r="AB196" s="36"/>
      <c r="AC196" s="36"/>
      <c r="AD196" s="36"/>
      <c r="AE196" s="36"/>
      <c r="AR196" s="191" t="s">
        <v>106</v>
      </c>
      <c r="AT196" s="191" t="s">
        <v>172</v>
      </c>
      <c r="AU196" s="191" t="s">
        <v>14</v>
      </c>
      <c r="AY196" s="19" t="s">
        <v>169</v>
      </c>
      <c r="BE196" s="192">
        <f t="shared" si="44"/>
        <v>0</v>
      </c>
      <c r="BF196" s="192">
        <f t="shared" si="45"/>
        <v>0</v>
      </c>
      <c r="BG196" s="192">
        <f t="shared" si="46"/>
        <v>0</v>
      </c>
      <c r="BH196" s="192">
        <f t="shared" si="47"/>
        <v>0</v>
      </c>
      <c r="BI196" s="192">
        <f t="shared" si="48"/>
        <v>0</v>
      </c>
      <c r="BJ196" s="19" t="s">
        <v>14</v>
      </c>
      <c r="BK196" s="192">
        <f t="shared" si="49"/>
        <v>0</v>
      </c>
      <c r="BL196" s="19" t="s">
        <v>106</v>
      </c>
      <c r="BM196" s="191" t="s">
        <v>1497</v>
      </c>
    </row>
    <row r="197" spans="1:65" s="2" customFormat="1" ht="24.2" customHeight="1">
      <c r="A197" s="36"/>
      <c r="B197" s="37"/>
      <c r="C197" s="180" t="s">
        <v>944</v>
      </c>
      <c r="D197" s="180" t="s">
        <v>172</v>
      </c>
      <c r="E197" s="181" t="s">
        <v>2952</v>
      </c>
      <c r="F197" s="182" t="s">
        <v>2953</v>
      </c>
      <c r="G197" s="183" t="s">
        <v>1734</v>
      </c>
      <c r="H197" s="184">
        <v>10</v>
      </c>
      <c r="I197" s="185"/>
      <c r="J197" s="186">
        <f t="shared" si="40"/>
        <v>0</v>
      </c>
      <c r="K197" s="182" t="s">
        <v>19</v>
      </c>
      <c r="L197" s="41"/>
      <c r="M197" s="187" t="s">
        <v>19</v>
      </c>
      <c r="N197" s="188" t="s">
        <v>42</v>
      </c>
      <c r="O197" s="66"/>
      <c r="P197" s="189">
        <f t="shared" si="41"/>
        <v>0</v>
      </c>
      <c r="Q197" s="189">
        <v>0</v>
      </c>
      <c r="R197" s="189">
        <f t="shared" si="42"/>
        <v>0</v>
      </c>
      <c r="S197" s="189">
        <v>0</v>
      </c>
      <c r="T197" s="190">
        <f t="shared" si="43"/>
        <v>0</v>
      </c>
      <c r="U197" s="36"/>
      <c r="V197" s="36"/>
      <c r="W197" s="36"/>
      <c r="X197" s="36"/>
      <c r="Y197" s="36"/>
      <c r="Z197" s="36"/>
      <c r="AA197" s="36"/>
      <c r="AB197" s="36"/>
      <c r="AC197" s="36"/>
      <c r="AD197" s="36"/>
      <c r="AE197" s="36"/>
      <c r="AR197" s="191" t="s">
        <v>106</v>
      </c>
      <c r="AT197" s="191" t="s">
        <v>172</v>
      </c>
      <c r="AU197" s="191" t="s">
        <v>14</v>
      </c>
      <c r="AY197" s="19" t="s">
        <v>169</v>
      </c>
      <c r="BE197" s="192">
        <f t="shared" si="44"/>
        <v>0</v>
      </c>
      <c r="BF197" s="192">
        <f t="shared" si="45"/>
        <v>0</v>
      </c>
      <c r="BG197" s="192">
        <f t="shared" si="46"/>
        <v>0</v>
      </c>
      <c r="BH197" s="192">
        <f t="shared" si="47"/>
        <v>0</v>
      </c>
      <c r="BI197" s="192">
        <f t="shared" si="48"/>
        <v>0</v>
      </c>
      <c r="BJ197" s="19" t="s">
        <v>14</v>
      </c>
      <c r="BK197" s="192">
        <f t="shared" si="49"/>
        <v>0</v>
      </c>
      <c r="BL197" s="19" t="s">
        <v>106</v>
      </c>
      <c r="BM197" s="191" t="s">
        <v>1513</v>
      </c>
    </row>
    <row r="198" spans="1:65" s="2" customFormat="1" ht="16.5" customHeight="1">
      <c r="A198" s="36"/>
      <c r="B198" s="37"/>
      <c r="C198" s="180" t="s">
        <v>949</v>
      </c>
      <c r="D198" s="180" t="s">
        <v>172</v>
      </c>
      <c r="E198" s="181" t="s">
        <v>2954</v>
      </c>
      <c r="F198" s="182" t="s">
        <v>2955</v>
      </c>
      <c r="G198" s="183" t="s">
        <v>1734</v>
      </c>
      <c r="H198" s="184">
        <v>30</v>
      </c>
      <c r="I198" s="185"/>
      <c r="J198" s="186">
        <f t="shared" si="40"/>
        <v>0</v>
      </c>
      <c r="K198" s="182" t="s">
        <v>19</v>
      </c>
      <c r="L198" s="41"/>
      <c r="M198" s="187" t="s">
        <v>19</v>
      </c>
      <c r="N198" s="188" t="s">
        <v>42</v>
      </c>
      <c r="O198" s="66"/>
      <c r="P198" s="189">
        <f t="shared" si="41"/>
        <v>0</v>
      </c>
      <c r="Q198" s="189">
        <v>0</v>
      </c>
      <c r="R198" s="189">
        <f t="shared" si="42"/>
        <v>0</v>
      </c>
      <c r="S198" s="189">
        <v>0</v>
      </c>
      <c r="T198" s="190">
        <f t="shared" si="43"/>
        <v>0</v>
      </c>
      <c r="U198" s="36"/>
      <c r="V198" s="36"/>
      <c r="W198" s="36"/>
      <c r="X198" s="36"/>
      <c r="Y198" s="36"/>
      <c r="Z198" s="36"/>
      <c r="AA198" s="36"/>
      <c r="AB198" s="36"/>
      <c r="AC198" s="36"/>
      <c r="AD198" s="36"/>
      <c r="AE198" s="36"/>
      <c r="AR198" s="191" t="s">
        <v>106</v>
      </c>
      <c r="AT198" s="191" t="s">
        <v>172</v>
      </c>
      <c r="AU198" s="191" t="s">
        <v>14</v>
      </c>
      <c r="AY198" s="19" t="s">
        <v>169</v>
      </c>
      <c r="BE198" s="192">
        <f t="shared" si="44"/>
        <v>0</v>
      </c>
      <c r="BF198" s="192">
        <f t="shared" si="45"/>
        <v>0</v>
      </c>
      <c r="BG198" s="192">
        <f t="shared" si="46"/>
        <v>0</v>
      </c>
      <c r="BH198" s="192">
        <f t="shared" si="47"/>
        <v>0</v>
      </c>
      <c r="BI198" s="192">
        <f t="shared" si="48"/>
        <v>0</v>
      </c>
      <c r="BJ198" s="19" t="s">
        <v>14</v>
      </c>
      <c r="BK198" s="192">
        <f t="shared" si="49"/>
        <v>0</v>
      </c>
      <c r="BL198" s="19" t="s">
        <v>106</v>
      </c>
      <c r="BM198" s="191" t="s">
        <v>1538</v>
      </c>
    </row>
    <row r="199" spans="1:65" s="2" customFormat="1" ht="16.5" customHeight="1">
      <c r="A199" s="36"/>
      <c r="B199" s="37"/>
      <c r="C199" s="180" t="s">
        <v>952</v>
      </c>
      <c r="D199" s="180" t="s">
        <v>172</v>
      </c>
      <c r="E199" s="181" t="s">
        <v>2956</v>
      </c>
      <c r="F199" s="182" t="s">
        <v>2957</v>
      </c>
      <c r="G199" s="183" t="s">
        <v>1734</v>
      </c>
      <c r="H199" s="184">
        <v>4</v>
      </c>
      <c r="I199" s="185"/>
      <c r="J199" s="186">
        <f t="shared" si="40"/>
        <v>0</v>
      </c>
      <c r="K199" s="182" t="s">
        <v>19</v>
      </c>
      <c r="L199" s="41"/>
      <c r="M199" s="187" t="s">
        <v>19</v>
      </c>
      <c r="N199" s="188" t="s">
        <v>42</v>
      </c>
      <c r="O199" s="66"/>
      <c r="P199" s="189">
        <f t="shared" si="41"/>
        <v>0</v>
      </c>
      <c r="Q199" s="189">
        <v>0</v>
      </c>
      <c r="R199" s="189">
        <f t="shared" si="42"/>
        <v>0</v>
      </c>
      <c r="S199" s="189">
        <v>0</v>
      </c>
      <c r="T199" s="190">
        <f t="shared" si="43"/>
        <v>0</v>
      </c>
      <c r="U199" s="36"/>
      <c r="V199" s="36"/>
      <c r="W199" s="36"/>
      <c r="X199" s="36"/>
      <c r="Y199" s="36"/>
      <c r="Z199" s="36"/>
      <c r="AA199" s="36"/>
      <c r="AB199" s="36"/>
      <c r="AC199" s="36"/>
      <c r="AD199" s="36"/>
      <c r="AE199" s="36"/>
      <c r="AR199" s="191" t="s">
        <v>106</v>
      </c>
      <c r="AT199" s="191" t="s">
        <v>172</v>
      </c>
      <c r="AU199" s="191" t="s">
        <v>14</v>
      </c>
      <c r="AY199" s="19" t="s">
        <v>169</v>
      </c>
      <c r="BE199" s="192">
        <f t="shared" si="44"/>
        <v>0</v>
      </c>
      <c r="BF199" s="192">
        <f t="shared" si="45"/>
        <v>0</v>
      </c>
      <c r="BG199" s="192">
        <f t="shared" si="46"/>
        <v>0</v>
      </c>
      <c r="BH199" s="192">
        <f t="shared" si="47"/>
        <v>0</v>
      </c>
      <c r="BI199" s="192">
        <f t="shared" si="48"/>
        <v>0</v>
      </c>
      <c r="BJ199" s="19" t="s">
        <v>14</v>
      </c>
      <c r="BK199" s="192">
        <f t="shared" si="49"/>
        <v>0</v>
      </c>
      <c r="BL199" s="19" t="s">
        <v>106</v>
      </c>
      <c r="BM199" s="191" t="s">
        <v>1547</v>
      </c>
    </row>
    <row r="200" spans="1:65" s="2" customFormat="1" ht="33" customHeight="1">
      <c r="A200" s="36"/>
      <c r="B200" s="37"/>
      <c r="C200" s="180" t="s">
        <v>959</v>
      </c>
      <c r="D200" s="180" t="s">
        <v>172</v>
      </c>
      <c r="E200" s="181" t="s">
        <v>2958</v>
      </c>
      <c r="F200" s="182" t="s">
        <v>2959</v>
      </c>
      <c r="G200" s="183" t="s">
        <v>1734</v>
      </c>
      <c r="H200" s="184">
        <v>8</v>
      </c>
      <c r="I200" s="185"/>
      <c r="J200" s="186">
        <f t="shared" si="40"/>
        <v>0</v>
      </c>
      <c r="K200" s="182" t="s">
        <v>19</v>
      </c>
      <c r="L200" s="41"/>
      <c r="M200" s="187" t="s">
        <v>19</v>
      </c>
      <c r="N200" s="188" t="s">
        <v>42</v>
      </c>
      <c r="O200" s="66"/>
      <c r="P200" s="189">
        <f t="shared" si="41"/>
        <v>0</v>
      </c>
      <c r="Q200" s="189">
        <v>0</v>
      </c>
      <c r="R200" s="189">
        <f t="shared" si="42"/>
        <v>0</v>
      </c>
      <c r="S200" s="189">
        <v>0</v>
      </c>
      <c r="T200" s="190">
        <f t="shared" si="43"/>
        <v>0</v>
      </c>
      <c r="U200" s="36"/>
      <c r="V200" s="36"/>
      <c r="W200" s="36"/>
      <c r="X200" s="36"/>
      <c r="Y200" s="36"/>
      <c r="Z200" s="36"/>
      <c r="AA200" s="36"/>
      <c r="AB200" s="36"/>
      <c r="AC200" s="36"/>
      <c r="AD200" s="36"/>
      <c r="AE200" s="36"/>
      <c r="AR200" s="191" t="s">
        <v>106</v>
      </c>
      <c r="AT200" s="191" t="s">
        <v>172</v>
      </c>
      <c r="AU200" s="191" t="s">
        <v>14</v>
      </c>
      <c r="AY200" s="19" t="s">
        <v>169</v>
      </c>
      <c r="BE200" s="192">
        <f t="shared" si="44"/>
        <v>0</v>
      </c>
      <c r="BF200" s="192">
        <f t="shared" si="45"/>
        <v>0</v>
      </c>
      <c r="BG200" s="192">
        <f t="shared" si="46"/>
        <v>0</v>
      </c>
      <c r="BH200" s="192">
        <f t="shared" si="47"/>
        <v>0</v>
      </c>
      <c r="BI200" s="192">
        <f t="shared" si="48"/>
        <v>0</v>
      </c>
      <c r="BJ200" s="19" t="s">
        <v>14</v>
      </c>
      <c r="BK200" s="192">
        <f t="shared" si="49"/>
        <v>0</v>
      </c>
      <c r="BL200" s="19" t="s">
        <v>106</v>
      </c>
      <c r="BM200" s="191" t="s">
        <v>1563</v>
      </c>
    </row>
    <row r="201" spans="1:65" s="2" customFormat="1" ht="16.5" customHeight="1">
      <c r="A201" s="36"/>
      <c r="B201" s="37"/>
      <c r="C201" s="180" t="s">
        <v>966</v>
      </c>
      <c r="D201" s="180" t="s">
        <v>172</v>
      </c>
      <c r="E201" s="181" t="s">
        <v>2960</v>
      </c>
      <c r="F201" s="182" t="s">
        <v>2961</v>
      </c>
      <c r="G201" s="183" t="s">
        <v>1734</v>
      </c>
      <c r="H201" s="184">
        <v>30</v>
      </c>
      <c r="I201" s="185"/>
      <c r="J201" s="186">
        <f t="shared" si="40"/>
        <v>0</v>
      </c>
      <c r="K201" s="182" t="s">
        <v>19</v>
      </c>
      <c r="L201" s="41"/>
      <c r="M201" s="187" t="s">
        <v>19</v>
      </c>
      <c r="N201" s="188" t="s">
        <v>42</v>
      </c>
      <c r="O201" s="66"/>
      <c r="P201" s="189">
        <f t="shared" si="41"/>
        <v>0</v>
      </c>
      <c r="Q201" s="189">
        <v>0</v>
      </c>
      <c r="R201" s="189">
        <f t="shared" si="42"/>
        <v>0</v>
      </c>
      <c r="S201" s="189">
        <v>0</v>
      </c>
      <c r="T201" s="190">
        <f t="shared" si="43"/>
        <v>0</v>
      </c>
      <c r="U201" s="36"/>
      <c r="V201" s="36"/>
      <c r="W201" s="36"/>
      <c r="X201" s="36"/>
      <c r="Y201" s="36"/>
      <c r="Z201" s="36"/>
      <c r="AA201" s="36"/>
      <c r="AB201" s="36"/>
      <c r="AC201" s="36"/>
      <c r="AD201" s="36"/>
      <c r="AE201" s="36"/>
      <c r="AR201" s="191" t="s">
        <v>106</v>
      </c>
      <c r="AT201" s="191" t="s">
        <v>172</v>
      </c>
      <c r="AU201" s="191" t="s">
        <v>14</v>
      </c>
      <c r="AY201" s="19" t="s">
        <v>169</v>
      </c>
      <c r="BE201" s="192">
        <f t="shared" si="44"/>
        <v>0</v>
      </c>
      <c r="BF201" s="192">
        <f t="shared" si="45"/>
        <v>0</v>
      </c>
      <c r="BG201" s="192">
        <f t="shared" si="46"/>
        <v>0</v>
      </c>
      <c r="BH201" s="192">
        <f t="shared" si="47"/>
        <v>0</v>
      </c>
      <c r="BI201" s="192">
        <f t="shared" si="48"/>
        <v>0</v>
      </c>
      <c r="BJ201" s="19" t="s">
        <v>14</v>
      </c>
      <c r="BK201" s="192">
        <f t="shared" si="49"/>
        <v>0</v>
      </c>
      <c r="BL201" s="19" t="s">
        <v>106</v>
      </c>
      <c r="BM201" s="191" t="s">
        <v>1574</v>
      </c>
    </row>
    <row r="202" spans="1:65" s="2" customFormat="1" ht="16.5" customHeight="1">
      <c r="A202" s="36"/>
      <c r="B202" s="37"/>
      <c r="C202" s="180" t="s">
        <v>976</v>
      </c>
      <c r="D202" s="180" t="s">
        <v>172</v>
      </c>
      <c r="E202" s="181" t="s">
        <v>2962</v>
      </c>
      <c r="F202" s="182" t="s">
        <v>2963</v>
      </c>
      <c r="G202" s="183" t="s">
        <v>1734</v>
      </c>
      <c r="H202" s="184">
        <v>40</v>
      </c>
      <c r="I202" s="185"/>
      <c r="J202" s="186">
        <f t="shared" si="40"/>
        <v>0</v>
      </c>
      <c r="K202" s="182" t="s">
        <v>19</v>
      </c>
      <c r="L202" s="41"/>
      <c r="M202" s="187" t="s">
        <v>19</v>
      </c>
      <c r="N202" s="188" t="s">
        <v>42</v>
      </c>
      <c r="O202" s="66"/>
      <c r="P202" s="189">
        <f t="shared" si="41"/>
        <v>0</v>
      </c>
      <c r="Q202" s="189">
        <v>0</v>
      </c>
      <c r="R202" s="189">
        <f t="shared" si="42"/>
        <v>0</v>
      </c>
      <c r="S202" s="189">
        <v>0</v>
      </c>
      <c r="T202" s="190">
        <f t="shared" si="43"/>
        <v>0</v>
      </c>
      <c r="U202" s="36"/>
      <c r="V202" s="36"/>
      <c r="W202" s="36"/>
      <c r="X202" s="36"/>
      <c r="Y202" s="36"/>
      <c r="Z202" s="36"/>
      <c r="AA202" s="36"/>
      <c r="AB202" s="36"/>
      <c r="AC202" s="36"/>
      <c r="AD202" s="36"/>
      <c r="AE202" s="36"/>
      <c r="AR202" s="191" t="s">
        <v>106</v>
      </c>
      <c r="AT202" s="191" t="s">
        <v>172</v>
      </c>
      <c r="AU202" s="191" t="s">
        <v>14</v>
      </c>
      <c r="AY202" s="19" t="s">
        <v>169</v>
      </c>
      <c r="BE202" s="192">
        <f t="shared" si="44"/>
        <v>0</v>
      </c>
      <c r="BF202" s="192">
        <f t="shared" si="45"/>
        <v>0</v>
      </c>
      <c r="BG202" s="192">
        <f t="shared" si="46"/>
        <v>0</v>
      </c>
      <c r="BH202" s="192">
        <f t="shared" si="47"/>
        <v>0</v>
      </c>
      <c r="BI202" s="192">
        <f t="shared" si="48"/>
        <v>0</v>
      </c>
      <c r="BJ202" s="19" t="s">
        <v>14</v>
      </c>
      <c r="BK202" s="192">
        <f t="shared" si="49"/>
        <v>0</v>
      </c>
      <c r="BL202" s="19" t="s">
        <v>106</v>
      </c>
      <c r="BM202" s="191" t="s">
        <v>1641</v>
      </c>
    </row>
    <row r="203" spans="1:65" s="2" customFormat="1" ht="21.75" customHeight="1">
      <c r="A203" s="36"/>
      <c r="B203" s="37"/>
      <c r="C203" s="180" t="s">
        <v>982</v>
      </c>
      <c r="D203" s="180" t="s">
        <v>172</v>
      </c>
      <c r="E203" s="181" t="s">
        <v>2964</v>
      </c>
      <c r="F203" s="182" t="s">
        <v>2965</v>
      </c>
      <c r="G203" s="183" t="s">
        <v>1734</v>
      </c>
      <c r="H203" s="184">
        <v>50</v>
      </c>
      <c r="I203" s="185"/>
      <c r="J203" s="186">
        <f t="shared" si="40"/>
        <v>0</v>
      </c>
      <c r="K203" s="182" t="s">
        <v>19</v>
      </c>
      <c r="L203" s="41"/>
      <c r="M203" s="187" t="s">
        <v>19</v>
      </c>
      <c r="N203" s="188" t="s">
        <v>42</v>
      </c>
      <c r="O203" s="66"/>
      <c r="P203" s="189">
        <f t="shared" si="41"/>
        <v>0</v>
      </c>
      <c r="Q203" s="189">
        <v>0</v>
      </c>
      <c r="R203" s="189">
        <f t="shared" si="42"/>
        <v>0</v>
      </c>
      <c r="S203" s="189">
        <v>0</v>
      </c>
      <c r="T203" s="190">
        <f t="shared" si="43"/>
        <v>0</v>
      </c>
      <c r="U203" s="36"/>
      <c r="V203" s="36"/>
      <c r="W203" s="36"/>
      <c r="X203" s="36"/>
      <c r="Y203" s="36"/>
      <c r="Z203" s="36"/>
      <c r="AA203" s="36"/>
      <c r="AB203" s="36"/>
      <c r="AC203" s="36"/>
      <c r="AD203" s="36"/>
      <c r="AE203" s="36"/>
      <c r="AR203" s="191" t="s">
        <v>106</v>
      </c>
      <c r="AT203" s="191" t="s">
        <v>172</v>
      </c>
      <c r="AU203" s="191" t="s">
        <v>14</v>
      </c>
      <c r="AY203" s="19" t="s">
        <v>169</v>
      </c>
      <c r="BE203" s="192">
        <f t="shared" si="44"/>
        <v>0</v>
      </c>
      <c r="BF203" s="192">
        <f t="shared" si="45"/>
        <v>0</v>
      </c>
      <c r="BG203" s="192">
        <f t="shared" si="46"/>
        <v>0</v>
      </c>
      <c r="BH203" s="192">
        <f t="shared" si="47"/>
        <v>0</v>
      </c>
      <c r="BI203" s="192">
        <f t="shared" si="48"/>
        <v>0</v>
      </c>
      <c r="BJ203" s="19" t="s">
        <v>14</v>
      </c>
      <c r="BK203" s="192">
        <f t="shared" si="49"/>
        <v>0</v>
      </c>
      <c r="BL203" s="19" t="s">
        <v>106</v>
      </c>
      <c r="BM203" s="191" t="s">
        <v>2966</v>
      </c>
    </row>
    <row r="204" spans="1:65" s="2" customFormat="1" ht="21.75" customHeight="1">
      <c r="A204" s="36"/>
      <c r="B204" s="37"/>
      <c r="C204" s="180" t="s">
        <v>989</v>
      </c>
      <c r="D204" s="180" t="s">
        <v>172</v>
      </c>
      <c r="E204" s="181" t="s">
        <v>2967</v>
      </c>
      <c r="F204" s="182" t="s">
        <v>2968</v>
      </c>
      <c r="G204" s="183" t="s">
        <v>1734</v>
      </c>
      <c r="H204" s="184">
        <v>4</v>
      </c>
      <c r="I204" s="185"/>
      <c r="J204" s="186">
        <f t="shared" si="40"/>
        <v>0</v>
      </c>
      <c r="K204" s="182" t="s">
        <v>19</v>
      </c>
      <c r="L204" s="41"/>
      <c r="M204" s="187" t="s">
        <v>19</v>
      </c>
      <c r="N204" s="188" t="s">
        <v>42</v>
      </c>
      <c r="O204" s="66"/>
      <c r="P204" s="189">
        <f t="shared" si="41"/>
        <v>0</v>
      </c>
      <c r="Q204" s="189">
        <v>0</v>
      </c>
      <c r="R204" s="189">
        <f t="shared" si="42"/>
        <v>0</v>
      </c>
      <c r="S204" s="189">
        <v>0</v>
      </c>
      <c r="T204" s="190">
        <f t="shared" si="43"/>
        <v>0</v>
      </c>
      <c r="U204" s="36"/>
      <c r="V204" s="36"/>
      <c r="W204" s="36"/>
      <c r="X204" s="36"/>
      <c r="Y204" s="36"/>
      <c r="Z204" s="36"/>
      <c r="AA204" s="36"/>
      <c r="AB204" s="36"/>
      <c r="AC204" s="36"/>
      <c r="AD204" s="36"/>
      <c r="AE204" s="36"/>
      <c r="AR204" s="191" t="s">
        <v>106</v>
      </c>
      <c r="AT204" s="191" t="s">
        <v>172</v>
      </c>
      <c r="AU204" s="191" t="s">
        <v>14</v>
      </c>
      <c r="AY204" s="19" t="s">
        <v>169</v>
      </c>
      <c r="BE204" s="192">
        <f t="shared" si="44"/>
        <v>0</v>
      </c>
      <c r="BF204" s="192">
        <f t="shared" si="45"/>
        <v>0</v>
      </c>
      <c r="BG204" s="192">
        <f t="shared" si="46"/>
        <v>0</v>
      </c>
      <c r="BH204" s="192">
        <f t="shared" si="47"/>
        <v>0</v>
      </c>
      <c r="BI204" s="192">
        <f t="shared" si="48"/>
        <v>0</v>
      </c>
      <c r="BJ204" s="19" t="s">
        <v>14</v>
      </c>
      <c r="BK204" s="192">
        <f t="shared" si="49"/>
        <v>0</v>
      </c>
      <c r="BL204" s="19" t="s">
        <v>106</v>
      </c>
      <c r="BM204" s="191" t="s">
        <v>2969</v>
      </c>
    </row>
    <row r="205" spans="1:65" s="2" customFormat="1" ht="37.9" customHeight="1">
      <c r="A205" s="36"/>
      <c r="B205" s="37"/>
      <c r="C205" s="180" t="s">
        <v>995</v>
      </c>
      <c r="D205" s="180" t="s">
        <v>172</v>
      </c>
      <c r="E205" s="181" t="s">
        <v>2970</v>
      </c>
      <c r="F205" s="182" t="s">
        <v>2971</v>
      </c>
      <c r="G205" s="183" t="s">
        <v>1734</v>
      </c>
      <c r="H205" s="184">
        <v>2</v>
      </c>
      <c r="I205" s="185"/>
      <c r="J205" s="186">
        <f t="shared" si="40"/>
        <v>0</v>
      </c>
      <c r="K205" s="182" t="s">
        <v>19</v>
      </c>
      <c r="L205" s="41"/>
      <c r="M205" s="187" t="s">
        <v>19</v>
      </c>
      <c r="N205" s="188" t="s">
        <v>42</v>
      </c>
      <c r="O205" s="66"/>
      <c r="P205" s="189">
        <f t="shared" si="41"/>
        <v>0</v>
      </c>
      <c r="Q205" s="189">
        <v>0</v>
      </c>
      <c r="R205" s="189">
        <f t="shared" si="42"/>
        <v>0</v>
      </c>
      <c r="S205" s="189">
        <v>0</v>
      </c>
      <c r="T205" s="190">
        <f t="shared" si="43"/>
        <v>0</v>
      </c>
      <c r="U205" s="36"/>
      <c r="V205" s="36"/>
      <c r="W205" s="36"/>
      <c r="X205" s="36"/>
      <c r="Y205" s="36"/>
      <c r="Z205" s="36"/>
      <c r="AA205" s="36"/>
      <c r="AB205" s="36"/>
      <c r="AC205" s="36"/>
      <c r="AD205" s="36"/>
      <c r="AE205" s="36"/>
      <c r="AR205" s="191" t="s">
        <v>106</v>
      </c>
      <c r="AT205" s="191" t="s">
        <v>172</v>
      </c>
      <c r="AU205" s="191" t="s">
        <v>14</v>
      </c>
      <c r="AY205" s="19" t="s">
        <v>169</v>
      </c>
      <c r="BE205" s="192">
        <f t="shared" si="44"/>
        <v>0</v>
      </c>
      <c r="BF205" s="192">
        <f t="shared" si="45"/>
        <v>0</v>
      </c>
      <c r="BG205" s="192">
        <f t="shared" si="46"/>
        <v>0</v>
      </c>
      <c r="BH205" s="192">
        <f t="shared" si="47"/>
        <v>0</v>
      </c>
      <c r="BI205" s="192">
        <f t="shared" si="48"/>
        <v>0</v>
      </c>
      <c r="BJ205" s="19" t="s">
        <v>14</v>
      </c>
      <c r="BK205" s="192">
        <f t="shared" si="49"/>
        <v>0</v>
      </c>
      <c r="BL205" s="19" t="s">
        <v>106</v>
      </c>
      <c r="BM205" s="191" t="s">
        <v>2972</v>
      </c>
    </row>
    <row r="206" spans="1:65" s="2" customFormat="1" ht="37.9" customHeight="1">
      <c r="A206" s="36"/>
      <c r="B206" s="37"/>
      <c r="C206" s="180" t="s">
        <v>1027</v>
      </c>
      <c r="D206" s="180" t="s">
        <v>172</v>
      </c>
      <c r="E206" s="181" t="s">
        <v>2973</v>
      </c>
      <c r="F206" s="182" t="s">
        <v>2974</v>
      </c>
      <c r="G206" s="183" t="s">
        <v>1734</v>
      </c>
      <c r="H206" s="184">
        <v>1</v>
      </c>
      <c r="I206" s="185"/>
      <c r="J206" s="186">
        <f t="shared" si="40"/>
        <v>0</v>
      </c>
      <c r="K206" s="182" t="s">
        <v>19</v>
      </c>
      <c r="L206" s="41"/>
      <c r="M206" s="187" t="s">
        <v>19</v>
      </c>
      <c r="N206" s="188" t="s">
        <v>42</v>
      </c>
      <c r="O206" s="66"/>
      <c r="P206" s="189">
        <f t="shared" si="41"/>
        <v>0</v>
      </c>
      <c r="Q206" s="189">
        <v>0</v>
      </c>
      <c r="R206" s="189">
        <f t="shared" si="42"/>
        <v>0</v>
      </c>
      <c r="S206" s="189">
        <v>0</v>
      </c>
      <c r="T206" s="190">
        <f t="shared" si="43"/>
        <v>0</v>
      </c>
      <c r="U206" s="36"/>
      <c r="V206" s="36"/>
      <c r="W206" s="36"/>
      <c r="X206" s="36"/>
      <c r="Y206" s="36"/>
      <c r="Z206" s="36"/>
      <c r="AA206" s="36"/>
      <c r="AB206" s="36"/>
      <c r="AC206" s="36"/>
      <c r="AD206" s="36"/>
      <c r="AE206" s="36"/>
      <c r="AR206" s="191" t="s">
        <v>106</v>
      </c>
      <c r="AT206" s="191" t="s">
        <v>172</v>
      </c>
      <c r="AU206" s="191" t="s">
        <v>14</v>
      </c>
      <c r="AY206" s="19" t="s">
        <v>169</v>
      </c>
      <c r="BE206" s="192">
        <f t="shared" si="44"/>
        <v>0</v>
      </c>
      <c r="BF206" s="192">
        <f t="shared" si="45"/>
        <v>0</v>
      </c>
      <c r="BG206" s="192">
        <f t="shared" si="46"/>
        <v>0</v>
      </c>
      <c r="BH206" s="192">
        <f t="shared" si="47"/>
        <v>0</v>
      </c>
      <c r="BI206" s="192">
        <f t="shared" si="48"/>
        <v>0</v>
      </c>
      <c r="BJ206" s="19" t="s">
        <v>14</v>
      </c>
      <c r="BK206" s="192">
        <f t="shared" si="49"/>
        <v>0</v>
      </c>
      <c r="BL206" s="19" t="s">
        <v>106</v>
      </c>
      <c r="BM206" s="191" t="s">
        <v>2975</v>
      </c>
    </row>
    <row r="207" spans="2:63" s="12" customFormat="1" ht="25.9" customHeight="1">
      <c r="B207" s="164"/>
      <c r="C207" s="165"/>
      <c r="D207" s="166" t="s">
        <v>70</v>
      </c>
      <c r="E207" s="167" t="s">
        <v>2976</v>
      </c>
      <c r="F207" s="167" t="s">
        <v>2977</v>
      </c>
      <c r="G207" s="165"/>
      <c r="H207" s="165"/>
      <c r="I207" s="168"/>
      <c r="J207" s="169">
        <f>BK207</f>
        <v>0</v>
      </c>
      <c r="K207" s="165"/>
      <c r="L207" s="170"/>
      <c r="M207" s="171"/>
      <c r="N207" s="172"/>
      <c r="O207" s="172"/>
      <c r="P207" s="173">
        <f>SUM(P208:P228)</f>
        <v>0</v>
      </c>
      <c r="Q207" s="172"/>
      <c r="R207" s="173">
        <f>SUM(R208:R228)</f>
        <v>0</v>
      </c>
      <c r="S207" s="172"/>
      <c r="T207" s="174">
        <f>SUM(T208:T228)</f>
        <v>0</v>
      </c>
      <c r="AR207" s="175" t="s">
        <v>14</v>
      </c>
      <c r="AT207" s="176" t="s">
        <v>70</v>
      </c>
      <c r="AU207" s="176" t="s">
        <v>71</v>
      </c>
      <c r="AY207" s="175" t="s">
        <v>169</v>
      </c>
      <c r="BK207" s="177">
        <f>SUM(BK208:BK228)</f>
        <v>0</v>
      </c>
    </row>
    <row r="208" spans="1:65" s="2" customFormat="1" ht="16.5" customHeight="1">
      <c r="A208" s="36"/>
      <c r="B208" s="37"/>
      <c r="C208" s="180" t="s">
        <v>1032</v>
      </c>
      <c r="D208" s="180" t="s">
        <v>172</v>
      </c>
      <c r="E208" s="181" t="s">
        <v>2978</v>
      </c>
      <c r="F208" s="182" t="s">
        <v>2979</v>
      </c>
      <c r="G208" s="183" t="s">
        <v>1734</v>
      </c>
      <c r="H208" s="184">
        <v>120</v>
      </c>
      <c r="I208" s="185"/>
      <c r="J208" s="186">
        <f aca="true" t="shared" si="50" ref="J208:J228">ROUND(I208*H208,2)</f>
        <v>0</v>
      </c>
      <c r="K208" s="182" t="s">
        <v>19</v>
      </c>
      <c r="L208" s="41"/>
      <c r="M208" s="187" t="s">
        <v>19</v>
      </c>
      <c r="N208" s="188" t="s">
        <v>42</v>
      </c>
      <c r="O208" s="66"/>
      <c r="P208" s="189">
        <f aca="true" t="shared" si="51" ref="P208:P228">O208*H208</f>
        <v>0</v>
      </c>
      <c r="Q208" s="189">
        <v>0</v>
      </c>
      <c r="R208" s="189">
        <f aca="true" t="shared" si="52" ref="R208:R228">Q208*H208</f>
        <v>0</v>
      </c>
      <c r="S208" s="189">
        <v>0</v>
      </c>
      <c r="T208" s="190">
        <f aca="true" t="shared" si="53" ref="T208:T228">S208*H208</f>
        <v>0</v>
      </c>
      <c r="U208" s="36"/>
      <c r="V208" s="36"/>
      <c r="W208" s="36"/>
      <c r="X208" s="36"/>
      <c r="Y208" s="36"/>
      <c r="Z208" s="36"/>
      <c r="AA208" s="36"/>
      <c r="AB208" s="36"/>
      <c r="AC208" s="36"/>
      <c r="AD208" s="36"/>
      <c r="AE208" s="36"/>
      <c r="AR208" s="191" t="s">
        <v>106</v>
      </c>
      <c r="AT208" s="191" t="s">
        <v>172</v>
      </c>
      <c r="AU208" s="191" t="s">
        <v>14</v>
      </c>
      <c r="AY208" s="19" t="s">
        <v>169</v>
      </c>
      <c r="BE208" s="192">
        <f aca="true" t="shared" si="54" ref="BE208:BE228">IF(N208="základní",J208,0)</f>
        <v>0</v>
      </c>
      <c r="BF208" s="192">
        <f aca="true" t="shared" si="55" ref="BF208:BF228">IF(N208="snížená",J208,0)</f>
        <v>0</v>
      </c>
      <c r="BG208" s="192">
        <f aca="true" t="shared" si="56" ref="BG208:BG228">IF(N208="zákl. přenesená",J208,0)</f>
        <v>0</v>
      </c>
      <c r="BH208" s="192">
        <f aca="true" t="shared" si="57" ref="BH208:BH228">IF(N208="sníž. přenesená",J208,0)</f>
        <v>0</v>
      </c>
      <c r="BI208" s="192">
        <f aca="true" t="shared" si="58" ref="BI208:BI228">IF(N208="nulová",J208,0)</f>
        <v>0</v>
      </c>
      <c r="BJ208" s="19" t="s">
        <v>14</v>
      </c>
      <c r="BK208" s="192">
        <f aca="true" t="shared" si="59" ref="BK208:BK228">ROUND(I208*H208,2)</f>
        <v>0</v>
      </c>
      <c r="BL208" s="19" t="s">
        <v>106</v>
      </c>
      <c r="BM208" s="191" t="s">
        <v>2980</v>
      </c>
    </row>
    <row r="209" spans="1:65" s="2" customFormat="1" ht="16.5" customHeight="1">
      <c r="A209" s="36"/>
      <c r="B209" s="37"/>
      <c r="C209" s="180" t="s">
        <v>1037</v>
      </c>
      <c r="D209" s="180" t="s">
        <v>172</v>
      </c>
      <c r="E209" s="181" t="s">
        <v>2981</v>
      </c>
      <c r="F209" s="182" t="s">
        <v>2982</v>
      </c>
      <c r="G209" s="183" t="s">
        <v>1734</v>
      </c>
      <c r="H209" s="184">
        <v>50</v>
      </c>
      <c r="I209" s="185"/>
      <c r="J209" s="186">
        <f t="shared" si="50"/>
        <v>0</v>
      </c>
      <c r="K209" s="182" t="s">
        <v>19</v>
      </c>
      <c r="L209" s="41"/>
      <c r="M209" s="187" t="s">
        <v>19</v>
      </c>
      <c r="N209" s="188" t="s">
        <v>42</v>
      </c>
      <c r="O209" s="66"/>
      <c r="P209" s="189">
        <f t="shared" si="51"/>
        <v>0</v>
      </c>
      <c r="Q209" s="189">
        <v>0</v>
      </c>
      <c r="R209" s="189">
        <f t="shared" si="52"/>
        <v>0</v>
      </c>
      <c r="S209" s="189">
        <v>0</v>
      </c>
      <c r="T209" s="190">
        <f t="shared" si="53"/>
        <v>0</v>
      </c>
      <c r="U209" s="36"/>
      <c r="V209" s="36"/>
      <c r="W209" s="36"/>
      <c r="X209" s="36"/>
      <c r="Y209" s="36"/>
      <c r="Z209" s="36"/>
      <c r="AA209" s="36"/>
      <c r="AB209" s="36"/>
      <c r="AC209" s="36"/>
      <c r="AD209" s="36"/>
      <c r="AE209" s="36"/>
      <c r="AR209" s="191" t="s">
        <v>106</v>
      </c>
      <c r="AT209" s="191" t="s">
        <v>172</v>
      </c>
      <c r="AU209" s="191" t="s">
        <v>14</v>
      </c>
      <c r="AY209" s="19" t="s">
        <v>169</v>
      </c>
      <c r="BE209" s="192">
        <f t="shared" si="54"/>
        <v>0</v>
      </c>
      <c r="BF209" s="192">
        <f t="shared" si="55"/>
        <v>0</v>
      </c>
      <c r="BG209" s="192">
        <f t="shared" si="56"/>
        <v>0</v>
      </c>
      <c r="BH209" s="192">
        <f t="shared" si="57"/>
        <v>0</v>
      </c>
      <c r="BI209" s="192">
        <f t="shared" si="58"/>
        <v>0</v>
      </c>
      <c r="BJ209" s="19" t="s">
        <v>14</v>
      </c>
      <c r="BK209" s="192">
        <f t="shared" si="59"/>
        <v>0</v>
      </c>
      <c r="BL209" s="19" t="s">
        <v>106</v>
      </c>
      <c r="BM209" s="191" t="s">
        <v>2983</v>
      </c>
    </row>
    <row r="210" spans="1:65" s="2" customFormat="1" ht="16.5" customHeight="1">
      <c r="A210" s="36"/>
      <c r="B210" s="37"/>
      <c r="C210" s="180" t="s">
        <v>1043</v>
      </c>
      <c r="D210" s="180" t="s">
        <v>172</v>
      </c>
      <c r="E210" s="181" t="s">
        <v>2984</v>
      </c>
      <c r="F210" s="182" t="s">
        <v>2985</v>
      </c>
      <c r="G210" s="183" t="s">
        <v>1734</v>
      </c>
      <c r="H210" s="184">
        <v>20</v>
      </c>
      <c r="I210" s="185"/>
      <c r="J210" s="186">
        <f t="shared" si="50"/>
        <v>0</v>
      </c>
      <c r="K210" s="182" t="s">
        <v>19</v>
      </c>
      <c r="L210" s="41"/>
      <c r="M210" s="187" t="s">
        <v>19</v>
      </c>
      <c r="N210" s="188" t="s">
        <v>42</v>
      </c>
      <c r="O210" s="66"/>
      <c r="P210" s="189">
        <f t="shared" si="51"/>
        <v>0</v>
      </c>
      <c r="Q210" s="189">
        <v>0</v>
      </c>
      <c r="R210" s="189">
        <f t="shared" si="52"/>
        <v>0</v>
      </c>
      <c r="S210" s="189">
        <v>0</v>
      </c>
      <c r="T210" s="190">
        <f t="shared" si="53"/>
        <v>0</v>
      </c>
      <c r="U210" s="36"/>
      <c r="V210" s="36"/>
      <c r="W210" s="36"/>
      <c r="X210" s="36"/>
      <c r="Y210" s="36"/>
      <c r="Z210" s="36"/>
      <c r="AA210" s="36"/>
      <c r="AB210" s="36"/>
      <c r="AC210" s="36"/>
      <c r="AD210" s="36"/>
      <c r="AE210" s="36"/>
      <c r="AR210" s="191" t="s">
        <v>106</v>
      </c>
      <c r="AT210" s="191" t="s">
        <v>172</v>
      </c>
      <c r="AU210" s="191" t="s">
        <v>14</v>
      </c>
      <c r="AY210" s="19" t="s">
        <v>169</v>
      </c>
      <c r="BE210" s="192">
        <f t="shared" si="54"/>
        <v>0</v>
      </c>
      <c r="BF210" s="192">
        <f t="shared" si="55"/>
        <v>0</v>
      </c>
      <c r="BG210" s="192">
        <f t="shared" si="56"/>
        <v>0</v>
      </c>
      <c r="BH210" s="192">
        <f t="shared" si="57"/>
        <v>0</v>
      </c>
      <c r="BI210" s="192">
        <f t="shared" si="58"/>
        <v>0</v>
      </c>
      <c r="BJ210" s="19" t="s">
        <v>14</v>
      </c>
      <c r="BK210" s="192">
        <f t="shared" si="59"/>
        <v>0</v>
      </c>
      <c r="BL210" s="19" t="s">
        <v>106</v>
      </c>
      <c r="BM210" s="191" t="s">
        <v>2986</v>
      </c>
    </row>
    <row r="211" spans="1:65" s="2" customFormat="1" ht="16.5" customHeight="1">
      <c r="A211" s="36"/>
      <c r="B211" s="37"/>
      <c r="C211" s="180" t="s">
        <v>1048</v>
      </c>
      <c r="D211" s="180" t="s">
        <v>172</v>
      </c>
      <c r="E211" s="181" t="s">
        <v>2987</v>
      </c>
      <c r="F211" s="182" t="s">
        <v>2988</v>
      </c>
      <c r="G211" s="183" t="s">
        <v>1734</v>
      </c>
      <c r="H211" s="184">
        <v>16</v>
      </c>
      <c r="I211" s="185"/>
      <c r="J211" s="186">
        <f t="shared" si="50"/>
        <v>0</v>
      </c>
      <c r="K211" s="182" t="s">
        <v>19</v>
      </c>
      <c r="L211" s="41"/>
      <c r="M211" s="187" t="s">
        <v>19</v>
      </c>
      <c r="N211" s="188" t="s">
        <v>42</v>
      </c>
      <c r="O211" s="66"/>
      <c r="P211" s="189">
        <f t="shared" si="51"/>
        <v>0</v>
      </c>
      <c r="Q211" s="189">
        <v>0</v>
      </c>
      <c r="R211" s="189">
        <f t="shared" si="52"/>
        <v>0</v>
      </c>
      <c r="S211" s="189">
        <v>0</v>
      </c>
      <c r="T211" s="190">
        <f t="shared" si="53"/>
        <v>0</v>
      </c>
      <c r="U211" s="36"/>
      <c r="V211" s="36"/>
      <c r="W211" s="36"/>
      <c r="X211" s="36"/>
      <c r="Y211" s="36"/>
      <c r="Z211" s="36"/>
      <c r="AA211" s="36"/>
      <c r="AB211" s="36"/>
      <c r="AC211" s="36"/>
      <c r="AD211" s="36"/>
      <c r="AE211" s="36"/>
      <c r="AR211" s="191" t="s">
        <v>106</v>
      </c>
      <c r="AT211" s="191" t="s">
        <v>172</v>
      </c>
      <c r="AU211" s="191" t="s">
        <v>14</v>
      </c>
      <c r="AY211" s="19" t="s">
        <v>169</v>
      </c>
      <c r="BE211" s="192">
        <f t="shared" si="54"/>
        <v>0</v>
      </c>
      <c r="BF211" s="192">
        <f t="shared" si="55"/>
        <v>0</v>
      </c>
      <c r="BG211" s="192">
        <f t="shared" si="56"/>
        <v>0</v>
      </c>
      <c r="BH211" s="192">
        <f t="shared" si="57"/>
        <v>0</v>
      </c>
      <c r="BI211" s="192">
        <f t="shared" si="58"/>
        <v>0</v>
      </c>
      <c r="BJ211" s="19" t="s">
        <v>14</v>
      </c>
      <c r="BK211" s="192">
        <f t="shared" si="59"/>
        <v>0</v>
      </c>
      <c r="BL211" s="19" t="s">
        <v>106</v>
      </c>
      <c r="BM211" s="191" t="s">
        <v>2989</v>
      </c>
    </row>
    <row r="212" spans="1:65" s="2" customFormat="1" ht="16.5" customHeight="1">
      <c r="A212" s="36"/>
      <c r="B212" s="37"/>
      <c r="C212" s="180" t="s">
        <v>1055</v>
      </c>
      <c r="D212" s="180" t="s">
        <v>172</v>
      </c>
      <c r="E212" s="181" t="s">
        <v>2990</v>
      </c>
      <c r="F212" s="182" t="s">
        <v>2991</v>
      </c>
      <c r="G212" s="183" t="s">
        <v>1734</v>
      </c>
      <c r="H212" s="184">
        <v>20</v>
      </c>
      <c r="I212" s="185"/>
      <c r="J212" s="186">
        <f t="shared" si="50"/>
        <v>0</v>
      </c>
      <c r="K212" s="182" t="s">
        <v>19</v>
      </c>
      <c r="L212" s="41"/>
      <c r="M212" s="187" t="s">
        <v>19</v>
      </c>
      <c r="N212" s="188" t="s">
        <v>42</v>
      </c>
      <c r="O212" s="66"/>
      <c r="P212" s="189">
        <f t="shared" si="51"/>
        <v>0</v>
      </c>
      <c r="Q212" s="189">
        <v>0</v>
      </c>
      <c r="R212" s="189">
        <f t="shared" si="52"/>
        <v>0</v>
      </c>
      <c r="S212" s="189">
        <v>0</v>
      </c>
      <c r="T212" s="190">
        <f t="shared" si="53"/>
        <v>0</v>
      </c>
      <c r="U212" s="36"/>
      <c r="V212" s="36"/>
      <c r="W212" s="36"/>
      <c r="X212" s="36"/>
      <c r="Y212" s="36"/>
      <c r="Z212" s="36"/>
      <c r="AA212" s="36"/>
      <c r="AB212" s="36"/>
      <c r="AC212" s="36"/>
      <c r="AD212" s="36"/>
      <c r="AE212" s="36"/>
      <c r="AR212" s="191" t="s">
        <v>106</v>
      </c>
      <c r="AT212" s="191" t="s">
        <v>172</v>
      </c>
      <c r="AU212" s="191" t="s">
        <v>14</v>
      </c>
      <c r="AY212" s="19" t="s">
        <v>169</v>
      </c>
      <c r="BE212" s="192">
        <f t="shared" si="54"/>
        <v>0</v>
      </c>
      <c r="BF212" s="192">
        <f t="shared" si="55"/>
        <v>0</v>
      </c>
      <c r="BG212" s="192">
        <f t="shared" si="56"/>
        <v>0</v>
      </c>
      <c r="BH212" s="192">
        <f t="shared" si="57"/>
        <v>0</v>
      </c>
      <c r="BI212" s="192">
        <f t="shared" si="58"/>
        <v>0</v>
      </c>
      <c r="BJ212" s="19" t="s">
        <v>14</v>
      </c>
      <c r="BK212" s="192">
        <f t="shared" si="59"/>
        <v>0</v>
      </c>
      <c r="BL212" s="19" t="s">
        <v>106</v>
      </c>
      <c r="BM212" s="191" t="s">
        <v>2419</v>
      </c>
    </row>
    <row r="213" spans="1:65" s="2" customFormat="1" ht="16.5" customHeight="1">
      <c r="A213" s="36"/>
      <c r="B213" s="37"/>
      <c r="C213" s="180" t="s">
        <v>1060</v>
      </c>
      <c r="D213" s="180" t="s">
        <v>172</v>
      </c>
      <c r="E213" s="181" t="s">
        <v>2992</v>
      </c>
      <c r="F213" s="182" t="s">
        <v>2993</v>
      </c>
      <c r="G213" s="183" t="s">
        <v>1734</v>
      </c>
      <c r="H213" s="184">
        <v>16</v>
      </c>
      <c r="I213" s="185"/>
      <c r="J213" s="186">
        <f t="shared" si="50"/>
        <v>0</v>
      </c>
      <c r="K213" s="182" t="s">
        <v>19</v>
      </c>
      <c r="L213" s="41"/>
      <c r="M213" s="187" t="s">
        <v>19</v>
      </c>
      <c r="N213" s="188" t="s">
        <v>42</v>
      </c>
      <c r="O213" s="66"/>
      <c r="P213" s="189">
        <f t="shared" si="51"/>
        <v>0</v>
      </c>
      <c r="Q213" s="189">
        <v>0</v>
      </c>
      <c r="R213" s="189">
        <f t="shared" si="52"/>
        <v>0</v>
      </c>
      <c r="S213" s="189">
        <v>0</v>
      </c>
      <c r="T213" s="190">
        <f t="shared" si="53"/>
        <v>0</v>
      </c>
      <c r="U213" s="36"/>
      <c r="V213" s="36"/>
      <c r="W213" s="36"/>
      <c r="X213" s="36"/>
      <c r="Y213" s="36"/>
      <c r="Z213" s="36"/>
      <c r="AA213" s="36"/>
      <c r="AB213" s="36"/>
      <c r="AC213" s="36"/>
      <c r="AD213" s="36"/>
      <c r="AE213" s="36"/>
      <c r="AR213" s="191" t="s">
        <v>106</v>
      </c>
      <c r="AT213" s="191" t="s">
        <v>172</v>
      </c>
      <c r="AU213" s="191" t="s">
        <v>14</v>
      </c>
      <c r="AY213" s="19" t="s">
        <v>169</v>
      </c>
      <c r="BE213" s="192">
        <f t="shared" si="54"/>
        <v>0</v>
      </c>
      <c r="BF213" s="192">
        <f t="shared" si="55"/>
        <v>0</v>
      </c>
      <c r="BG213" s="192">
        <f t="shared" si="56"/>
        <v>0</v>
      </c>
      <c r="BH213" s="192">
        <f t="shared" si="57"/>
        <v>0</v>
      </c>
      <c r="BI213" s="192">
        <f t="shared" si="58"/>
        <v>0</v>
      </c>
      <c r="BJ213" s="19" t="s">
        <v>14</v>
      </c>
      <c r="BK213" s="192">
        <f t="shared" si="59"/>
        <v>0</v>
      </c>
      <c r="BL213" s="19" t="s">
        <v>106</v>
      </c>
      <c r="BM213" s="191" t="s">
        <v>2422</v>
      </c>
    </row>
    <row r="214" spans="1:65" s="2" customFormat="1" ht="16.5" customHeight="1">
      <c r="A214" s="36"/>
      <c r="B214" s="37"/>
      <c r="C214" s="180" t="s">
        <v>1063</v>
      </c>
      <c r="D214" s="180" t="s">
        <v>172</v>
      </c>
      <c r="E214" s="181" t="s">
        <v>2994</v>
      </c>
      <c r="F214" s="182" t="s">
        <v>2995</v>
      </c>
      <c r="G214" s="183" t="s">
        <v>1734</v>
      </c>
      <c r="H214" s="184">
        <v>4</v>
      </c>
      <c r="I214" s="185"/>
      <c r="J214" s="186">
        <f t="shared" si="50"/>
        <v>0</v>
      </c>
      <c r="K214" s="182" t="s">
        <v>19</v>
      </c>
      <c r="L214" s="41"/>
      <c r="M214" s="187" t="s">
        <v>19</v>
      </c>
      <c r="N214" s="188" t="s">
        <v>42</v>
      </c>
      <c r="O214" s="66"/>
      <c r="P214" s="189">
        <f t="shared" si="51"/>
        <v>0</v>
      </c>
      <c r="Q214" s="189">
        <v>0</v>
      </c>
      <c r="R214" s="189">
        <f t="shared" si="52"/>
        <v>0</v>
      </c>
      <c r="S214" s="189">
        <v>0</v>
      </c>
      <c r="T214" s="190">
        <f t="shared" si="53"/>
        <v>0</v>
      </c>
      <c r="U214" s="36"/>
      <c r="V214" s="36"/>
      <c r="W214" s="36"/>
      <c r="X214" s="36"/>
      <c r="Y214" s="36"/>
      <c r="Z214" s="36"/>
      <c r="AA214" s="36"/>
      <c r="AB214" s="36"/>
      <c r="AC214" s="36"/>
      <c r="AD214" s="36"/>
      <c r="AE214" s="36"/>
      <c r="AR214" s="191" t="s">
        <v>106</v>
      </c>
      <c r="AT214" s="191" t="s">
        <v>172</v>
      </c>
      <c r="AU214" s="191" t="s">
        <v>14</v>
      </c>
      <c r="AY214" s="19" t="s">
        <v>169</v>
      </c>
      <c r="BE214" s="192">
        <f t="shared" si="54"/>
        <v>0</v>
      </c>
      <c r="BF214" s="192">
        <f t="shared" si="55"/>
        <v>0</v>
      </c>
      <c r="BG214" s="192">
        <f t="shared" si="56"/>
        <v>0</v>
      </c>
      <c r="BH214" s="192">
        <f t="shared" si="57"/>
        <v>0</v>
      </c>
      <c r="BI214" s="192">
        <f t="shared" si="58"/>
        <v>0</v>
      </c>
      <c r="BJ214" s="19" t="s">
        <v>14</v>
      </c>
      <c r="BK214" s="192">
        <f t="shared" si="59"/>
        <v>0</v>
      </c>
      <c r="BL214" s="19" t="s">
        <v>106</v>
      </c>
      <c r="BM214" s="191" t="s">
        <v>2425</v>
      </c>
    </row>
    <row r="215" spans="1:65" s="2" customFormat="1" ht="16.5" customHeight="1">
      <c r="A215" s="36"/>
      <c r="B215" s="37"/>
      <c r="C215" s="180" t="s">
        <v>1068</v>
      </c>
      <c r="D215" s="180" t="s">
        <v>172</v>
      </c>
      <c r="E215" s="181" t="s">
        <v>2996</v>
      </c>
      <c r="F215" s="182" t="s">
        <v>2997</v>
      </c>
      <c r="G215" s="183" t="s">
        <v>1734</v>
      </c>
      <c r="H215" s="184">
        <v>40</v>
      </c>
      <c r="I215" s="185"/>
      <c r="J215" s="186">
        <f t="shared" si="50"/>
        <v>0</v>
      </c>
      <c r="K215" s="182" t="s">
        <v>19</v>
      </c>
      <c r="L215" s="41"/>
      <c r="M215" s="187" t="s">
        <v>19</v>
      </c>
      <c r="N215" s="188" t="s">
        <v>42</v>
      </c>
      <c r="O215" s="66"/>
      <c r="P215" s="189">
        <f t="shared" si="51"/>
        <v>0</v>
      </c>
      <c r="Q215" s="189">
        <v>0</v>
      </c>
      <c r="R215" s="189">
        <f t="shared" si="52"/>
        <v>0</v>
      </c>
      <c r="S215" s="189">
        <v>0</v>
      </c>
      <c r="T215" s="190">
        <f t="shared" si="53"/>
        <v>0</v>
      </c>
      <c r="U215" s="36"/>
      <c r="V215" s="36"/>
      <c r="W215" s="36"/>
      <c r="X215" s="36"/>
      <c r="Y215" s="36"/>
      <c r="Z215" s="36"/>
      <c r="AA215" s="36"/>
      <c r="AB215" s="36"/>
      <c r="AC215" s="36"/>
      <c r="AD215" s="36"/>
      <c r="AE215" s="36"/>
      <c r="AR215" s="191" t="s">
        <v>106</v>
      </c>
      <c r="AT215" s="191" t="s">
        <v>172</v>
      </c>
      <c r="AU215" s="191" t="s">
        <v>14</v>
      </c>
      <c r="AY215" s="19" t="s">
        <v>169</v>
      </c>
      <c r="BE215" s="192">
        <f t="shared" si="54"/>
        <v>0</v>
      </c>
      <c r="BF215" s="192">
        <f t="shared" si="55"/>
        <v>0</v>
      </c>
      <c r="BG215" s="192">
        <f t="shared" si="56"/>
        <v>0</v>
      </c>
      <c r="BH215" s="192">
        <f t="shared" si="57"/>
        <v>0</v>
      </c>
      <c r="BI215" s="192">
        <f t="shared" si="58"/>
        <v>0</v>
      </c>
      <c r="BJ215" s="19" t="s">
        <v>14</v>
      </c>
      <c r="BK215" s="192">
        <f t="shared" si="59"/>
        <v>0</v>
      </c>
      <c r="BL215" s="19" t="s">
        <v>106</v>
      </c>
      <c r="BM215" s="191" t="s">
        <v>2428</v>
      </c>
    </row>
    <row r="216" spans="1:65" s="2" customFormat="1" ht="16.5" customHeight="1">
      <c r="A216" s="36"/>
      <c r="B216" s="37"/>
      <c r="C216" s="180" t="s">
        <v>1075</v>
      </c>
      <c r="D216" s="180" t="s">
        <v>172</v>
      </c>
      <c r="E216" s="181" t="s">
        <v>2998</v>
      </c>
      <c r="F216" s="182" t="s">
        <v>2999</v>
      </c>
      <c r="G216" s="183" t="s">
        <v>1734</v>
      </c>
      <c r="H216" s="184">
        <v>50</v>
      </c>
      <c r="I216" s="185"/>
      <c r="J216" s="186">
        <f t="shared" si="50"/>
        <v>0</v>
      </c>
      <c r="K216" s="182" t="s">
        <v>19</v>
      </c>
      <c r="L216" s="41"/>
      <c r="M216" s="187" t="s">
        <v>19</v>
      </c>
      <c r="N216" s="188" t="s">
        <v>42</v>
      </c>
      <c r="O216" s="66"/>
      <c r="P216" s="189">
        <f t="shared" si="51"/>
        <v>0</v>
      </c>
      <c r="Q216" s="189">
        <v>0</v>
      </c>
      <c r="R216" s="189">
        <f t="shared" si="52"/>
        <v>0</v>
      </c>
      <c r="S216" s="189">
        <v>0</v>
      </c>
      <c r="T216" s="190">
        <f t="shared" si="53"/>
        <v>0</v>
      </c>
      <c r="U216" s="36"/>
      <c r="V216" s="36"/>
      <c r="W216" s="36"/>
      <c r="X216" s="36"/>
      <c r="Y216" s="36"/>
      <c r="Z216" s="36"/>
      <c r="AA216" s="36"/>
      <c r="AB216" s="36"/>
      <c r="AC216" s="36"/>
      <c r="AD216" s="36"/>
      <c r="AE216" s="36"/>
      <c r="AR216" s="191" t="s">
        <v>106</v>
      </c>
      <c r="AT216" s="191" t="s">
        <v>172</v>
      </c>
      <c r="AU216" s="191" t="s">
        <v>14</v>
      </c>
      <c r="AY216" s="19" t="s">
        <v>169</v>
      </c>
      <c r="BE216" s="192">
        <f t="shared" si="54"/>
        <v>0</v>
      </c>
      <c r="BF216" s="192">
        <f t="shared" si="55"/>
        <v>0</v>
      </c>
      <c r="BG216" s="192">
        <f t="shared" si="56"/>
        <v>0</v>
      </c>
      <c r="BH216" s="192">
        <f t="shared" si="57"/>
        <v>0</v>
      </c>
      <c r="BI216" s="192">
        <f t="shared" si="58"/>
        <v>0</v>
      </c>
      <c r="BJ216" s="19" t="s">
        <v>14</v>
      </c>
      <c r="BK216" s="192">
        <f t="shared" si="59"/>
        <v>0</v>
      </c>
      <c r="BL216" s="19" t="s">
        <v>106</v>
      </c>
      <c r="BM216" s="191" t="s">
        <v>2431</v>
      </c>
    </row>
    <row r="217" spans="1:65" s="2" customFormat="1" ht="16.5" customHeight="1">
      <c r="A217" s="36"/>
      <c r="B217" s="37"/>
      <c r="C217" s="180" t="s">
        <v>1081</v>
      </c>
      <c r="D217" s="180" t="s">
        <v>172</v>
      </c>
      <c r="E217" s="181" t="s">
        <v>3000</v>
      </c>
      <c r="F217" s="182" t="s">
        <v>3001</v>
      </c>
      <c r="G217" s="183" t="s">
        <v>1734</v>
      </c>
      <c r="H217" s="184">
        <v>50</v>
      </c>
      <c r="I217" s="185"/>
      <c r="J217" s="186">
        <f t="shared" si="50"/>
        <v>0</v>
      </c>
      <c r="K217" s="182" t="s">
        <v>19</v>
      </c>
      <c r="L217" s="41"/>
      <c r="M217" s="187" t="s">
        <v>19</v>
      </c>
      <c r="N217" s="188" t="s">
        <v>42</v>
      </c>
      <c r="O217" s="66"/>
      <c r="P217" s="189">
        <f t="shared" si="51"/>
        <v>0</v>
      </c>
      <c r="Q217" s="189">
        <v>0</v>
      </c>
      <c r="R217" s="189">
        <f t="shared" si="52"/>
        <v>0</v>
      </c>
      <c r="S217" s="189">
        <v>0</v>
      </c>
      <c r="T217" s="190">
        <f t="shared" si="53"/>
        <v>0</v>
      </c>
      <c r="U217" s="36"/>
      <c r="V217" s="36"/>
      <c r="W217" s="36"/>
      <c r="X217" s="36"/>
      <c r="Y217" s="36"/>
      <c r="Z217" s="36"/>
      <c r="AA217" s="36"/>
      <c r="AB217" s="36"/>
      <c r="AC217" s="36"/>
      <c r="AD217" s="36"/>
      <c r="AE217" s="36"/>
      <c r="AR217" s="191" t="s">
        <v>106</v>
      </c>
      <c r="AT217" s="191" t="s">
        <v>172</v>
      </c>
      <c r="AU217" s="191" t="s">
        <v>14</v>
      </c>
      <c r="AY217" s="19" t="s">
        <v>169</v>
      </c>
      <c r="BE217" s="192">
        <f t="shared" si="54"/>
        <v>0</v>
      </c>
      <c r="BF217" s="192">
        <f t="shared" si="55"/>
        <v>0</v>
      </c>
      <c r="BG217" s="192">
        <f t="shared" si="56"/>
        <v>0</v>
      </c>
      <c r="BH217" s="192">
        <f t="shared" si="57"/>
        <v>0</v>
      </c>
      <c r="BI217" s="192">
        <f t="shared" si="58"/>
        <v>0</v>
      </c>
      <c r="BJ217" s="19" t="s">
        <v>14</v>
      </c>
      <c r="BK217" s="192">
        <f t="shared" si="59"/>
        <v>0</v>
      </c>
      <c r="BL217" s="19" t="s">
        <v>106</v>
      </c>
      <c r="BM217" s="191" t="s">
        <v>2434</v>
      </c>
    </row>
    <row r="218" spans="1:65" s="2" customFormat="1" ht="24.2" customHeight="1">
      <c r="A218" s="36"/>
      <c r="B218" s="37"/>
      <c r="C218" s="180" t="s">
        <v>1088</v>
      </c>
      <c r="D218" s="180" t="s">
        <v>172</v>
      </c>
      <c r="E218" s="181" t="s">
        <v>3002</v>
      </c>
      <c r="F218" s="182" t="s">
        <v>3003</v>
      </c>
      <c r="G218" s="183" t="s">
        <v>1734</v>
      </c>
      <c r="H218" s="184">
        <v>100</v>
      </c>
      <c r="I218" s="185"/>
      <c r="J218" s="186">
        <f t="shared" si="50"/>
        <v>0</v>
      </c>
      <c r="K218" s="182" t="s">
        <v>19</v>
      </c>
      <c r="L218" s="41"/>
      <c r="M218" s="187" t="s">
        <v>19</v>
      </c>
      <c r="N218" s="188" t="s">
        <v>42</v>
      </c>
      <c r="O218" s="66"/>
      <c r="P218" s="189">
        <f t="shared" si="51"/>
        <v>0</v>
      </c>
      <c r="Q218" s="189">
        <v>0</v>
      </c>
      <c r="R218" s="189">
        <f t="shared" si="52"/>
        <v>0</v>
      </c>
      <c r="S218" s="189">
        <v>0</v>
      </c>
      <c r="T218" s="190">
        <f t="shared" si="53"/>
        <v>0</v>
      </c>
      <c r="U218" s="36"/>
      <c r="V218" s="36"/>
      <c r="W218" s="36"/>
      <c r="X218" s="36"/>
      <c r="Y218" s="36"/>
      <c r="Z218" s="36"/>
      <c r="AA218" s="36"/>
      <c r="AB218" s="36"/>
      <c r="AC218" s="36"/>
      <c r="AD218" s="36"/>
      <c r="AE218" s="36"/>
      <c r="AR218" s="191" t="s">
        <v>106</v>
      </c>
      <c r="AT218" s="191" t="s">
        <v>172</v>
      </c>
      <c r="AU218" s="191" t="s">
        <v>14</v>
      </c>
      <c r="AY218" s="19" t="s">
        <v>169</v>
      </c>
      <c r="BE218" s="192">
        <f t="shared" si="54"/>
        <v>0</v>
      </c>
      <c r="BF218" s="192">
        <f t="shared" si="55"/>
        <v>0</v>
      </c>
      <c r="BG218" s="192">
        <f t="shared" si="56"/>
        <v>0</v>
      </c>
      <c r="BH218" s="192">
        <f t="shared" si="57"/>
        <v>0</v>
      </c>
      <c r="BI218" s="192">
        <f t="shared" si="58"/>
        <v>0</v>
      </c>
      <c r="BJ218" s="19" t="s">
        <v>14</v>
      </c>
      <c r="BK218" s="192">
        <f t="shared" si="59"/>
        <v>0</v>
      </c>
      <c r="BL218" s="19" t="s">
        <v>106</v>
      </c>
      <c r="BM218" s="191" t="s">
        <v>2437</v>
      </c>
    </row>
    <row r="219" spans="1:65" s="2" customFormat="1" ht="16.5" customHeight="1">
      <c r="A219" s="36"/>
      <c r="B219" s="37"/>
      <c r="C219" s="180" t="s">
        <v>1092</v>
      </c>
      <c r="D219" s="180" t="s">
        <v>172</v>
      </c>
      <c r="E219" s="181" t="s">
        <v>3004</v>
      </c>
      <c r="F219" s="182" t="s">
        <v>3005</v>
      </c>
      <c r="G219" s="183" t="s">
        <v>1734</v>
      </c>
      <c r="H219" s="184">
        <v>20</v>
      </c>
      <c r="I219" s="185"/>
      <c r="J219" s="186">
        <f t="shared" si="50"/>
        <v>0</v>
      </c>
      <c r="K219" s="182" t="s">
        <v>19</v>
      </c>
      <c r="L219" s="41"/>
      <c r="M219" s="187" t="s">
        <v>19</v>
      </c>
      <c r="N219" s="188" t="s">
        <v>42</v>
      </c>
      <c r="O219" s="66"/>
      <c r="P219" s="189">
        <f t="shared" si="51"/>
        <v>0</v>
      </c>
      <c r="Q219" s="189">
        <v>0</v>
      </c>
      <c r="R219" s="189">
        <f t="shared" si="52"/>
        <v>0</v>
      </c>
      <c r="S219" s="189">
        <v>0</v>
      </c>
      <c r="T219" s="190">
        <f t="shared" si="53"/>
        <v>0</v>
      </c>
      <c r="U219" s="36"/>
      <c r="V219" s="36"/>
      <c r="W219" s="36"/>
      <c r="X219" s="36"/>
      <c r="Y219" s="36"/>
      <c r="Z219" s="36"/>
      <c r="AA219" s="36"/>
      <c r="AB219" s="36"/>
      <c r="AC219" s="36"/>
      <c r="AD219" s="36"/>
      <c r="AE219" s="36"/>
      <c r="AR219" s="191" t="s">
        <v>106</v>
      </c>
      <c r="AT219" s="191" t="s">
        <v>172</v>
      </c>
      <c r="AU219" s="191" t="s">
        <v>14</v>
      </c>
      <c r="AY219" s="19" t="s">
        <v>169</v>
      </c>
      <c r="BE219" s="192">
        <f t="shared" si="54"/>
        <v>0</v>
      </c>
      <c r="BF219" s="192">
        <f t="shared" si="55"/>
        <v>0</v>
      </c>
      <c r="BG219" s="192">
        <f t="shared" si="56"/>
        <v>0</v>
      </c>
      <c r="BH219" s="192">
        <f t="shared" si="57"/>
        <v>0</v>
      </c>
      <c r="BI219" s="192">
        <f t="shared" si="58"/>
        <v>0</v>
      </c>
      <c r="BJ219" s="19" t="s">
        <v>14</v>
      </c>
      <c r="BK219" s="192">
        <f t="shared" si="59"/>
        <v>0</v>
      </c>
      <c r="BL219" s="19" t="s">
        <v>106</v>
      </c>
      <c r="BM219" s="191" t="s">
        <v>2440</v>
      </c>
    </row>
    <row r="220" spans="1:65" s="2" customFormat="1" ht="16.5" customHeight="1">
      <c r="A220" s="36"/>
      <c r="B220" s="37"/>
      <c r="C220" s="180" t="s">
        <v>1096</v>
      </c>
      <c r="D220" s="180" t="s">
        <v>172</v>
      </c>
      <c r="E220" s="181" t="s">
        <v>3006</v>
      </c>
      <c r="F220" s="182" t="s">
        <v>3007</v>
      </c>
      <c r="G220" s="183" t="s">
        <v>1734</v>
      </c>
      <c r="H220" s="184">
        <v>4</v>
      </c>
      <c r="I220" s="185"/>
      <c r="J220" s="186">
        <f t="shared" si="50"/>
        <v>0</v>
      </c>
      <c r="K220" s="182" t="s">
        <v>19</v>
      </c>
      <c r="L220" s="41"/>
      <c r="M220" s="187" t="s">
        <v>19</v>
      </c>
      <c r="N220" s="188" t="s">
        <v>42</v>
      </c>
      <c r="O220" s="66"/>
      <c r="P220" s="189">
        <f t="shared" si="51"/>
        <v>0</v>
      </c>
      <c r="Q220" s="189">
        <v>0</v>
      </c>
      <c r="R220" s="189">
        <f t="shared" si="52"/>
        <v>0</v>
      </c>
      <c r="S220" s="189">
        <v>0</v>
      </c>
      <c r="T220" s="190">
        <f t="shared" si="53"/>
        <v>0</v>
      </c>
      <c r="U220" s="36"/>
      <c r="V220" s="36"/>
      <c r="W220" s="36"/>
      <c r="X220" s="36"/>
      <c r="Y220" s="36"/>
      <c r="Z220" s="36"/>
      <c r="AA220" s="36"/>
      <c r="AB220" s="36"/>
      <c r="AC220" s="36"/>
      <c r="AD220" s="36"/>
      <c r="AE220" s="36"/>
      <c r="AR220" s="191" t="s">
        <v>106</v>
      </c>
      <c r="AT220" s="191" t="s">
        <v>172</v>
      </c>
      <c r="AU220" s="191" t="s">
        <v>14</v>
      </c>
      <c r="AY220" s="19" t="s">
        <v>169</v>
      </c>
      <c r="BE220" s="192">
        <f t="shared" si="54"/>
        <v>0</v>
      </c>
      <c r="BF220" s="192">
        <f t="shared" si="55"/>
        <v>0</v>
      </c>
      <c r="BG220" s="192">
        <f t="shared" si="56"/>
        <v>0</v>
      </c>
      <c r="BH220" s="192">
        <f t="shared" si="57"/>
        <v>0</v>
      </c>
      <c r="BI220" s="192">
        <f t="shared" si="58"/>
        <v>0</v>
      </c>
      <c r="BJ220" s="19" t="s">
        <v>14</v>
      </c>
      <c r="BK220" s="192">
        <f t="shared" si="59"/>
        <v>0</v>
      </c>
      <c r="BL220" s="19" t="s">
        <v>106</v>
      </c>
      <c r="BM220" s="191" t="s">
        <v>2443</v>
      </c>
    </row>
    <row r="221" spans="1:65" s="2" customFormat="1" ht="16.5" customHeight="1">
      <c r="A221" s="36"/>
      <c r="B221" s="37"/>
      <c r="C221" s="180" t="s">
        <v>1100</v>
      </c>
      <c r="D221" s="180" t="s">
        <v>172</v>
      </c>
      <c r="E221" s="181" t="s">
        <v>3008</v>
      </c>
      <c r="F221" s="182" t="s">
        <v>3009</v>
      </c>
      <c r="G221" s="183" t="s">
        <v>1734</v>
      </c>
      <c r="H221" s="184">
        <v>1</v>
      </c>
      <c r="I221" s="185"/>
      <c r="J221" s="186">
        <f t="shared" si="50"/>
        <v>0</v>
      </c>
      <c r="K221" s="182" t="s">
        <v>19</v>
      </c>
      <c r="L221" s="41"/>
      <c r="M221" s="187" t="s">
        <v>19</v>
      </c>
      <c r="N221" s="188" t="s">
        <v>42</v>
      </c>
      <c r="O221" s="66"/>
      <c r="P221" s="189">
        <f t="shared" si="51"/>
        <v>0</v>
      </c>
      <c r="Q221" s="189">
        <v>0</v>
      </c>
      <c r="R221" s="189">
        <f t="shared" si="52"/>
        <v>0</v>
      </c>
      <c r="S221" s="189">
        <v>0</v>
      </c>
      <c r="T221" s="190">
        <f t="shared" si="53"/>
        <v>0</v>
      </c>
      <c r="U221" s="36"/>
      <c r="V221" s="36"/>
      <c r="W221" s="36"/>
      <c r="X221" s="36"/>
      <c r="Y221" s="36"/>
      <c r="Z221" s="36"/>
      <c r="AA221" s="36"/>
      <c r="AB221" s="36"/>
      <c r="AC221" s="36"/>
      <c r="AD221" s="36"/>
      <c r="AE221" s="36"/>
      <c r="AR221" s="191" t="s">
        <v>106</v>
      </c>
      <c r="AT221" s="191" t="s">
        <v>172</v>
      </c>
      <c r="AU221" s="191" t="s">
        <v>14</v>
      </c>
      <c r="AY221" s="19" t="s">
        <v>169</v>
      </c>
      <c r="BE221" s="192">
        <f t="shared" si="54"/>
        <v>0</v>
      </c>
      <c r="BF221" s="192">
        <f t="shared" si="55"/>
        <v>0</v>
      </c>
      <c r="BG221" s="192">
        <f t="shared" si="56"/>
        <v>0</v>
      </c>
      <c r="BH221" s="192">
        <f t="shared" si="57"/>
        <v>0</v>
      </c>
      <c r="BI221" s="192">
        <f t="shared" si="58"/>
        <v>0</v>
      </c>
      <c r="BJ221" s="19" t="s">
        <v>14</v>
      </c>
      <c r="BK221" s="192">
        <f t="shared" si="59"/>
        <v>0</v>
      </c>
      <c r="BL221" s="19" t="s">
        <v>106</v>
      </c>
      <c r="BM221" s="191" t="s">
        <v>2447</v>
      </c>
    </row>
    <row r="222" spans="1:65" s="2" customFormat="1" ht="21.75" customHeight="1">
      <c r="A222" s="36"/>
      <c r="B222" s="37"/>
      <c r="C222" s="180" t="s">
        <v>1104</v>
      </c>
      <c r="D222" s="180" t="s">
        <v>172</v>
      </c>
      <c r="E222" s="181" t="s">
        <v>3010</v>
      </c>
      <c r="F222" s="182" t="s">
        <v>3011</v>
      </c>
      <c r="G222" s="183" t="s">
        <v>1734</v>
      </c>
      <c r="H222" s="184">
        <v>1</v>
      </c>
      <c r="I222" s="185"/>
      <c r="J222" s="186">
        <f t="shared" si="50"/>
        <v>0</v>
      </c>
      <c r="K222" s="182" t="s">
        <v>19</v>
      </c>
      <c r="L222" s="41"/>
      <c r="M222" s="187" t="s">
        <v>19</v>
      </c>
      <c r="N222" s="188" t="s">
        <v>42</v>
      </c>
      <c r="O222" s="66"/>
      <c r="P222" s="189">
        <f t="shared" si="51"/>
        <v>0</v>
      </c>
      <c r="Q222" s="189">
        <v>0</v>
      </c>
      <c r="R222" s="189">
        <f t="shared" si="52"/>
        <v>0</v>
      </c>
      <c r="S222" s="189">
        <v>0</v>
      </c>
      <c r="T222" s="190">
        <f t="shared" si="53"/>
        <v>0</v>
      </c>
      <c r="U222" s="36"/>
      <c r="V222" s="36"/>
      <c r="W222" s="36"/>
      <c r="X222" s="36"/>
      <c r="Y222" s="36"/>
      <c r="Z222" s="36"/>
      <c r="AA222" s="36"/>
      <c r="AB222" s="36"/>
      <c r="AC222" s="36"/>
      <c r="AD222" s="36"/>
      <c r="AE222" s="36"/>
      <c r="AR222" s="191" t="s">
        <v>106</v>
      </c>
      <c r="AT222" s="191" t="s">
        <v>172</v>
      </c>
      <c r="AU222" s="191" t="s">
        <v>14</v>
      </c>
      <c r="AY222" s="19" t="s">
        <v>169</v>
      </c>
      <c r="BE222" s="192">
        <f t="shared" si="54"/>
        <v>0</v>
      </c>
      <c r="BF222" s="192">
        <f t="shared" si="55"/>
        <v>0</v>
      </c>
      <c r="BG222" s="192">
        <f t="shared" si="56"/>
        <v>0</v>
      </c>
      <c r="BH222" s="192">
        <f t="shared" si="57"/>
        <v>0</v>
      </c>
      <c r="BI222" s="192">
        <f t="shared" si="58"/>
        <v>0</v>
      </c>
      <c r="BJ222" s="19" t="s">
        <v>14</v>
      </c>
      <c r="BK222" s="192">
        <f t="shared" si="59"/>
        <v>0</v>
      </c>
      <c r="BL222" s="19" t="s">
        <v>106</v>
      </c>
      <c r="BM222" s="191" t="s">
        <v>2449</v>
      </c>
    </row>
    <row r="223" spans="1:65" s="2" customFormat="1" ht="16.5" customHeight="1">
      <c r="A223" s="36"/>
      <c r="B223" s="37"/>
      <c r="C223" s="180" t="s">
        <v>1108</v>
      </c>
      <c r="D223" s="180" t="s">
        <v>172</v>
      </c>
      <c r="E223" s="181" t="s">
        <v>3012</v>
      </c>
      <c r="F223" s="182" t="s">
        <v>3013</v>
      </c>
      <c r="G223" s="183" t="s">
        <v>1787</v>
      </c>
      <c r="H223" s="184">
        <v>1</v>
      </c>
      <c r="I223" s="185"/>
      <c r="J223" s="186">
        <f t="shared" si="50"/>
        <v>0</v>
      </c>
      <c r="K223" s="182" t="s">
        <v>19</v>
      </c>
      <c r="L223" s="41"/>
      <c r="M223" s="187" t="s">
        <v>19</v>
      </c>
      <c r="N223" s="188" t="s">
        <v>42</v>
      </c>
      <c r="O223" s="66"/>
      <c r="P223" s="189">
        <f t="shared" si="51"/>
        <v>0</v>
      </c>
      <c r="Q223" s="189">
        <v>0</v>
      </c>
      <c r="R223" s="189">
        <f t="shared" si="52"/>
        <v>0</v>
      </c>
      <c r="S223" s="189">
        <v>0</v>
      </c>
      <c r="T223" s="190">
        <f t="shared" si="53"/>
        <v>0</v>
      </c>
      <c r="U223" s="36"/>
      <c r="V223" s="36"/>
      <c r="W223" s="36"/>
      <c r="X223" s="36"/>
      <c r="Y223" s="36"/>
      <c r="Z223" s="36"/>
      <c r="AA223" s="36"/>
      <c r="AB223" s="36"/>
      <c r="AC223" s="36"/>
      <c r="AD223" s="36"/>
      <c r="AE223" s="36"/>
      <c r="AR223" s="191" t="s">
        <v>106</v>
      </c>
      <c r="AT223" s="191" t="s">
        <v>172</v>
      </c>
      <c r="AU223" s="191" t="s">
        <v>14</v>
      </c>
      <c r="AY223" s="19" t="s">
        <v>169</v>
      </c>
      <c r="BE223" s="192">
        <f t="shared" si="54"/>
        <v>0</v>
      </c>
      <c r="BF223" s="192">
        <f t="shared" si="55"/>
        <v>0</v>
      </c>
      <c r="BG223" s="192">
        <f t="shared" si="56"/>
        <v>0</v>
      </c>
      <c r="BH223" s="192">
        <f t="shared" si="57"/>
        <v>0</v>
      </c>
      <c r="BI223" s="192">
        <f t="shared" si="58"/>
        <v>0</v>
      </c>
      <c r="BJ223" s="19" t="s">
        <v>14</v>
      </c>
      <c r="BK223" s="192">
        <f t="shared" si="59"/>
        <v>0</v>
      </c>
      <c r="BL223" s="19" t="s">
        <v>106</v>
      </c>
      <c r="BM223" s="191" t="s">
        <v>3014</v>
      </c>
    </row>
    <row r="224" spans="1:65" s="2" customFormat="1" ht="16.5" customHeight="1">
      <c r="A224" s="36"/>
      <c r="B224" s="37"/>
      <c r="C224" s="180" t="s">
        <v>1112</v>
      </c>
      <c r="D224" s="180" t="s">
        <v>172</v>
      </c>
      <c r="E224" s="181" t="s">
        <v>3015</v>
      </c>
      <c r="F224" s="182" t="s">
        <v>3016</v>
      </c>
      <c r="G224" s="183" t="s">
        <v>1734</v>
      </c>
      <c r="H224" s="184">
        <v>4</v>
      </c>
      <c r="I224" s="185"/>
      <c r="J224" s="186">
        <f t="shared" si="50"/>
        <v>0</v>
      </c>
      <c r="K224" s="182" t="s">
        <v>19</v>
      </c>
      <c r="L224" s="41"/>
      <c r="M224" s="187" t="s">
        <v>19</v>
      </c>
      <c r="N224" s="188" t="s">
        <v>42</v>
      </c>
      <c r="O224" s="66"/>
      <c r="P224" s="189">
        <f t="shared" si="51"/>
        <v>0</v>
      </c>
      <c r="Q224" s="189">
        <v>0</v>
      </c>
      <c r="R224" s="189">
        <f t="shared" si="52"/>
        <v>0</v>
      </c>
      <c r="S224" s="189">
        <v>0</v>
      </c>
      <c r="T224" s="190">
        <f t="shared" si="53"/>
        <v>0</v>
      </c>
      <c r="U224" s="36"/>
      <c r="V224" s="36"/>
      <c r="W224" s="36"/>
      <c r="X224" s="36"/>
      <c r="Y224" s="36"/>
      <c r="Z224" s="36"/>
      <c r="AA224" s="36"/>
      <c r="AB224" s="36"/>
      <c r="AC224" s="36"/>
      <c r="AD224" s="36"/>
      <c r="AE224" s="36"/>
      <c r="AR224" s="191" t="s">
        <v>106</v>
      </c>
      <c r="AT224" s="191" t="s">
        <v>172</v>
      </c>
      <c r="AU224" s="191" t="s">
        <v>14</v>
      </c>
      <c r="AY224" s="19" t="s">
        <v>169</v>
      </c>
      <c r="BE224" s="192">
        <f t="shared" si="54"/>
        <v>0</v>
      </c>
      <c r="BF224" s="192">
        <f t="shared" si="55"/>
        <v>0</v>
      </c>
      <c r="BG224" s="192">
        <f t="shared" si="56"/>
        <v>0</v>
      </c>
      <c r="BH224" s="192">
        <f t="shared" si="57"/>
        <v>0</v>
      </c>
      <c r="BI224" s="192">
        <f t="shared" si="58"/>
        <v>0</v>
      </c>
      <c r="BJ224" s="19" t="s">
        <v>14</v>
      </c>
      <c r="BK224" s="192">
        <f t="shared" si="59"/>
        <v>0</v>
      </c>
      <c r="BL224" s="19" t="s">
        <v>106</v>
      </c>
      <c r="BM224" s="191" t="s">
        <v>3017</v>
      </c>
    </row>
    <row r="225" spans="1:65" s="2" customFormat="1" ht="16.5" customHeight="1">
      <c r="A225" s="36"/>
      <c r="B225" s="37"/>
      <c r="C225" s="180" t="s">
        <v>1116</v>
      </c>
      <c r="D225" s="180" t="s">
        <v>172</v>
      </c>
      <c r="E225" s="181" t="s">
        <v>3018</v>
      </c>
      <c r="F225" s="182" t="s">
        <v>3019</v>
      </c>
      <c r="G225" s="183" t="s">
        <v>1734</v>
      </c>
      <c r="H225" s="184">
        <v>1</v>
      </c>
      <c r="I225" s="185"/>
      <c r="J225" s="186">
        <f t="shared" si="50"/>
        <v>0</v>
      </c>
      <c r="K225" s="182" t="s">
        <v>19</v>
      </c>
      <c r="L225" s="41"/>
      <c r="M225" s="187" t="s">
        <v>19</v>
      </c>
      <c r="N225" s="188" t="s">
        <v>42</v>
      </c>
      <c r="O225" s="66"/>
      <c r="P225" s="189">
        <f t="shared" si="51"/>
        <v>0</v>
      </c>
      <c r="Q225" s="189">
        <v>0</v>
      </c>
      <c r="R225" s="189">
        <f t="shared" si="52"/>
        <v>0</v>
      </c>
      <c r="S225" s="189">
        <v>0</v>
      </c>
      <c r="T225" s="190">
        <f t="shared" si="53"/>
        <v>0</v>
      </c>
      <c r="U225" s="36"/>
      <c r="V225" s="36"/>
      <c r="W225" s="36"/>
      <c r="X225" s="36"/>
      <c r="Y225" s="36"/>
      <c r="Z225" s="36"/>
      <c r="AA225" s="36"/>
      <c r="AB225" s="36"/>
      <c r="AC225" s="36"/>
      <c r="AD225" s="36"/>
      <c r="AE225" s="36"/>
      <c r="AR225" s="191" t="s">
        <v>106</v>
      </c>
      <c r="AT225" s="191" t="s">
        <v>172</v>
      </c>
      <c r="AU225" s="191" t="s">
        <v>14</v>
      </c>
      <c r="AY225" s="19" t="s">
        <v>169</v>
      </c>
      <c r="BE225" s="192">
        <f t="shared" si="54"/>
        <v>0</v>
      </c>
      <c r="BF225" s="192">
        <f t="shared" si="55"/>
        <v>0</v>
      </c>
      <c r="BG225" s="192">
        <f t="shared" si="56"/>
        <v>0</v>
      </c>
      <c r="BH225" s="192">
        <f t="shared" si="57"/>
        <v>0</v>
      </c>
      <c r="BI225" s="192">
        <f t="shared" si="58"/>
        <v>0</v>
      </c>
      <c r="BJ225" s="19" t="s">
        <v>14</v>
      </c>
      <c r="BK225" s="192">
        <f t="shared" si="59"/>
        <v>0</v>
      </c>
      <c r="BL225" s="19" t="s">
        <v>106</v>
      </c>
      <c r="BM225" s="191" t="s">
        <v>2452</v>
      </c>
    </row>
    <row r="226" spans="1:65" s="2" customFormat="1" ht="21.75" customHeight="1">
      <c r="A226" s="36"/>
      <c r="B226" s="37"/>
      <c r="C226" s="180" t="s">
        <v>1122</v>
      </c>
      <c r="D226" s="180" t="s">
        <v>172</v>
      </c>
      <c r="E226" s="181" t="s">
        <v>3020</v>
      </c>
      <c r="F226" s="182" t="s">
        <v>3021</v>
      </c>
      <c r="G226" s="183" t="s">
        <v>1734</v>
      </c>
      <c r="H226" s="184">
        <v>28</v>
      </c>
      <c r="I226" s="185"/>
      <c r="J226" s="186">
        <f t="shared" si="50"/>
        <v>0</v>
      </c>
      <c r="K226" s="182" t="s">
        <v>19</v>
      </c>
      <c r="L226" s="41"/>
      <c r="M226" s="187" t="s">
        <v>19</v>
      </c>
      <c r="N226" s="188" t="s">
        <v>42</v>
      </c>
      <c r="O226" s="66"/>
      <c r="P226" s="189">
        <f t="shared" si="51"/>
        <v>0</v>
      </c>
      <c r="Q226" s="189">
        <v>0</v>
      </c>
      <c r="R226" s="189">
        <f t="shared" si="52"/>
        <v>0</v>
      </c>
      <c r="S226" s="189">
        <v>0</v>
      </c>
      <c r="T226" s="190">
        <f t="shared" si="53"/>
        <v>0</v>
      </c>
      <c r="U226" s="36"/>
      <c r="V226" s="36"/>
      <c r="W226" s="36"/>
      <c r="X226" s="36"/>
      <c r="Y226" s="36"/>
      <c r="Z226" s="36"/>
      <c r="AA226" s="36"/>
      <c r="AB226" s="36"/>
      <c r="AC226" s="36"/>
      <c r="AD226" s="36"/>
      <c r="AE226" s="36"/>
      <c r="AR226" s="191" t="s">
        <v>106</v>
      </c>
      <c r="AT226" s="191" t="s">
        <v>172</v>
      </c>
      <c r="AU226" s="191" t="s">
        <v>14</v>
      </c>
      <c r="AY226" s="19" t="s">
        <v>169</v>
      </c>
      <c r="BE226" s="192">
        <f t="shared" si="54"/>
        <v>0</v>
      </c>
      <c r="BF226" s="192">
        <f t="shared" si="55"/>
        <v>0</v>
      </c>
      <c r="BG226" s="192">
        <f t="shared" si="56"/>
        <v>0</v>
      </c>
      <c r="BH226" s="192">
        <f t="shared" si="57"/>
        <v>0</v>
      </c>
      <c r="BI226" s="192">
        <f t="shared" si="58"/>
        <v>0</v>
      </c>
      <c r="BJ226" s="19" t="s">
        <v>14</v>
      </c>
      <c r="BK226" s="192">
        <f t="shared" si="59"/>
        <v>0</v>
      </c>
      <c r="BL226" s="19" t="s">
        <v>106</v>
      </c>
      <c r="BM226" s="191" t="s">
        <v>2455</v>
      </c>
    </row>
    <row r="227" spans="1:65" s="2" customFormat="1" ht="24.2" customHeight="1">
      <c r="A227" s="36"/>
      <c r="B227" s="37"/>
      <c r="C227" s="180" t="s">
        <v>1126</v>
      </c>
      <c r="D227" s="180" t="s">
        <v>172</v>
      </c>
      <c r="E227" s="181" t="s">
        <v>3022</v>
      </c>
      <c r="F227" s="182" t="s">
        <v>3023</v>
      </c>
      <c r="G227" s="183" t="s">
        <v>1734</v>
      </c>
      <c r="H227" s="184">
        <v>6</v>
      </c>
      <c r="I227" s="185"/>
      <c r="J227" s="186">
        <f t="shared" si="50"/>
        <v>0</v>
      </c>
      <c r="K227" s="182" t="s">
        <v>19</v>
      </c>
      <c r="L227" s="41"/>
      <c r="M227" s="187" t="s">
        <v>19</v>
      </c>
      <c r="N227" s="188" t="s">
        <v>42</v>
      </c>
      <c r="O227" s="66"/>
      <c r="P227" s="189">
        <f t="shared" si="51"/>
        <v>0</v>
      </c>
      <c r="Q227" s="189">
        <v>0</v>
      </c>
      <c r="R227" s="189">
        <f t="shared" si="52"/>
        <v>0</v>
      </c>
      <c r="S227" s="189">
        <v>0</v>
      </c>
      <c r="T227" s="190">
        <f t="shared" si="53"/>
        <v>0</v>
      </c>
      <c r="U227" s="36"/>
      <c r="V227" s="36"/>
      <c r="W227" s="36"/>
      <c r="X227" s="36"/>
      <c r="Y227" s="36"/>
      <c r="Z227" s="36"/>
      <c r="AA227" s="36"/>
      <c r="AB227" s="36"/>
      <c r="AC227" s="36"/>
      <c r="AD227" s="36"/>
      <c r="AE227" s="36"/>
      <c r="AR227" s="191" t="s">
        <v>106</v>
      </c>
      <c r="AT227" s="191" t="s">
        <v>172</v>
      </c>
      <c r="AU227" s="191" t="s">
        <v>14</v>
      </c>
      <c r="AY227" s="19" t="s">
        <v>169</v>
      </c>
      <c r="BE227" s="192">
        <f t="shared" si="54"/>
        <v>0</v>
      </c>
      <c r="BF227" s="192">
        <f t="shared" si="55"/>
        <v>0</v>
      </c>
      <c r="BG227" s="192">
        <f t="shared" si="56"/>
        <v>0</v>
      </c>
      <c r="BH227" s="192">
        <f t="shared" si="57"/>
        <v>0</v>
      </c>
      <c r="BI227" s="192">
        <f t="shared" si="58"/>
        <v>0</v>
      </c>
      <c r="BJ227" s="19" t="s">
        <v>14</v>
      </c>
      <c r="BK227" s="192">
        <f t="shared" si="59"/>
        <v>0</v>
      </c>
      <c r="BL227" s="19" t="s">
        <v>106</v>
      </c>
      <c r="BM227" s="191" t="s">
        <v>3024</v>
      </c>
    </row>
    <row r="228" spans="1:65" s="2" customFormat="1" ht="21.75" customHeight="1">
      <c r="A228" s="36"/>
      <c r="B228" s="37"/>
      <c r="C228" s="180" t="s">
        <v>1130</v>
      </c>
      <c r="D228" s="180" t="s">
        <v>172</v>
      </c>
      <c r="E228" s="181" t="s">
        <v>3025</v>
      </c>
      <c r="F228" s="182" t="s">
        <v>3026</v>
      </c>
      <c r="G228" s="183" t="s">
        <v>1734</v>
      </c>
      <c r="H228" s="184">
        <v>2</v>
      </c>
      <c r="I228" s="185"/>
      <c r="J228" s="186">
        <f t="shared" si="50"/>
        <v>0</v>
      </c>
      <c r="K228" s="182" t="s">
        <v>19</v>
      </c>
      <c r="L228" s="41"/>
      <c r="M228" s="187" t="s">
        <v>19</v>
      </c>
      <c r="N228" s="188" t="s">
        <v>42</v>
      </c>
      <c r="O228" s="66"/>
      <c r="P228" s="189">
        <f t="shared" si="51"/>
        <v>0</v>
      </c>
      <c r="Q228" s="189">
        <v>0</v>
      </c>
      <c r="R228" s="189">
        <f t="shared" si="52"/>
        <v>0</v>
      </c>
      <c r="S228" s="189">
        <v>0</v>
      </c>
      <c r="T228" s="190">
        <f t="shared" si="53"/>
        <v>0</v>
      </c>
      <c r="U228" s="36"/>
      <c r="V228" s="36"/>
      <c r="W228" s="36"/>
      <c r="X228" s="36"/>
      <c r="Y228" s="36"/>
      <c r="Z228" s="36"/>
      <c r="AA228" s="36"/>
      <c r="AB228" s="36"/>
      <c r="AC228" s="36"/>
      <c r="AD228" s="36"/>
      <c r="AE228" s="36"/>
      <c r="AR228" s="191" t="s">
        <v>106</v>
      </c>
      <c r="AT228" s="191" t="s">
        <v>172</v>
      </c>
      <c r="AU228" s="191" t="s">
        <v>14</v>
      </c>
      <c r="AY228" s="19" t="s">
        <v>169</v>
      </c>
      <c r="BE228" s="192">
        <f t="shared" si="54"/>
        <v>0</v>
      </c>
      <c r="BF228" s="192">
        <f t="shared" si="55"/>
        <v>0</v>
      </c>
      <c r="BG228" s="192">
        <f t="shared" si="56"/>
        <v>0</v>
      </c>
      <c r="BH228" s="192">
        <f t="shared" si="57"/>
        <v>0</v>
      </c>
      <c r="BI228" s="192">
        <f t="shared" si="58"/>
        <v>0</v>
      </c>
      <c r="BJ228" s="19" t="s">
        <v>14</v>
      </c>
      <c r="BK228" s="192">
        <f t="shared" si="59"/>
        <v>0</v>
      </c>
      <c r="BL228" s="19" t="s">
        <v>106</v>
      </c>
      <c r="BM228" s="191" t="s">
        <v>2458</v>
      </c>
    </row>
    <row r="229" spans="2:63" s="12" customFormat="1" ht="25.9" customHeight="1">
      <c r="B229" s="164"/>
      <c r="C229" s="165"/>
      <c r="D229" s="166" t="s">
        <v>70</v>
      </c>
      <c r="E229" s="167" t="s">
        <v>3027</v>
      </c>
      <c r="F229" s="167" t="s">
        <v>3028</v>
      </c>
      <c r="G229" s="165"/>
      <c r="H229" s="165"/>
      <c r="I229" s="168"/>
      <c r="J229" s="169">
        <f>BK229</f>
        <v>0</v>
      </c>
      <c r="K229" s="165"/>
      <c r="L229" s="170"/>
      <c r="M229" s="171"/>
      <c r="N229" s="172"/>
      <c r="O229" s="172"/>
      <c r="P229" s="173">
        <f>SUM(P230:P244)</f>
        <v>0</v>
      </c>
      <c r="Q229" s="172"/>
      <c r="R229" s="173">
        <f>SUM(R230:R244)</f>
        <v>0</v>
      </c>
      <c r="S229" s="172"/>
      <c r="T229" s="174">
        <f>SUM(T230:T244)</f>
        <v>0</v>
      </c>
      <c r="AR229" s="175" t="s">
        <v>14</v>
      </c>
      <c r="AT229" s="176" t="s">
        <v>70</v>
      </c>
      <c r="AU229" s="176" t="s">
        <v>71</v>
      </c>
      <c r="AY229" s="175" t="s">
        <v>169</v>
      </c>
      <c r="BK229" s="177">
        <f>SUM(BK230:BK244)</f>
        <v>0</v>
      </c>
    </row>
    <row r="230" spans="1:65" s="2" customFormat="1" ht="16.5" customHeight="1">
      <c r="A230" s="36"/>
      <c r="B230" s="37"/>
      <c r="C230" s="180" t="s">
        <v>1134</v>
      </c>
      <c r="D230" s="180" t="s">
        <v>172</v>
      </c>
      <c r="E230" s="181" t="s">
        <v>3029</v>
      </c>
      <c r="F230" s="182" t="s">
        <v>3030</v>
      </c>
      <c r="G230" s="183" t="s">
        <v>1734</v>
      </c>
      <c r="H230" s="184">
        <v>50</v>
      </c>
      <c r="I230" s="185"/>
      <c r="J230" s="186">
        <f aca="true" t="shared" si="60" ref="J230:J244">ROUND(I230*H230,2)</f>
        <v>0</v>
      </c>
      <c r="K230" s="182" t="s">
        <v>19</v>
      </c>
      <c r="L230" s="41"/>
      <c r="M230" s="187" t="s">
        <v>19</v>
      </c>
      <c r="N230" s="188" t="s">
        <v>42</v>
      </c>
      <c r="O230" s="66"/>
      <c r="P230" s="189">
        <f aca="true" t="shared" si="61" ref="P230:P244">O230*H230</f>
        <v>0</v>
      </c>
      <c r="Q230" s="189">
        <v>0</v>
      </c>
      <c r="R230" s="189">
        <f aca="true" t="shared" si="62" ref="R230:R244">Q230*H230</f>
        <v>0</v>
      </c>
      <c r="S230" s="189">
        <v>0</v>
      </c>
      <c r="T230" s="190">
        <f aca="true" t="shared" si="63" ref="T230:T244">S230*H230</f>
        <v>0</v>
      </c>
      <c r="U230" s="36"/>
      <c r="V230" s="36"/>
      <c r="W230" s="36"/>
      <c r="X230" s="36"/>
      <c r="Y230" s="36"/>
      <c r="Z230" s="36"/>
      <c r="AA230" s="36"/>
      <c r="AB230" s="36"/>
      <c r="AC230" s="36"/>
      <c r="AD230" s="36"/>
      <c r="AE230" s="36"/>
      <c r="AR230" s="191" t="s">
        <v>106</v>
      </c>
      <c r="AT230" s="191" t="s">
        <v>172</v>
      </c>
      <c r="AU230" s="191" t="s">
        <v>14</v>
      </c>
      <c r="AY230" s="19" t="s">
        <v>169</v>
      </c>
      <c r="BE230" s="192">
        <f aca="true" t="shared" si="64" ref="BE230:BE244">IF(N230="základní",J230,0)</f>
        <v>0</v>
      </c>
      <c r="BF230" s="192">
        <f aca="true" t="shared" si="65" ref="BF230:BF244">IF(N230="snížená",J230,0)</f>
        <v>0</v>
      </c>
      <c r="BG230" s="192">
        <f aca="true" t="shared" si="66" ref="BG230:BG244">IF(N230="zákl. přenesená",J230,0)</f>
        <v>0</v>
      </c>
      <c r="BH230" s="192">
        <f aca="true" t="shared" si="67" ref="BH230:BH244">IF(N230="sníž. přenesená",J230,0)</f>
        <v>0</v>
      </c>
      <c r="BI230" s="192">
        <f aca="true" t="shared" si="68" ref="BI230:BI244">IF(N230="nulová",J230,0)</f>
        <v>0</v>
      </c>
      <c r="BJ230" s="19" t="s">
        <v>14</v>
      </c>
      <c r="BK230" s="192">
        <f aca="true" t="shared" si="69" ref="BK230:BK244">ROUND(I230*H230,2)</f>
        <v>0</v>
      </c>
      <c r="BL230" s="19" t="s">
        <v>106</v>
      </c>
      <c r="BM230" s="191" t="s">
        <v>3031</v>
      </c>
    </row>
    <row r="231" spans="1:65" s="2" customFormat="1" ht="16.5" customHeight="1">
      <c r="A231" s="36"/>
      <c r="B231" s="37"/>
      <c r="C231" s="180" t="s">
        <v>1138</v>
      </c>
      <c r="D231" s="180" t="s">
        <v>172</v>
      </c>
      <c r="E231" s="181" t="s">
        <v>3032</v>
      </c>
      <c r="F231" s="182" t="s">
        <v>3033</v>
      </c>
      <c r="G231" s="183" t="s">
        <v>339</v>
      </c>
      <c r="H231" s="184">
        <v>500</v>
      </c>
      <c r="I231" s="185"/>
      <c r="J231" s="186">
        <f t="shared" si="60"/>
        <v>0</v>
      </c>
      <c r="K231" s="182" t="s">
        <v>19</v>
      </c>
      <c r="L231" s="41"/>
      <c r="M231" s="187" t="s">
        <v>19</v>
      </c>
      <c r="N231" s="188" t="s">
        <v>42</v>
      </c>
      <c r="O231" s="66"/>
      <c r="P231" s="189">
        <f t="shared" si="61"/>
        <v>0</v>
      </c>
      <c r="Q231" s="189">
        <v>0</v>
      </c>
      <c r="R231" s="189">
        <f t="shared" si="62"/>
        <v>0</v>
      </c>
      <c r="S231" s="189">
        <v>0</v>
      </c>
      <c r="T231" s="190">
        <f t="shared" si="63"/>
        <v>0</v>
      </c>
      <c r="U231" s="36"/>
      <c r="V231" s="36"/>
      <c r="W231" s="36"/>
      <c r="X231" s="36"/>
      <c r="Y231" s="36"/>
      <c r="Z231" s="36"/>
      <c r="AA231" s="36"/>
      <c r="AB231" s="36"/>
      <c r="AC231" s="36"/>
      <c r="AD231" s="36"/>
      <c r="AE231" s="36"/>
      <c r="AR231" s="191" t="s">
        <v>106</v>
      </c>
      <c r="AT231" s="191" t="s">
        <v>172</v>
      </c>
      <c r="AU231" s="191" t="s">
        <v>14</v>
      </c>
      <c r="AY231" s="19" t="s">
        <v>169</v>
      </c>
      <c r="BE231" s="192">
        <f t="shared" si="64"/>
        <v>0</v>
      </c>
      <c r="BF231" s="192">
        <f t="shared" si="65"/>
        <v>0</v>
      </c>
      <c r="BG231" s="192">
        <f t="shared" si="66"/>
        <v>0</v>
      </c>
      <c r="BH231" s="192">
        <f t="shared" si="67"/>
        <v>0</v>
      </c>
      <c r="BI231" s="192">
        <f t="shared" si="68"/>
        <v>0</v>
      </c>
      <c r="BJ231" s="19" t="s">
        <v>14</v>
      </c>
      <c r="BK231" s="192">
        <f t="shared" si="69"/>
        <v>0</v>
      </c>
      <c r="BL231" s="19" t="s">
        <v>106</v>
      </c>
      <c r="BM231" s="191" t="s">
        <v>3034</v>
      </c>
    </row>
    <row r="232" spans="1:65" s="2" customFormat="1" ht="16.5" customHeight="1">
      <c r="A232" s="36"/>
      <c r="B232" s="37"/>
      <c r="C232" s="180" t="s">
        <v>1142</v>
      </c>
      <c r="D232" s="180" t="s">
        <v>172</v>
      </c>
      <c r="E232" s="181" t="s">
        <v>3035</v>
      </c>
      <c r="F232" s="182" t="s">
        <v>3036</v>
      </c>
      <c r="G232" s="183" t="s">
        <v>1734</v>
      </c>
      <c r="H232" s="184">
        <v>200</v>
      </c>
      <c r="I232" s="185"/>
      <c r="J232" s="186">
        <f t="shared" si="60"/>
        <v>0</v>
      </c>
      <c r="K232" s="182" t="s">
        <v>19</v>
      </c>
      <c r="L232" s="41"/>
      <c r="M232" s="187" t="s">
        <v>19</v>
      </c>
      <c r="N232" s="188" t="s">
        <v>42</v>
      </c>
      <c r="O232" s="66"/>
      <c r="P232" s="189">
        <f t="shared" si="61"/>
        <v>0</v>
      </c>
      <c r="Q232" s="189">
        <v>0</v>
      </c>
      <c r="R232" s="189">
        <f t="shared" si="62"/>
        <v>0</v>
      </c>
      <c r="S232" s="189">
        <v>0</v>
      </c>
      <c r="T232" s="190">
        <f t="shared" si="63"/>
        <v>0</v>
      </c>
      <c r="U232" s="36"/>
      <c r="V232" s="36"/>
      <c r="W232" s="36"/>
      <c r="X232" s="36"/>
      <c r="Y232" s="36"/>
      <c r="Z232" s="36"/>
      <c r="AA232" s="36"/>
      <c r="AB232" s="36"/>
      <c r="AC232" s="36"/>
      <c r="AD232" s="36"/>
      <c r="AE232" s="36"/>
      <c r="AR232" s="191" t="s">
        <v>106</v>
      </c>
      <c r="AT232" s="191" t="s">
        <v>172</v>
      </c>
      <c r="AU232" s="191" t="s">
        <v>14</v>
      </c>
      <c r="AY232" s="19" t="s">
        <v>169</v>
      </c>
      <c r="BE232" s="192">
        <f t="shared" si="64"/>
        <v>0</v>
      </c>
      <c r="BF232" s="192">
        <f t="shared" si="65"/>
        <v>0</v>
      </c>
      <c r="BG232" s="192">
        <f t="shared" si="66"/>
        <v>0</v>
      </c>
      <c r="BH232" s="192">
        <f t="shared" si="67"/>
        <v>0</v>
      </c>
      <c r="BI232" s="192">
        <f t="shared" si="68"/>
        <v>0</v>
      </c>
      <c r="BJ232" s="19" t="s">
        <v>14</v>
      </c>
      <c r="BK232" s="192">
        <f t="shared" si="69"/>
        <v>0</v>
      </c>
      <c r="BL232" s="19" t="s">
        <v>106</v>
      </c>
      <c r="BM232" s="191" t="s">
        <v>3037</v>
      </c>
    </row>
    <row r="233" spans="1:65" s="2" customFormat="1" ht="16.5" customHeight="1">
      <c r="A233" s="36"/>
      <c r="B233" s="37"/>
      <c r="C233" s="180" t="s">
        <v>1146</v>
      </c>
      <c r="D233" s="180" t="s">
        <v>172</v>
      </c>
      <c r="E233" s="181" t="s">
        <v>3038</v>
      </c>
      <c r="F233" s="182" t="s">
        <v>3039</v>
      </c>
      <c r="G233" s="183" t="s">
        <v>289</v>
      </c>
      <c r="H233" s="184">
        <v>3</v>
      </c>
      <c r="I233" s="185"/>
      <c r="J233" s="186">
        <f t="shared" si="60"/>
        <v>0</v>
      </c>
      <c r="K233" s="182" t="s">
        <v>19</v>
      </c>
      <c r="L233" s="41"/>
      <c r="M233" s="187" t="s">
        <v>19</v>
      </c>
      <c r="N233" s="188" t="s">
        <v>42</v>
      </c>
      <c r="O233" s="66"/>
      <c r="P233" s="189">
        <f t="shared" si="61"/>
        <v>0</v>
      </c>
      <c r="Q233" s="189">
        <v>0</v>
      </c>
      <c r="R233" s="189">
        <f t="shared" si="62"/>
        <v>0</v>
      </c>
      <c r="S233" s="189">
        <v>0</v>
      </c>
      <c r="T233" s="190">
        <f t="shared" si="63"/>
        <v>0</v>
      </c>
      <c r="U233" s="36"/>
      <c r="V233" s="36"/>
      <c r="W233" s="36"/>
      <c r="X233" s="36"/>
      <c r="Y233" s="36"/>
      <c r="Z233" s="36"/>
      <c r="AA233" s="36"/>
      <c r="AB233" s="36"/>
      <c r="AC233" s="36"/>
      <c r="AD233" s="36"/>
      <c r="AE233" s="36"/>
      <c r="AR233" s="191" t="s">
        <v>106</v>
      </c>
      <c r="AT233" s="191" t="s">
        <v>172</v>
      </c>
      <c r="AU233" s="191" t="s">
        <v>14</v>
      </c>
      <c r="AY233" s="19" t="s">
        <v>169</v>
      </c>
      <c r="BE233" s="192">
        <f t="shared" si="64"/>
        <v>0</v>
      </c>
      <c r="BF233" s="192">
        <f t="shared" si="65"/>
        <v>0</v>
      </c>
      <c r="BG233" s="192">
        <f t="shared" si="66"/>
        <v>0</v>
      </c>
      <c r="BH233" s="192">
        <f t="shared" si="67"/>
        <v>0</v>
      </c>
      <c r="BI233" s="192">
        <f t="shared" si="68"/>
        <v>0</v>
      </c>
      <c r="BJ233" s="19" t="s">
        <v>14</v>
      </c>
      <c r="BK233" s="192">
        <f t="shared" si="69"/>
        <v>0</v>
      </c>
      <c r="BL233" s="19" t="s">
        <v>106</v>
      </c>
      <c r="BM233" s="191" t="s">
        <v>3040</v>
      </c>
    </row>
    <row r="234" spans="1:65" s="2" customFormat="1" ht="16.5" customHeight="1">
      <c r="A234" s="36"/>
      <c r="B234" s="37"/>
      <c r="C234" s="180" t="s">
        <v>1150</v>
      </c>
      <c r="D234" s="180" t="s">
        <v>172</v>
      </c>
      <c r="E234" s="181" t="s">
        <v>3041</v>
      </c>
      <c r="F234" s="182" t="s">
        <v>3042</v>
      </c>
      <c r="G234" s="183" t="s">
        <v>289</v>
      </c>
      <c r="H234" s="184">
        <v>3</v>
      </c>
      <c r="I234" s="185"/>
      <c r="J234" s="186">
        <f t="shared" si="60"/>
        <v>0</v>
      </c>
      <c r="K234" s="182" t="s">
        <v>19</v>
      </c>
      <c r="L234" s="41"/>
      <c r="M234" s="187" t="s">
        <v>19</v>
      </c>
      <c r="N234" s="188" t="s">
        <v>42</v>
      </c>
      <c r="O234" s="66"/>
      <c r="P234" s="189">
        <f t="shared" si="61"/>
        <v>0</v>
      </c>
      <c r="Q234" s="189">
        <v>0</v>
      </c>
      <c r="R234" s="189">
        <f t="shared" si="62"/>
        <v>0</v>
      </c>
      <c r="S234" s="189">
        <v>0</v>
      </c>
      <c r="T234" s="190">
        <f t="shared" si="63"/>
        <v>0</v>
      </c>
      <c r="U234" s="36"/>
      <c r="V234" s="36"/>
      <c r="W234" s="36"/>
      <c r="X234" s="36"/>
      <c r="Y234" s="36"/>
      <c r="Z234" s="36"/>
      <c r="AA234" s="36"/>
      <c r="AB234" s="36"/>
      <c r="AC234" s="36"/>
      <c r="AD234" s="36"/>
      <c r="AE234" s="36"/>
      <c r="AR234" s="191" t="s">
        <v>106</v>
      </c>
      <c r="AT234" s="191" t="s">
        <v>172</v>
      </c>
      <c r="AU234" s="191" t="s">
        <v>14</v>
      </c>
      <c r="AY234" s="19" t="s">
        <v>169</v>
      </c>
      <c r="BE234" s="192">
        <f t="shared" si="64"/>
        <v>0</v>
      </c>
      <c r="BF234" s="192">
        <f t="shared" si="65"/>
        <v>0</v>
      </c>
      <c r="BG234" s="192">
        <f t="shared" si="66"/>
        <v>0</v>
      </c>
      <c r="BH234" s="192">
        <f t="shared" si="67"/>
        <v>0</v>
      </c>
      <c r="BI234" s="192">
        <f t="shared" si="68"/>
        <v>0</v>
      </c>
      <c r="BJ234" s="19" t="s">
        <v>14</v>
      </c>
      <c r="BK234" s="192">
        <f t="shared" si="69"/>
        <v>0</v>
      </c>
      <c r="BL234" s="19" t="s">
        <v>106</v>
      </c>
      <c r="BM234" s="191" t="s">
        <v>3043</v>
      </c>
    </row>
    <row r="235" spans="1:65" s="2" customFormat="1" ht="49.15" customHeight="1">
      <c r="A235" s="36"/>
      <c r="B235" s="37"/>
      <c r="C235" s="180" t="s">
        <v>1154</v>
      </c>
      <c r="D235" s="180" t="s">
        <v>172</v>
      </c>
      <c r="E235" s="181" t="s">
        <v>3044</v>
      </c>
      <c r="F235" s="182" t="s">
        <v>3045</v>
      </c>
      <c r="G235" s="183" t="s">
        <v>175</v>
      </c>
      <c r="H235" s="184">
        <v>1</v>
      </c>
      <c r="I235" s="185"/>
      <c r="J235" s="186">
        <f t="shared" si="60"/>
        <v>0</v>
      </c>
      <c r="K235" s="182" t="s">
        <v>19</v>
      </c>
      <c r="L235" s="41"/>
      <c r="M235" s="187" t="s">
        <v>19</v>
      </c>
      <c r="N235" s="188" t="s">
        <v>42</v>
      </c>
      <c r="O235" s="66"/>
      <c r="P235" s="189">
        <f t="shared" si="61"/>
        <v>0</v>
      </c>
      <c r="Q235" s="189">
        <v>0</v>
      </c>
      <c r="R235" s="189">
        <f t="shared" si="62"/>
        <v>0</v>
      </c>
      <c r="S235" s="189">
        <v>0</v>
      </c>
      <c r="T235" s="190">
        <f t="shared" si="63"/>
        <v>0</v>
      </c>
      <c r="U235" s="36"/>
      <c r="V235" s="36"/>
      <c r="W235" s="36"/>
      <c r="X235" s="36"/>
      <c r="Y235" s="36"/>
      <c r="Z235" s="36"/>
      <c r="AA235" s="36"/>
      <c r="AB235" s="36"/>
      <c r="AC235" s="36"/>
      <c r="AD235" s="36"/>
      <c r="AE235" s="36"/>
      <c r="AR235" s="191" t="s">
        <v>106</v>
      </c>
      <c r="AT235" s="191" t="s">
        <v>172</v>
      </c>
      <c r="AU235" s="191" t="s">
        <v>14</v>
      </c>
      <c r="AY235" s="19" t="s">
        <v>169</v>
      </c>
      <c r="BE235" s="192">
        <f t="shared" si="64"/>
        <v>0</v>
      </c>
      <c r="BF235" s="192">
        <f t="shared" si="65"/>
        <v>0</v>
      </c>
      <c r="BG235" s="192">
        <f t="shared" si="66"/>
        <v>0</v>
      </c>
      <c r="BH235" s="192">
        <f t="shared" si="67"/>
        <v>0</v>
      </c>
      <c r="BI235" s="192">
        <f t="shared" si="68"/>
        <v>0</v>
      </c>
      <c r="BJ235" s="19" t="s">
        <v>14</v>
      </c>
      <c r="BK235" s="192">
        <f t="shared" si="69"/>
        <v>0</v>
      </c>
      <c r="BL235" s="19" t="s">
        <v>106</v>
      </c>
      <c r="BM235" s="191" t="s">
        <v>3046</v>
      </c>
    </row>
    <row r="236" spans="1:65" s="2" customFormat="1" ht="24.2" customHeight="1">
      <c r="A236" s="36"/>
      <c r="B236" s="37"/>
      <c r="C236" s="180" t="s">
        <v>1158</v>
      </c>
      <c r="D236" s="180" t="s">
        <v>172</v>
      </c>
      <c r="E236" s="181" t="s">
        <v>3047</v>
      </c>
      <c r="F236" s="182" t="s">
        <v>3048</v>
      </c>
      <c r="G236" s="183" t="s">
        <v>1734</v>
      </c>
      <c r="H236" s="184">
        <v>4</v>
      </c>
      <c r="I236" s="185"/>
      <c r="J236" s="186">
        <f t="shared" si="60"/>
        <v>0</v>
      </c>
      <c r="K236" s="182" t="s">
        <v>19</v>
      </c>
      <c r="L236" s="41"/>
      <c r="M236" s="187" t="s">
        <v>19</v>
      </c>
      <c r="N236" s="188" t="s">
        <v>42</v>
      </c>
      <c r="O236" s="66"/>
      <c r="P236" s="189">
        <f t="shared" si="61"/>
        <v>0</v>
      </c>
      <c r="Q236" s="189">
        <v>0</v>
      </c>
      <c r="R236" s="189">
        <f t="shared" si="62"/>
        <v>0</v>
      </c>
      <c r="S236" s="189">
        <v>0</v>
      </c>
      <c r="T236" s="190">
        <f t="shared" si="63"/>
        <v>0</v>
      </c>
      <c r="U236" s="36"/>
      <c r="V236" s="36"/>
      <c r="W236" s="36"/>
      <c r="X236" s="36"/>
      <c r="Y236" s="36"/>
      <c r="Z236" s="36"/>
      <c r="AA236" s="36"/>
      <c r="AB236" s="36"/>
      <c r="AC236" s="36"/>
      <c r="AD236" s="36"/>
      <c r="AE236" s="36"/>
      <c r="AR236" s="191" t="s">
        <v>106</v>
      </c>
      <c r="AT236" s="191" t="s">
        <v>172</v>
      </c>
      <c r="AU236" s="191" t="s">
        <v>14</v>
      </c>
      <c r="AY236" s="19" t="s">
        <v>169</v>
      </c>
      <c r="BE236" s="192">
        <f t="shared" si="64"/>
        <v>0</v>
      </c>
      <c r="BF236" s="192">
        <f t="shared" si="65"/>
        <v>0</v>
      </c>
      <c r="BG236" s="192">
        <f t="shared" si="66"/>
        <v>0</v>
      </c>
      <c r="BH236" s="192">
        <f t="shared" si="67"/>
        <v>0</v>
      </c>
      <c r="BI236" s="192">
        <f t="shared" si="68"/>
        <v>0</v>
      </c>
      <c r="BJ236" s="19" t="s">
        <v>14</v>
      </c>
      <c r="BK236" s="192">
        <f t="shared" si="69"/>
        <v>0</v>
      </c>
      <c r="BL236" s="19" t="s">
        <v>106</v>
      </c>
      <c r="BM236" s="191" t="s">
        <v>3049</v>
      </c>
    </row>
    <row r="237" spans="1:65" s="2" customFormat="1" ht="16.5" customHeight="1">
      <c r="A237" s="36"/>
      <c r="B237" s="37"/>
      <c r="C237" s="180" t="s">
        <v>1162</v>
      </c>
      <c r="D237" s="180" t="s">
        <v>172</v>
      </c>
      <c r="E237" s="181" t="s">
        <v>3050</v>
      </c>
      <c r="F237" s="182" t="s">
        <v>3051</v>
      </c>
      <c r="G237" s="183" t="s">
        <v>339</v>
      </c>
      <c r="H237" s="184">
        <v>70</v>
      </c>
      <c r="I237" s="185"/>
      <c r="J237" s="186">
        <f t="shared" si="60"/>
        <v>0</v>
      </c>
      <c r="K237" s="182" t="s">
        <v>19</v>
      </c>
      <c r="L237" s="41"/>
      <c r="M237" s="187" t="s">
        <v>19</v>
      </c>
      <c r="N237" s="188" t="s">
        <v>42</v>
      </c>
      <c r="O237" s="66"/>
      <c r="P237" s="189">
        <f t="shared" si="61"/>
        <v>0</v>
      </c>
      <c r="Q237" s="189">
        <v>0</v>
      </c>
      <c r="R237" s="189">
        <f t="shared" si="62"/>
        <v>0</v>
      </c>
      <c r="S237" s="189">
        <v>0</v>
      </c>
      <c r="T237" s="190">
        <f t="shared" si="63"/>
        <v>0</v>
      </c>
      <c r="U237" s="36"/>
      <c r="V237" s="36"/>
      <c r="W237" s="36"/>
      <c r="X237" s="36"/>
      <c r="Y237" s="36"/>
      <c r="Z237" s="36"/>
      <c r="AA237" s="36"/>
      <c r="AB237" s="36"/>
      <c r="AC237" s="36"/>
      <c r="AD237" s="36"/>
      <c r="AE237" s="36"/>
      <c r="AR237" s="191" t="s">
        <v>106</v>
      </c>
      <c r="AT237" s="191" t="s">
        <v>172</v>
      </c>
      <c r="AU237" s="191" t="s">
        <v>14</v>
      </c>
      <c r="AY237" s="19" t="s">
        <v>169</v>
      </c>
      <c r="BE237" s="192">
        <f t="shared" si="64"/>
        <v>0</v>
      </c>
      <c r="BF237" s="192">
        <f t="shared" si="65"/>
        <v>0</v>
      </c>
      <c r="BG237" s="192">
        <f t="shared" si="66"/>
        <v>0</v>
      </c>
      <c r="BH237" s="192">
        <f t="shared" si="67"/>
        <v>0</v>
      </c>
      <c r="BI237" s="192">
        <f t="shared" si="68"/>
        <v>0</v>
      </c>
      <c r="BJ237" s="19" t="s">
        <v>14</v>
      </c>
      <c r="BK237" s="192">
        <f t="shared" si="69"/>
        <v>0</v>
      </c>
      <c r="BL237" s="19" t="s">
        <v>106</v>
      </c>
      <c r="BM237" s="191" t="s">
        <v>2461</v>
      </c>
    </row>
    <row r="238" spans="1:65" s="2" customFormat="1" ht="16.5" customHeight="1">
      <c r="A238" s="36"/>
      <c r="B238" s="37"/>
      <c r="C238" s="180" t="s">
        <v>1166</v>
      </c>
      <c r="D238" s="180" t="s">
        <v>172</v>
      </c>
      <c r="E238" s="181" t="s">
        <v>3052</v>
      </c>
      <c r="F238" s="182" t="s">
        <v>3053</v>
      </c>
      <c r="G238" s="183" t="s">
        <v>339</v>
      </c>
      <c r="H238" s="184">
        <v>50</v>
      </c>
      <c r="I238" s="185"/>
      <c r="J238" s="186">
        <f t="shared" si="60"/>
        <v>0</v>
      </c>
      <c r="K238" s="182" t="s">
        <v>19</v>
      </c>
      <c r="L238" s="41"/>
      <c r="M238" s="187" t="s">
        <v>19</v>
      </c>
      <c r="N238" s="188" t="s">
        <v>42</v>
      </c>
      <c r="O238" s="66"/>
      <c r="P238" s="189">
        <f t="shared" si="61"/>
        <v>0</v>
      </c>
      <c r="Q238" s="189">
        <v>0</v>
      </c>
      <c r="R238" s="189">
        <f t="shared" si="62"/>
        <v>0</v>
      </c>
      <c r="S238" s="189">
        <v>0</v>
      </c>
      <c r="T238" s="190">
        <f t="shared" si="63"/>
        <v>0</v>
      </c>
      <c r="U238" s="36"/>
      <c r="V238" s="36"/>
      <c r="W238" s="36"/>
      <c r="X238" s="36"/>
      <c r="Y238" s="36"/>
      <c r="Z238" s="36"/>
      <c r="AA238" s="36"/>
      <c r="AB238" s="36"/>
      <c r="AC238" s="36"/>
      <c r="AD238" s="36"/>
      <c r="AE238" s="36"/>
      <c r="AR238" s="191" t="s">
        <v>106</v>
      </c>
      <c r="AT238" s="191" t="s">
        <v>172</v>
      </c>
      <c r="AU238" s="191" t="s">
        <v>14</v>
      </c>
      <c r="AY238" s="19" t="s">
        <v>169</v>
      </c>
      <c r="BE238" s="192">
        <f t="shared" si="64"/>
        <v>0</v>
      </c>
      <c r="BF238" s="192">
        <f t="shared" si="65"/>
        <v>0</v>
      </c>
      <c r="BG238" s="192">
        <f t="shared" si="66"/>
        <v>0</v>
      </c>
      <c r="BH238" s="192">
        <f t="shared" si="67"/>
        <v>0</v>
      </c>
      <c r="BI238" s="192">
        <f t="shared" si="68"/>
        <v>0</v>
      </c>
      <c r="BJ238" s="19" t="s">
        <v>14</v>
      </c>
      <c r="BK238" s="192">
        <f t="shared" si="69"/>
        <v>0</v>
      </c>
      <c r="BL238" s="19" t="s">
        <v>106</v>
      </c>
      <c r="BM238" s="191" t="s">
        <v>2464</v>
      </c>
    </row>
    <row r="239" spans="1:65" s="2" customFormat="1" ht="16.5" customHeight="1">
      <c r="A239" s="36"/>
      <c r="B239" s="37"/>
      <c r="C239" s="180" t="s">
        <v>1170</v>
      </c>
      <c r="D239" s="180" t="s">
        <v>172</v>
      </c>
      <c r="E239" s="181" t="s">
        <v>3054</v>
      </c>
      <c r="F239" s="182" t="s">
        <v>3055</v>
      </c>
      <c r="G239" s="183" t="s">
        <v>339</v>
      </c>
      <c r="H239" s="184">
        <v>50</v>
      </c>
      <c r="I239" s="185"/>
      <c r="J239" s="186">
        <f t="shared" si="60"/>
        <v>0</v>
      </c>
      <c r="K239" s="182" t="s">
        <v>19</v>
      </c>
      <c r="L239" s="41"/>
      <c r="M239" s="187" t="s">
        <v>19</v>
      </c>
      <c r="N239" s="188" t="s">
        <v>42</v>
      </c>
      <c r="O239" s="66"/>
      <c r="P239" s="189">
        <f t="shared" si="61"/>
        <v>0</v>
      </c>
      <c r="Q239" s="189">
        <v>0</v>
      </c>
      <c r="R239" s="189">
        <f t="shared" si="62"/>
        <v>0</v>
      </c>
      <c r="S239" s="189">
        <v>0</v>
      </c>
      <c r="T239" s="190">
        <f t="shared" si="63"/>
        <v>0</v>
      </c>
      <c r="U239" s="36"/>
      <c r="V239" s="36"/>
      <c r="W239" s="36"/>
      <c r="X239" s="36"/>
      <c r="Y239" s="36"/>
      <c r="Z239" s="36"/>
      <c r="AA239" s="36"/>
      <c r="AB239" s="36"/>
      <c r="AC239" s="36"/>
      <c r="AD239" s="36"/>
      <c r="AE239" s="36"/>
      <c r="AR239" s="191" t="s">
        <v>106</v>
      </c>
      <c r="AT239" s="191" t="s">
        <v>172</v>
      </c>
      <c r="AU239" s="191" t="s">
        <v>14</v>
      </c>
      <c r="AY239" s="19" t="s">
        <v>169</v>
      </c>
      <c r="BE239" s="192">
        <f t="shared" si="64"/>
        <v>0</v>
      </c>
      <c r="BF239" s="192">
        <f t="shared" si="65"/>
        <v>0</v>
      </c>
      <c r="BG239" s="192">
        <f t="shared" si="66"/>
        <v>0</v>
      </c>
      <c r="BH239" s="192">
        <f t="shared" si="67"/>
        <v>0</v>
      </c>
      <c r="BI239" s="192">
        <f t="shared" si="68"/>
        <v>0</v>
      </c>
      <c r="BJ239" s="19" t="s">
        <v>14</v>
      </c>
      <c r="BK239" s="192">
        <f t="shared" si="69"/>
        <v>0</v>
      </c>
      <c r="BL239" s="19" t="s">
        <v>106</v>
      </c>
      <c r="BM239" s="191" t="s">
        <v>3056</v>
      </c>
    </row>
    <row r="240" spans="1:65" s="2" customFormat="1" ht="21.75" customHeight="1">
      <c r="A240" s="36"/>
      <c r="B240" s="37"/>
      <c r="C240" s="180" t="s">
        <v>1174</v>
      </c>
      <c r="D240" s="180" t="s">
        <v>172</v>
      </c>
      <c r="E240" s="181" t="s">
        <v>3057</v>
      </c>
      <c r="F240" s="182" t="s">
        <v>3058</v>
      </c>
      <c r="G240" s="183" t="s">
        <v>1734</v>
      </c>
      <c r="H240" s="184">
        <v>1</v>
      </c>
      <c r="I240" s="185"/>
      <c r="J240" s="186">
        <f t="shared" si="60"/>
        <v>0</v>
      </c>
      <c r="K240" s="182" t="s">
        <v>19</v>
      </c>
      <c r="L240" s="41"/>
      <c r="M240" s="187" t="s">
        <v>19</v>
      </c>
      <c r="N240" s="188" t="s">
        <v>42</v>
      </c>
      <c r="O240" s="66"/>
      <c r="P240" s="189">
        <f t="shared" si="61"/>
        <v>0</v>
      </c>
      <c r="Q240" s="189">
        <v>0</v>
      </c>
      <c r="R240" s="189">
        <f t="shared" si="62"/>
        <v>0</v>
      </c>
      <c r="S240" s="189">
        <v>0</v>
      </c>
      <c r="T240" s="190">
        <f t="shared" si="63"/>
        <v>0</v>
      </c>
      <c r="U240" s="36"/>
      <c r="V240" s="36"/>
      <c r="W240" s="36"/>
      <c r="X240" s="36"/>
      <c r="Y240" s="36"/>
      <c r="Z240" s="36"/>
      <c r="AA240" s="36"/>
      <c r="AB240" s="36"/>
      <c r="AC240" s="36"/>
      <c r="AD240" s="36"/>
      <c r="AE240" s="36"/>
      <c r="AR240" s="191" t="s">
        <v>106</v>
      </c>
      <c r="AT240" s="191" t="s">
        <v>172</v>
      </c>
      <c r="AU240" s="191" t="s">
        <v>14</v>
      </c>
      <c r="AY240" s="19" t="s">
        <v>169</v>
      </c>
      <c r="BE240" s="192">
        <f t="shared" si="64"/>
        <v>0</v>
      </c>
      <c r="BF240" s="192">
        <f t="shared" si="65"/>
        <v>0</v>
      </c>
      <c r="BG240" s="192">
        <f t="shared" si="66"/>
        <v>0</v>
      </c>
      <c r="BH240" s="192">
        <f t="shared" si="67"/>
        <v>0</v>
      </c>
      <c r="BI240" s="192">
        <f t="shared" si="68"/>
        <v>0</v>
      </c>
      <c r="BJ240" s="19" t="s">
        <v>14</v>
      </c>
      <c r="BK240" s="192">
        <f t="shared" si="69"/>
        <v>0</v>
      </c>
      <c r="BL240" s="19" t="s">
        <v>106</v>
      </c>
      <c r="BM240" s="191" t="s">
        <v>3059</v>
      </c>
    </row>
    <row r="241" spans="1:65" s="2" customFormat="1" ht="16.5" customHeight="1">
      <c r="A241" s="36"/>
      <c r="B241" s="37"/>
      <c r="C241" s="180" t="s">
        <v>1178</v>
      </c>
      <c r="D241" s="180" t="s">
        <v>172</v>
      </c>
      <c r="E241" s="181" t="s">
        <v>3060</v>
      </c>
      <c r="F241" s="182" t="s">
        <v>3061</v>
      </c>
      <c r="G241" s="183" t="s">
        <v>1734</v>
      </c>
      <c r="H241" s="184">
        <v>1</v>
      </c>
      <c r="I241" s="185"/>
      <c r="J241" s="186">
        <f t="shared" si="60"/>
        <v>0</v>
      </c>
      <c r="K241" s="182" t="s">
        <v>19</v>
      </c>
      <c r="L241" s="41"/>
      <c r="M241" s="187" t="s">
        <v>19</v>
      </c>
      <c r="N241" s="188" t="s">
        <v>42</v>
      </c>
      <c r="O241" s="66"/>
      <c r="P241" s="189">
        <f t="shared" si="61"/>
        <v>0</v>
      </c>
      <c r="Q241" s="189">
        <v>0</v>
      </c>
      <c r="R241" s="189">
        <f t="shared" si="62"/>
        <v>0</v>
      </c>
      <c r="S241" s="189">
        <v>0</v>
      </c>
      <c r="T241" s="190">
        <f t="shared" si="63"/>
        <v>0</v>
      </c>
      <c r="U241" s="36"/>
      <c r="V241" s="36"/>
      <c r="W241" s="36"/>
      <c r="X241" s="36"/>
      <c r="Y241" s="36"/>
      <c r="Z241" s="36"/>
      <c r="AA241" s="36"/>
      <c r="AB241" s="36"/>
      <c r="AC241" s="36"/>
      <c r="AD241" s="36"/>
      <c r="AE241" s="36"/>
      <c r="AR241" s="191" t="s">
        <v>106</v>
      </c>
      <c r="AT241" s="191" t="s">
        <v>172</v>
      </c>
      <c r="AU241" s="191" t="s">
        <v>14</v>
      </c>
      <c r="AY241" s="19" t="s">
        <v>169</v>
      </c>
      <c r="BE241" s="192">
        <f t="shared" si="64"/>
        <v>0</v>
      </c>
      <c r="BF241" s="192">
        <f t="shared" si="65"/>
        <v>0</v>
      </c>
      <c r="BG241" s="192">
        <f t="shared" si="66"/>
        <v>0</v>
      </c>
      <c r="BH241" s="192">
        <f t="shared" si="67"/>
        <v>0</v>
      </c>
      <c r="BI241" s="192">
        <f t="shared" si="68"/>
        <v>0</v>
      </c>
      <c r="BJ241" s="19" t="s">
        <v>14</v>
      </c>
      <c r="BK241" s="192">
        <f t="shared" si="69"/>
        <v>0</v>
      </c>
      <c r="BL241" s="19" t="s">
        <v>106</v>
      </c>
      <c r="BM241" s="191" t="s">
        <v>3062</v>
      </c>
    </row>
    <row r="242" spans="1:65" s="2" customFormat="1" ht="24.2" customHeight="1">
      <c r="A242" s="36"/>
      <c r="B242" s="37"/>
      <c r="C242" s="180" t="s">
        <v>1182</v>
      </c>
      <c r="D242" s="180" t="s">
        <v>172</v>
      </c>
      <c r="E242" s="181" t="s">
        <v>3063</v>
      </c>
      <c r="F242" s="182" t="s">
        <v>3064</v>
      </c>
      <c r="G242" s="183" t="s">
        <v>3065</v>
      </c>
      <c r="H242" s="184">
        <v>1</v>
      </c>
      <c r="I242" s="185"/>
      <c r="J242" s="186">
        <f t="shared" si="60"/>
        <v>0</v>
      </c>
      <c r="K242" s="182" t="s">
        <v>19</v>
      </c>
      <c r="L242" s="41"/>
      <c r="M242" s="187" t="s">
        <v>19</v>
      </c>
      <c r="N242" s="188" t="s">
        <v>42</v>
      </c>
      <c r="O242" s="66"/>
      <c r="P242" s="189">
        <f t="shared" si="61"/>
        <v>0</v>
      </c>
      <c r="Q242" s="189">
        <v>0</v>
      </c>
      <c r="R242" s="189">
        <f t="shared" si="62"/>
        <v>0</v>
      </c>
      <c r="S242" s="189">
        <v>0</v>
      </c>
      <c r="T242" s="190">
        <f t="shared" si="63"/>
        <v>0</v>
      </c>
      <c r="U242" s="36"/>
      <c r="V242" s="36"/>
      <c r="W242" s="36"/>
      <c r="X242" s="36"/>
      <c r="Y242" s="36"/>
      <c r="Z242" s="36"/>
      <c r="AA242" s="36"/>
      <c r="AB242" s="36"/>
      <c r="AC242" s="36"/>
      <c r="AD242" s="36"/>
      <c r="AE242" s="36"/>
      <c r="AR242" s="191" t="s">
        <v>106</v>
      </c>
      <c r="AT242" s="191" t="s">
        <v>172</v>
      </c>
      <c r="AU242" s="191" t="s">
        <v>14</v>
      </c>
      <c r="AY242" s="19" t="s">
        <v>169</v>
      </c>
      <c r="BE242" s="192">
        <f t="shared" si="64"/>
        <v>0</v>
      </c>
      <c r="BF242" s="192">
        <f t="shared" si="65"/>
        <v>0</v>
      </c>
      <c r="BG242" s="192">
        <f t="shared" si="66"/>
        <v>0</v>
      </c>
      <c r="BH242" s="192">
        <f t="shared" si="67"/>
        <v>0</v>
      </c>
      <c r="BI242" s="192">
        <f t="shared" si="68"/>
        <v>0</v>
      </c>
      <c r="BJ242" s="19" t="s">
        <v>14</v>
      </c>
      <c r="BK242" s="192">
        <f t="shared" si="69"/>
        <v>0</v>
      </c>
      <c r="BL242" s="19" t="s">
        <v>106</v>
      </c>
      <c r="BM242" s="191" t="s">
        <v>3066</v>
      </c>
    </row>
    <row r="243" spans="1:65" s="2" customFormat="1" ht="24.2" customHeight="1">
      <c r="A243" s="36"/>
      <c r="B243" s="37"/>
      <c r="C243" s="180" t="s">
        <v>1186</v>
      </c>
      <c r="D243" s="180" t="s">
        <v>172</v>
      </c>
      <c r="E243" s="181" t="s">
        <v>3067</v>
      </c>
      <c r="F243" s="182" t="s">
        <v>3068</v>
      </c>
      <c r="G243" s="183" t="s">
        <v>339</v>
      </c>
      <c r="H243" s="184">
        <v>5</v>
      </c>
      <c r="I243" s="185"/>
      <c r="J243" s="186">
        <f t="shared" si="60"/>
        <v>0</v>
      </c>
      <c r="K243" s="182" t="s">
        <v>19</v>
      </c>
      <c r="L243" s="41"/>
      <c r="M243" s="187" t="s">
        <v>19</v>
      </c>
      <c r="N243" s="188" t="s">
        <v>42</v>
      </c>
      <c r="O243" s="66"/>
      <c r="P243" s="189">
        <f t="shared" si="61"/>
        <v>0</v>
      </c>
      <c r="Q243" s="189">
        <v>0</v>
      </c>
      <c r="R243" s="189">
        <f t="shared" si="62"/>
        <v>0</v>
      </c>
      <c r="S243" s="189">
        <v>0</v>
      </c>
      <c r="T243" s="190">
        <f t="shared" si="63"/>
        <v>0</v>
      </c>
      <c r="U243" s="36"/>
      <c r="V243" s="36"/>
      <c r="W243" s="36"/>
      <c r="X243" s="36"/>
      <c r="Y243" s="36"/>
      <c r="Z243" s="36"/>
      <c r="AA243" s="36"/>
      <c r="AB243" s="36"/>
      <c r="AC243" s="36"/>
      <c r="AD243" s="36"/>
      <c r="AE243" s="36"/>
      <c r="AR243" s="191" t="s">
        <v>106</v>
      </c>
      <c r="AT243" s="191" t="s">
        <v>172</v>
      </c>
      <c r="AU243" s="191" t="s">
        <v>14</v>
      </c>
      <c r="AY243" s="19" t="s">
        <v>169</v>
      </c>
      <c r="BE243" s="192">
        <f t="shared" si="64"/>
        <v>0</v>
      </c>
      <c r="BF243" s="192">
        <f t="shared" si="65"/>
        <v>0</v>
      </c>
      <c r="BG243" s="192">
        <f t="shared" si="66"/>
        <v>0</v>
      </c>
      <c r="BH243" s="192">
        <f t="shared" si="67"/>
        <v>0</v>
      </c>
      <c r="BI243" s="192">
        <f t="shared" si="68"/>
        <v>0</v>
      </c>
      <c r="BJ243" s="19" t="s">
        <v>14</v>
      </c>
      <c r="BK243" s="192">
        <f t="shared" si="69"/>
        <v>0</v>
      </c>
      <c r="BL243" s="19" t="s">
        <v>106</v>
      </c>
      <c r="BM243" s="191" t="s">
        <v>3069</v>
      </c>
    </row>
    <row r="244" spans="1:65" s="2" customFormat="1" ht="24.2" customHeight="1">
      <c r="A244" s="36"/>
      <c r="B244" s="37"/>
      <c r="C244" s="180" t="s">
        <v>1190</v>
      </c>
      <c r="D244" s="180" t="s">
        <v>172</v>
      </c>
      <c r="E244" s="181" t="s">
        <v>3070</v>
      </c>
      <c r="F244" s="182" t="s">
        <v>3071</v>
      </c>
      <c r="G244" s="183" t="s">
        <v>339</v>
      </c>
      <c r="H244" s="184">
        <v>50</v>
      </c>
      <c r="I244" s="185"/>
      <c r="J244" s="186">
        <f t="shared" si="60"/>
        <v>0</v>
      </c>
      <c r="K244" s="182" t="s">
        <v>19</v>
      </c>
      <c r="L244" s="41"/>
      <c r="M244" s="187" t="s">
        <v>19</v>
      </c>
      <c r="N244" s="188" t="s">
        <v>42</v>
      </c>
      <c r="O244" s="66"/>
      <c r="P244" s="189">
        <f t="shared" si="61"/>
        <v>0</v>
      </c>
      <c r="Q244" s="189">
        <v>0</v>
      </c>
      <c r="R244" s="189">
        <f t="shared" si="62"/>
        <v>0</v>
      </c>
      <c r="S244" s="189">
        <v>0</v>
      </c>
      <c r="T244" s="190">
        <f t="shared" si="63"/>
        <v>0</v>
      </c>
      <c r="U244" s="36"/>
      <c r="V244" s="36"/>
      <c r="W244" s="36"/>
      <c r="X244" s="36"/>
      <c r="Y244" s="36"/>
      <c r="Z244" s="36"/>
      <c r="AA244" s="36"/>
      <c r="AB244" s="36"/>
      <c r="AC244" s="36"/>
      <c r="AD244" s="36"/>
      <c r="AE244" s="36"/>
      <c r="AR244" s="191" t="s">
        <v>106</v>
      </c>
      <c r="AT244" s="191" t="s">
        <v>172</v>
      </c>
      <c r="AU244" s="191" t="s">
        <v>14</v>
      </c>
      <c r="AY244" s="19" t="s">
        <v>169</v>
      </c>
      <c r="BE244" s="192">
        <f t="shared" si="64"/>
        <v>0</v>
      </c>
      <c r="BF244" s="192">
        <f t="shared" si="65"/>
        <v>0</v>
      </c>
      <c r="BG244" s="192">
        <f t="shared" si="66"/>
        <v>0</v>
      </c>
      <c r="BH244" s="192">
        <f t="shared" si="67"/>
        <v>0</v>
      </c>
      <c r="BI244" s="192">
        <f t="shared" si="68"/>
        <v>0</v>
      </c>
      <c r="BJ244" s="19" t="s">
        <v>14</v>
      </c>
      <c r="BK244" s="192">
        <f t="shared" si="69"/>
        <v>0</v>
      </c>
      <c r="BL244" s="19" t="s">
        <v>106</v>
      </c>
      <c r="BM244" s="191" t="s">
        <v>3072</v>
      </c>
    </row>
    <row r="245" spans="2:63" s="12" customFormat="1" ht="25.9" customHeight="1">
      <c r="B245" s="164"/>
      <c r="C245" s="165"/>
      <c r="D245" s="166" t="s">
        <v>70</v>
      </c>
      <c r="E245" s="167" t="s">
        <v>3073</v>
      </c>
      <c r="F245" s="167" t="s">
        <v>3074</v>
      </c>
      <c r="G245" s="165"/>
      <c r="H245" s="165"/>
      <c r="I245" s="168"/>
      <c r="J245" s="169">
        <f>BK245</f>
        <v>0</v>
      </c>
      <c r="K245" s="165"/>
      <c r="L245" s="170"/>
      <c r="M245" s="171"/>
      <c r="N245" s="172"/>
      <c r="O245" s="172"/>
      <c r="P245" s="173">
        <f>SUM(P246:P249)</f>
        <v>0</v>
      </c>
      <c r="Q245" s="172"/>
      <c r="R245" s="173">
        <f>SUM(R246:R249)</f>
        <v>0</v>
      </c>
      <c r="S245" s="172"/>
      <c r="T245" s="174">
        <f>SUM(T246:T249)</f>
        <v>0</v>
      </c>
      <c r="AR245" s="175" t="s">
        <v>14</v>
      </c>
      <c r="AT245" s="176" t="s">
        <v>70</v>
      </c>
      <c r="AU245" s="176" t="s">
        <v>71</v>
      </c>
      <c r="AY245" s="175" t="s">
        <v>169</v>
      </c>
      <c r="BK245" s="177">
        <f>SUM(BK246:BK249)</f>
        <v>0</v>
      </c>
    </row>
    <row r="246" spans="1:65" s="2" customFormat="1" ht="16.5" customHeight="1">
      <c r="A246" s="36"/>
      <c r="B246" s="37"/>
      <c r="C246" s="180" t="s">
        <v>1194</v>
      </c>
      <c r="D246" s="180" t="s">
        <v>172</v>
      </c>
      <c r="E246" s="181" t="s">
        <v>3075</v>
      </c>
      <c r="F246" s="182" t="s">
        <v>3076</v>
      </c>
      <c r="G246" s="183" t="s">
        <v>175</v>
      </c>
      <c r="H246" s="184">
        <v>1000</v>
      </c>
      <c r="I246" s="185"/>
      <c r="J246" s="186">
        <f>ROUND(I246*H246,2)</f>
        <v>0</v>
      </c>
      <c r="K246" s="182" t="s">
        <v>19</v>
      </c>
      <c r="L246" s="41"/>
      <c r="M246" s="187" t="s">
        <v>19</v>
      </c>
      <c r="N246" s="188" t="s">
        <v>42</v>
      </c>
      <c r="O246" s="66"/>
      <c r="P246" s="189">
        <f>O246*H246</f>
        <v>0</v>
      </c>
      <c r="Q246" s="189">
        <v>0</v>
      </c>
      <c r="R246" s="189">
        <f>Q246*H246</f>
        <v>0</v>
      </c>
      <c r="S246" s="189">
        <v>0</v>
      </c>
      <c r="T246" s="190">
        <f>S246*H246</f>
        <v>0</v>
      </c>
      <c r="U246" s="36"/>
      <c r="V246" s="36"/>
      <c r="W246" s="36"/>
      <c r="X246" s="36"/>
      <c r="Y246" s="36"/>
      <c r="Z246" s="36"/>
      <c r="AA246" s="36"/>
      <c r="AB246" s="36"/>
      <c r="AC246" s="36"/>
      <c r="AD246" s="36"/>
      <c r="AE246" s="36"/>
      <c r="AR246" s="191" t="s">
        <v>106</v>
      </c>
      <c r="AT246" s="191" t="s">
        <v>172</v>
      </c>
      <c r="AU246" s="191" t="s">
        <v>14</v>
      </c>
      <c r="AY246" s="19" t="s">
        <v>169</v>
      </c>
      <c r="BE246" s="192">
        <f>IF(N246="základní",J246,0)</f>
        <v>0</v>
      </c>
      <c r="BF246" s="192">
        <f>IF(N246="snížená",J246,0)</f>
        <v>0</v>
      </c>
      <c r="BG246" s="192">
        <f>IF(N246="zákl. přenesená",J246,0)</f>
        <v>0</v>
      </c>
      <c r="BH246" s="192">
        <f>IF(N246="sníž. přenesená",J246,0)</f>
        <v>0</v>
      </c>
      <c r="BI246" s="192">
        <f>IF(N246="nulová",J246,0)</f>
        <v>0</v>
      </c>
      <c r="BJ246" s="19" t="s">
        <v>14</v>
      </c>
      <c r="BK246" s="192">
        <f>ROUND(I246*H246,2)</f>
        <v>0</v>
      </c>
      <c r="BL246" s="19" t="s">
        <v>106</v>
      </c>
      <c r="BM246" s="191" t="s">
        <v>3077</v>
      </c>
    </row>
    <row r="247" spans="1:65" s="2" customFormat="1" ht="16.5" customHeight="1">
      <c r="A247" s="36"/>
      <c r="B247" s="37"/>
      <c r="C247" s="180" t="s">
        <v>1198</v>
      </c>
      <c r="D247" s="180" t="s">
        <v>172</v>
      </c>
      <c r="E247" s="181" t="s">
        <v>3078</v>
      </c>
      <c r="F247" s="182" t="s">
        <v>3079</v>
      </c>
      <c r="G247" s="183" t="s">
        <v>175</v>
      </c>
      <c r="H247" s="184">
        <v>100</v>
      </c>
      <c r="I247" s="185"/>
      <c r="J247" s="186">
        <f>ROUND(I247*H247,2)</f>
        <v>0</v>
      </c>
      <c r="K247" s="182" t="s">
        <v>19</v>
      </c>
      <c r="L247" s="41"/>
      <c r="M247" s="187" t="s">
        <v>19</v>
      </c>
      <c r="N247" s="188" t="s">
        <v>42</v>
      </c>
      <c r="O247" s="66"/>
      <c r="P247" s="189">
        <f>O247*H247</f>
        <v>0</v>
      </c>
      <c r="Q247" s="189">
        <v>0</v>
      </c>
      <c r="R247" s="189">
        <f>Q247*H247</f>
        <v>0</v>
      </c>
      <c r="S247" s="189">
        <v>0</v>
      </c>
      <c r="T247" s="190">
        <f>S247*H247</f>
        <v>0</v>
      </c>
      <c r="U247" s="36"/>
      <c r="V247" s="36"/>
      <c r="W247" s="36"/>
      <c r="X247" s="36"/>
      <c r="Y247" s="36"/>
      <c r="Z247" s="36"/>
      <c r="AA247" s="36"/>
      <c r="AB247" s="36"/>
      <c r="AC247" s="36"/>
      <c r="AD247" s="36"/>
      <c r="AE247" s="36"/>
      <c r="AR247" s="191" t="s">
        <v>106</v>
      </c>
      <c r="AT247" s="191" t="s">
        <v>172</v>
      </c>
      <c r="AU247" s="191" t="s">
        <v>14</v>
      </c>
      <c r="AY247" s="19" t="s">
        <v>169</v>
      </c>
      <c r="BE247" s="192">
        <f>IF(N247="základní",J247,0)</f>
        <v>0</v>
      </c>
      <c r="BF247" s="192">
        <f>IF(N247="snížená",J247,0)</f>
        <v>0</v>
      </c>
      <c r="BG247" s="192">
        <f>IF(N247="zákl. přenesená",J247,0)</f>
        <v>0</v>
      </c>
      <c r="BH247" s="192">
        <f>IF(N247="sníž. přenesená",J247,0)</f>
        <v>0</v>
      </c>
      <c r="BI247" s="192">
        <f>IF(N247="nulová",J247,0)</f>
        <v>0</v>
      </c>
      <c r="BJ247" s="19" t="s">
        <v>14</v>
      </c>
      <c r="BK247" s="192">
        <f>ROUND(I247*H247,2)</f>
        <v>0</v>
      </c>
      <c r="BL247" s="19" t="s">
        <v>106</v>
      </c>
      <c r="BM247" s="191" t="s">
        <v>3080</v>
      </c>
    </row>
    <row r="248" spans="1:65" s="2" customFormat="1" ht="24.2" customHeight="1">
      <c r="A248" s="36"/>
      <c r="B248" s="37"/>
      <c r="C248" s="180" t="s">
        <v>1202</v>
      </c>
      <c r="D248" s="180" t="s">
        <v>172</v>
      </c>
      <c r="E248" s="181" t="s">
        <v>3081</v>
      </c>
      <c r="F248" s="182" t="s">
        <v>3082</v>
      </c>
      <c r="G248" s="183" t="s">
        <v>3083</v>
      </c>
      <c r="H248" s="184">
        <v>1</v>
      </c>
      <c r="I248" s="185"/>
      <c r="J248" s="186">
        <f>ROUND(I248*H248,2)</f>
        <v>0</v>
      </c>
      <c r="K248" s="182" t="s">
        <v>19</v>
      </c>
      <c r="L248" s="41"/>
      <c r="M248" s="187" t="s">
        <v>19</v>
      </c>
      <c r="N248" s="188" t="s">
        <v>42</v>
      </c>
      <c r="O248" s="66"/>
      <c r="P248" s="189">
        <f>O248*H248</f>
        <v>0</v>
      </c>
      <c r="Q248" s="189">
        <v>0</v>
      </c>
      <c r="R248" s="189">
        <f>Q248*H248</f>
        <v>0</v>
      </c>
      <c r="S248" s="189">
        <v>0</v>
      </c>
      <c r="T248" s="190">
        <f>S248*H248</f>
        <v>0</v>
      </c>
      <c r="U248" s="36"/>
      <c r="V248" s="36"/>
      <c r="W248" s="36"/>
      <c r="X248" s="36"/>
      <c r="Y248" s="36"/>
      <c r="Z248" s="36"/>
      <c r="AA248" s="36"/>
      <c r="AB248" s="36"/>
      <c r="AC248" s="36"/>
      <c r="AD248" s="36"/>
      <c r="AE248" s="36"/>
      <c r="AR248" s="191" t="s">
        <v>106</v>
      </c>
      <c r="AT248" s="191" t="s">
        <v>172</v>
      </c>
      <c r="AU248" s="191" t="s">
        <v>14</v>
      </c>
      <c r="AY248" s="19" t="s">
        <v>169</v>
      </c>
      <c r="BE248" s="192">
        <f>IF(N248="základní",J248,0)</f>
        <v>0</v>
      </c>
      <c r="BF248" s="192">
        <f>IF(N248="snížená",J248,0)</f>
        <v>0</v>
      </c>
      <c r="BG248" s="192">
        <f>IF(N248="zákl. přenesená",J248,0)</f>
        <v>0</v>
      </c>
      <c r="BH248" s="192">
        <f>IF(N248="sníž. přenesená",J248,0)</f>
        <v>0</v>
      </c>
      <c r="BI248" s="192">
        <f>IF(N248="nulová",J248,0)</f>
        <v>0</v>
      </c>
      <c r="BJ248" s="19" t="s">
        <v>14</v>
      </c>
      <c r="BK248" s="192">
        <f>ROUND(I248*H248,2)</f>
        <v>0</v>
      </c>
      <c r="BL248" s="19" t="s">
        <v>106</v>
      </c>
      <c r="BM248" s="191" t="s">
        <v>3084</v>
      </c>
    </row>
    <row r="249" spans="1:65" s="2" customFormat="1" ht="16.5" customHeight="1">
      <c r="A249" s="36"/>
      <c r="B249" s="37"/>
      <c r="C249" s="180" t="s">
        <v>1206</v>
      </c>
      <c r="D249" s="180" t="s">
        <v>172</v>
      </c>
      <c r="E249" s="181" t="s">
        <v>2096</v>
      </c>
      <c r="F249" s="182" t="s">
        <v>882</v>
      </c>
      <c r="G249" s="183" t="s">
        <v>282</v>
      </c>
      <c r="H249" s="184">
        <v>1</v>
      </c>
      <c r="I249" s="185"/>
      <c r="J249" s="186">
        <f>ROUND(I249*H249,2)</f>
        <v>0</v>
      </c>
      <c r="K249" s="182" t="s">
        <v>19</v>
      </c>
      <c r="L249" s="41"/>
      <c r="M249" s="248" t="s">
        <v>19</v>
      </c>
      <c r="N249" s="249" t="s">
        <v>42</v>
      </c>
      <c r="O249" s="246"/>
      <c r="P249" s="250">
        <f>O249*H249</f>
        <v>0</v>
      </c>
      <c r="Q249" s="250">
        <v>0</v>
      </c>
      <c r="R249" s="250">
        <f>Q249*H249</f>
        <v>0</v>
      </c>
      <c r="S249" s="250">
        <v>0</v>
      </c>
      <c r="T249" s="251">
        <f>S249*H249</f>
        <v>0</v>
      </c>
      <c r="U249" s="36"/>
      <c r="V249" s="36"/>
      <c r="W249" s="36"/>
      <c r="X249" s="36"/>
      <c r="Y249" s="36"/>
      <c r="Z249" s="36"/>
      <c r="AA249" s="36"/>
      <c r="AB249" s="36"/>
      <c r="AC249" s="36"/>
      <c r="AD249" s="36"/>
      <c r="AE249" s="36"/>
      <c r="AR249" s="191" t="s">
        <v>312</v>
      </c>
      <c r="AT249" s="191" t="s">
        <v>172</v>
      </c>
      <c r="AU249" s="191" t="s">
        <v>14</v>
      </c>
      <c r="AY249" s="19" t="s">
        <v>169</v>
      </c>
      <c r="BE249" s="192">
        <f>IF(N249="základní",J249,0)</f>
        <v>0</v>
      </c>
      <c r="BF249" s="192">
        <f>IF(N249="snížená",J249,0)</f>
        <v>0</v>
      </c>
      <c r="BG249" s="192">
        <f>IF(N249="zákl. přenesená",J249,0)</f>
        <v>0</v>
      </c>
      <c r="BH249" s="192">
        <f>IF(N249="sníž. přenesená",J249,0)</f>
        <v>0</v>
      </c>
      <c r="BI249" s="192">
        <f>IF(N249="nulová",J249,0)</f>
        <v>0</v>
      </c>
      <c r="BJ249" s="19" t="s">
        <v>14</v>
      </c>
      <c r="BK249" s="192">
        <f>ROUND(I249*H249,2)</f>
        <v>0</v>
      </c>
      <c r="BL249" s="19" t="s">
        <v>312</v>
      </c>
      <c r="BM249" s="191" t="s">
        <v>3085</v>
      </c>
    </row>
    <row r="250" spans="1:31" s="2" customFormat="1" ht="6.95" customHeight="1">
      <c r="A250" s="36"/>
      <c r="B250" s="49"/>
      <c r="C250" s="50"/>
      <c r="D250" s="50"/>
      <c r="E250" s="50"/>
      <c r="F250" s="50"/>
      <c r="G250" s="50"/>
      <c r="H250" s="50"/>
      <c r="I250" s="50"/>
      <c r="J250" s="50"/>
      <c r="K250" s="50"/>
      <c r="L250" s="41"/>
      <c r="M250" s="36"/>
      <c r="O250" s="36"/>
      <c r="P250" s="36"/>
      <c r="Q250" s="36"/>
      <c r="R250" s="36"/>
      <c r="S250" s="36"/>
      <c r="T250" s="36"/>
      <c r="U250" s="36"/>
      <c r="V250" s="36"/>
      <c r="W250" s="36"/>
      <c r="X250" s="36"/>
      <c r="Y250" s="36"/>
      <c r="Z250" s="36"/>
      <c r="AA250" s="36"/>
      <c r="AB250" s="36"/>
      <c r="AC250" s="36"/>
      <c r="AD250" s="36"/>
      <c r="AE250" s="36"/>
    </row>
  </sheetData>
  <sheetProtection algorithmName="SHA-512" hashValue="GRfMQBqr2mHwR0WC5n4XEYO+bMooy5Z5v4EVqf34SjLKtFehtsEUiwji7PZ+xwmWsyuQGqym/A6xoB82VLiYMQ==" saltValue="XNSjkg+/Fu/ifI5Ewff2KccnOdMtofYx2ATY6rzZIqLDiIAL8ZS7iVZBzVEE9hb6yV3VXuXqbP4wyp0kGxz5xA==" spinCount="100000" sheet="1" objects="1" scenarios="1" formatColumns="0" formatRows="0" autoFilter="0"/>
  <autoFilter ref="C89:K249"/>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123</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3086</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89" t="s">
        <v>19</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ROUND(J89,2)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ROUND((SUM(BE89:BE177)),2)</f>
        <v>0</v>
      </c>
      <c r="G33" s="36"/>
      <c r="H33" s="36"/>
      <c r="I33" s="126">
        <v>0.21</v>
      </c>
      <c r="J33" s="125">
        <f>ROUND(((SUM(BE89:BE177))*I33),2)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ROUND((SUM(BF89:BF177)),2)</f>
        <v>0</v>
      </c>
      <c r="G34" s="36"/>
      <c r="H34" s="36"/>
      <c r="I34" s="126">
        <v>0.12</v>
      </c>
      <c r="J34" s="125">
        <f>ROUND(((SUM(BF89:BF177))*I34),2)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ROUND((SUM(BG89:BG177)),2)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ROUND((SUM(BH89:BH177)),2)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ROUND((SUM(BI89:BI177)),2)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D.1.4.6 - Vytápení</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J89</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145</v>
      </c>
      <c r="E60" s="145"/>
      <c r="F60" s="145"/>
      <c r="G60" s="145"/>
      <c r="H60" s="145"/>
      <c r="I60" s="145"/>
      <c r="J60" s="146">
        <f>J90</f>
        <v>0</v>
      </c>
      <c r="K60" s="143"/>
      <c r="L60" s="147"/>
    </row>
    <row r="61" spans="2:12" s="10" customFormat="1" ht="19.9" customHeight="1">
      <c r="B61" s="148"/>
      <c r="C61" s="99"/>
      <c r="D61" s="149" t="s">
        <v>3087</v>
      </c>
      <c r="E61" s="150"/>
      <c r="F61" s="150"/>
      <c r="G61" s="150"/>
      <c r="H61" s="150"/>
      <c r="I61" s="150"/>
      <c r="J61" s="151">
        <f>J91</f>
        <v>0</v>
      </c>
      <c r="K61" s="99"/>
      <c r="L61" s="152"/>
    </row>
    <row r="62" spans="2:12" s="10" customFormat="1" ht="19.9" customHeight="1">
      <c r="B62" s="148"/>
      <c r="C62" s="99"/>
      <c r="D62" s="149" t="s">
        <v>3088</v>
      </c>
      <c r="E62" s="150"/>
      <c r="F62" s="150"/>
      <c r="G62" s="150"/>
      <c r="H62" s="150"/>
      <c r="I62" s="150"/>
      <c r="J62" s="151">
        <f>J94</f>
        <v>0</v>
      </c>
      <c r="K62" s="99"/>
      <c r="L62" s="152"/>
    </row>
    <row r="63" spans="2:12" s="10" customFormat="1" ht="19.9" customHeight="1">
      <c r="B63" s="148"/>
      <c r="C63" s="99"/>
      <c r="D63" s="149" t="s">
        <v>3089</v>
      </c>
      <c r="E63" s="150"/>
      <c r="F63" s="150"/>
      <c r="G63" s="150"/>
      <c r="H63" s="150"/>
      <c r="I63" s="150"/>
      <c r="J63" s="151">
        <f>J117</f>
        <v>0</v>
      </c>
      <c r="K63" s="99"/>
      <c r="L63" s="152"/>
    </row>
    <row r="64" spans="2:12" s="10" customFormat="1" ht="19.9" customHeight="1">
      <c r="B64" s="148"/>
      <c r="C64" s="99"/>
      <c r="D64" s="149" t="s">
        <v>3090</v>
      </c>
      <c r="E64" s="150"/>
      <c r="F64" s="150"/>
      <c r="G64" s="150"/>
      <c r="H64" s="150"/>
      <c r="I64" s="150"/>
      <c r="J64" s="151">
        <f>J134</f>
        <v>0</v>
      </c>
      <c r="K64" s="99"/>
      <c r="L64" s="152"/>
    </row>
    <row r="65" spans="2:12" s="10" customFormat="1" ht="19.9" customHeight="1">
      <c r="B65" s="148"/>
      <c r="C65" s="99"/>
      <c r="D65" s="149" t="s">
        <v>3091</v>
      </c>
      <c r="E65" s="150"/>
      <c r="F65" s="150"/>
      <c r="G65" s="150"/>
      <c r="H65" s="150"/>
      <c r="I65" s="150"/>
      <c r="J65" s="151">
        <f>J141</f>
        <v>0</v>
      </c>
      <c r="K65" s="99"/>
      <c r="L65" s="152"/>
    </row>
    <row r="66" spans="2:12" s="10" customFormat="1" ht="19.9" customHeight="1">
      <c r="B66" s="148"/>
      <c r="C66" s="99"/>
      <c r="D66" s="149" t="s">
        <v>3092</v>
      </c>
      <c r="E66" s="150"/>
      <c r="F66" s="150"/>
      <c r="G66" s="150"/>
      <c r="H66" s="150"/>
      <c r="I66" s="150"/>
      <c r="J66" s="151">
        <f>J149</f>
        <v>0</v>
      </c>
      <c r="K66" s="99"/>
      <c r="L66" s="152"/>
    </row>
    <row r="67" spans="2:12" s="10" customFormat="1" ht="19.9" customHeight="1">
      <c r="B67" s="148"/>
      <c r="C67" s="99"/>
      <c r="D67" s="149" t="s">
        <v>3093</v>
      </c>
      <c r="E67" s="150"/>
      <c r="F67" s="150"/>
      <c r="G67" s="150"/>
      <c r="H67" s="150"/>
      <c r="I67" s="150"/>
      <c r="J67" s="151">
        <f>J160</f>
        <v>0</v>
      </c>
      <c r="K67" s="99"/>
      <c r="L67" s="152"/>
    </row>
    <row r="68" spans="2:12" s="10" customFormat="1" ht="19.9" customHeight="1">
      <c r="B68" s="148"/>
      <c r="C68" s="99"/>
      <c r="D68" s="149" t="s">
        <v>3094</v>
      </c>
      <c r="E68" s="150"/>
      <c r="F68" s="150"/>
      <c r="G68" s="150"/>
      <c r="H68" s="150"/>
      <c r="I68" s="150"/>
      <c r="J68" s="151">
        <f>J168</f>
        <v>0</v>
      </c>
      <c r="K68" s="99"/>
      <c r="L68" s="152"/>
    </row>
    <row r="69" spans="2:12" s="10" customFormat="1" ht="19.9" customHeight="1">
      <c r="B69" s="148"/>
      <c r="C69" s="99"/>
      <c r="D69" s="149" t="s">
        <v>3095</v>
      </c>
      <c r="E69" s="150"/>
      <c r="F69" s="150"/>
      <c r="G69" s="150"/>
      <c r="H69" s="150"/>
      <c r="I69" s="150"/>
      <c r="J69" s="151">
        <f>J175</f>
        <v>0</v>
      </c>
      <c r="K69" s="99"/>
      <c r="L69" s="152"/>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154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90" t="str">
        <f>E7</f>
        <v>Infekce Nemocnice Tábor, a.s.(2.ETAPA)</v>
      </c>
      <c r="F79" s="391"/>
      <c r="G79" s="391"/>
      <c r="H79" s="391"/>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137</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4" t="str">
        <f>E9</f>
        <v>D.1.4.6 - Vytápení</v>
      </c>
      <c r="F81" s="392"/>
      <c r="G81" s="392"/>
      <c r="H81" s="392"/>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F12</f>
        <v xml:space="preserve"> </v>
      </c>
      <c r="G83" s="38"/>
      <c r="H83" s="38"/>
      <c r="I83" s="31" t="s">
        <v>23</v>
      </c>
      <c r="J83" s="61" t="str">
        <f>IF(J12="","",J12)</f>
        <v>26. 1. 2024</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5.2" customHeight="1">
      <c r="A85" s="36"/>
      <c r="B85" s="37"/>
      <c r="C85" s="31" t="s">
        <v>25</v>
      </c>
      <c r="D85" s="38"/>
      <c r="E85" s="38"/>
      <c r="F85" s="29" t="str">
        <f>E15</f>
        <v>Nemocnice Tábor, a.s.</v>
      </c>
      <c r="G85" s="38"/>
      <c r="H85" s="38"/>
      <c r="I85" s="31" t="s">
        <v>31</v>
      </c>
      <c r="J85" s="34" t="str">
        <f>E21</f>
        <v>AGP nova spol. s 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IF(E18="","",E18)</f>
        <v>Vyplň údaj</v>
      </c>
      <c r="G86" s="38"/>
      <c r="H86" s="38"/>
      <c r="I86" s="31" t="s">
        <v>34</v>
      </c>
      <c r="J86" s="34" t="str">
        <f>E24</f>
        <v xml:space="preserve"> </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155</v>
      </c>
      <c r="D88" s="156" t="s">
        <v>56</v>
      </c>
      <c r="E88" s="156" t="s">
        <v>52</v>
      </c>
      <c r="F88" s="156" t="s">
        <v>53</v>
      </c>
      <c r="G88" s="156" t="s">
        <v>156</v>
      </c>
      <c r="H88" s="156" t="s">
        <v>157</v>
      </c>
      <c r="I88" s="156" t="s">
        <v>158</v>
      </c>
      <c r="J88" s="156" t="s">
        <v>143</v>
      </c>
      <c r="K88" s="157" t="s">
        <v>159</v>
      </c>
      <c r="L88" s="158"/>
      <c r="M88" s="70" t="s">
        <v>19</v>
      </c>
      <c r="N88" s="71" t="s">
        <v>41</v>
      </c>
      <c r="O88" s="71" t="s">
        <v>160</v>
      </c>
      <c r="P88" s="71" t="s">
        <v>161</v>
      </c>
      <c r="Q88" s="71" t="s">
        <v>162</v>
      </c>
      <c r="R88" s="71" t="s">
        <v>163</v>
      </c>
      <c r="S88" s="71" t="s">
        <v>164</v>
      </c>
      <c r="T88" s="72" t="s">
        <v>165</v>
      </c>
      <c r="U88" s="153"/>
      <c r="V88" s="153"/>
      <c r="W88" s="153"/>
      <c r="X88" s="153"/>
      <c r="Y88" s="153"/>
      <c r="Z88" s="153"/>
      <c r="AA88" s="153"/>
      <c r="AB88" s="153"/>
      <c r="AC88" s="153"/>
      <c r="AD88" s="153"/>
      <c r="AE88" s="153"/>
    </row>
    <row r="89" spans="1:63" s="2" customFormat="1" ht="22.9" customHeight="1">
      <c r="A89" s="36"/>
      <c r="B89" s="37"/>
      <c r="C89" s="77" t="s">
        <v>166</v>
      </c>
      <c r="D89" s="38"/>
      <c r="E89" s="38"/>
      <c r="F89" s="38"/>
      <c r="G89" s="38"/>
      <c r="H89" s="38"/>
      <c r="I89" s="38"/>
      <c r="J89" s="159">
        <f>BK89</f>
        <v>0</v>
      </c>
      <c r="K89" s="38"/>
      <c r="L89" s="41"/>
      <c r="M89" s="73"/>
      <c r="N89" s="160"/>
      <c r="O89" s="74"/>
      <c r="P89" s="161">
        <f>P90</f>
        <v>0</v>
      </c>
      <c r="Q89" s="74"/>
      <c r="R89" s="161">
        <f>R90</f>
        <v>0</v>
      </c>
      <c r="S89" s="74"/>
      <c r="T89" s="162">
        <f>T90</f>
        <v>0</v>
      </c>
      <c r="U89" s="36"/>
      <c r="V89" s="36"/>
      <c r="W89" s="36"/>
      <c r="X89" s="36"/>
      <c r="Y89" s="36"/>
      <c r="Z89" s="36"/>
      <c r="AA89" s="36"/>
      <c r="AB89" s="36"/>
      <c r="AC89" s="36"/>
      <c r="AD89" s="36"/>
      <c r="AE89" s="36"/>
      <c r="AT89" s="19" t="s">
        <v>70</v>
      </c>
      <c r="AU89" s="19" t="s">
        <v>144</v>
      </c>
      <c r="BK89" s="163">
        <f>BK90</f>
        <v>0</v>
      </c>
    </row>
    <row r="90" spans="2:63" s="12" customFormat="1" ht="25.9" customHeight="1">
      <c r="B90" s="164"/>
      <c r="C90" s="165"/>
      <c r="D90" s="166" t="s">
        <v>70</v>
      </c>
      <c r="E90" s="167" t="s">
        <v>167</v>
      </c>
      <c r="F90" s="167" t="s">
        <v>168</v>
      </c>
      <c r="G90" s="165"/>
      <c r="H90" s="165"/>
      <c r="I90" s="168"/>
      <c r="J90" s="169">
        <f>BK90</f>
        <v>0</v>
      </c>
      <c r="K90" s="165"/>
      <c r="L90" s="170"/>
      <c r="M90" s="171"/>
      <c r="N90" s="172"/>
      <c r="O90" s="172"/>
      <c r="P90" s="173">
        <f>P91+P94+P117+P134+P141+P149+P160+P168+P175</f>
        <v>0</v>
      </c>
      <c r="Q90" s="172"/>
      <c r="R90" s="173">
        <f>R91+R94+R117+R134+R141+R149+R160+R168+R175</f>
        <v>0</v>
      </c>
      <c r="S90" s="172"/>
      <c r="T90" s="174">
        <f>T91+T94+T117+T134+T141+T149+T160+T168+T175</f>
        <v>0</v>
      </c>
      <c r="AR90" s="175" t="s">
        <v>14</v>
      </c>
      <c r="AT90" s="176" t="s">
        <v>70</v>
      </c>
      <c r="AU90" s="176" t="s">
        <v>71</v>
      </c>
      <c r="AY90" s="175" t="s">
        <v>169</v>
      </c>
      <c r="BK90" s="177">
        <f>BK91+BK94+BK117+BK134+BK141+BK149+BK160+BK168+BK175</f>
        <v>0</v>
      </c>
    </row>
    <row r="91" spans="2:63" s="12" customFormat="1" ht="22.9" customHeight="1">
      <c r="B91" s="164"/>
      <c r="C91" s="165"/>
      <c r="D91" s="166" t="s">
        <v>70</v>
      </c>
      <c r="E91" s="178" t="s">
        <v>14</v>
      </c>
      <c r="F91" s="178" t="s">
        <v>3096</v>
      </c>
      <c r="G91" s="165"/>
      <c r="H91" s="165"/>
      <c r="I91" s="168"/>
      <c r="J91" s="179">
        <f>BK91</f>
        <v>0</v>
      </c>
      <c r="K91" s="165"/>
      <c r="L91" s="170"/>
      <c r="M91" s="171"/>
      <c r="N91" s="172"/>
      <c r="O91" s="172"/>
      <c r="P91" s="173">
        <f>SUM(P92:P93)</f>
        <v>0</v>
      </c>
      <c r="Q91" s="172"/>
      <c r="R91" s="173">
        <f>SUM(R92:R93)</f>
        <v>0</v>
      </c>
      <c r="S91" s="172"/>
      <c r="T91" s="174">
        <f>SUM(T92:T93)</f>
        <v>0</v>
      </c>
      <c r="AR91" s="175" t="s">
        <v>14</v>
      </c>
      <c r="AT91" s="176" t="s">
        <v>70</v>
      </c>
      <c r="AU91" s="176" t="s">
        <v>14</v>
      </c>
      <c r="AY91" s="175" t="s">
        <v>169</v>
      </c>
      <c r="BK91" s="177">
        <f>SUM(BK92:BK93)</f>
        <v>0</v>
      </c>
    </row>
    <row r="92" spans="1:65" s="2" customFormat="1" ht="101.25" customHeight="1">
      <c r="A92" s="36"/>
      <c r="B92" s="37"/>
      <c r="C92" s="180" t="s">
        <v>14</v>
      </c>
      <c r="D92" s="180" t="s">
        <v>172</v>
      </c>
      <c r="E92" s="181" t="s">
        <v>3097</v>
      </c>
      <c r="F92" s="182" t="s">
        <v>3098</v>
      </c>
      <c r="G92" s="183" t="s">
        <v>1734</v>
      </c>
      <c r="H92" s="184">
        <v>1</v>
      </c>
      <c r="I92" s="185"/>
      <c r="J92" s="186">
        <f>ROUND(I92*H92,2)</f>
        <v>0</v>
      </c>
      <c r="K92" s="182" t="s">
        <v>19</v>
      </c>
      <c r="L92" s="41"/>
      <c r="M92" s="187" t="s">
        <v>19</v>
      </c>
      <c r="N92" s="188" t="s">
        <v>42</v>
      </c>
      <c r="O92" s="66"/>
      <c r="P92" s="189">
        <f>O92*H92</f>
        <v>0</v>
      </c>
      <c r="Q92" s="189">
        <v>0</v>
      </c>
      <c r="R92" s="189">
        <f>Q92*H92</f>
        <v>0</v>
      </c>
      <c r="S92" s="189">
        <v>0</v>
      </c>
      <c r="T92" s="190">
        <f>S92*H92</f>
        <v>0</v>
      </c>
      <c r="U92" s="36"/>
      <c r="V92" s="36"/>
      <c r="W92" s="36"/>
      <c r="X92" s="36"/>
      <c r="Y92" s="36"/>
      <c r="Z92" s="36"/>
      <c r="AA92" s="36"/>
      <c r="AB92" s="36"/>
      <c r="AC92" s="36"/>
      <c r="AD92" s="36"/>
      <c r="AE92" s="36"/>
      <c r="AR92" s="191" t="s">
        <v>106</v>
      </c>
      <c r="AT92" s="191" t="s">
        <v>172</v>
      </c>
      <c r="AU92" s="191" t="s">
        <v>79</v>
      </c>
      <c r="AY92" s="19" t="s">
        <v>169</v>
      </c>
      <c r="BE92" s="192">
        <f>IF(N92="základní",J92,0)</f>
        <v>0</v>
      </c>
      <c r="BF92" s="192">
        <f>IF(N92="snížená",J92,0)</f>
        <v>0</v>
      </c>
      <c r="BG92" s="192">
        <f>IF(N92="zákl. přenesená",J92,0)</f>
        <v>0</v>
      </c>
      <c r="BH92" s="192">
        <f>IF(N92="sníž. přenesená",J92,0)</f>
        <v>0</v>
      </c>
      <c r="BI92" s="192">
        <f>IF(N92="nulová",J92,0)</f>
        <v>0</v>
      </c>
      <c r="BJ92" s="19" t="s">
        <v>14</v>
      </c>
      <c r="BK92" s="192">
        <f>ROUND(I92*H92,2)</f>
        <v>0</v>
      </c>
      <c r="BL92" s="19" t="s">
        <v>106</v>
      </c>
      <c r="BM92" s="191" t="s">
        <v>3099</v>
      </c>
    </row>
    <row r="93" spans="1:65" s="2" customFormat="1" ht="63.4" customHeight="1">
      <c r="A93" s="36"/>
      <c r="B93" s="37"/>
      <c r="C93" s="180" t="s">
        <v>79</v>
      </c>
      <c r="D93" s="180" t="s">
        <v>172</v>
      </c>
      <c r="E93" s="181" t="s">
        <v>3100</v>
      </c>
      <c r="F93" s="182" t="s">
        <v>3101</v>
      </c>
      <c r="G93" s="183" t="s">
        <v>1734</v>
      </c>
      <c r="H93" s="184">
        <v>1</v>
      </c>
      <c r="I93" s="185"/>
      <c r="J93" s="186">
        <f>ROUND(I93*H93,2)</f>
        <v>0</v>
      </c>
      <c r="K93" s="182" t="s">
        <v>19</v>
      </c>
      <c r="L93" s="41"/>
      <c r="M93" s="187" t="s">
        <v>19</v>
      </c>
      <c r="N93" s="188" t="s">
        <v>42</v>
      </c>
      <c r="O93" s="66"/>
      <c r="P93" s="189">
        <f>O93*H93</f>
        <v>0</v>
      </c>
      <c r="Q93" s="189">
        <v>0</v>
      </c>
      <c r="R93" s="189">
        <f>Q93*H93</f>
        <v>0</v>
      </c>
      <c r="S93" s="189">
        <v>0</v>
      </c>
      <c r="T93" s="190">
        <f>S93*H93</f>
        <v>0</v>
      </c>
      <c r="U93" s="36"/>
      <c r="V93" s="36"/>
      <c r="W93" s="36"/>
      <c r="X93" s="36"/>
      <c r="Y93" s="36"/>
      <c r="Z93" s="36"/>
      <c r="AA93" s="36"/>
      <c r="AB93" s="36"/>
      <c r="AC93" s="36"/>
      <c r="AD93" s="36"/>
      <c r="AE93" s="36"/>
      <c r="AR93" s="191" t="s">
        <v>106</v>
      </c>
      <c r="AT93" s="191" t="s">
        <v>172</v>
      </c>
      <c r="AU93" s="191" t="s">
        <v>79</v>
      </c>
      <c r="AY93" s="19" t="s">
        <v>169</v>
      </c>
      <c r="BE93" s="192">
        <f>IF(N93="základní",J93,0)</f>
        <v>0</v>
      </c>
      <c r="BF93" s="192">
        <f>IF(N93="snížená",J93,0)</f>
        <v>0</v>
      </c>
      <c r="BG93" s="192">
        <f>IF(N93="zákl. přenesená",J93,0)</f>
        <v>0</v>
      </c>
      <c r="BH93" s="192">
        <f>IF(N93="sníž. přenesená",J93,0)</f>
        <v>0</v>
      </c>
      <c r="BI93" s="192">
        <f>IF(N93="nulová",J93,0)</f>
        <v>0</v>
      </c>
      <c r="BJ93" s="19" t="s">
        <v>14</v>
      </c>
      <c r="BK93" s="192">
        <f>ROUND(I93*H93,2)</f>
        <v>0</v>
      </c>
      <c r="BL93" s="19" t="s">
        <v>106</v>
      </c>
      <c r="BM93" s="191" t="s">
        <v>3102</v>
      </c>
    </row>
    <row r="94" spans="2:63" s="12" customFormat="1" ht="22.9" customHeight="1">
      <c r="B94" s="164"/>
      <c r="C94" s="165"/>
      <c r="D94" s="166" t="s">
        <v>70</v>
      </c>
      <c r="E94" s="178" t="s">
        <v>79</v>
      </c>
      <c r="F94" s="178" t="s">
        <v>3103</v>
      </c>
      <c r="G94" s="165"/>
      <c r="H94" s="165"/>
      <c r="I94" s="168"/>
      <c r="J94" s="179">
        <f>BK94</f>
        <v>0</v>
      </c>
      <c r="K94" s="165"/>
      <c r="L94" s="170"/>
      <c r="M94" s="171"/>
      <c r="N94" s="172"/>
      <c r="O94" s="172"/>
      <c r="P94" s="173">
        <f>SUM(P95:P116)</f>
        <v>0</v>
      </c>
      <c r="Q94" s="172"/>
      <c r="R94" s="173">
        <f>SUM(R95:R116)</f>
        <v>0</v>
      </c>
      <c r="S94" s="172"/>
      <c r="T94" s="174">
        <f>SUM(T95:T116)</f>
        <v>0</v>
      </c>
      <c r="AR94" s="175" t="s">
        <v>14</v>
      </c>
      <c r="AT94" s="176" t="s">
        <v>70</v>
      </c>
      <c r="AU94" s="176" t="s">
        <v>14</v>
      </c>
      <c r="AY94" s="175" t="s">
        <v>169</v>
      </c>
      <c r="BK94" s="177">
        <f>SUM(BK95:BK116)</f>
        <v>0</v>
      </c>
    </row>
    <row r="95" spans="1:65" s="2" customFormat="1" ht="16.5" customHeight="1">
      <c r="A95" s="36"/>
      <c r="B95" s="37"/>
      <c r="C95" s="180" t="s">
        <v>103</v>
      </c>
      <c r="D95" s="180" t="s">
        <v>172</v>
      </c>
      <c r="E95" s="181" t="s">
        <v>3104</v>
      </c>
      <c r="F95" s="182" t="s">
        <v>3105</v>
      </c>
      <c r="G95" s="183" t="s">
        <v>1734</v>
      </c>
      <c r="H95" s="184">
        <v>2</v>
      </c>
      <c r="I95" s="185"/>
      <c r="J95" s="186">
        <f aca="true" t="shared" si="0" ref="J95:J116">ROUND(I95*H95,2)</f>
        <v>0</v>
      </c>
      <c r="K95" s="182" t="s">
        <v>19</v>
      </c>
      <c r="L95" s="41"/>
      <c r="M95" s="187" t="s">
        <v>19</v>
      </c>
      <c r="N95" s="188" t="s">
        <v>42</v>
      </c>
      <c r="O95" s="66"/>
      <c r="P95" s="189">
        <f aca="true" t="shared" si="1" ref="P95:P116">O95*H95</f>
        <v>0</v>
      </c>
      <c r="Q95" s="189">
        <v>0</v>
      </c>
      <c r="R95" s="189">
        <f aca="true" t="shared" si="2" ref="R95:R116">Q95*H95</f>
        <v>0</v>
      </c>
      <c r="S95" s="189">
        <v>0</v>
      </c>
      <c r="T95" s="190">
        <f aca="true" t="shared" si="3" ref="T95:T116">S95*H95</f>
        <v>0</v>
      </c>
      <c r="U95" s="36"/>
      <c r="V95" s="36"/>
      <c r="W95" s="36"/>
      <c r="X95" s="36"/>
      <c r="Y95" s="36"/>
      <c r="Z95" s="36"/>
      <c r="AA95" s="36"/>
      <c r="AB95" s="36"/>
      <c r="AC95" s="36"/>
      <c r="AD95" s="36"/>
      <c r="AE95" s="36"/>
      <c r="AR95" s="191" t="s">
        <v>106</v>
      </c>
      <c r="AT95" s="191" t="s">
        <v>172</v>
      </c>
      <c r="AU95" s="191" t="s">
        <v>79</v>
      </c>
      <c r="AY95" s="19" t="s">
        <v>169</v>
      </c>
      <c r="BE95" s="192">
        <f aca="true" t="shared" si="4" ref="BE95:BE116">IF(N95="základní",J95,0)</f>
        <v>0</v>
      </c>
      <c r="BF95" s="192">
        <f aca="true" t="shared" si="5" ref="BF95:BF116">IF(N95="snížená",J95,0)</f>
        <v>0</v>
      </c>
      <c r="BG95" s="192">
        <f aca="true" t="shared" si="6" ref="BG95:BG116">IF(N95="zákl. přenesená",J95,0)</f>
        <v>0</v>
      </c>
      <c r="BH95" s="192">
        <f aca="true" t="shared" si="7" ref="BH95:BH116">IF(N95="sníž. přenesená",J95,0)</f>
        <v>0</v>
      </c>
      <c r="BI95" s="192">
        <f aca="true" t="shared" si="8" ref="BI95:BI116">IF(N95="nulová",J95,0)</f>
        <v>0</v>
      </c>
      <c r="BJ95" s="19" t="s">
        <v>14</v>
      </c>
      <c r="BK95" s="192">
        <f aca="true" t="shared" si="9" ref="BK95:BK116">ROUND(I95*H95,2)</f>
        <v>0</v>
      </c>
      <c r="BL95" s="19" t="s">
        <v>106</v>
      </c>
      <c r="BM95" s="191" t="s">
        <v>3106</v>
      </c>
    </row>
    <row r="96" spans="1:65" s="2" customFormat="1" ht="16.5" customHeight="1">
      <c r="A96" s="36"/>
      <c r="B96" s="37"/>
      <c r="C96" s="180" t="s">
        <v>106</v>
      </c>
      <c r="D96" s="180" t="s">
        <v>172</v>
      </c>
      <c r="E96" s="181" t="s">
        <v>3107</v>
      </c>
      <c r="F96" s="182" t="s">
        <v>3108</v>
      </c>
      <c r="G96" s="183" t="s">
        <v>1734</v>
      </c>
      <c r="H96" s="184">
        <v>4</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79</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3109</v>
      </c>
    </row>
    <row r="97" spans="1:65" s="2" customFormat="1" ht="16.5" customHeight="1">
      <c r="A97" s="36"/>
      <c r="B97" s="37"/>
      <c r="C97" s="180" t="s">
        <v>109</v>
      </c>
      <c r="D97" s="180" t="s">
        <v>172</v>
      </c>
      <c r="E97" s="181" t="s">
        <v>3110</v>
      </c>
      <c r="F97" s="182" t="s">
        <v>3111</v>
      </c>
      <c r="G97" s="183" t="s">
        <v>1734</v>
      </c>
      <c r="H97" s="184">
        <v>3</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79</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3112</v>
      </c>
    </row>
    <row r="98" spans="1:65" s="2" customFormat="1" ht="16.5" customHeight="1">
      <c r="A98" s="36"/>
      <c r="B98" s="37"/>
      <c r="C98" s="180" t="s">
        <v>112</v>
      </c>
      <c r="D98" s="180" t="s">
        <v>172</v>
      </c>
      <c r="E98" s="181" t="s">
        <v>3113</v>
      </c>
      <c r="F98" s="182" t="s">
        <v>3114</v>
      </c>
      <c r="G98" s="183" t="s">
        <v>1734</v>
      </c>
      <c r="H98" s="184">
        <v>3</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79</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3115</v>
      </c>
    </row>
    <row r="99" spans="1:65" s="2" customFormat="1" ht="142.15" customHeight="1">
      <c r="A99" s="36"/>
      <c r="B99" s="37"/>
      <c r="C99" s="180" t="s">
        <v>115</v>
      </c>
      <c r="D99" s="180" t="s">
        <v>172</v>
      </c>
      <c r="E99" s="181" t="s">
        <v>3116</v>
      </c>
      <c r="F99" s="182" t="s">
        <v>3117</v>
      </c>
      <c r="G99" s="183" t="s">
        <v>1734</v>
      </c>
      <c r="H99" s="184">
        <v>1</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79</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3118</v>
      </c>
    </row>
    <row r="100" spans="1:65" s="2" customFormat="1" ht="153.4" customHeight="1">
      <c r="A100" s="36"/>
      <c r="B100" s="37"/>
      <c r="C100" s="180" t="s">
        <v>224</v>
      </c>
      <c r="D100" s="180" t="s">
        <v>172</v>
      </c>
      <c r="E100" s="181" t="s">
        <v>3119</v>
      </c>
      <c r="F100" s="182" t="s">
        <v>3120</v>
      </c>
      <c r="G100" s="183" t="s">
        <v>1734</v>
      </c>
      <c r="H100" s="184">
        <v>2</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79</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3121</v>
      </c>
    </row>
    <row r="101" spans="1:65" s="2" customFormat="1" ht="24.2" customHeight="1">
      <c r="A101" s="36"/>
      <c r="B101" s="37"/>
      <c r="C101" s="180" t="s">
        <v>170</v>
      </c>
      <c r="D101" s="180" t="s">
        <v>172</v>
      </c>
      <c r="E101" s="181" t="s">
        <v>3122</v>
      </c>
      <c r="F101" s="182" t="s">
        <v>3123</v>
      </c>
      <c r="G101" s="183" t="s">
        <v>1734</v>
      </c>
      <c r="H101" s="184">
        <v>3</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79</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3124</v>
      </c>
    </row>
    <row r="102" spans="1:65" s="2" customFormat="1" ht="24.2" customHeight="1">
      <c r="A102" s="36"/>
      <c r="B102" s="37"/>
      <c r="C102" s="180" t="s">
        <v>236</v>
      </c>
      <c r="D102" s="180" t="s">
        <v>172</v>
      </c>
      <c r="E102" s="181" t="s">
        <v>3125</v>
      </c>
      <c r="F102" s="182" t="s">
        <v>3126</v>
      </c>
      <c r="G102" s="183" t="s">
        <v>1734</v>
      </c>
      <c r="H102" s="184">
        <v>29</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106</v>
      </c>
      <c r="AT102" s="191" t="s">
        <v>172</v>
      </c>
      <c r="AU102" s="191" t="s">
        <v>79</v>
      </c>
      <c r="AY102" s="19" t="s">
        <v>169</v>
      </c>
      <c r="BE102" s="192">
        <f t="shared" si="4"/>
        <v>0</v>
      </c>
      <c r="BF102" s="192">
        <f t="shared" si="5"/>
        <v>0</v>
      </c>
      <c r="BG102" s="192">
        <f t="shared" si="6"/>
        <v>0</v>
      </c>
      <c r="BH102" s="192">
        <f t="shared" si="7"/>
        <v>0</v>
      </c>
      <c r="BI102" s="192">
        <f t="shared" si="8"/>
        <v>0</v>
      </c>
      <c r="BJ102" s="19" t="s">
        <v>14</v>
      </c>
      <c r="BK102" s="192">
        <f t="shared" si="9"/>
        <v>0</v>
      </c>
      <c r="BL102" s="19" t="s">
        <v>106</v>
      </c>
      <c r="BM102" s="191" t="s">
        <v>3127</v>
      </c>
    </row>
    <row r="103" spans="1:65" s="2" customFormat="1" ht="37.9" customHeight="1">
      <c r="A103" s="36"/>
      <c r="B103" s="37"/>
      <c r="C103" s="180" t="s">
        <v>286</v>
      </c>
      <c r="D103" s="180" t="s">
        <v>172</v>
      </c>
      <c r="E103" s="181" t="s">
        <v>3128</v>
      </c>
      <c r="F103" s="182" t="s">
        <v>3129</v>
      </c>
      <c r="G103" s="183" t="s">
        <v>1734</v>
      </c>
      <c r="H103" s="184">
        <v>3</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106</v>
      </c>
      <c r="AT103" s="191" t="s">
        <v>172</v>
      </c>
      <c r="AU103" s="191" t="s">
        <v>79</v>
      </c>
      <c r="AY103" s="19" t="s">
        <v>169</v>
      </c>
      <c r="BE103" s="192">
        <f t="shared" si="4"/>
        <v>0</v>
      </c>
      <c r="BF103" s="192">
        <f t="shared" si="5"/>
        <v>0</v>
      </c>
      <c r="BG103" s="192">
        <f t="shared" si="6"/>
        <v>0</v>
      </c>
      <c r="BH103" s="192">
        <f t="shared" si="7"/>
        <v>0</v>
      </c>
      <c r="BI103" s="192">
        <f t="shared" si="8"/>
        <v>0</v>
      </c>
      <c r="BJ103" s="19" t="s">
        <v>14</v>
      </c>
      <c r="BK103" s="192">
        <f t="shared" si="9"/>
        <v>0</v>
      </c>
      <c r="BL103" s="19" t="s">
        <v>106</v>
      </c>
      <c r="BM103" s="191" t="s">
        <v>3130</v>
      </c>
    </row>
    <row r="104" spans="1:65" s="2" customFormat="1" ht="16.5" customHeight="1">
      <c r="A104" s="36"/>
      <c r="B104" s="37"/>
      <c r="C104" s="180" t="s">
        <v>8</v>
      </c>
      <c r="D104" s="180" t="s">
        <v>172</v>
      </c>
      <c r="E104" s="181" t="s">
        <v>3131</v>
      </c>
      <c r="F104" s="182" t="s">
        <v>3132</v>
      </c>
      <c r="G104" s="183" t="s">
        <v>1734</v>
      </c>
      <c r="H104" s="184">
        <v>6</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106</v>
      </c>
      <c r="AT104" s="191" t="s">
        <v>172</v>
      </c>
      <c r="AU104" s="191" t="s">
        <v>79</v>
      </c>
      <c r="AY104" s="19" t="s">
        <v>169</v>
      </c>
      <c r="BE104" s="192">
        <f t="shared" si="4"/>
        <v>0</v>
      </c>
      <c r="BF104" s="192">
        <f t="shared" si="5"/>
        <v>0</v>
      </c>
      <c r="BG104" s="192">
        <f t="shared" si="6"/>
        <v>0</v>
      </c>
      <c r="BH104" s="192">
        <f t="shared" si="7"/>
        <v>0</v>
      </c>
      <c r="BI104" s="192">
        <f t="shared" si="8"/>
        <v>0</v>
      </c>
      <c r="BJ104" s="19" t="s">
        <v>14</v>
      </c>
      <c r="BK104" s="192">
        <f t="shared" si="9"/>
        <v>0</v>
      </c>
      <c r="BL104" s="19" t="s">
        <v>106</v>
      </c>
      <c r="BM104" s="191" t="s">
        <v>3133</v>
      </c>
    </row>
    <row r="105" spans="1:65" s="2" customFormat="1" ht="16.5" customHeight="1">
      <c r="A105" s="36"/>
      <c r="B105" s="37"/>
      <c r="C105" s="180" t="s">
        <v>296</v>
      </c>
      <c r="D105" s="180" t="s">
        <v>172</v>
      </c>
      <c r="E105" s="181" t="s">
        <v>3134</v>
      </c>
      <c r="F105" s="182" t="s">
        <v>3135</v>
      </c>
      <c r="G105" s="183" t="s">
        <v>1734</v>
      </c>
      <c r="H105" s="184">
        <v>1</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106</v>
      </c>
      <c r="AT105" s="191" t="s">
        <v>172</v>
      </c>
      <c r="AU105" s="191" t="s">
        <v>79</v>
      </c>
      <c r="AY105" s="19" t="s">
        <v>169</v>
      </c>
      <c r="BE105" s="192">
        <f t="shared" si="4"/>
        <v>0</v>
      </c>
      <c r="BF105" s="192">
        <f t="shared" si="5"/>
        <v>0</v>
      </c>
      <c r="BG105" s="192">
        <f t="shared" si="6"/>
        <v>0</v>
      </c>
      <c r="BH105" s="192">
        <f t="shared" si="7"/>
        <v>0</v>
      </c>
      <c r="BI105" s="192">
        <f t="shared" si="8"/>
        <v>0</v>
      </c>
      <c r="BJ105" s="19" t="s">
        <v>14</v>
      </c>
      <c r="BK105" s="192">
        <f t="shared" si="9"/>
        <v>0</v>
      </c>
      <c r="BL105" s="19" t="s">
        <v>106</v>
      </c>
      <c r="BM105" s="191" t="s">
        <v>3136</v>
      </c>
    </row>
    <row r="106" spans="1:65" s="2" customFormat="1" ht="16.5" customHeight="1">
      <c r="A106" s="36"/>
      <c r="B106" s="37"/>
      <c r="C106" s="180" t="s">
        <v>302</v>
      </c>
      <c r="D106" s="180" t="s">
        <v>172</v>
      </c>
      <c r="E106" s="181" t="s">
        <v>3137</v>
      </c>
      <c r="F106" s="182" t="s">
        <v>3138</v>
      </c>
      <c r="G106" s="183" t="s">
        <v>1734</v>
      </c>
      <c r="H106" s="184">
        <v>2</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106</v>
      </c>
      <c r="AT106" s="191" t="s">
        <v>172</v>
      </c>
      <c r="AU106" s="191" t="s">
        <v>79</v>
      </c>
      <c r="AY106" s="19" t="s">
        <v>169</v>
      </c>
      <c r="BE106" s="192">
        <f t="shared" si="4"/>
        <v>0</v>
      </c>
      <c r="BF106" s="192">
        <f t="shared" si="5"/>
        <v>0</v>
      </c>
      <c r="BG106" s="192">
        <f t="shared" si="6"/>
        <v>0</v>
      </c>
      <c r="BH106" s="192">
        <f t="shared" si="7"/>
        <v>0</v>
      </c>
      <c r="BI106" s="192">
        <f t="shared" si="8"/>
        <v>0</v>
      </c>
      <c r="BJ106" s="19" t="s">
        <v>14</v>
      </c>
      <c r="BK106" s="192">
        <f t="shared" si="9"/>
        <v>0</v>
      </c>
      <c r="BL106" s="19" t="s">
        <v>106</v>
      </c>
      <c r="BM106" s="191" t="s">
        <v>3139</v>
      </c>
    </row>
    <row r="107" spans="1:65" s="2" customFormat="1" ht="16.5" customHeight="1">
      <c r="A107" s="36"/>
      <c r="B107" s="37"/>
      <c r="C107" s="180" t="s">
        <v>307</v>
      </c>
      <c r="D107" s="180" t="s">
        <v>172</v>
      </c>
      <c r="E107" s="181" t="s">
        <v>3140</v>
      </c>
      <c r="F107" s="182" t="s">
        <v>3105</v>
      </c>
      <c r="G107" s="183" t="s">
        <v>1734</v>
      </c>
      <c r="H107" s="184">
        <v>3</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79</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3141</v>
      </c>
    </row>
    <row r="108" spans="1:65" s="2" customFormat="1" ht="16.5" customHeight="1">
      <c r="A108" s="36"/>
      <c r="B108" s="37"/>
      <c r="C108" s="180" t="s">
        <v>312</v>
      </c>
      <c r="D108" s="180" t="s">
        <v>172</v>
      </c>
      <c r="E108" s="181" t="s">
        <v>3142</v>
      </c>
      <c r="F108" s="182" t="s">
        <v>3143</v>
      </c>
      <c r="G108" s="183" t="s">
        <v>1734</v>
      </c>
      <c r="H108" s="184">
        <v>2</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79</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3144</v>
      </c>
    </row>
    <row r="109" spans="1:65" s="2" customFormat="1" ht="16.5" customHeight="1">
      <c r="A109" s="36"/>
      <c r="B109" s="37"/>
      <c r="C109" s="180" t="s">
        <v>321</v>
      </c>
      <c r="D109" s="180" t="s">
        <v>172</v>
      </c>
      <c r="E109" s="181" t="s">
        <v>3145</v>
      </c>
      <c r="F109" s="182" t="s">
        <v>3146</v>
      </c>
      <c r="G109" s="183" t="s">
        <v>1734</v>
      </c>
      <c r="H109" s="184">
        <v>1</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79</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3147</v>
      </c>
    </row>
    <row r="110" spans="1:65" s="2" customFormat="1" ht="16.5" customHeight="1">
      <c r="A110" s="36"/>
      <c r="B110" s="37"/>
      <c r="C110" s="180" t="s">
        <v>329</v>
      </c>
      <c r="D110" s="180" t="s">
        <v>172</v>
      </c>
      <c r="E110" s="181" t="s">
        <v>3148</v>
      </c>
      <c r="F110" s="182" t="s">
        <v>3149</v>
      </c>
      <c r="G110" s="183" t="s">
        <v>1734</v>
      </c>
      <c r="H110" s="184">
        <v>1</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79</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3150</v>
      </c>
    </row>
    <row r="111" spans="1:65" s="2" customFormat="1" ht="16.5" customHeight="1">
      <c r="A111" s="36"/>
      <c r="B111" s="37"/>
      <c r="C111" s="180" t="s">
        <v>353</v>
      </c>
      <c r="D111" s="180" t="s">
        <v>172</v>
      </c>
      <c r="E111" s="181" t="s">
        <v>3151</v>
      </c>
      <c r="F111" s="182" t="s">
        <v>3108</v>
      </c>
      <c r="G111" s="183" t="s">
        <v>1734</v>
      </c>
      <c r="H111" s="184">
        <v>1</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106</v>
      </c>
      <c r="AT111" s="191" t="s">
        <v>172</v>
      </c>
      <c r="AU111" s="191" t="s">
        <v>79</v>
      </c>
      <c r="AY111" s="19" t="s">
        <v>169</v>
      </c>
      <c r="BE111" s="192">
        <f t="shared" si="4"/>
        <v>0</v>
      </c>
      <c r="BF111" s="192">
        <f t="shared" si="5"/>
        <v>0</v>
      </c>
      <c r="BG111" s="192">
        <f t="shared" si="6"/>
        <v>0</v>
      </c>
      <c r="BH111" s="192">
        <f t="shared" si="7"/>
        <v>0</v>
      </c>
      <c r="BI111" s="192">
        <f t="shared" si="8"/>
        <v>0</v>
      </c>
      <c r="BJ111" s="19" t="s">
        <v>14</v>
      </c>
      <c r="BK111" s="192">
        <f t="shared" si="9"/>
        <v>0</v>
      </c>
      <c r="BL111" s="19" t="s">
        <v>106</v>
      </c>
      <c r="BM111" s="191" t="s">
        <v>3152</v>
      </c>
    </row>
    <row r="112" spans="1:65" s="2" customFormat="1" ht="16.5" customHeight="1">
      <c r="A112" s="36"/>
      <c r="B112" s="37"/>
      <c r="C112" s="180" t="s">
        <v>360</v>
      </c>
      <c r="D112" s="180" t="s">
        <v>172</v>
      </c>
      <c r="E112" s="181" t="s">
        <v>3153</v>
      </c>
      <c r="F112" s="182" t="s">
        <v>3111</v>
      </c>
      <c r="G112" s="183" t="s">
        <v>1734</v>
      </c>
      <c r="H112" s="184">
        <v>2</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106</v>
      </c>
      <c r="AT112" s="191" t="s">
        <v>172</v>
      </c>
      <c r="AU112" s="191" t="s">
        <v>79</v>
      </c>
      <c r="AY112" s="19" t="s">
        <v>169</v>
      </c>
      <c r="BE112" s="192">
        <f t="shared" si="4"/>
        <v>0</v>
      </c>
      <c r="BF112" s="192">
        <f t="shared" si="5"/>
        <v>0</v>
      </c>
      <c r="BG112" s="192">
        <f t="shared" si="6"/>
        <v>0</v>
      </c>
      <c r="BH112" s="192">
        <f t="shared" si="7"/>
        <v>0</v>
      </c>
      <c r="BI112" s="192">
        <f t="shared" si="8"/>
        <v>0</v>
      </c>
      <c r="BJ112" s="19" t="s">
        <v>14</v>
      </c>
      <c r="BK112" s="192">
        <f t="shared" si="9"/>
        <v>0</v>
      </c>
      <c r="BL112" s="19" t="s">
        <v>106</v>
      </c>
      <c r="BM112" s="191" t="s">
        <v>3154</v>
      </c>
    </row>
    <row r="113" spans="1:65" s="2" customFormat="1" ht="16.5" customHeight="1">
      <c r="A113" s="36"/>
      <c r="B113" s="37"/>
      <c r="C113" s="180" t="s">
        <v>7</v>
      </c>
      <c r="D113" s="180" t="s">
        <v>172</v>
      </c>
      <c r="E113" s="181" t="s">
        <v>3155</v>
      </c>
      <c r="F113" s="182" t="s">
        <v>3156</v>
      </c>
      <c r="G113" s="183" t="s">
        <v>1734</v>
      </c>
      <c r="H113" s="184">
        <v>1</v>
      </c>
      <c r="I113" s="185"/>
      <c r="J113" s="186">
        <f t="shared" si="0"/>
        <v>0</v>
      </c>
      <c r="K113" s="182" t="s">
        <v>19</v>
      </c>
      <c r="L113" s="41"/>
      <c r="M113" s="187" t="s">
        <v>19</v>
      </c>
      <c r="N113" s="188" t="s">
        <v>42</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106</v>
      </c>
      <c r="AT113" s="191" t="s">
        <v>172</v>
      </c>
      <c r="AU113" s="191" t="s">
        <v>79</v>
      </c>
      <c r="AY113" s="19" t="s">
        <v>169</v>
      </c>
      <c r="BE113" s="192">
        <f t="shared" si="4"/>
        <v>0</v>
      </c>
      <c r="BF113" s="192">
        <f t="shared" si="5"/>
        <v>0</v>
      </c>
      <c r="BG113" s="192">
        <f t="shared" si="6"/>
        <v>0</v>
      </c>
      <c r="BH113" s="192">
        <f t="shared" si="7"/>
        <v>0</v>
      </c>
      <c r="BI113" s="192">
        <f t="shared" si="8"/>
        <v>0</v>
      </c>
      <c r="BJ113" s="19" t="s">
        <v>14</v>
      </c>
      <c r="BK113" s="192">
        <f t="shared" si="9"/>
        <v>0</v>
      </c>
      <c r="BL113" s="19" t="s">
        <v>106</v>
      </c>
      <c r="BM113" s="191" t="s">
        <v>3157</v>
      </c>
    </row>
    <row r="114" spans="1:65" s="2" customFormat="1" ht="16.5" customHeight="1">
      <c r="A114" s="36"/>
      <c r="B114" s="37"/>
      <c r="C114" s="180" t="s">
        <v>191</v>
      </c>
      <c r="D114" s="180" t="s">
        <v>172</v>
      </c>
      <c r="E114" s="181" t="s">
        <v>3158</v>
      </c>
      <c r="F114" s="182" t="s">
        <v>3159</v>
      </c>
      <c r="G114" s="183" t="s">
        <v>1734</v>
      </c>
      <c r="H114" s="184">
        <v>2</v>
      </c>
      <c r="I114" s="185"/>
      <c r="J114" s="186">
        <f t="shared" si="0"/>
        <v>0</v>
      </c>
      <c r="K114" s="182" t="s">
        <v>19</v>
      </c>
      <c r="L114" s="41"/>
      <c r="M114" s="187" t="s">
        <v>19</v>
      </c>
      <c r="N114" s="188" t="s">
        <v>42</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106</v>
      </c>
      <c r="AT114" s="191" t="s">
        <v>172</v>
      </c>
      <c r="AU114" s="191" t="s">
        <v>79</v>
      </c>
      <c r="AY114" s="19" t="s">
        <v>169</v>
      </c>
      <c r="BE114" s="192">
        <f t="shared" si="4"/>
        <v>0</v>
      </c>
      <c r="BF114" s="192">
        <f t="shared" si="5"/>
        <v>0</v>
      </c>
      <c r="BG114" s="192">
        <f t="shared" si="6"/>
        <v>0</v>
      </c>
      <c r="BH114" s="192">
        <f t="shared" si="7"/>
        <v>0</v>
      </c>
      <c r="BI114" s="192">
        <f t="shared" si="8"/>
        <v>0</v>
      </c>
      <c r="BJ114" s="19" t="s">
        <v>14</v>
      </c>
      <c r="BK114" s="192">
        <f t="shared" si="9"/>
        <v>0</v>
      </c>
      <c r="BL114" s="19" t="s">
        <v>106</v>
      </c>
      <c r="BM114" s="191" t="s">
        <v>3160</v>
      </c>
    </row>
    <row r="115" spans="1:65" s="2" customFormat="1" ht="44.25" customHeight="1">
      <c r="A115" s="36"/>
      <c r="B115" s="37"/>
      <c r="C115" s="180" t="s">
        <v>523</v>
      </c>
      <c r="D115" s="180" t="s">
        <v>172</v>
      </c>
      <c r="E115" s="181" t="s">
        <v>3161</v>
      </c>
      <c r="F115" s="182" t="s">
        <v>3162</v>
      </c>
      <c r="G115" s="183" t="s">
        <v>1734</v>
      </c>
      <c r="H115" s="184">
        <v>2</v>
      </c>
      <c r="I115" s="185"/>
      <c r="J115" s="186">
        <f t="shared" si="0"/>
        <v>0</v>
      </c>
      <c r="K115" s="182" t="s">
        <v>19</v>
      </c>
      <c r="L115" s="41"/>
      <c r="M115" s="187" t="s">
        <v>19</v>
      </c>
      <c r="N115" s="188" t="s">
        <v>42</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106</v>
      </c>
      <c r="AT115" s="191" t="s">
        <v>172</v>
      </c>
      <c r="AU115" s="191" t="s">
        <v>79</v>
      </c>
      <c r="AY115" s="19" t="s">
        <v>169</v>
      </c>
      <c r="BE115" s="192">
        <f t="shared" si="4"/>
        <v>0</v>
      </c>
      <c r="BF115" s="192">
        <f t="shared" si="5"/>
        <v>0</v>
      </c>
      <c r="BG115" s="192">
        <f t="shared" si="6"/>
        <v>0</v>
      </c>
      <c r="BH115" s="192">
        <f t="shared" si="7"/>
        <v>0</v>
      </c>
      <c r="BI115" s="192">
        <f t="shared" si="8"/>
        <v>0</v>
      </c>
      <c r="BJ115" s="19" t="s">
        <v>14</v>
      </c>
      <c r="BK115" s="192">
        <f t="shared" si="9"/>
        <v>0</v>
      </c>
      <c r="BL115" s="19" t="s">
        <v>106</v>
      </c>
      <c r="BM115" s="191" t="s">
        <v>3163</v>
      </c>
    </row>
    <row r="116" spans="1:65" s="2" customFormat="1" ht="37.9" customHeight="1">
      <c r="A116" s="36"/>
      <c r="B116" s="37"/>
      <c r="C116" s="180" t="s">
        <v>252</v>
      </c>
      <c r="D116" s="180" t="s">
        <v>172</v>
      </c>
      <c r="E116" s="181" t="s">
        <v>3164</v>
      </c>
      <c r="F116" s="182" t="s">
        <v>3165</v>
      </c>
      <c r="G116" s="183" t="s">
        <v>1734</v>
      </c>
      <c r="H116" s="184">
        <v>2</v>
      </c>
      <c r="I116" s="185"/>
      <c r="J116" s="186">
        <f t="shared" si="0"/>
        <v>0</v>
      </c>
      <c r="K116" s="182" t="s">
        <v>19</v>
      </c>
      <c r="L116" s="41"/>
      <c r="M116" s="187" t="s">
        <v>19</v>
      </c>
      <c r="N116" s="188" t="s">
        <v>42</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106</v>
      </c>
      <c r="AT116" s="191" t="s">
        <v>172</v>
      </c>
      <c r="AU116" s="191" t="s">
        <v>79</v>
      </c>
      <c r="AY116" s="19" t="s">
        <v>169</v>
      </c>
      <c r="BE116" s="192">
        <f t="shared" si="4"/>
        <v>0</v>
      </c>
      <c r="BF116" s="192">
        <f t="shared" si="5"/>
        <v>0</v>
      </c>
      <c r="BG116" s="192">
        <f t="shared" si="6"/>
        <v>0</v>
      </c>
      <c r="BH116" s="192">
        <f t="shared" si="7"/>
        <v>0</v>
      </c>
      <c r="BI116" s="192">
        <f t="shared" si="8"/>
        <v>0</v>
      </c>
      <c r="BJ116" s="19" t="s">
        <v>14</v>
      </c>
      <c r="BK116" s="192">
        <f t="shared" si="9"/>
        <v>0</v>
      </c>
      <c r="BL116" s="19" t="s">
        <v>106</v>
      </c>
      <c r="BM116" s="191" t="s">
        <v>3166</v>
      </c>
    </row>
    <row r="117" spans="2:63" s="12" customFormat="1" ht="22.9" customHeight="1">
      <c r="B117" s="164"/>
      <c r="C117" s="165"/>
      <c r="D117" s="166" t="s">
        <v>70</v>
      </c>
      <c r="E117" s="178" t="s">
        <v>103</v>
      </c>
      <c r="F117" s="178" t="s">
        <v>3167</v>
      </c>
      <c r="G117" s="165"/>
      <c r="H117" s="165"/>
      <c r="I117" s="168"/>
      <c r="J117" s="179">
        <f>BK117</f>
        <v>0</v>
      </c>
      <c r="K117" s="165"/>
      <c r="L117" s="170"/>
      <c r="M117" s="171"/>
      <c r="N117" s="172"/>
      <c r="O117" s="172"/>
      <c r="P117" s="173">
        <f>SUM(P118:P133)</f>
        <v>0</v>
      </c>
      <c r="Q117" s="172"/>
      <c r="R117" s="173">
        <f>SUM(R118:R133)</f>
        <v>0</v>
      </c>
      <c r="S117" s="172"/>
      <c r="T117" s="174">
        <f>SUM(T118:T133)</f>
        <v>0</v>
      </c>
      <c r="AR117" s="175" t="s">
        <v>14</v>
      </c>
      <c r="AT117" s="176" t="s">
        <v>70</v>
      </c>
      <c r="AU117" s="176" t="s">
        <v>14</v>
      </c>
      <c r="AY117" s="175" t="s">
        <v>169</v>
      </c>
      <c r="BK117" s="177">
        <f>SUM(BK118:BK133)</f>
        <v>0</v>
      </c>
    </row>
    <row r="118" spans="1:65" s="2" customFormat="1" ht="49.15" customHeight="1">
      <c r="A118" s="36"/>
      <c r="B118" s="37"/>
      <c r="C118" s="180" t="s">
        <v>344</v>
      </c>
      <c r="D118" s="180" t="s">
        <v>172</v>
      </c>
      <c r="E118" s="181" t="s">
        <v>3168</v>
      </c>
      <c r="F118" s="182" t="s">
        <v>3169</v>
      </c>
      <c r="G118" s="183" t="s">
        <v>339</v>
      </c>
      <c r="H118" s="184">
        <v>5</v>
      </c>
      <c r="I118" s="185"/>
      <c r="J118" s="186">
        <f aca="true" t="shared" si="10" ref="J118:J133">ROUND(I118*H118,2)</f>
        <v>0</v>
      </c>
      <c r="K118" s="182" t="s">
        <v>19</v>
      </c>
      <c r="L118" s="41"/>
      <c r="M118" s="187" t="s">
        <v>19</v>
      </c>
      <c r="N118" s="188" t="s">
        <v>42</v>
      </c>
      <c r="O118" s="66"/>
      <c r="P118" s="189">
        <f aca="true" t="shared" si="11" ref="P118:P133">O118*H118</f>
        <v>0</v>
      </c>
      <c r="Q118" s="189">
        <v>0</v>
      </c>
      <c r="R118" s="189">
        <f aca="true" t="shared" si="12" ref="R118:R133">Q118*H118</f>
        <v>0</v>
      </c>
      <c r="S118" s="189">
        <v>0</v>
      </c>
      <c r="T118" s="190">
        <f aca="true" t="shared" si="13" ref="T118:T133">S118*H118</f>
        <v>0</v>
      </c>
      <c r="U118" s="36"/>
      <c r="V118" s="36"/>
      <c r="W118" s="36"/>
      <c r="X118" s="36"/>
      <c r="Y118" s="36"/>
      <c r="Z118" s="36"/>
      <c r="AA118" s="36"/>
      <c r="AB118" s="36"/>
      <c r="AC118" s="36"/>
      <c r="AD118" s="36"/>
      <c r="AE118" s="36"/>
      <c r="AR118" s="191" t="s">
        <v>106</v>
      </c>
      <c r="AT118" s="191" t="s">
        <v>172</v>
      </c>
      <c r="AU118" s="191" t="s">
        <v>79</v>
      </c>
      <c r="AY118" s="19" t="s">
        <v>169</v>
      </c>
      <c r="BE118" s="192">
        <f aca="true" t="shared" si="14" ref="BE118:BE133">IF(N118="základní",J118,0)</f>
        <v>0</v>
      </c>
      <c r="BF118" s="192">
        <f aca="true" t="shared" si="15" ref="BF118:BF133">IF(N118="snížená",J118,0)</f>
        <v>0</v>
      </c>
      <c r="BG118" s="192">
        <f aca="true" t="shared" si="16" ref="BG118:BG133">IF(N118="zákl. přenesená",J118,0)</f>
        <v>0</v>
      </c>
      <c r="BH118" s="192">
        <f aca="true" t="shared" si="17" ref="BH118:BH133">IF(N118="sníž. přenesená",J118,0)</f>
        <v>0</v>
      </c>
      <c r="BI118" s="192">
        <f aca="true" t="shared" si="18" ref="BI118:BI133">IF(N118="nulová",J118,0)</f>
        <v>0</v>
      </c>
      <c r="BJ118" s="19" t="s">
        <v>14</v>
      </c>
      <c r="BK118" s="192">
        <f aca="true" t="shared" si="19" ref="BK118:BK133">ROUND(I118*H118,2)</f>
        <v>0</v>
      </c>
      <c r="BL118" s="19" t="s">
        <v>106</v>
      </c>
      <c r="BM118" s="191" t="s">
        <v>3170</v>
      </c>
    </row>
    <row r="119" spans="1:65" s="2" customFormat="1" ht="49.15" customHeight="1">
      <c r="A119" s="36"/>
      <c r="B119" s="37"/>
      <c r="C119" s="180" t="s">
        <v>336</v>
      </c>
      <c r="D119" s="180" t="s">
        <v>172</v>
      </c>
      <c r="E119" s="181" t="s">
        <v>3171</v>
      </c>
      <c r="F119" s="182" t="s">
        <v>3172</v>
      </c>
      <c r="G119" s="183" t="s">
        <v>339</v>
      </c>
      <c r="H119" s="184">
        <v>5</v>
      </c>
      <c r="I119" s="185"/>
      <c r="J119" s="186">
        <f t="shared" si="10"/>
        <v>0</v>
      </c>
      <c r="K119" s="182" t="s">
        <v>19</v>
      </c>
      <c r="L119" s="41"/>
      <c r="M119" s="187" t="s">
        <v>19</v>
      </c>
      <c r="N119" s="188" t="s">
        <v>42</v>
      </c>
      <c r="O119" s="66"/>
      <c r="P119" s="189">
        <f t="shared" si="11"/>
        <v>0</v>
      </c>
      <c r="Q119" s="189">
        <v>0</v>
      </c>
      <c r="R119" s="189">
        <f t="shared" si="12"/>
        <v>0</v>
      </c>
      <c r="S119" s="189">
        <v>0</v>
      </c>
      <c r="T119" s="190">
        <f t="shared" si="13"/>
        <v>0</v>
      </c>
      <c r="U119" s="36"/>
      <c r="V119" s="36"/>
      <c r="W119" s="36"/>
      <c r="X119" s="36"/>
      <c r="Y119" s="36"/>
      <c r="Z119" s="36"/>
      <c r="AA119" s="36"/>
      <c r="AB119" s="36"/>
      <c r="AC119" s="36"/>
      <c r="AD119" s="36"/>
      <c r="AE119" s="36"/>
      <c r="AR119" s="191" t="s">
        <v>106</v>
      </c>
      <c r="AT119" s="191" t="s">
        <v>172</v>
      </c>
      <c r="AU119" s="191" t="s">
        <v>79</v>
      </c>
      <c r="AY119" s="19" t="s">
        <v>169</v>
      </c>
      <c r="BE119" s="192">
        <f t="shared" si="14"/>
        <v>0</v>
      </c>
      <c r="BF119" s="192">
        <f t="shared" si="15"/>
        <v>0</v>
      </c>
      <c r="BG119" s="192">
        <f t="shared" si="16"/>
        <v>0</v>
      </c>
      <c r="BH119" s="192">
        <f t="shared" si="17"/>
        <v>0</v>
      </c>
      <c r="BI119" s="192">
        <f t="shared" si="18"/>
        <v>0</v>
      </c>
      <c r="BJ119" s="19" t="s">
        <v>14</v>
      </c>
      <c r="BK119" s="192">
        <f t="shared" si="19"/>
        <v>0</v>
      </c>
      <c r="BL119" s="19" t="s">
        <v>106</v>
      </c>
      <c r="BM119" s="191" t="s">
        <v>3173</v>
      </c>
    </row>
    <row r="120" spans="1:65" s="2" customFormat="1" ht="49.15" customHeight="1">
      <c r="A120" s="36"/>
      <c r="B120" s="37"/>
      <c r="C120" s="180" t="s">
        <v>368</v>
      </c>
      <c r="D120" s="180" t="s">
        <v>172</v>
      </c>
      <c r="E120" s="181" t="s">
        <v>3174</v>
      </c>
      <c r="F120" s="182" t="s">
        <v>3175</v>
      </c>
      <c r="G120" s="183" t="s">
        <v>339</v>
      </c>
      <c r="H120" s="184">
        <v>10</v>
      </c>
      <c r="I120" s="185"/>
      <c r="J120" s="186">
        <f t="shared" si="10"/>
        <v>0</v>
      </c>
      <c r="K120" s="182" t="s">
        <v>19</v>
      </c>
      <c r="L120" s="41"/>
      <c r="M120" s="187" t="s">
        <v>19</v>
      </c>
      <c r="N120" s="188" t="s">
        <v>42</v>
      </c>
      <c r="O120" s="66"/>
      <c r="P120" s="189">
        <f t="shared" si="11"/>
        <v>0</v>
      </c>
      <c r="Q120" s="189">
        <v>0</v>
      </c>
      <c r="R120" s="189">
        <f t="shared" si="12"/>
        <v>0</v>
      </c>
      <c r="S120" s="189">
        <v>0</v>
      </c>
      <c r="T120" s="190">
        <f t="shared" si="13"/>
        <v>0</v>
      </c>
      <c r="U120" s="36"/>
      <c r="V120" s="36"/>
      <c r="W120" s="36"/>
      <c r="X120" s="36"/>
      <c r="Y120" s="36"/>
      <c r="Z120" s="36"/>
      <c r="AA120" s="36"/>
      <c r="AB120" s="36"/>
      <c r="AC120" s="36"/>
      <c r="AD120" s="36"/>
      <c r="AE120" s="36"/>
      <c r="AR120" s="191" t="s">
        <v>106</v>
      </c>
      <c r="AT120" s="191" t="s">
        <v>172</v>
      </c>
      <c r="AU120" s="191" t="s">
        <v>79</v>
      </c>
      <c r="AY120" s="19" t="s">
        <v>169</v>
      </c>
      <c r="BE120" s="192">
        <f t="shared" si="14"/>
        <v>0</v>
      </c>
      <c r="BF120" s="192">
        <f t="shared" si="15"/>
        <v>0</v>
      </c>
      <c r="BG120" s="192">
        <f t="shared" si="16"/>
        <v>0</v>
      </c>
      <c r="BH120" s="192">
        <f t="shared" si="17"/>
        <v>0</v>
      </c>
      <c r="BI120" s="192">
        <f t="shared" si="18"/>
        <v>0</v>
      </c>
      <c r="BJ120" s="19" t="s">
        <v>14</v>
      </c>
      <c r="BK120" s="192">
        <f t="shared" si="19"/>
        <v>0</v>
      </c>
      <c r="BL120" s="19" t="s">
        <v>106</v>
      </c>
      <c r="BM120" s="191" t="s">
        <v>3176</v>
      </c>
    </row>
    <row r="121" spans="1:65" s="2" customFormat="1" ht="49.15" customHeight="1">
      <c r="A121" s="36"/>
      <c r="B121" s="37"/>
      <c r="C121" s="180" t="s">
        <v>272</v>
      </c>
      <c r="D121" s="180" t="s">
        <v>172</v>
      </c>
      <c r="E121" s="181" t="s">
        <v>3177</v>
      </c>
      <c r="F121" s="182" t="s">
        <v>3178</v>
      </c>
      <c r="G121" s="183" t="s">
        <v>339</v>
      </c>
      <c r="H121" s="184">
        <v>114</v>
      </c>
      <c r="I121" s="185"/>
      <c r="J121" s="186">
        <f t="shared" si="10"/>
        <v>0</v>
      </c>
      <c r="K121" s="182" t="s">
        <v>19</v>
      </c>
      <c r="L121" s="41"/>
      <c r="M121" s="187" t="s">
        <v>19</v>
      </c>
      <c r="N121" s="188" t="s">
        <v>42</v>
      </c>
      <c r="O121" s="66"/>
      <c r="P121" s="189">
        <f t="shared" si="11"/>
        <v>0</v>
      </c>
      <c r="Q121" s="189">
        <v>0</v>
      </c>
      <c r="R121" s="189">
        <f t="shared" si="12"/>
        <v>0</v>
      </c>
      <c r="S121" s="189">
        <v>0</v>
      </c>
      <c r="T121" s="190">
        <f t="shared" si="13"/>
        <v>0</v>
      </c>
      <c r="U121" s="36"/>
      <c r="V121" s="36"/>
      <c r="W121" s="36"/>
      <c r="X121" s="36"/>
      <c r="Y121" s="36"/>
      <c r="Z121" s="36"/>
      <c r="AA121" s="36"/>
      <c r="AB121" s="36"/>
      <c r="AC121" s="36"/>
      <c r="AD121" s="36"/>
      <c r="AE121" s="36"/>
      <c r="AR121" s="191" t="s">
        <v>106</v>
      </c>
      <c r="AT121" s="191" t="s">
        <v>172</v>
      </c>
      <c r="AU121" s="191" t="s">
        <v>79</v>
      </c>
      <c r="AY121" s="19" t="s">
        <v>169</v>
      </c>
      <c r="BE121" s="192">
        <f t="shared" si="14"/>
        <v>0</v>
      </c>
      <c r="BF121" s="192">
        <f t="shared" si="15"/>
        <v>0</v>
      </c>
      <c r="BG121" s="192">
        <f t="shared" si="16"/>
        <v>0</v>
      </c>
      <c r="BH121" s="192">
        <f t="shared" si="17"/>
        <v>0</v>
      </c>
      <c r="BI121" s="192">
        <f t="shared" si="18"/>
        <v>0</v>
      </c>
      <c r="BJ121" s="19" t="s">
        <v>14</v>
      </c>
      <c r="BK121" s="192">
        <f t="shared" si="19"/>
        <v>0</v>
      </c>
      <c r="BL121" s="19" t="s">
        <v>106</v>
      </c>
      <c r="BM121" s="191" t="s">
        <v>3179</v>
      </c>
    </row>
    <row r="122" spans="1:65" s="2" customFormat="1" ht="49.15" customHeight="1">
      <c r="A122" s="36"/>
      <c r="B122" s="37"/>
      <c r="C122" s="180" t="s">
        <v>259</v>
      </c>
      <c r="D122" s="180" t="s">
        <v>172</v>
      </c>
      <c r="E122" s="181" t="s">
        <v>3180</v>
      </c>
      <c r="F122" s="182" t="s">
        <v>3181</v>
      </c>
      <c r="G122" s="183" t="s">
        <v>339</v>
      </c>
      <c r="H122" s="184">
        <v>22</v>
      </c>
      <c r="I122" s="185"/>
      <c r="J122" s="186">
        <f t="shared" si="10"/>
        <v>0</v>
      </c>
      <c r="K122" s="182" t="s">
        <v>19</v>
      </c>
      <c r="L122" s="41"/>
      <c r="M122" s="187" t="s">
        <v>19</v>
      </c>
      <c r="N122" s="188" t="s">
        <v>42</v>
      </c>
      <c r="O122" s="66"/>
      <c r="P122" s="189">
        <f t="shared" si="11"/>
        <v>0</v>
      </c>
      <c r="Q122" s="189">
        <v>0</v>
      </c>
      <c r="R122" s="189">
        <f t="shared" si="12"/>
        <v>0</v>
      </c>
      <c r="S122" s="189">
        <v>0</v>
      </c>
      <c r="T122" s="190">
        <f t="shared" si="13"/>
        <v>0</v>
      </c>
      <c r="U122" s="36"/>
      <c r="V122" s="36"/>
      <c r="W122" s="36"/>
      <c r="X122" s="36"/>
      <c r="Y122" s="36"/>
      <c r="Z122" s="36"/>
      <c r="AA122" s="36"/>
      <c r="AB122" s="36"/>
      <c r="AC122" s="36"/>
      <c r="AD122" s="36"/>
      <c r="AE122" s="36"/>
      <c r="AR122" s="191" t="s">
        <v>106</v>
      </c>
      <c r="AT122" s="191" t="s">
        <v>172</v>
      </c>
      <c r="AU122" s="191" t="s">
        <v>79</v>
      </c>
      <c r="AY122" s="19" t="s">
        <v>169</v>
      </c>
      <c r="BE122" s="192">
        <f t="shared" si="14"/>
        <v>0</v>
      </c>
      <c r="BF122" s="192">
        <f t="shared" si="15"/>
        <v>0</v>
      </c>
      <c r="BG122" s="192">
        <f t="shared" si="16"/>
        <v>0</v>
      </c>
      <c r="BH122" s="192">
        <f t="shared" si="17"/>
        <v>0</v>
      </c>
      <c r="BI122" s="192">
        <f t="shared" si="18"/>
        <v>0</v>
      </c>
      <c r="BJ122" s="19" t="s">
        <v>14</v>
      </c>
      <c r="BK122" s="192">
        <f t="shared" si="19"/>
        <v>0</v>
      </c>
      <c r="BL122" s="19" t="s">
        <v>106</v>
      </c>
      <c r="BM122" s="191" t="s">
        <v>3182</v>
      </c>
    </row>
    <row r="123" spans="1:65" s="2" customFormat="1" ht="21.75" customHeight="1">
      <c r="A123" s="36"/>
      <c r="B123" s="37"/>
      <c r="C123" s="180" t="s">
        <v>246</v>
      </c>
      <c r="D123" s="180" t="s">
        <v>172</v>
      </c>
      <c r="E123" s="181" t="s">
        <v>3183</v>
      </c>
      <c r="F123" s="182" t="s">
        <v>3184</v>
      </c>
      <c r="G123" s="183" t="s">
        <v>339</v>
      </c>
      <c r="H123" s="184">
        <v>156</v>
      </c>
      <c r="I123" s="185"/>
      <c r="J123" s="186">
        <f t="shared" si="10"/>
        <v>0</v>
      </c>
      <c r="K123" s="182" t="s">
        <v>19</v>
      </c>
      <c r="L123" s="41"/>
      <c r="M123" s="187" t="s">
        <v>19</v>
      </c>
      <c r="N123" s="188" t="s">
        <v>42</v>
      </c>
      <c r="O123" s="66"/>
      <c r="P123" s="189">
        <f t="shared" si="11"/>
        <v>0</v>
      </c>
      <c r="Q123" s="189">
        <v>0</v>
      </c>
      <c r="R123" s="189">
        <f t="shared" si="12"/>
        <v>0</v>
      </c>
      <c r="S123" s="189">
        <v>0</v>
      </c>
      <c r="T123" s="190">
        <f t="shared" si="13"/>
        <v>0</v>
      </c>
      <c r="U123" s="36"/>
      <c r="V123" s="36"/>
      <c r="W123" s="36"/>
      <c r="X123" s="36"/>
      <c r="Y123" s="36"/>
      <c r="Z123" s="36"/>
      <c r="AA123" s="36"/>
      <c r="AB123" s="36"/>
      <c r="AC123" s="36"/>
      <c r="AD123" s="36"/>
      <c r="AE123" s="36"/>
      <c r="AR123" s="191" t="s">
        <v>106</v>
      </c>
      <c r="AT123" s="191" t="s">
        <v>172</v>
      </c>
      <c r="AU123" s="191" t="s">
        <v>79</v>
      </c>
      <c r="AY123" s="19" t="s">
        <v>169</v>
      </c>
      <c r="BE123" s="192">
        <f t="shared" si="14"/>
        <v>0</v>
      </c>
      <c r="BF123" s="192">
        <f t="shared" si="15"/>
        <v>0</v>
      </c>
      <c r="BG123" s="192">
        <f t="shared" si="16"/>
        <v>0</v>
      </c>
      <c r="BH123" s="192">
        <f t="shared" si="17"/>
        <v>0</v>
      </c>
      <c r="BI123" s="192">
        <f t="shared" si="18"/>
        <v>0</v>
      </c>
      <c r="BJ123" s="19" t="s">
        <v>14</v>
      </c>
      <c r="BK123" s="192">
        <f t="shared" si="19"/>
        <v>0</v>
      </c>
      <c r="BL123" s="19" t="s">
        <v>106</v>
      </c>
      <c r="BM123" s="191" t="s">
        <v>3185</v>
      </c>
    </row>
    <row r="124" spans="1:65" s="2" customFormat="1" ht="49.15" customHeight="1">
      <c r="A124" s="36"/>
      <c r="B124" s="37"/>
      <c r="C124" s="180" t="s">
        <v>279</v>
      </c>
      <c r="D124" s="180" t="s">
        <v>172</v>
      </c>
      <c r="E124" s="181" t="s">
        <v>3186</v>
      </c>
      <c r="F124" s="182" t="s">
        <v>3187</v>
      </c>
      <c r="G124" s="183" t="s">
        <v>1734</v>
      </c>
      <c r="H124" s="184">
        <v>4</v>
      </c>
      <c r="I124" s="185"/>
      <c r="J124" s="186">
        <f t="shared" si="10"/>
        <v>0</v>
      </c>
      <c r="K124" s="182" t="s">
        <v>19</v>
      </c>
      <c r="L124" s="41"/>
      <c r="M124" s="187" t="s">
        <v>19</v>
      </c>
      <c r="N124" s="188" t="s">
        <v>42</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106</v>
      </c>
      <c r="AT124" s="191" t="s">
        <v>172</v>
      </c>
      <c r="AU124" s="191" t="s">
        <v>79</v>
      </c>
      <c r="AY124" s="19" t="s">
        <v>169</v>
      </c>
      <c r="BE124" s="192">
        <f t="shared" si="14"/>
        <v>0</v>
      </c>
      <c r="BF124" s="192">
        <f t="shared" si="15"/>
        <v>0</v>
      </c>
      <c r="BG124" s="192">
        <f t="shared" si="16"/>
        <v>0</v>
      </c>
      <c r="BH124" s="192">
        <f t="shared" si="17"/>
        <v>0</v>
      </c>
      <c r="BI124" s="192">
        <f t="shared" si="18"/>
        <v>0</v>
      </c>
      <c r="BJ124" s="19" t="s">
        <v>14</v>
      </c>
      <c r="BK124" s="192">
        <f t="shared" si="19"/>
        <v>0</v>
      </c>
      <c r="BL124" s="19" t="s">
        <v>106</v>
      </c>
      <c r="BM124" s="191" t="s">
        <v>3188</v>
      </c>
    </row>
    <row r="125" spans="1:65" s="2" customFormat="1" ht="49.15" customHeight="1">
      <c r="A125" s="36"/>
      <c r="B125" s="37"/>
      <c r="C125" s="180" t="s">
        <v>572</v>
      </c>
      <c r="D125" s="180" t="s">
        <v>172</v>
      </c>
      <c r="E125" s="181" t="s">
        <v>3189</v>
      </c>
      <c r="F125" s="182" t="s">
        <v>3190</v>
      </c>
      <c r="G125" s="183" t="s">
        <v>1734</v>
      </c>
      <c r="H125" s="184">
        <v>2</v>
      </c>
      <c r="I125" s="185"/>
      <c r="J125" s="186">
        <f t="shared" si="10"/>
        <v>0</v>
      </c>
      <c r="K125" s="182" t="s">
        <v>19</v>
      </c>
      <c r="L125" s="41"/>
      <c r="M125" s="187" t="s">
        <v>19</v>
      </c>
      <c r="N125" s="188" t="s">
        <v>42</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106</v>
      </c>
      <c r="AT125" s="191" t="s">
        <v>172</v>
      </c>
      <c r="AU125" s="191" t="s">
        <v>79</v>
      </c>
      <c r="AY125" s="19" t="s">
        <v>169</v>
      </c>
      <c r="BE125" s="192">
        <f t="shared" si="14"/>
        <v>0</v>
      </c>
      <c r="BF125" s="192">
        <f t="shared" si="15"/>
        <v>0</v>
      </c>
      <c r="BG125" s="192">
        <f t="shared" si="16"/>
        <v>0</v>
      </c>
      <c r="BH125" s="192">
        <f t="shared" si="17"/>
        <v>0</v>
      </c>
      <c r="BI125" s="192">
        <f t="shared" si="18"/>
        <v>0</v>
      </c>
      <c r="BJ125" s="19" t="s">
        <v>14</v>
      </c>
      <c r="BK125" s="192">
        <f t="shared" si="19"/>
        <v>0</v>
      </c>
      <c r="BL125" s="19" t="s">
        <v>106</v>
      </c>
      <c r="BM125" s="191" t="s">
        <v>3191</v>
      </c>
    </row>
    <row r="126" spans="1:65" s="2" customFormat="1" ht="66.75" customHeight="1">
      <c r="A126" s="36"/>
      <c r="B126" s="37"/>
      <c r="C126" s="180" t="s">
        <v>579</v>
      </c>
      <c r="D126" s="180" t="s">
        <v>172</v>
      </c>
      <c r="E126" s="181" t="s">
        <v>3192</v>
      </c>
      <c r="F126" s="182" t="s">
        <v>3193</v>
      </c>
      <c r="G126" s="183" t="s">
        <v>339</v>
      </c>
      <c r="H126" s="184">
        <v>2944</v>
      </c>
      <c r="I126" s="185"/>
      <c r="J126" s="186">
        <f t="shared" si="10"/>
        <v>0</v>
      </c>
      <c r="K126" s="182" t="s">
        <v>19</v>
      </c>
      <c r="L126" s="41"/>
      <c r="M126" s="187" t="s">
        <v>19</v>
      </c>
      <c r="N126" s="188" t="s">
        <v>42</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106</v>
      </c>
      <c r="AT126" s="191" t="s">
        <v>172</v>
      </c>
      <c r="AU126" s="191" t="s">
        <v>79</v>
      </c>
      <c r="AY126" s="19" t="s">
        <v>169</v>
      </c>
      <c r="BE126" s="192">
        <f t="shared" si="14"/>
        <v>0</v>
      </c>
      <c r="BF126" s="192">
        <f t="shared" si="15"/>
        <v>0</v>
      </c>
      <c r="BG126" s="192">
        <f t="shared" si="16"/>
        <v>0</v>
      </c>
      <c r="BH126" s="192">
        <f t="shared" si="17"/>
        <v>0</v>
      </c>
      <c r="BI126" s="192">
        <f t="shared" si="18"/>
        <v>0</v>
      </c>
      <c r="BJ126" s="19" t="s">
        <v>14</v>
      </c>
      <c r="BK126" s="192">
        <f t="shared" si="19"/>
        <v>0</v>
      </c>
      <c r="BL126" s="19" t="s">
        <v>106</v>
      </c>
      <c r="BM126" s="191" t="s">
        <v>3194</v>
      </c>
    </row>
    <row r="127" spans="1:65" s="2" customFormat="1" ht="24.2" customHeight="1">
      <c r="A127" s="36"/>
      <c r="B127" s="37"/>
      <c r="C127" s="180" t="s">
        <v>584</v>
      </c>
      <c r="D127" s="180" t="s">
        <v>172</v>
      </c>
      <c r="E127" s="181" t="s">
        <v>3195</v>
      </c>
      <c r="F127" s="182" t="s">
        <v>3196</v>
      </c>
      <c r="G127" s="183" t="s">
        <v>339</v>
      </c>
      <c r="H127" s="184">
        <v>236</v>
      </c>
      <c r="I127" s="185"/>
      <c r="J127" s="186">
        <f t="shared" si="10"/>
        <v>0</v>
      </c>
      <c r="K127" s="182" t="s">
        <v>19</v>
      </c>
      <c r="L127" s="41"/>
      <c r="M127" s="187" t="s">
        <v>19</v>
      </c>
      <c r="N127" s="188" t="s">
        <v>42</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106</v>
      </c>
      <c r="AT127" s="191" t="s">
        <v>172</v>
      </c>
      <c r="AU127" s="191" t="s">
        <v>79</v>
      </c>
      <c r="AY127" s="19" t="s">
        <v>169</v>
      </c>
      <c r="BE127" s="192">
        <f t="shared" si="14"/>
        <v>0</v>
      </c>
      <c r="BF127" s="192">
        <f t="shared" si="15"/>
        <v>0</v>
      </c>
      <c r="BG127" s="192">
        <f t="shared" si="16"/>
        <v>0</v>
      </c>
      <c r="BH127" s="192">
        <f t="shared" si="17"/>
        <v>0</v>
      </c>
      <c r="BI127" s="192">
        <f t="shared" si="18"/>
        <v>0</v>
      </c>
      <c r="BJ127" s="19" t="s">
        <v>14</v>
      </c>
      <c r="BK127" s="192">
        <f t="shared" si="19"/>
        <v>0</v>
      </c>
      <c r="BL127" s="19" t="s">
        <v>106</v>
      </c>
      <c r="BM127" s="191" t="s">
        <v>3197</v>
      </c>
    </row>
    <row r="128" spans="1:65" s="2" customFormat="1" ht="24.2" customHeight="1">
      <c r="A128" s="36"/>
      <c r="B128" s="37"/>
      <c r="C128" s="180" t="s">
        <v>595</v>
      </c>
      <c r="D128" s="180" t="s">
        <v>172</v>
      </c>
      <c r="E128" s="181" t="s">
        <v>3198</v>
      </c>
      <c r="F128" s="182" t="s">
        <v>3199</v>
      </c>
      <c r="G128" s="183" t="s">
        <v>1734</v>
      </c>
      <c r="H128" s="184">
        <v>58</v>
      </c>
      <c r="I128" s="185"/>
      <c r="J128" s="186">
        <f t="shared" si="10"/>
        <v>0</v>
      </c>
      <c r="K128" s="182" t="s">
        <v>19</v>
      </c>
      <c r="L128" s="41"/>
      <c r="M128" s="187" t="s">
        <v>19</v>
      </c>
      <c r="N128" s="188" t="s">
        <v>42</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106</v>
      </c>
      <c r="AT128" s="191" t="s">
        <v>172</v>
      </c>
      <c r="AU128" s="191" t="s">
        <v>79</v>
      </c>
      <c r="AY128" s="19" t="s">
        <v>169</v>
      </c>
      <c r="BE128" s="192">
        <f t="shared" si="14"/>
        <v>0</v>
      </c>
      <c r="BF128" s="192">
        <f t="shared" si="15"/>
        <v>0</v>
      </c>
      <c r="BG128" s="192">
        <f t="shared" si="16"/>
        <v>0</v>
      </c>
      <c r="BH128" s="192">
        <f t="shared" si="17"/>
        <v>0</v>
      </c>
      <c r="BI128" s="192">
        <f t="shared" si="18"/>
        <v>0</v>
      </c>
      <c r="BJ128" s="19" t="s">
        <v>14</v>
      </c>
      <c r="BK128" s="192">
        <f t="shared" si="19"/>
        <v>0</v>
      </c>
      <c r="BL128" s="19" t="s">
        <v>106</v>
      </c>
      <c r="BM128" s="191" t="s">
        <v>3200</v>
      </c>
    </row>
    <row r="129" spans="1:65" s="2" customFormat="1" ht="62.65" customHeight="1">
      <c r="A129" s="36"/>
      <c r="B129" s="37"/>
      <c r="C129" s="180" t="s">
        <v>599</v>
      </c>
      <c r="D129" s="180" t="s">
        <v>172</v>
      </c>
      <c r="E129" s="181" t="s">
        <v>3201</v>
      </c>
      <c r="F129" s="182" t="s">
        <v>3202</v>
      </c>
      <c r="G129" s="183" t="s">
        <v>175</v>
      </c>
      <c r="H129" s="184">
        <v>636</v>
      </c>
      <c r="I129" s="185"/>
      <c r="J129" s="186">
        <f t="shared" si="10"/>
        <v>0</v>
      </c>
      <c r="K129" s="182" t="s">
        <v>19</v>
      </c>
      <c r="L129" s="41"/>
      <c r="M129" s="187" t="s">
        <v>19</v>
      </c>
      <c r="N129" s="188" t="s">
        <v>42</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106</v>
      </c>
      <c r="AT129" s="191" t="s">
        <v>172</v>
      </c>
      <c r="AU129" s="191" t="s">
        <v>79</v>
      </c>
      <c r="AY129" s="19" t="s">
        <v>169</v>
      </c>
      <c r="BE129" s="192">
        <f t="shared" si="14"/>
        <v>0</v>
      </c>
      <c r="BF129" s="192">
        <f t="shared" si="15"/>
        <v>0</v>
      </c>
      <c r="BG129" s="192">
        <f t="shared" si="16"/>
        <v>0</v>
      </c>
      <c r="BH129" s="192">
        <f t="shared" si="17"/>
        <v>0</v>
      </c>
      <c r="BI129" s="192">
        <f t="shared" si="18"/>
        <v>0</v>
      </c>
      <c r="BJ129" s="19" t="s">
        <v>14</v>
      </c>
      <c r="BK129" s="192">
        <f t="shared" si="19"/>
        <v>0</v>
      </c>
      <c r="BL129" s="19" t="s">
        <v>106</v>
      </c>
      <c r="BM129" s="191" t="s">
        <v>3203</v>
      </c>
    </row>
    <row r="130" spans="1:65" s="2" customFormat="1" ht="37.9" customHeight="1">
      <c r="A130" s="36"/>
      <c r="B130" s="37"/>
      <c r="C130" s="180" t="s">
        <v>610</v>
      </c>
      <c r="D130" s="180" t="s">
        <v>172</v>
      </c>
      <c r="E130" s="181" t="s">
        <v>3204</v>
      </c>
      <c r="F130" s="182" t="s">
        <v>3205</v>
      </c>
      <c r="G130" s="183" t="s">
        <v>339</v>
      </c>
      <c r="H130" s="184">
        <v>678</v>
      </c>
      <c r="I130" s="185"/>
      <c r="J130" s="186">
        <f t="shared" si="10"/>
        <v>0</v>
      </c>
      <c r="K130" s="182" t="s">
        <v>19</v>
      </c>
      <c r="L130" s="41"/>
      <c r="M130" s="187" t="s">
        <v>19</v>
      </c>
      <c r="N130" s="188" t="s">
        <v>42</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106</v>
      </c>
      <c r="AT130" s="191" t="s">
        <v>172</v>
      </c>
      <c r="AU130" s="191" t="s">
        <v>79</v>
      </c>
      <c r="AY130" s="19" t="s">
        <v>169</v>
      </c>
      <c r="BE130" s="192">
        <f t="shared" si="14"/>
        <v>0</v>
      </c>
      <c r="BF130" s="192">
        <f t="shared" si="15"/>
        <v>0</v>
      </c>
      <c r="BG130" s="192">
        <f t="shared" si="16"/>
        <v>0</v>
      </c>
      <c r="BH130" s="192">
        <f t="shared" si="17"/>
        <v>0</v>
      </c>
      <c r="BI130" s="192">
        <f t="shared" si="18"/>
        <v>0</v>
      </c>
      <c r="BJ130" s="19" t="s">
        <v>14</v>
      </c>
      <c r="BK130" s="192">
        <f t="shared" si="19"/>
        <v>0</v>
      </c>
      <c r="BL130" s="19" t="s">
        <v>106</v>
      </c>
      <c r="BM130" s="191" t="s">
        <v>3206</v>
      </c>
    </row>
    <row r="131" spans="1:65" s="2" customFormat="1" ht="37.9" customHeight="1">
      <c r="A131" s="36"/>
      <c r="B131" s="37"/>
      <c r="C131" s="180" t="s">
        <v>618</v>
      </c>
      <c r="D131" s="180" t="s">
        <v>172</v>
      </c>
      <c r="E131" s="181" t="s">
        <v>3207</v>
      </c>
      <c r="F131" s="182" t="s">
        <v>3208</v>
      </c>
      <c r="G131" s="183" t="s">
        <v>339</v>
      </c>
      <c r="H131" s="184">
        <v>49</v>
      </c>
      <c r="I131" s="185"/>
      <c r="J131" s="186">
        <f t="shared" si="10"/>
        <v>0</v>
      </c>
      <c r="K131" s="182" t="s">
        <v>19</v>
      </c>
      <c r="L131" s="41"/>
      <c r="M131" s="187" t="s">
        <v>19</v>
      </c>
      <c r="N131" s="188" t="s">
        <v>42</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106</v>
      </c>
      <c r="AT131" s="191" t="s">
        <v>172</v>
      </c>
      <c r="AU131" s="191" t="s">
        <v>79</v>
      </c>
      <c r="AY131" s="19" t="s">
        <v>169</v>
      </c>
      <c r="BE131" s="192">
        <f t="shared" si="14"/>
        <v>0</v>
      </c>
      <c r="BF131" s="192">
        <f t="shared" si="15"/>
        <v>0</v>
      </c>
      <c r="BG131" s="192">
        <f t="shared" si="16"/>
        <v>0</v>
      </c>
      <c r="BH131" s="192">
        <f t="shared" si="17"/>
        <v>0</v>
      </c>
      <c r="BI131" s="192">
        <f t="shared" si="18"/>
        <v>0</v>
      </c>
      <c r="BJ131" s="19" t="s">
        <v>14</v>
      </c>
      <c r="BK131" s="192">
        <f t="shared" si="19"/>
        <v>0</v>
      </c>
      <c r="BL131" s="19" t="s">
        <v>106</v>
      </c>
      <c r="BM131" s="191" t="s">
        <v>3209</v>
      </c>
    </row>
    <row r="132" spans="1:65" s="2" customFormat="1" ht="24.2" customHeight="1">
      <c r="A132" s="36"/>
      <c r="B132" s="37"/>
      <c r="C132" s="180" t="s">
        <v>624</v>
      </c>
      <c r="D132" s="180" t="s">
        <v>172</v>
      </c>
      <c r="E132" s="181" t="s">
        <v>3210</v>
      </c>
      <c r="F132" s="182" t="s">
        <v>3211</v>
      </c>
      <c r="G132" s="183" t="s">
        <v>175</v>
      </c>
      <c r="H132" s="184">
        <v>636</v>
      </c>
      <c r="I132" s="185"/>
      <c r="J132" s="186">
        <f t="shared" si="10"/>
        <v>0</v>
      </c>
      <c r="K132" s="182" t="s">
        <v>19</v>
      </c>
      <c r="L132" s="41"/>
      <c r="M132" s="187" t="s">
        <v>19</v>
      </c>
      <c r="N132" s="188" t="s">
        <v>42</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106</v>
      </c>
      <c r="AT132" s="191" t="s">
        <v>172</v>
      </c>
      <c r="AU132" s="191" t="s">
        <v>79</v>
      </c>
      <c r="AY132" s="19" t="s">
        <v>169</v>
      </c>
      <c r="BE132" s="192">
        <f t="shared" si="14"/>
        <v>0</v>
      </c>
      <c r="BF132" s="192">
        <f t="shared" si="15"/>
        <v>0</v>
      </c>
      <c r="BG132" s="192">
        <f t="shared" si="16"/>
        <v>0</v>
      </c>
      <c r="BH132" s="192">
        <f t="shared" si="17"/>
        <v>0</v>
      </c>
      <c r="BI132" s="192">
        <f t="shared" si="18"/>
        <v>0</v>
      </c>
      <c r="BJ132" s="19" t="s">
        <v>14</v>
      </c>
      <c r="BK132" s="192">
        <f t="shared" si="19"/>
        <v>0</v>
      </c>
      <c r="BL132" s="19" t="s">
        <v>106</v>
      </c>
      <c r="BM132" s="191" t="s">
        <v>3212</v>
      </c>
    </row>
    <row r="133" spans="1:65" s="2" customFormat="1" ht="24.2" customHeight="1">
      <c r="A133" s="36"/>
      <c r="B133" s="37"/>
      <c r="C133" s="180" t="s">
        <v>629</v>
      </c>
      <c r="D133" s="180" t="s">
        <v>172</v>
      </c>
      <c r="E133" s="181" t="s">
        <v>3213</v>
      </c>
      <c r="F133" s="182" t="s">
        <v>3214</v>
      </c>
      <c r="G133" s="183" t="s">
        <v>3083</v>
      </c>
      <c r="H133" s="184">
        <v>1</v>
      </c>
      <c r="I133" s="185"/>
      <c r="J133" s="186">
        <f t="shared" si="10"/>
        <v>0</v>
      </c>
      <c r="K133" s="182" t="s">
        <v>19</v>
      </c>
      <c r="L133" s="41"/>
      <c r="M133" s="187" t="s">
        <v>19</v>
      </c>
      <c r="N133" s="188" t="s">
        <v>42</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106</v>
      </c>
      <c r="AT133" s="191" t="s">
        <v>172</v>
      </c>
      <c r="AU133" s="191" t="s">
        <v>79</v>
      </c>
      <c r="AY133" s="19" t="s">
        <v>169</v>
      </c>
      <c r="BE133" s="192">
        <f t="shared" si="14"/>
        <v>0</v>
      </c>
      <c r="BF133" s="192">
        <f t="shared" si="15"/>
        <v>0</v>
      </c>
      <c r="BG133" s="192">
        <f t="shared" si="16"/>
        <v>0</v>
      </c>
      <c r="BH133" s="192">
        <f t="shared" si="17"/>
        <v>0</v>
      </c>
      <c r="BI133" s="192">
        <f t="shared" si="18"/>
        <v>0</v>
      </c>
      <c r="BJ133" s="19" t="s">
        <v>14</v>
      </c>
      <c r="BK133" s="192">
        <f t="shared" si="19"/>
        <v>0</v>
      </c>
      <c r="BL133" s="19" t="s">
        <v>106</v>
      </c>
      <c r="BM133" s="191" t="s">
        <v>3215</v>
      </c>
    </row>
    <row r="134" spans="2:63" s="12" customFormat="1" ht="22.9" customHeight="1">
      <c r="B134" s="164"/>
      <c r="C134" s="165"/>
      <c r="D134" s="166" t="s">
        <v>70</v>
      </c>
      <c r="E134" s="178" t="s">
        <v>106</v>
      </c>
      <c r="F134" s="178" t="s">
        <v>3216</v>
      </c>
      <c r="G134" s="165"/>
      <c r="H134" s="165"/>
      <c r="I134" s="168"/>
      <c r="J134" s="179">
        <f>BK134</f>
        <v>0</v>
      </c>
      <c r="K134" s="165"/>
      <c r="L134" s="170"/>
      <c r="M134" s="171"/>
      <c r="N134" s="172"/>
      <c r="O134" s="172"/>
      <c r="P134" s="173">
        <f>SUM(P135:P140)</f>
        <v>0</v>
      </c>
      <c r="Q134" s="172"/>
      <c r="R134" s="173">
        <f>SUM(R135:R140)</f>
        <v>0</v>
      </c>
      <c r="S134" s="172"/>
      <c r="T134" s="174">
        <f>SUM(T135:T140)</f>
        <v>0</v>
      </c>
      <c r="AR134" s="175" t="s">
        <v>14</v>
      </c>
      <c r="AT134" s="176" t="s">
        <v>70</v>
      </c>
      <c r="AU134" s="176" t="s">
        <v>14</v>
      </c>
      <c r="AY134" s="175" t="s">
        <v>169</v>
      </c>
      <c r="BK134" s="177">
        <f>SUM(BK135:BK140)</f>
        <v>0</v>
      </c>
    </row>
    <row r="135" spans="1:65" s="2" customFormat="1" ht="33.75" customHeight="1">
      <c r="A135" s="36"/>
      <c r="B135" s="37"/>
      <c r="C135" s="180" t="s">
        <v>634</v>
      </c>
      <c r="D135" s="180" t="s">
        <v>172</v>
      </c>
      <c r="E135" s="181" t="s">
        <v>3217</v>
      </c>
      <c r="F135" s="182" t="s">
        <v>3218</v>
      </c>
      <c r="G135" s="183" t="s">
        <v>339</v>
      </c>
      <c r="H135" s="184">
        <v>59</v>
      </c>
      <c r="I135" s="185"/>
      <c r="J135" s="186">
        <f aca="true" t="shared" si="20" ref="J135:J140">ROUND(I135*H135,2)</f>
        <v>0</v>
      </c>
      <c r="K135" s="182" t="s">
        <v>19</v>
      </c>
      <c r="L135" s="41"/>
      <c r="M135" s="187" t="s">
        <v>19</v>
      </c>
      <c r="N135" s="188" t="s">
        <v>42</v>
      </c>
      <c r="O135" s="66"/>
      <c r="P135" s="189">
        <f aca="true" t="shared" si="21" ref="P135:P140">O135*H135</f>
        <v>0</v>
      </c>
      <c r="Q135" s="189">
        <v>0</v>
      </c>
      <c r="R135" s="189">
        <f aca="true" t="shared" si="22" ref="R135:R140">Q135*H135</f>
        <v>0</v>
      </c>
      <c r="S135" s="189">
        <v>0</v>
      </c>
      <c r="T135" s="190">
        <f aca="true" t="shared" si="23" ref="T135:T140">S135*H135</f>
        <v>0</v>
      </c>
      <c r="U135" s="36"/>
      <c r="V135" s="36"/>
      <c r="W135" s="36"/>
      <c r="X135" s="36"/>
      <c r="Y135" s="36"/>
      <c r="Z135" s="36"/>
      <c r="AA135" s="36"/>
      <c r="AB135" s="36"/>
      <c r="AC135" s="36"/>
      <c r="AD135" s="36"/>
      <c r="AE135" s="36"/>
      <c r="AR135" s="191" t="s">
        <v>106</v>
      </c>
      <c r="AT135" s="191" t="s">
        <v>172</v>
      </c>
      <c r="AU135" s="191" t="s">
        <v>79</v>
      </c>
      <c r="AY135" s="19" t="s">
        <v>169</v>
      </c>
      <c r="BE135" s="192">
        <f aca="true" t="shared" si="24" ref="BE135:BE140">IF(N135="základní",J135,0)</f>
        <v>0</v>
      </c>
      <c r="BF135" s="192">
        <f aca="true" t="shared" si="25" ref="BF135:BF140">IF(N135="snížená",J135,0)</f>
        <v>0</v>
      </c>
      <c r="BG135" s="192">
        <f aca="true" t="shared" si="26" ref="BG135:BG140">IF(N135="zákl. přenesená",J135,0)</f>
        <v>0</v>
      </c>
      <c r="BH135" s="192">
        <f aca="true" t="shared" si="27" ref="BH135:BH140">IF(N135="sníž. přenesená",J135,0)</f>
        <v>0</v>
      </c>
      <c r="BI135" s="192">
        <f aca="true" t="shared" si="28" ref="BI135:BI140">IF(N135="nulová",J135,0)</f>
        <v>0</v>
      </c>
      <c r="BJ135" s="19" t="s">
        <v>14</v>
      </c>
      <c r="BK135" s="192">
        <f aca="true" t="shared" si="29" ref="BK135:BK140">ROUND(I135*H135,2)</f>
        <v>0</v>
      </c>
      <c r="BL135" s="19" t="s">
        <v>106</v>
      </c>
      <c r="BM135" s="191" t="s">
        <v>3219</v>
      </c>
    </row>
    <row r="136" spans="1:65" s="2" customFormat="1" ht="33.75" customHeight="1">
      <c r="A136" s="36"/>
      <c r="B136" s="37"/>
      <c r="C136" s="180" t="s">
        <v>641</v>
      </c>
      <c r="D136" s="180" t="s">
        <v>172</v>
      </c>
      <c r="E136" s="181" t="s">
        <v>3220</v>
      </c>
      <c r="F136" s="182" t="s">
        <v>3221</v>
      </c>
      <c r="G136" s="183" t="s">
        <v>339</v>
      </c>
      <c r="H136" s="184">
        <v>5</v>
      </c>
      <c r="I136" s="185"/>
      <c r="J136" s="186">
        <f t="shared" si="20"/>
        <v>0</v>
      </c>
      <c r="K136" s="182" t="s">
        <v>19</v>
      </c>
      <c r="L136" s="41"/>
      <c r="M136" s="187" t="s">
        <v>19</v>
      </c>
      <c r="N136" s="188" t="s">
        <v>42</v>
      </c>
      <c r="O136" s="66"/>
      <c r="P136" s="189">
        <f t="shared" si="21"/>
        <v>0</v>
      </c>
      <c r="Q136" s="189">
        <v>0</v>
      </c>
      <c r="R136" s="189">
        <f t="shared" si="22"/>
        <v>0</v>
      </c>
      <c r="S136" s="189">
        <v>0</v>
      </c>
      <c r="T136" s="190">
        <f t="shared" si="23"/>
        <v>0</v>
      </c>
      <c r="U136" s="36"/>
      <c r="V136" s="36"/>
      <c r="W136" s="36"/>
      <c r="X136" s="36"/>
      <c r="Y136" s="36"/>
      <c r="Z136" s="36"/>
      <c r="AA136" s="36"/>
      <c r="AB136" s="36"/>
      <c r="AC136" s="36"/>
      <c r="AD136" s="36"/>
      <c r="AE136" s="36"/>
      <c r="AR136" s="191" t="s">
        <v>106</v>
      </c>
      <c r="AT136" s="191" t="s">
        <v>172</v>
      </c>
      <c r="AU136" s="191" t="s">
        <v>79</v>
      </c>
      <c r="AY136" s="19" t="s">
        <v>169</v>
      </c>
      <c r="BE136" s="192">
        <f t="shared" si="24"/>
        <v>0</v>
      </c>
      <c r="BF136" s="192">
        <f t="shared" si="25"/>
        <v>0</v>
      </c>
      <c r="BG136" s="192">
        <f t="shared" si="26"/>
        <v>0</v>
      </c>
      <c r="BH136" s="192">
        <f t="shared" si="27"/>
        <v>0</v>
      </c>
      <c r="BI136" s="192">
        <f t="shared" si="28"/>
        <v>0</v>
      </c>
      <c r="BJ136" s="19" t="s">
        <v>14</v>
      </c>
      <c r="BK136" s="192">
        <f t="shared" si="29"/>
        <v>0</v>
      </c>
      <c r="BL136" s="19" t="s">
        <v>106</v>
      </c>
      <c r="BM136" s="191" t="s">
        <v>3222</v>
      </c>
    </row>
    <row r="137" spans="1:65" s="2" customFormat="1" ht="33.75" customHeight="1">
      <c r="A137" s="36"/>
      <c r="B137" s="37"/>
      <c r="C137" s="180" t="s">
        <v>646</v>
      </c>
      <c r="D137" s="180" t="s">
        <v>172</v>
      </c>
      <c r="E137" s="181" t="s">
        <v>3223</v>
      </c>
      <c r="F137" s="182" t="s">
        <v>3224</v>
      </c>
      <c r="G137" s="183" t="s">
        <v>339</v>
      </c>
      <c r="H137" s="184">
        <v>5</v>
      </c>
      <c r="I137" s="185"/>
      <c r="J137" s="186">
        <f t="shared" si="20"/>
        <v>0</v>
      </c>
      <c r="K137" s="182" t="s">
        <v>19</v>
      </c>
      <c r="L137" s="41"/>
      <c r="M137" s="187" t="s">
        <v>19</v>
      </c>
      <c r="N137" s="188" t="s">
        <v>42</v>
      </c>
      <c r="O137" s="66"/>
      <c r="P137" s="189">
        <f t="shared" si="21"/>
        <v>0</v>
      </c>
      <c r="Q137" s="189">
        <v>0</v>
      </c>
      <c r="R137" s="189">
        <f t="shared" si="22"/>
        <v>0</v>
      </c>
      <c r="S137" s="189">
        <v>0</v>
      </c>
      <c r="T137" s="190">
        <f t="shared" si="23"/>
        <v>0</v>
      </c>
      <c r="U137" s="36"/>
      <c r="V137" s="36"/>
      <c r="W137" s="36"/>
      <c r="X137" s="36"/>
      <c r="Y137" s="36"/>
      <c r="Z137" s="36"/>
      <c r="AA137" s="36"/>
      <c r="AB137" s="36"/>
      <c r="AC137" s="36"/>
      <c r="AD137" s="36"/>
      <c r="AE137" s="36"/>
      <c r="AR137" s="191" t="s">
        <v>106</v>
      </c>
      <c r="AT137" s="191" t="s">
        <v>172</v>
      </c>
      <c r="AU137" s="191" t="s">
        <v>79</v>
      </c>
      <c r="AY137" s="19" t="s">
        <v>169</v>
      </c>
      <c r="BE137" s="192">
        <f t="shared" si="24"/>
        <v>0</v>
      </c>
      <c r="BF137" s="192">
        <f t="shared" si="25"/>
        <v>0</v>
      </c>
      <c r="BG137" s="192">
        <f t="shared" si="26"/>
        <v>0</v>
      </c>
      <c r="BH137" s="192">
        <f t="shared" si="27"/>
        <v>0</v>
      </c>
      <c r="BI137" s="192">
        <f t="shared" si="28"/>
        <v>0</v>
      </c>
      <c r="BJ137" s="19" t="s">
        <v>14</v>
      </c>
      <c r="BK137" s="192">
        <f t="shared" si="29"/>
        <v>0</v>
      </c>
      <c r="BL137" s="19" t="s">
        <v>106</v>
      </c>
      <c r="BM137" s="191" t="s">
        <v>3225</v>
      </c>
    </row>
    <row r="138" spans="1:65" s="2" customFormat="1" ht="33.75" customHeight="1">
      <c r="A138" s="36"/>
      <c r="B138" s="37"/>
      <c r="C138" s="180" t="s">
        <v>651</v>
      </c>
      <c r="D138" s="180" t="s">
        <v>172</v>
      </c>
      <c r="E138" s="181" t="s">
        <v>3226</v>
      </c>
      <c r="F138" s="182" t="s">
        <v>3227</v>
      </c>
      <c r="G138" s="183" t="s">
        <v>339</v>
      </c>
      <c r="H138" s="184">
        <v>10</v>
      </c>
      <c r="I138" s="185"/>
      <c r="J138" s="186">
        <f t="shared" si="20"/>
        <v>0</v>
      </c>
      <c r="K138" s="182" t="s">
        <v>19</v>
      </c>
      <c r="L138" s="41"/>
      <c r="M138" s="187" t="s">
        <v>19</v>
      </c>
      <c r="N138" s="188" t="s">
        <v>42</v>
      </c>
      <c r="O138" s="66"/>
      <c r="P138" s="189">
        <f t="shared" si="21"/>
        <v>0</v>
      </c>
      <c r="Q138" s="189">
        <v>0</v>
      </c>
      <c r="R138" s="189">
        <f t="shared" si="22"/>
        <v>0</v>
      </c>
      <c r="S138" s="189">
        <v>0</v>
      </c>
      <c r="T138" s="190">
        <f t="shared" si="23"/>
        <v>0</v>
      </c>
      <c r="U138" s="36"/>
      <c r="V138" s="36"/>
      <c r="W138" s="36"/>
      <c r="X138" s="36"/>
      <c r="Y138" s="36"/>
      <c r="Z138" s="36"/>
      <c r="AA138" s="36"/>
      <c r="AB138" s="36"/>
      <c r="AC138" s="36"/>
      <c r="AD138" s="36"/>
      <c r="AE138" s="36"/>
      <c r="AR138" s="191" t="s">
        <v>106</v>
      </c>
      <c r="AT138" s="191" t="s">
        <v>172</v>
      </c>
      <c r="AU138" s="191" t="s">
        <v>79</v>
      </c>
      <c r="AY138" s="19" t="s">
        <v>169</v>
      </c>
      <c r="BE138" s="192">
        <f t="shared" si="24"/>
        <v>0</v>
      </c>
      <c r="BF138" s="192">
        <f t="shared" si="25"/>
        <v>0</v>
      </c>
      <c r="BG138" s="192">
        <f t="shared" si="26"/>
        <v>0</v>
      </c>
      <c r="BH138" s="192">
        <f t="shared" si="27"/>
        <v>0</v>
      </c>
      <c r="BI138" s="192">
        <f t="shared" si="28"/>
        <v>0</v>
      </c>
      <c r="BJ138" s="19" t="s">
        <v>14</v>
      </c>
      <c r="BK138" s="192">
        <f t="shared" si="29"/>
        <v>0</v>
      </c>
      <c r="BL138" s="19" t="s">
        <v>106</v>
      </c>
      <c r="BM138" s="191" t="s">
        <v>3228</v>
      </c>
    </row>
    <row r="139" spans="1:65" s="2" customFormat="1" ht="38.65" customHeight="1">
      <c r="A139" s="36"/>
      <c r="B139" s="37"/>
      <c r="C139" s="180" t="s">
        <v>659</v>
      </c>
      <c r="D139" s="180" t="s">
        <v>172</v>
      </c>
      <c r="E139" s="181" t="s">
        <v>3229</v>
      </c>
      <c r="F139" s="182" t="s">
        <v>3230</v>
      </c>
      <c r="G139" s="183" t="s">
        <v>339</v>
      </c>
      <c r="H139" s="184">
        <v>114</v>
      </c>
      <c r="I139" s="185"/>
      <c r="J139" s="186">
        <f t="shared" si="20"/>
        <v>0</v>
      </c>
      <c r="K139" s="182" t="s">
        <v>19</v>
      </c>
      <c r="L139" s="41"/>
      <c r="M139" s="187" t="s">
        <v>19</v>
      </c>
      <c r="N139" s="188" t="s">
        <v>42</v>
      </c>
      <c r="O139" s="66"/>
      <c r="P139" s="189">
        <f t="shared" si="21"/>
        <v>0</v>
      </c>
      <c r="Q139" s="189">
        <v>0</v>
      </c>
      <c r="R139" s="189">
        <f t="shared" si="22"/>
        <v>0</v>
      </c>
      <c r="S139" s="189">
        <v>0</v>
      </c>
      <c r="T139" s="190">
        <f t="shared" si="23"/>
        <v>0</v>
      </c>
      <c r="U139" s="36"/>
      <c r="V139" s="36"/>
      <c r="W139" s="36"/>
      <c r="X139" s="36"/>
      <c r="Y139" s="36"/>
      <c r="Z139" s="36"/>
      <c r="AA139" s="36"/>
      <c r="AB139" s="36"/>
      <c r="AC139" s="36"/>
      <c r="AD139" s="36"/>
      <c r="AE139" s="36"/>
      <c r="AR139" s="191" t="s">
        <v>106</v>
      </c>
      <c r="AT139" s="191" t="s">
        <v>172</v>
      </c>
      <c r="AU139" s="191" t="s">
        <v>79</v>
      </c>
      <c r="AY139" s="19" t="s">
        <v>169</v>
      </c>
      <c r="BE139" s="192">
        <f t="shared" si="24"/>
        <v>0</v>
      </c>
      <c r="BF139" s="192">
        <f t="shared" si="25"/>
        <v>0</v>
      </c>
      <c r="BG139" s="192">
        <f t="shared" si="26"/>
        <v>0</v>
      </c>
      <c r="BH139" s="192">
        <f t="shared" si="27"/>
        <v>0</v>
      </c>
      <c r="BI139" s="192">
        <f t="shared" si="28"/>
        <v>0</v>
      </c>
      <c r="BJ139" s="19" t="s">
        <v>14</v>
      </c>
      <c r="BK139" s="192">
        <f t="shared" si="29"/>
        <v>0</v>
      </c>
      <c r="BL139" s="19" t="s">
        <v>106</v>
      </c>
      <c r="BM139" s="191" t="s">
        <v>3231</v>
      </c>
    </row>
    <row r="140" spans="1:65" s="2" customFormat="1" ht="38.65" customHeight="1">
      <c r="A140" s="36"/>
      <c r="B140" s="37"/>
      <c r="C140" s="180" t="s">
        <v>664</v>
      </c>
      <c r="D140" s="180" t="s">
        <v>172</v>
      </c>
      <c r="E140" s="181" t="s">
        <v>3232</v>
      </c>
      <c r="F140" s="182" t="s">
        <v>3233</v>
      </c>
      <c r="G140" s="183" t="s">
        <v>339</v>
      </c>
      <c r="H140" s="184">
        <v>22</v>
      </c>
      <c r="I140" s="185"/>
      <c r="J140" s="186">
        <f t="shared" si="20"/>
        <v>0</v>
      </c>
      <c r="K140" s="182" t="s">
        <v>19</v>
      </c>
      <c r="L140" s="41"/>
      <c r="M140" s="187" t="s">
        <v>19</v>
      </c>
      <c r="N140" s="188" t="s">
        <v>42</v>
      </c>
      <c r="O140" s="66"/>
      <c r="P140" s="189">
        <f t="shared" si="21"/>
        <v>0</v>
      </c>
      <c r="Q140" s="189">
        <v>0</v>
      </c>
      <c r="R140" s="189">
        <f t="shared" si="22"/>
        <v>0</v>
      </c>
      <c r="S140" s="189">
        <v>0</v>
      </c>
      <c r="T140" s="190">
        <f t="shared" si="23"/>
        <v>0</v>
      </c>
      <c r="U140" s="36"/>
      <c r="V140" s="36"/>
      <c r="W140" s="36"/>
      <c r="X140" s="36"/>
      <c r="Y140" s="36"/>
      <c r="Z140" s="36"/>
      <c r="AA140" s="36"/>
      <c r="AB140" s="36"/>
      <c r="AC140" s="36"/>
      <c r="AD140" s="36"/>
      <c r="AE140" s="36"/>
      <c r="AR140" s="191" t="s">
        <v>106</v>
      </c>
      <c r="AT140" s="191" t="s">
        <v>172</v>
      </c>
      <c r="AU140" s="191" t="s">
        <v>79</v>
      </c>
      <c r="AY140" s="19" t="s">
        <v>169</v>
      </c>
      <c r="BE140" s="192">
        <f t="shared" si="24"/>
        <v>0</v>
      </c>
      <c r="BF140" s="192">
        <f t="shared" si="25"/>
        <v>0</v>
      </c>
      <c r="BG140" s="192">
        <f t="shared" si="26"/>
        <v>0</v>
      </c>
      <c r="BH140" s="192">
        <f t="shared" si="27"/>
        <v>0</v>
      </c>
      <c r="BI140" s="192">
        <f t="shared" si="28"/>
        <v>0</v>
      </c>
      <c r="BJ140" s="19" t="s">
        <v>14</v>
      </c>
      <c r="BK140" s="192">
        <f t="shared" si="29"/>
        <v>0</v>
      </c>
      <c r="BL140" s="19" t="s">
        <v>106</v>
      </c>
      <c r="BM140" s="191" t="s">
        <v>3234</v>
      </c>
    </row>
    <row r="141" spans="2:63" s="12" customFormat="1" ht="22.9" customHeight="1">
      <c r="B141" s="164"/>
      <c r="C141" s="165"/>
      <c r="D141" s="166" t="s">
        <v>70</v>
      </c>
      <c r="E141" s="178" t="s">
        <v>109</v>
      </c>
      <c r="F141" s="178" t="s">
        <v>3235</v>
      </c>
      <c r="G141" s="165"/>
      <c r="H141" s="165"/>
      <c r="I141" s="168"/>
      <c r="J141" s="179">
        <f>BK141</f>
        <v>0</v>
      </c>
      <c r="K141" s="165"/>
      <c r="L141" s="170"/>
      <c r="M141" s="171"/>
      <c r="N141" s="172"/>
      <c r="O141" s="172"/>
      <c r="P141" s="173">
        <f>SUM(P142:P148)</f>
        <v>0</v>
      </c>
      <c r="Q141" s="172"/>
      <c r="R141" s="173">
        <f>SUM(R142:R148)</f>
        <v>0</v>
      </c>
      <c r="S141" s="172"/>
      <c r="T141" s="174">
        <f>SUM(T142:T148)</f>
        <v>0</v>
      </c>
      <c r="AR141" s="175" t="s">
        <v>14</v>
      </c>
      <c r="AT141" s="176" t="s">
        <v>70</v>
      </c>
      <c r="AU141" s="176" t="s">
        <v>14</v>
      </c>
      <c r="AY141" s="175" t="s">
        <v>169</v>
      </c>
      <c r="BK141" s="177">
        <f>SUM(BK142:BK148)</f>
        <v>0</v>
      </c>
    </row>
    <row r="142" spans="1:65" s="2" customFormat="1" ht="16.5" customHeight="1">
      <c r="A142" s="36"/>
      <c r="B142" s="37"/>
      <c r="C142" s="180" t="s">
        <v>669</v>
      </c>
      <c r="D142" s="180" t="s">
        <v>172</v>
      </c>
      <c r="E142" s="181" t="s">
        <v>3236</v>
      </c>
      <c r="F142" s="182" t="s">
        <v>3237</v>
      </c>
      <c r="G142" s="183" t="s">
        <v>3083</v>
      </c>
      <c r="H142" s="184">
        <v>1</v>
      </c>
      <c r="I142" s="185"/>
      <c r="J142" s="186">
        <f aca="true" t="shared" si="30" ref="J142:J148">ROUND(I142*H142,2)</f>
        <v>0</v>
      </c>
      <c r="K142" s="182" t="s">
        <v>19</v>
      </c>
      <c r="L142" s="41"/>
      <c r="M142" s="187" t="s">
        <v>19</v>
      </c>
      <c r="N142" s="188" t="s">
        <v>42</v>
      </c>
      <c r="O142" s="66"/>
      <c r="P142" s="189">
        <f aca="true" t="shared" si="31" ref="P142:P148">O142*H142</f>
        <v>0</v>
      </c>
      <c r="Q142" s="189">
        <v>0</v>
      </c>
      <c r="R142" s="189">
        <f aca="true" t="shared" si="32" ref="R142:R148">Q142*H142</f>
        <v>0</v>
      </c>
      <c r="S142" s="189">
        <v>0</v>
      </c>
      <c r="T142" s="190">
        <f aca="true" t="shared" si="33" ref="T142:T148">S142*H142</f>
        <v>0</v>
      </c>
      <c r="U142" s="36"/>
      <c r="V142" s="36"/>
      <c r="W142" s="36"/>
      <c r="X142" s="36"/>
      <c r="Y142" s="36"/>
      <c r="Z142" s="36"/>
      <c r="AA142" s="36"/>
      <c r="AB142" s="36"/>
      <c r="AC142" s="36"/>
      <c r="AD142" s="36"/>
      <c r="AE142" s="36"/>
      <c r="AR142" s="191" t="s">
        <v>106</v>
      </c>
      <c r="AT142" s="191" t="s">
        <v>172</v>
      </c>
      <c r="AU142" s="191" t="s">
        <v>79</v>
      </c>
      <c r="AY142" s="19" t="s">
        <v>169</v>
      </c>
      <c r="BE142" s="192">
        <f aca="true" t="shared" si="34" ref="BE142:BE148">IF(N142="základní",J142,0)</f>
        <v>0</v>
      </c>
      <c r="BF142" s="192">
        <f aca="true" t="shared" si="35" ref="BF142:BF148">IF(N142="snížená",J142,0)</f>
        <v>0</v>
      </c>
      <c r="BG142" s="192">
        <f aca="true" t="shared" si="36" ref="BG142:BG148">IF(N142="zákl. přenesená",J142,0)</f>
        <v>0</v>
      </c>
      <c r="BH142" s="192">
        <f aca="true" t="shared" si="37" ref="BH142:BH148">IF(N142="sníž. přenesená",J142,0)</f>
        <v>0</v>
      </c>
      <c r="BI142" s="192">
        <f aca="true" t="shared" si="38" ref="BI142:BI148">IF(N142="nulová",J142,0)</f>
        <v>0</v>
      </c>
      <c r="BJ142" s="19" t="s">
        <v>14</v>
      </c>
      <c r="BK142" s="192">
        <f aca="true" t="shared" si="39" ref="BK142:BK148">ROUND(I142*H142,2)</f>
        <v>0</v>
      </c>
      <c r="BL142" s="19" t="s">
        <v>106</v>
      </c>
      <c r="BM142" s="191" t="s">
        <v>3238</v>
      </c>
    </row>
    <row r="143" spans="1:65" s="2" customFormat="1" ht="21.75" customHeight="1">
      <c r="A143" s="36"/>
      <c r="B143" s="37"/>
      <c r="C143" s="180" t="s">
        <v>680</v>
      </c>
      <c r="D143" s="180" t="s">
        <v>172</v>
      </c>
      <c r="E143" s="181" t="s">
        <v>3239</v>
      </c>
      <c r="F143" s="182" t="s">
        <v>3240</v>
      </c>
      <c r="G143" s="183" t="s">
        <v>3083</v>
      </c>
      <c r="H143" s="184">
        <v>1</v>
      </c>
      <c r="I143" s="185"/>
      <c r="J143" s="186">
        <f t="shared" si="30"/>
        <v>0</v>
      </c>
      <c r="K143" s="182" t="s">
        <v>19</v>
      </c>
      <c r="L143" s="41"/>
      <c r="M143" s="187" t="s">
        <v>19</v>
      </c>
      <c r="N143" s="188" t="s">
        <v>42</v>
      </c>
      <c r="O143" s="66"/>
      <c r="P143" s="189">
        <f t="shared" si="31"/>
        <v>0</v>
      </c>
      <c r="Q143" s="189">
        <v>0</v>
      </c>
      <c r="R143" s="189">
        <f t="shared" si="32"/>
        <v>0</v>
      </c>
      <c r="S143" s="189">
        <v>0</v>
      </c>
      <c r="T143" s="190">
        <f t="shared" si="33"/>
        <v>0</v>
      </c>
      <c r="U143" s="36"/>
      <c r="V143" s="36"/>
      <c r="W143" s="36"/>
      <c r="X143" s="36"/>
      <c r="Y143" s="36"/>
      <c r="Z143" s="36"/>
      <c r="AA143" s="36"/>
      <c r="AB143" s="36"/>
      <c r="AC143" s="36"/>
      <c r="AD143" s="36"/>
      <c r="AE143" s="36"/>
      <c r="AR143" s="191" t="s">
        <v>106</v>
      </c>
      <c r="AT143" s="191" t="s">
        <v>172</v>
      </c>
      <c r="AU143" s="191" t="s">
        <v>79</v>
      </c>
      <c r="AY143" s="19" t="s">
        <v>169</v>
      </c>
      <c r="BE143" s="192">
        <f t="shared" si="34"/>
        <v>0</v>
      </c>
      <c r="BF143" s="192">
        <f t="shared" si="35"/>
        <v>0</v>
      </c>
      <c r="BG143" s="192">
        <f t="shared" si="36"/>
        <v>0</v>
      </c>
      <c r="BH143" s="192">
        <f t="shared" si="37"/>
        <v>0</v>
      </c>
      <c r="BI143" s="192">
        <f t="shared" si="38"/>
        <v>0</v>
      </c>
      <c r="BJ143" s="19" t="s">
        <v>14</v>
      </c>
      <c r="BK143" s="192">
        <f t="shared" si="39"/>
        <v>0</v>
      </c>
      <c r="BL143" s="19" t="s">
        <v>106</v>
      </c>
      <c r="BM143" s="191" t="s">
        <v>3241</v>
      </c>
    </row>
    <row r="144" spans="1:65" s="2" customFormat="1" ht="44.25" customHeight="1">
      <c r="A144" s="36"/>
      <c r="B144" s="37"/>
      <c r="C144" s="180" t="s">
        <v>686</v>
      </c>
      <c r="D144" s="180" t="s">
        <v>172</v>
      </c>
      <c r="E144" s="181" t="s">
        <v>3242</v>
      </c>
      <c r="F144" s="182" t="s">
        <v>3243</v>
      </c>
      <c r="G144" s="183" t="s">
        <v>339</v>
      </c>
      <c r="H144" s="184">
        <v>5</v>
      </c>
      <c r="I144" s="185"/>
      <c r="J144" s="186">
        <f t="shared" si="30"/>
        <v>0</v>
      </c>
      <c r="K144" s="182" t="s">
        <v>19</v>
      </c>
      <c r="L144" s="41"/>
      <c r="M144" s="187" t="s">
        <v>19</v>
      </c>
      <c r="N144" s="188" t="s">
        <v>42</v>
      </c>
      <c r="O144" s="66"/>
      <c r="P144" s="189">
        <f t="shared" si="31"/>
        <v>0</v>
      </c>
      <c r="Q144" s="189">
        <v>0</v>
      </c>
      <c r="R144" s="189">
        <f t="shared" si="32"/>
        <v>0</v>
      </c>
      <c r="S144" s="189">
        <v>0</v>
      </c>
      <c r="T144" s="190">
        <f t="shared" si="33"/>
        <v>0</v>
      </c>
      <c r="U144" s="36"/>
      <c r="V144" s="36"/>
      <c r="W144" s="36"/>
      <c r="X144" s="36"/>
      <c r="Y144" s="36"/>
      <c r="Z144" s="36"/>
      <c r="AA144" s="36"/>
      <c r="AB144" s="36"/>
      <c r="AC144" s="36"/>
      <c r="AD144" s="36"/>
      <c r="AE144" s="36"/>
      <c r="AR144" s="191" t="s">
        <v>106</v>
      </c>
      <c r="AT144" s="191" t="s">
        <v>172</v>
      </c>
      <c r="AU144" s="191" t="s">
        <v>79</v>
      </c>
      <c r="AY144" s="19" t="s">
        <v>169</v>
      </c>
      <c r="BE144" s="192">
        <f t="shared" si="34"/>
        <v>0</v>
      </c>
      <c r="BF144" s="192">
        <f t="shared" si="35"/>
        <v>0</v>
      </c>
      <c r="BG144" s="192">
        <f t="shared" si="36"/>
        <v>0</v>
      </c>
      <c r="BH144" s="192">
        <f t="shared" si="37"/>
        <v>0</v>
      </c>
      <c r="BI144" s="192">
        <f t="shared" si="38"/>
        <v>0</v>
      </c>
      <c r="BJ144" s="19" t="s">
        <v>14</v>
      </c>
      <c r="BK144" s="192">
        <f t="shared" si="39"/>
        <v>0</v>
      </c>
      <c r="BL144" s="19" t="s">
        <v>106</v>
      </c>
      <c r="BM144" s="191" t="s">
        <v>3244</v>
      </c>
    </row>
    <row r="145" spans="1:65" s="2" customFormat="1" ht="44.25" customHeight="1">
      <c r="A145" s="36"/>
      <c r="B145" s="37"/>
      <c r="C145" s="180" t="s">
        <v>692</v>
      </c>
      <c r="D145" s="180" t="s">
        <v>172</v>
      </c>
      <c r="E145" s="181" t="s">
        <v>3245</v>
      </c>
      <c r="F145" s="182" t="s">
        <v>3246</v>
      </c>
      <c r="G145" s="183" t="s">
        <v>339</v>
      </c>
      <c r="H145" s="184">
        <v>5</v>
      </c>
      <c r="I145" s="185"/>
      <c r="J145" s="186">
        <f t="shared" si="30"/>
        <v>0</v>
      </c>
      <c r="K145" s="182" t="s">
        <v>19</v>
      </c>
      <c r="L145" s="41"/>
      <c r="M145" s="187" t="s">
        <v>19</v>
      </c>
      <c r="N145" s="188" t="s">
        <v>42</v>
      </c>
      <c r="O145" s="66"/>
      <c r="P145" s="189">
        <f t="shared" si="31"/>
        <v>0</v>
      </c>
      <c r="Q145" s="189">
        <v>0</v>
      </c>
      <c r="R145" s="189">
        <f t="shared" si="32"/>
        <v>0</v>
      </c>
      <c r="S145" s="189">
        <v>0</v>
      </c>
      <c r="T145" s="190">
        <f t="shared" si="33"/>
        <v>0</v>
      </c>
      <c r="U145" s="36"/>
      <c r="V145" s="36"/>
      <c r="W145" s="36"/>
      <c r="X145" s="36"/>
      <c r="Y145" s="36"/>
      <c r="Z145" s="36"/>
      <c r="AA145" s="36"/>
      <c r="AB145" s="36"/>
      <c r="AC145" s="36"/>
      <c r="AD145" s="36"/>
      <c r="AE145" s="36"/>
      <c r="AR145" s="191" t="s">
        <v>106</v>
      </c>
      <c r="AT145" s="191" t="s">
        <v>172</v>
      </c>
      <c r="AU145" s="191" t="s">
        <v>79</v>
      </c>
      <c r="AY145" s="19" t="s">
        <v>169</v>
      </c>
      <c r="BE145" s="192">
        <f t="shared" si="34"/>
        <v>0</v>
      </c>
      <c r="BF145" s="192">
        <f t="shared" si="35"/>
        <v>0</v>
      </c>
      <c r="BG145" s="192">
        <f t="shared" si="36"/>
        <v>0</v>
      </c>
      <c r="BH145" s="192">
        <f t="shared" si="37"/>
        <v>0</v>
      </c>
      <c r="BI145" s="192">
        <f t="shared" si="38"/>
        <v>0</v>
      </c>
      <c r="BJ145" s="19" t="s">
        <v>14</v>
      </c>
      <c r="BK145" s="192">
        <f t="shared" si="39"/>
        <v>0</v>
      </c>
      <c r="BL145" s="19" t="s">
        <v>106</v>
      </c>
      <c r="BM145" s="191" t="s">
        <v>3247</v>
      </c>
    </row>
    <row r="146" spans="1:65" s="2" customFormat="1" ht="44.25" customHeight="1">
      <c r="A146" s="36"/>
      <c r="B146" s="37"/>
      <c r="C146" s="180" t="s">
        <v>698</v>
      </c>
      <c r="D146" s="180" t="s">
        <v>172</v>
      </c>
      <c r="E146" s="181" t="s">
        <v>3248</v>
      </c>
      <c r="F146" s="182" t="s">
        <v>3249</v>
      </c>
      <c r="G146" s="183" t="s">
        <v>339</v>
      </c>
      <c r="H146" s="184">
        <v>10</v>
      </c>
      <c r="I146" s="185"/>
      <c r="J146" s="186">
        <f t="shared" si="30"/>
        <v>0</v>
      </c>
      <c r="K146" s="182" t="s">
        <v>19</v>
      </c>
      <c r="L146" s="41"/>
      <c r="M146" s="187" t="s">
        <v>19</v>
      </c>
      <c r="N146" s="188" t="s">
        <v>42</v>
      </c>
      <c r="O146" s="66"/>
      <c r="P146" s="189">
        <f t="shared" si="31"/>
        <v>0</v>
      </c>
      <c r="Q146" s="189">
        <v>0</v>
      </c>
      <c r="R146" s="189">
        <f t="shared" si="32"/>
        <v>0</v>
      </c>
      <c r="S146" s="189">
        <v>0</v>
      </c>
      <c r="T146" s="190">
        <f t="shared" si="33"/>
        <v>0</v>
      </c>
      <c r="U146" s="36"/>
      <c r="V146" s="36"/>
      <c r="W146" s="36"/>
      <c r="X146" s="36"/>
      <c r="Y146" s="36"/>
      <c r="Z146" s="36"/>
      <c r="AA146" s="36"/>
      <c r="AB146" s="36"/>
      <c r="AC146" s="36"/>
      <c r="AD146" s="36"/>
      <c r="AE146" s="36"/>
      <c r="AR146" s="191" t="s">
        <v>106</v>
      </c>
      <c r="AT146" s="191" t="s">
        <v>172</v>
      </c>
      <c r="AU146" s="191" t="s">
        <v>79</v>
      </c>
      <c r="AY146" s="19" t="s">
        <v>169</v>
      </c>
      <c r="BE146" s="192">
        <f t="shared" si="34"/>
        <v>0</v>
      </c>
      <c r="BF146" s="192">
        <f t="shared" si="35"/>
        <v>0</v>
      </c>
      <c r="BG146" s="192">
        <f t="shared" si="36"/>
        <v>0</v>
      </c>
      <c r="BH146" s="192">
        <f t="shared" si="37"/>
        <v>0</v>
      </c>
      <c r="BI146" s="192">
        <f t="shared" si="38"/>
        <v>0</v>
      </c>
      <c r="BJ146" s="19" t="s">
        <v>14</v>
      </c>
      <c r="BK146" s="192">
        <f t="shared" si="39"/>
        <v>0</v>
      </c>
      <c r="BL146" s="19" t="s">
        <v>106</v>
      </c>
      <c r="BM146" s="191" t="s">
        <v>3250</v>
      </c>
    </row>
    <row r="147" spans="1:65" s="2" customFormat="1" ht="44.25" customHeight="1">
      <c r="A147" s="36"/>
      <c r="B147" s="37"/>
      <c r="C147" s="180" t="s">
        <v>703</v>
      </c>
      <c r="D147" s="180" t="s">
        <v>172</v>
      </c>
      <c r="E147" s="181" t="s">
        <v>3251</v>
      </c>
      <c r="F147" s="182" t="s">
        <v>3252</v>
      </c>
      <c r="G147" s="183" t="s">
        <v>339</v>
      </c>
      <c r="H147" s="184">
        <v>114</v>
      </c>
      <c r="I147" s="185"/>
      <c r="J147" s="186">
        <f t="shared" si="30"/>
        <v>0</v>
      </c>
      <c r="K147" s="182" t="s">
        <v>19</v>
      </c>
      <c r="L147" s="41"/>
      <c r="M147" s="187" t="s">
        <v>19</v>
      </c>
      <c r="N147" s="188" t="s">
        <v>42</v>
      </c>
      <c r="O147" s="66"/>
      <c r="P147" s="189">
        <f t="shared" si="31"/>
        <v>0</v>
      </c>
      <c r="Q147" s="189">
        <v>0</v>
      </c>
      <c r="R147" s="189">
        <f t="shared" si="32"/>
        <v>0</v>
      </c>
      <c r="S147" s="189">
        <v>0</v>
      </c>
      <c r="T147" s="190">
        <f t="shared" si="33"/>
        <v>0</v>
      </c>
      <c r="U147" s="36"/>
      <c r="V147" s="36"/>
      <c r="W147" s="36"/>
      <c r="X147" s="36"/>
      <c r="Y147" s="36"/>
      <c r="Z147" s="36"/>
      <c r="AA147" s="36"/>
      <c r="AB147" s="36"/>
      <c r="AC147" s="36"/>
      <c r="AD147" s="36"/>
      <c r="AE147" s="36"/>
      <c r="AR147" s="191" t="s">
        <v>106</v>
      </c>
      <c r="AT147" s="191" t="s">
        <v>172</v>
      </c>
      <c r="AU147" s="191" t="s">
        <v>79</v>
      </c>
      <c r="AY147" s="19" t="s">
        <v>169</v>
      </c>
      <c r="BE147" s="192">
        <f t="shared" si="34"/>
        <v>0</v>
      </c>
      <c r="BF147" s="192">
        <f t="shared" si="35"/>
        <v>0</v>
      </c>
      <c r="BG147" s="192">
        <f t="shared" si="36"/>
        <v>0</v>
      </c>
      <c r="BH147" s="192">
        <f t="shared" si="37"/>
        <v>0</v>
      </c>
      <c r="BI147" s="192">
        <f t="shared" si="38"/>
        <v>0</v>
      </c>
      <c r="BJ147" s="19" t="s">
        <v>14</v>
      </c>
      <c r="BK147" s="192">
        <f t="shared" si="39"/>
        <v>0</v>
      </c>
      <c r="BL147" s="19" t="s">
        <v>106</v>
      </c>
      <c r="BM147" s="191" t="s">
        <v>3253</v>
      </c>
    </row>
    <row r="148" spans="1:65" s="2" customFormat="1" ht="44.25" customHeight="1">
      <c r="A148" s="36"/>
      <c r="B148" s="37"/>
      <c r="C148" s="180" t="s">
        <v>708</v>
      </c>
      <c r="D148" s="180" t="s">
        <v>172</v>
      </c>
      <c r="E148" s="181" t="s">
        <v>3254</v>
      </c>
      <c r="F148" s="182" t="s">
        <v>3255</v>
      </c>
      <c r="G148" s="183" t="s">
        <v>339</v>
      </c>
      <c r="H148" s="184">
        <v>22</v>
      </c>
      <c r="I148" s="185"/>
      <c r="J148" s="186">
        <f t="shared" si="30"/>
        <v>0</v>
      </c>
      <c r="K148" s="182" t="s">
        <v>19</v>
      </c>
      <c r="L148" s="41"/>
      <c r="M148" s="187" t="s">
        <v>19</v>
      </c>
      <c r="N148" s="188" t="s">
        <v>42</v>
      </c>
      <c r="O148" s="66"/>
      <c r="P148" s="189">
        <f t="shared" si="31"/>
        <v>0</v>
      </c>
      <c r="Q148" s="189">
        <v>0</v>
      </c>
      <c r="R148" s="189">
        <f t="shared" si="32"/>
        <v>0</v>
      </c>
      <c r="S148" s="189">
        <v>0</v>
      </c>
      <c r="T148" s="190">
        <f t="shared" si="33"/>
        <v>0</v>
      </c>
      <c r="U148" s="36"/>
      <c r="V148" s="36"/>
      <c r="W148" s="36"/>
      <c r="X148" s="36"/>
      <c r="Y148" s="36"/>
      <c r="Z148" s="36"/>
      <c r="AA148" s="36"/>
      <c r="AB148" s="36"/>
      <c r="AC148" s="36"/>
      <c r="AD148" s="36"/>
      <c r="AE148" s="36"/>
      <c r="AR148" s="191" t="s">
        <v>106</v>
      </c>
      <c r="AT148" s="191" t="s">
        <v>172</v>
      </c>
      <c r="AU148" s="191" t="s">
        <v>79</v>
      </c>
      <c r="AY148" s="19" t="s">
        <v>169</v>
      </c>
      <c r="BE148" s="192">
        <f t="shared" si="34"/>
        <v>0</v>
      </c>
      <c r="BF148" s="192">
        <f t="shared" si="35"/>
        <v>0</v>
      </c>
      <c r="BG148" s="192">
        <f t="shared" si="36"/>
        <v>0</v>
      </c>
      <c r="BH148" s="192">
        <f t="shared" si="37"/>
        <v>0</v>
      </c>
      <c r="BI148" s="192">
        <f t="shared" si="38"/>
        <v>0</v>
      </c>
      <c r="BJ148" s="19" t="s">
        <v>14</v>
      </c>
      <c r="BK148" s="192">
        <f t="shared" si="39"/>
        <v>0</v>
      </c>
      <c r="BL148" s="19" t="s">
        <v>106</v>
      </c>
      <c r="BM148" s="191" t="s">
        <v>3256</v>
      </c>
    </row>
    <row r="149" spans="2:63" s="12" customFormat="1" ht="22.9" customHeight="1">
      <c r="B149" s="164"/>
      <c r="C149" s="165"/>
      <c r="D149" s="166" t="s">
        <v>70</v>
      </c>
      <c r="E149" s="178" t="s">
        <v>112</v>
      </c>
      <c r="F149" s="178" t="s">
        <v>3257</v>
      </c>
      <c r="G149" s="165"/>
      <c r="H149" s="165"/>
      <c r="I149" s="168"/>
      <c r="J149" s="179">
        <f>BK149</f>
        <v>0</v>
      </c>
      <c r="K149" s="165"/>
      <c r="L149" s="170"/>
      <c r="M149" s="171"/>
      <c r="N149" s="172"/>
      <c r="O149" s="172"/>
      <c r="P149" s="173">
        <f>SUM(P150:P159)</f>
        <v>0</v>
      </c>
      <c r="Q149" s="172"/>
      <c r="R149" s="173">
        <f>SUM(R150:R159)</f>
        <v>0</v>
      </c>
      <c r="S149" s="172"/>
      <c r="T149" s="174">
        <f>SUM(T150:T159)</f>
        <v>0</v>
      </c>
      <c r="AR149" s="175" t="s">
        <v>14</v>
      </c>
      <c r="AT149" s="176" t="s">
        <v>70</v>
      </c>
      <c r="AU149" s="176" t="s">
        <v>14</v>
      </c>
      <c r="AY149" s="175" t="s">
        <v>169</v>
      </c>
      <c r="BK149" s="177">
        <f>SUM(BK150:BK159)</f>
        <v>0</v>
      </c>
    </row>
    <row r="150" spans="1:65" s="2" customFormat="1" ht="16.5" customHeight="1">
      <c r="A150" s="36"/>
      <c r="B150" s="37"/>
      <c r="C150" s="180" t="s">
        <v>716</v>
      </c>
      <c r="D150" s="180" t="s">
        <v>172</v>
      </c>
      <c r="E150" s="181" t="s">
        <v>3258</v>
      </c>
      <c r="F150" s="182" t="s">
        <v>3259</v>
      </c>
      <c r="G150" s="183" t="s">
        <v>3083</v>
      </c>
      <c r="H150" s="184">
        <v>1</v>
      </c>
      <c r="I150" s="185"/>
      <c r="J150" s="186">
        <f aca="true" t="shared" si="40" ref="J150:J159">ROUND(I150*H150,2)</f>
        <v>0</v>
      </c>
      <c r="K150" s="182" t="s">
        <v>19</v>
      </c>
      <c r="L150" s="41"/>
      <c r="M150" s="187" t="s">
        <v>19</v>
      </c>
      <c r="N150" s="188" t="s">
        <v>42</v>
      </c>
      <c r="O150" s="66"/>
      <c r="P150" s="189">
        <f aca="true" t="shared" si="41" ref="P150:P159">O150*H150</f>
        <v>0</v>
      </c>
      <c r="Q150" s="189">
        <v>0</v>
      </c>
      <c r="R150" s="189">
        <f aca="true" t="shared" si="42" ref="R150:R159">Q150*H150</f>
        <v>0</v>
      </c>
      <c r="S150" s="189">
        <v>0</v>
      </c>
      <c r="T150" s="190">
        <f aca="true" t="shared" si="43" ref="T150:T159">S150*H150</f>
        <v>0</v>
      </c>
      <c r="U150" s="36"/>
      <c r="V150" s="36"/>
      <c r="W150" s="36"/>
      <c r="X150" s="36"/>
      <c r="Y150" s="36"/>
      <c r="Z150" s="36"/>
      <c r="AA150" s="36"/>
      <c r="AB150" s="36"/>
      <c r="AC150" s="36"/>
      <c r="AD150" s="36"/>
      <c r="AE150" s="36"/>
      <c r="AR150" s="191" t="s">
        <v>106</v>
      </c>
      <c r="AT150" s="191" t="s">
        <v>172</v>
      </c>
      <c r="AU150" s="191" t="s">
        <v>79</v>
      </c>
      <c r="AY150" s="19" t="s">
        <v>169</v>
      </c>
      <c r="BE150" s="192">
        <f aca="true" t="shared" si="44" ref="BE150:BE159">IF(N150="základní",J150,0)</f>
        <v>0</v>
      </c>
      <c r="BF150" s="192">
        <f aca="true" t="shared" si="45" ref="BF150:BF159">IF(N150="snížená",J150,0)</f>
        <v>0</v>
      </c>
      <c r="BG150" s="192">
        <f aca="true" t="shared" si="46" ref="BG150:BG159">IF(N150="zákl. přenesená",J150,0)</f>
        <v>0</v>
      </c>
      <c r="BH150" s="192">
        <f aca="true" t="shared" si="47" ref="BH150:BH159">IF(N150="sníž. přenesená",J150,0)</f>
        <v>0</v>
      </c>
      <c r="BI150" s="192">
        <f aca="true" t="shared" si="48" ref="BI150:BI159">IF(N150="nulová",J150,0)</f>
        <v>0</v>
      </c>
      <c r="BJ150" s="19" t="s">
        <v>14</v>
      </c>
      <c r="BK150" s="192">
        <f aca="true" t="shared" si="49" ref="BK150:BK159">ROUND(I150*H150,2)</f>
        <v>0</v>
      </c>
      <c r="BL150" s="19" t="s">
        <v>106</v>
      </c>
      <c r="BM150" s="191" t="s">
        <v>3260</v>
      </c>
    </row>
    <row r="151" spans="1:65" s="2" customFormat="1" ht="16.5" customHeight="1">
      <c r="A151" s="36"/>
      <c r="B151" s="37"/>
      <c r="C151" s="180" t="s">
        <v>721</v>
      </c>
      <c r="D151" s="180" t="s">
        <v>172</v>
      </c>
      <c r="E151" s="181" t="s">
        <v>3261</v>
      </c>
      <c r="F151" s="182" t="s">
        <v>3262</v>
      </c>
      <c r="G151" s="183" t="s">
        <v>3083</v>
      </c>
      <c r="H151" s="184">
        <v>1</v>
      </c>
      <c r="I151" s="185"/>
      <c r="J151" s="186">
        <f t="shared" si="40"/>
        <v>0</v>
      </c>
      <c r="K151" s="182" t="s">
        <v>19</v>
      </c>
      <c r="L151" s="41"/>
      <c r="M151" s="187" t="s">
        <v>19</v>
      </c>
      <c r="N151" s="188" t="s">
        <v>42</v>
      </c>
      <c r="O151" s="66"/>
      <c r="P151" s="189">
        <f t="shared" si="41"/>
        <v>0</v>
      </c>
      <c r="Q151" s="189">
        <v>0</v>
      </c>
      <c r="R151" s="189">
        <f t="shared" si="42"/>
        <v>0</v>
      </c>
      <c r="S151" s="189">
        <v>0</v>
      </c>
      <c r="T151" s="190">
        <f t="shared" si="43"/>
        <v>0</v>
      </c>
      <c r="U151" s="36"/>
      <c r="V151" s="36"/>
      <c r="W151" s="36"/>
      <c r="X151" s="36"/>
      <c r="Y151" s="36"/>
      <c r="Z151" s="36"/>
      <c r="AA151" s="36"/>
      <c r="AB151" s="36"/>
      <c r="AC151" s="36"/>
      <c r="AD151" s="36"/>
      <c r="AE151" s="36"/>
      <c r="AR151" s="191" t="s">
        <v>106</v>
      </c>
      <c r="AT151" s="191" t="s">
        <v>172</v>
      </c>
      <c r="AU151" s="191" t="s">
        <v>79</v>
      </c>
      <c r="AY151" s="19" t="s">
        <v>169</v>
      </c>
      <c r="BE151" s="192">
        <f t="shared" si="44"/>
        <v>0</v>
      </c>
      <c r="BF151" s="192">
        <f t="shared" si="45"/>
        <v>0</v>
      </c>
      <c r="BG151" s="192">
        <f t="shared" si="46"/>
        <v>0</v>
      </c>
      <c r="BH151" s="192">
        <f t="shared" si="47"/>
        <v>0</v>
      </c>
      <c r="BI151" s="192">
        <f t="shared" si="48"/>
        <v>0</v>
      </c>
      <c r="BJ151" s="19" t="s">
        <v>14</v>
      </c>
      <c r="BK151" s="192">
        <f t="shared" si="49"/>
        <v>0</v>
      </c>
      <c r="BL151" s="19" t="s">
        <v>106</v>
      </c>
      <c r="BM151" s="191" t="s">
        <v>3263</v>
      </c>
    </row>
    <row r="152" spans="1:65" s="2" customFormat="1" ht="21.75" customHeight="1">
      <c r="A152" s="36"/>
      <c r="B152" s="37"/>
      <c r="C152" s="180" t="s">
        <v>725</v>
      </c>
      <c r="D152" s="180" t="s">
        <v>172</v>
      </c>
      <c r="E152" s="181" t="s">
        <v>3264</v>
      </c>
      <c r="F152" s="182" t="s">
        <v>3265</v>
      </c>
      <c r="G152" s="183" t="s">
        <v>3083</v>
      </c>
      <c r="H152" s="184">
        <v>1</v>
      </c>
      <c r="I152" s="185"/>
      <c r="J152" s="186">
        <f t="shared" si="40"/>
        <v>0</v>
      </c>
      <c r="K152" s="182" t="s">
        <v>19</v>
      </c>
      <c r="L152" s="41"/>
      <c r="M152" s="187" t="s">
        <v>19</v>
      </c>
      <c r="N152" s="188" t="s">
        <v>42</v>
      </c>
      <c r="O152" s="66"/>
      <c r="P152" s="189">
        <f t="shared" si="41"/>
        <v>0</v>
      </c>
      <c r="Q152" s="189">
        <v>0</v>
      </c>
      <c r="R152" s="189">
        <f t="shared" si="42"/>
        <v>0</v>
      </c>
      <c r="S152" s="189">
        <v>0</v>
      </c>
      <c r="T152" s="190">
        <f t="shared" si="43"/>
        <v>0</v>
      </c>
      <c r="U152" s="36"/>
      <c r="V152" s="36"/>
      <c r="W152" s="36"/>
      <c r="X152" s="36"/>
      <c r="Y152" s="36"/>
      <c r="Z152" s="36"/>
      <c r="AA152" s="36"/>
      <c r="AB152" s="36"/>
      <c r="AC152" s="36"/>
      <c r="AD152" s="36"/>
      <c r="AE152" s="36"/>
      <c r="AR152" s="191" t="s">
        <v>106</v>
      </c>
      <c r="AT152" s="191" t="s">
        <v>172</v>
      </c>
      <c r="AU152" s="191" t="s">
        <v>79</v>
      </c>
      <c r="AY152" s="19" t="s">
        <v>169</v>
      </c>
      <c r="BE152" s="192">
        <f t="shared" si="44"/>
        <v>0</v>
      </c>
      <c r="BF152" s="192">
        <f t="shared" si="45"/>
        <v>0</v>
      </c>
      <c r="BG152" s="192">
        <f t="shared" si="46"/>
        <v>0</v>
      </c>
      <c r="BH152" s="192">
        <f t="shared" si="47"/>
        <v>0</v>
      </c>
      <c r="BI152" s="192">
        <f t="shared" si="48"/>
        <v>0</v>
      </c>
      <c r="BJ152" s="19" t="s">
        <v>14</v>
      </c>
      <c r="BK152" s="192">
        <f t="shared" si="49"/>
        <v>0</v>
      </c>
      <c r="BL152" s="19" t="s">
        <v>106</v>
      </c>
      <c r="BM152" s="191" t="s">
        <v>3266</v>
      </c>
    </row>
    <row r="153" spans="1:65" s="2" customFormat="1" ht="16.5" customHeight="1">
      <c r="A153" s="36"/>
      <c r="B153" s="37"/>
      <c r="C153" s="180" t="s">
        <v>728</v>
      </c>
      <c r="D153" s="180" t="s">
        <v>172</v>
      </c>
      <c r="E153" s="181" t="s">
        <v>3267</v>
      </c>
      <c r="F153" s="182" t="s">
        <v>3268</v>
      </c>
      <c r="G153" s="183" t="s">
        <v>3083</v>
      </c>
      <c r="H153" s="184">
        <v>1</v>
      </c>
      <c r="I153" s="185"/>
      <c r="J153" s="186">
        <f t="shared" si="40"/>
        <v>0</v>
      </c>
      <c r="K153" s="182" t="s">
        <v>19</v>
      </c>
      <c r="L153" s="41"/>
      <c r="M153" s="187" t="s">
        <v>19</v>
      </c>
      <c r="N153" s="188" t="s">
        <v>42</v>
      </c>
      <c r="O153" s="66"/>
      <c r="P153" s="189">
        <f t="shared" si="41"/>
        <v>0</v>
      </c>
      <c r="Q153" s="189">
        <v>0</v>
      </c>
      <c r="R153" s="189">
        <f t="shared" si="42"/>
        <v>0</v>
      </c>
      <c r="S153" s="189">
        <v>0</v>
      </c>
      <c r="T153" s="190">
        <f t="shared" si="43"/>
        <v>0</v>
      </c>
      <c r="U153" s="36"/>
      <c r="V153" s="36"/>
      <c r="W153" s="36"/>
      <c r="X153" s="36"/>
      <c r="Y153" s="36"/>
      <c r="Z153" s="36"/>
      <c r="AA153" s="36"/>
      <c r="AB153" s="36"/>
      <c r="AC153" s="36"/>
      <c r="AD153" s="36"/>
      <c r="AE153" s="36"/>
      <c r="AR153" s="191" t="s">
        <v>106</v>
      </c>
      <c r="AT153" s="191" t="s">
        <v>172</v>
      </c>
      <c r="AU153" s="191" t="s">
        <v>79</v>
      </c>
      <c r="AY153" s="19" t="s">
        <v>169</v>
      </c>
      <c r="BE153" s="192">
        <f t="shared" si="44"/>
        <v>0</v>
      </c>
      <c r="BF153" s="192">
        <f t="shared" si="45"/>
        <v>0</v>
      </c>
      <c r="BG153" s="192">
        <f t="shared" si="46"/>
        <v>0</v>
      </c>
      <c r="BH153" s="192">
        <f t="shared" si="47"/>
        <v>0</v>
      </c>
      <c r="BI153" s="192">
        <f t="shared" si="48"/>
        <v>0</v>
      </c>
      <c r="BJ153" s="19" t="s">
        <v>14</v>
      </c>
      <c r="BK153" s="192">
        <f t="shared" si="49"/>
        <v>0</v>
      </c>
      <c r="BL153" s="19" t="s">
        <v>106</v>
      </c>
      <c r="BM153" s="191" t="s">
        <v>3269</v>
      </c>
    </row>
    <row r="154" spans="1:65" s="2" customFormat="1" ht="16.5" customHeight="1">
      <c r="A154" s="36"/>
      <c r="B154" s="37"/>
      <c r="C154" s="180" t="s">
        <v>730</v>
      </c>
      <c r="D154" s="180" t="s">
        <v>172</v>
      </c>
      <c r="E154" s="181" t="s">
        <v>3270</v>
      </c>
      <c r="F154" s="182" t="s">
        <v>3271</v>
      </c>
      <c r="G154" s="183" t="s">
        <v>3083</v>
      </c>
      <c r="H154" s="184">
        <v>1</v>
      </c>
      <c r="I154" s="185"/>
      <c r="J154" s="186">
        <f t="shared" si="40"/>
        <v>0</v>
      </c>
      <c r="K154" s="182" t="s">
        <v>19</v>
      </c>
      <c r="L154" s="41"/>
      <c r="M154" s="187" t="s">
        <v>19</v>
      </c>
      <c r="N154" s="188" t="s">
        <v>42</v>
      </c>
      <c r="O154" s="66"/>
      <c r="P154" s="189">
        <f t="shared" si="41"/>
        <v>0</v>
      </c>
      <c r="Q154" s="189">
        <v>0</v>
      </c>
      <c r="R154" s="189">
        <f t="shared" si="42"/>
        <v>0</v>
      </c>
      <c r="S154" s="189">
        <v>0</v>
      </c>
      <c r="T154" s="190">
        <f t="shared" si="43"/>
        <v>0</v>
      </c>
      <c r="U154" s="36"/>
      <c r="V154" s="36"/>
      <c r="W154" s="36"/>
      <c r="X154" s="36"/>
      <c r="Y154" s="36"/>
      <c r="Z154" s="36"/>
      <c r="AA154" s="36"/>
      <c r="AB154" s="36"/>
      <c r="AC154" s="36"/>
      <c r="AD154" s="36"/>
      <c r="AE154" s="36"/>
      <c r="AR154" s="191" t="s">
        <v>106</v>
      </c>
      <c r="AT154" s="191" t="s">
        <v>172</v>
      </c>
      <c r="AU154" s="191" t="s">
        <v>79</v>
      </c>
      <c r="AY154" s="19" t="s">
        <v>169</v>
      </c>
      <c r="BE154" s="192">
        <f t="shared" si="44"/>
        <v>0</v>
      </c>
      <c r="BF154" s="192">
        <f t="shared" si="45"/>
        <v>0</v>
      </c>
      <c r="BG154" s="192">
        <f t="shared" si="46"/>
        <v>0</v>
      </c>
      <c r="BH154" s="192">
        <f t="shared" si="47"/>
        <v>0</v>
      </c>
      <c r="BI154" s="192">
        <f t="shared" si="48"/>
        <v>0</v>
      </c>
      <c r="BJ154" s="19" t="s">
        <v>14</v>
      </c>
      <c r="BK154" s="192">
        <f t="shared" si="49"/>
        <v>0</v>
      </c>
      <c r="BL154" s="19" t="s">
        <v>106</v>
      </c>
      <c r="BM154" s="191" t="s">
        <v>3272</v>
      </c>
    </row>
    <row r="155" spans="1:65" s="2" customFormat="1" ht="16.5" customHeight="1">
      <c r="A155" s="36"/>
      <c r="B155" s="37"/>
      <c r="C155" s="180" t="s">
        <v>732</v>
      </c>
      <c r="D155" s="180" t="s">
        <v>172</v>
      </c>
      <c r="E155" s="181" t="s">
        <v>3273</v>
      </c>
      <c r="F155" s="182" t="s">
        <v>3274</v>
      </c>
      <c r="G155" s="183" t="s">
        <v>3083</v>
      </c>
      <c r="H155" s="184">
        <v>1</v>
      </c>
      <c r="I155" s="185"/>
      <c r="J155" s="186">
        <f t="shared" si="40"/>
        <v>0</v>
      </c>
      <c r="K155" s="182" t="s">
        <v>19</v>
      </c>
      <c r="L155" s="41"/>
      <c r="M155" s="187" t="s">
        <v>19</v>
      </c>
      <c r="N155" s="188" t="s">
        <v>42</v>
      </c>
      <c r="O155" s="66"/>
      <c r="P155" s="189">
        <f t="shared" si="41"/>
        <v>0</v>
      </c>
      <c r="Q155" s="189">
        <v>0</v>
      </c>
      <c r="R155" s="189">
        <f t="shared" si="42"/>
        <v>0</v>
      </c>
      <c r="S155" s="189">
        <v>0</v>
      </c>
      <c r="T155" s="190">
        <f t="shared" si="43"/>
        <v>0</v>
      </c>
      <c r="U155" s="36"/>
      <c r="V155" s="36"/>
      <c r="W155" s="36"/>
      <c r="X155" s="36"/>
      <c r="Y155" s="36"/>
      <c r="Z155" s="36"/>
      <c r="AA155" s="36"/>
      <c r="AB155" s="36"/>
      <c r="AC155" s="36"/>
      <c r="AD155" s="36"/>
      <c r="AE155" s="36"/>
      <c r="AR155" s="191" t="s">
        <v>106</v>
      </c>
      <c r="AT155" s="191" t="s">
        <v>172</v>
      </c>
      <c r="AU155" s="191" t="s">
        <v>79</v>
      </c>
      <c r="AY155" s="19" t="s">
        <v>169</v>
      </c>
      <c r="BE155" s="192">
        <f t="shared" si="44"/>
        <v>0</v>
      </c>
      <c r="BF155" s="192">
        <f t="shared" si="45"/>
        <v>0</v>
      </c>
      <c r="BG155" s="192">
        <f t="shared" si="46"/>
        <v>0</v>
      </c>
      <c r="BH155" s="192">
        <f t="shared" si="47"/>
        <v>0</v>
      </c>
      <c r="BI155" s="192">
        <f t="shared" si="48"/>
        <v>0</v>
      </c>
      <c r="BJ155" s="19" t="s">
        <v>14</v>
      </c>
      <c r="BK155" s="192">
        <f t="shared" si="49"/>
        <v>0</v>
      </c>
      <c r="BL155" s="19" t="s">
        <v>106</v>
      </c>
      <c r="BM155" s="191" t="s">
        <v>3275</v>
      </c>
    </row>
    <row r="156" spans="1:65" s="2" customFormat="1" ht="16.5" customHeight="1">
      <c r="A156" s="36"/>
      <c r="B156" s="37"/>
      <c r="C156" s="180" t="s">
        <v>738</v>
      </c>
      <c r="D156" s="180" t="s">
        <v>172</v>
      </c>
      <c r="E156" s="181" t="s">
        <v>3276</v>
      </c>
      <c r="F156" s="182" t="s">
        <v>3277</v>
      </c>
      <c r="G156" s="183" t="s">
        <v>3278</v>
      </c>
      <c r="H156" s="184">
        <v>6</v>
      </c>
      <c r="I156" s="185"/>
      <c r="J156" s="186">
        <f t="shared" si="40"/>
        <v>0</v>
      </c>
      <c r="K156" s="182" t="s">
        <v>19</v>
      </c>
      <c r="L156" s="41"/>
      <c r="M156" s="187" t="s">
        <v>19</v>
      </c>
      <c r="N156" s="188" t="s">
        <v>42</v>
      </c>
      <c r="O156" s="66"/>
      <c r="P156" s="189">
        <f t="shared" si="41"/>
        <v>0</v>
      </c>
      <c r="Q156" s="189">
        <v>0</v>
      </c>
      <c r="R156" s="189">
        <f t="shared" si="42"/>
        <v>0</v>
      </c>
      <c r="S156" s="189">
        <v>0</v>
      </c>
      <c r="T156" s="190">
        <f t="shared" si="43"/>
        <v>0</v>
      </c>
      <c r="U156" s="36"/>
      <c r="V156" s="36"/>
      <c r="W156" s="36"/>
      <c r="X156" s="36"/>
      <c r="Y156" s="36"/>
      <c r="Z156" s="36"/>
      <c r="AA156" s="36"/>
      <c r="AB156" s="36"/>
      <c r="AC156" s="36"/>
      <c r="AD156" s="36"/>
      <c r="AE156" s="36"/>
      <c r="AR156" s="191" t="s">
        <v>106</v>
      </c>
      <c r="AT156" s="191" t="s">
        <v>172</v>
      </c>
      <c r="AU156" s="191" t="s">
        <v>79</v>
      </c>
      <c r="AY156" s="19" t="s">
        <v>169</v>
      </c>
      <c r="BE156" s="192">
        <f t="shared" si="44"/>
        <v>0</v>
      </c>
      <c r="BF156" s="192">
        <f t="shared" si="45"/>
        <v>0</v>
      </c>
      <c r="BG156" s="192">
        <f t="shared" si="46"/>
        <v>0</v>
      </c>
      <c r="BH156" s="192">
        <f t="shared" si="47"/>
        <v>0</v>
      </c>
      <c r="BI156" s="192">
        <f t="shared" si="48"/>
        <v>0</v>
      </c>
      <c r="BJ156" s="19" t="s">
        <v>14</v>
      </c>
      <c r="BK156" s="192">
        <f t="shared" si="49"/>
        <v>0</v>
      </c>
      <c r="BL156" s="19" t="s">
        <v>106</v>
      </c>
      <c r="BM156" s="191" t="s">
        <v>3279</v>
      </c>
    </row>
    <row r="157" spans="1:65" s="2" customFormat="1" ht="16.5" customHeight="1">
      <c r="A157" s="36"/>
      <c r="B157" s="37"/>
      <c r="C157" s="180" t="s">
        <v>559</v>
      </c>
      <c r="D157" s="180" t="s">
        <v>172</v>
      </c>
      <c r="E157" s="181" t="s">
        <v>3280</v>
      </c>
      <c r="F157" s="182" t="s">
        <v>3281</v>
      </c>
      <c r="G157" s="183" t="s">
        <v>3083</v>
      </c>
      <c r="H157" s="184">
        <v>1</v>
      </c>
      <c r="I157" s="185"/>
      <c r="J157" s="186">
        <f t="shared" si="40"/>
        <v>0</v>
      </c>
      <c r="K157" s="182" t="s">
        <v>19</v>
      </c>
      <c r="L157" s="41"/>
      <c r="M157" s="187" t="s">
        <v>19</v>
      </c>
      <c r="N157" s="188" t="s">
        <v>42</v>
      </c>
      <c r="O157" s="66"/>
      <c r="P157" s="189">
        <f t="shared" si="41"/>
        <v>0</v>
      </c>
      <c r="Q157" s="189">
        <v>0</v>
      </c>
      <c r="R157" s="189">
        <f t="shared" si="42"/>
        <v>0</v>
      </c>
      <c r="S157" s="189">
        <v>0</v>
      </c>
      <c r="T157" s="190">
        <f t="shared" si="43"/>
        <v>0</v>
      </c>
      <c r="U157" s="36"/>
      <c r="V157" s="36"/>
      <c r="W157" s="36"/>
      <c r="X157" s="36"/>
      <c r="Y157" s="36"/>
      <c r="Z157" s="36"/>
      <c r="AA157" s="36"/>
      <c r="AB157" s="36"/>
      <c r="AC157" s="36"/>
      <c r="AD157" s="36"/>
      <c r="AE157" s="36"/>
      <c r="AR157" s="191" t="s">
        <v>106</v>
      </c>
      <c r="AT157" s="191" t="s">
        <v>172</v>
      </c>
      <c r="AU157" s="191" t="s">
        <v>79</v>
      </c>
      <c r="AY157" s="19" t="s">
        <v>169</v>
      </c>
      <c r="BE157" s="192">
        <f t="shared" si="44"/>
        <v>0</v>
      </c>
      <c r="BF157" s="192">
        <f t="shared" si="45"/>
        <v>0</v>
      </c>
      <c r="BG157" s="192">
        <f t="shared" si="46"/>
        <v>0</v>
      </c>
      <c r="BH157" s="192">
        <f t="shared" si="47"/>
        <v>0</v>
      </c>
      <c r="BI157" s="192">
        <f t="shared" si="48"/>
        <v>0</v>
      </c>
      <c r="BJ157" s="19" t="s">
        <v>14</v>
      </c>
      <c r="BK157" s="192">
        <f t="shared" si="49"/>
        <v>0</v>
      </c>
      <c r="BL157" s="19" t="s">
        <v>106</v>
      </c>
      <c r="BM157" s="191" t="s">
        <v>3282</v>
      </c>
    </row>
    <row r="158" spans="1:65" s="2" customFormat="1" ht="16.5" customHeight="1">
      <c r="A158" s="36"/>
      <c r="B158" s="37"/>
      <c r="C158" s="180" t="s">
        <v>616</v>
      </c>
      <c r="D158" s="180" t="s">
        <v>172</v>
      </c>
      <c r="E158" s="181" t="s">
        <v>3283</v>
      </c>
      <c r="F158" s="182" t="s">
        <v>3284</v>
      </c>
      <c r="G158" s="183" t="s">
        <v>3083</v>
      </c>
      <c r="H158" s="184">
        <v>1</v>
      </c>
      <c r="I158" s="185"/>
      <c r="J158" s="186">
        <f t="shared" si="40"/>
        <v>0</v>
      </c>
      <c r="K158" s="182" t="s">
        <v>19</v>
      </c>
      <c r="L158" s="41"/>
      <c r="M158" s="187" t="s">
        <v>19</v>
      </c>
      <c r="N158" s="188" t="s">
        <v>42</v>
      </c>
      <c r="O158" s="66"/>
      <c r="P158" s="189">
        <f t="shared" si="41"/>
        <v>0</v>
      </c>
      <c r="Q158" s="189">
        <v>0</v>
      </c>
      <c r="R158" s="189">
        <f t="shared" si="42"/>
        <v>0</v>
      </c>
      <c r="S158" s="189">
        <v>0</v>
      </c>
      <c r="T158" s="190">
        <f t="shared" si="43"/>
        <v>0</v>
      </c>
      <c r="U158" s="36"/>
      <c r="V158" s="36"/>
      <c r="W158" s="36"/>
      <c r="X158" s="36"/>
      <c r="Y158" s="36"/>
      <c r="Z158" s="36"/>
      <c r="AA158" s="36"/>
      <c r="AB158" s="36"/>
      <c r="AC158" s="36"/>
      <c r="AD158" s="36"/>
      <c r="AE158" s="36"/>
      <c r="AR158" s="191" t="s">
        <v>106</v>
      </c>
      <c r="AT158" s="191" t="s">
        <v>172</v>
      </c>
      <c r="AU158" s="191" t="s">
        <v>79</v>
      </c>
      <c r="AY158" s="19" t="s">
        <v>169</v>
      </c>
      <c r="BE158" s="192">
        <f t="shared" si="44"/>
        <v>0</v>
      </c>
      <c r="BF158" s="192">
        <f t="shared" si="45"/>
        <v>0</v>
      </c>
      <c r="BG158" s="192">
        <f t="shared" si="46"/>
        <v>0</v>
      </c>
      <c r="BH158" s="192">
        <f t="shared" si="47"/>
        <v>0</v>
      </c>
      <c r="BI158" s="192">
        <f t="shared" si="48"/>
        <v>0</v>
      </c>
      <c r="BJ158" s="19" t="s">
        <v>14</v>
      </c>
      <c r="BK158" s="192">
        <f t="shared" si="49"/>
        <v>0</v>
      </c>
      <c r="BL158" s="19" t="s">
        <v>106</v>
      </c>
      <c r="BM158" s="191" t="s">
        <v>3285</v>
      </c>
    </row>
    <row r="159" spans="1:65" s="2" customFormat="1" ht="16.5" customHeight="1">
      <c r="A159" s="36"/>
      <c r="B159" s="37"/>
      <c r="C159" s="180" t="s">
        <v>748</v>
      </c>
      <c r="D159" s="180" t="s">
        <v>172</v>
      </c>
      <c r="E159" s="181" t="s">
        <v>3286</v>
      </c>
      <c r="F159" s="182" t="s">
        <v>3287</v>
      </c>
      <c r="G159" s="183" t="s">
        <v>3083</v>
      </c>
      <c r="H159" s="184">
        <v>1</v>
      </c>
      <c r="I159" s="185"/>
      <c r="J159" s="186">
        <f t="shared" si="40"/>
        <v>0</v>
      </c>
      <c r="K159" s="182" t="s">
        <v>19</v>
      </c>
      <c r="L159" s="41"/>
      <c r="M159" s="187" t="s">
        <v>19</v>
      </c>
      <c r="N159" s="188" t="s">
        <v>42</v>
      </c>
      <c r="O159" s="66"/>
      <c r="P159" s="189">
        <f t="shared" si="41"/>
        <v>0</v>
      </c>
      <c r="Q159" s="189">
        <v>0</v>
      </c>
      <c r="R159" s="189">
        <f t="shared" si="42"/>
        <v>0</v>
      </c>
      <c r="S159" s="189">
        <v>0</v>
      </c>
      <c r="T159" s="190">
        <f t="shared" si="43"/>
        <v>0</v>
      </c>
      <c r="U159" s="36"/>
      <c r="V159" s="36"/>
      <c r="W159" s="36"/>
      <c r="X159" s="36"/>
      <c r="Y159" s="36"/>
      <c r="Z159" s="36"/>
      <c r="AA159" s="36"/>
      <c r="AB159" s="36"/>
      <c r="AC159" s="36"/>
      <c r="AD159" s="36"/>
      <c r="AE159" s="36"/>
      <c r="AR159" s="191" t="s">
        <v>106</v>
      </c>
      <c r="AT159" s="191" t="s">
        <v>172</v>
      </c>
      <c r="AU159" s="191" t="s">
        <v>79</v>
      </c>
      <c r="AY159" s="19" t="s">
        <v>169</v>
      </c>
      <c r="BE159" s="192">
        <f t="shared" si="44"/>
        <v>0</v>
      </c>
      <c r="BF159" s="192">
        <f t="shared" si="45"/>
        <v>0</v>
      </c>
      <c r="BG159" s="192">
        <f t="shared" si="46"/>
        <v>0</v>
      </c>
      <c r="BH159" s="192">
        <f t="shared" si="47"/>
        <v>0</v>
      </c>
      <c r="BI159" s="192">
        <f t="shared" si="48"/>
        <v>0</v>
      </c>
      <c r="BJ159" s="19" t="s">
        <v>14</v>
      </c>
      <c r="BK159" s="192">
        <f t="shared" si="49"/>
        <v>0</v>
      </c>
      <c r="BL159" s="19" t="s">
        <v>106</v>
      </c>
      <c r="BM159" s="191" t="s">
        <v>3288</v>
      </c>
    </row>
    <row r="160" spans="2:63" s="12" customFormat="1" ht="22.9" customHeight="1">
      <c r="B160" s="164"/>
      <c r="C160" s="165"/>
      <c r="D160" s="166" t="s">
        <v>70</v>
      </c>
      <c r="E160" s="178" t="s">
        <v>115</v>
      </c>
      <c r="F160" s="178" t="s">
        <v>3289</v>
      </c>
      <c r="G160" s="165"/>
      <c r="H160" s="165"/>
      <c r="I160" s="168"/>
      <c r="J160" s="179">
        <f>BK160</f>
        <v>0</v>
      </c>
      <c r="K160" s="165"/>
      <c r="L160" s="170"/>
      <c r="M160" s="171"/>
      <c r="N160" s="172"/>
      <c r="O160" s="172"/>
      <c r="P160" s="173">
        <f>SUM(P161:P167)</f>
        <v>0</v>
      </c>
      <c r="Q160" s="172"/>
      <c r="R160" s="173">
        <f>SUM(R161:R167)</f>
        <v>0</v>
      </c>
      <c r="S160" s="172"/>
      <c r="T160" s="174">
        <f>SUM(T161:T167)</f>
        <v>0</v>
      </c>
      <c r="AR160" s="175" t="s">
        <v>14</v>
      </c>
      <c r="AT160" s="176" t="s">
        <v>70</v>
      </c>
      <c r="AU160" s="176" t="s">
        <v>14</v>
      </c>
      <c r="AY160" s="175" t="s">
        <v>169</v>
      </c>
      <c r="BK160" s="177">
        <f>SUM(BK161:BK167)</f>
        <v>0</v>
      </c>
    </row>
    <row r="161" spans="1:65" s="2" customFormat="1" ht="24.2" customHeight="1">
      <c r="A161" s="36"/>
      <c r="B161" s="37"/>
      <c r="C161" s="180" t="s">
        <v>754</v>
      </c>
      <c r="D161" s="180" t="s">
        <v>172</v>
      </c>
      <c r="E161" s="181" t="s">
        <v>3290</v>
      </c>
      <c r="F161" s="182" t="s">
        <v>3291</v>
      </c>
      <c r="G161" s="183" t="s">
        <v>3083</v>
      </c>
      <c r="H161" s="184">
        <v>1</v>
      </c>
      <c r="I161" s="185"/>
      <c r="J161" s="186">
        <f aca="true" t="shared" si="50" ref="J161:J167">ROUND(I161*H161,2)</f>
        <v>0</v>
      </c>
      <c r="K161" s="182" t="s">
        <v>19</v>
      </c>
      <c r="L161" s="41"/>
      <c r="M161" s="187" t="s">
        <v>19</v>
      </c>
      <c r="N161" s="188" t="s">
        <v>42</v>
      </c>
      <c r="O161" s="66"/>
      <c r="P161" s="189">
        <f aca="true" t="shared" si="51" ref="P161:P167">O161*H161</f>
        <v>0</v>
      </c>
      <c r="Q161" s="189">
        <v>0</v>
      </c>
      <c r="R161" s="189">
        <f aca="true" t="shared" si="52" ref="R161:R167">Q161*H161</f>
        <v>0</v>
      </c>
      <c r="S161" s="189">
        <v>0</v>
      </c>
      <c r="T161" s="190">
        <f aca="true" t="shared" si="53" ref="T161:T167">S161*H161</f>
        <v>0</v>
      </c>
      <c r="U161" s="36"/>
      <c r="V161" s="36"/>
      <c r="W161" s="36"/>
      <c r="X161" s="36"/>
      <c r="Y161" s="36"/>
      <c r="Z161" s="36"/>
      <c r="AA161" s="36"/>
      <c r="AB161" s="36"/>
      <c r="AC161" s="36"/>
      <c r="AD161" s="36"/>
      <c r="AE161" s="36"/>
      <c r="AR161" s="191" t="s">
        <v>106</v>
      </c>
      <c r="AT161" s="191" t="s">
        <v>172</v>
      </c>
      <c r="AU161" s="191" t="s">
        <v>79</v>
      </c>
      <c r="AY161" s="19" t="s">
        <v>169</v>
      </c>
      <c r="BE161" s="192">
        <f aca="true" t="shared" si="54" ref="BE161:BE167">IF(N161="základní",J161,0)</f>
        <v>0</v>
      </c>
      <c r="BF161" s="192">
        <f aca="true" t="shared" si="55" ref="BF161:BF167">IF(N161="snížená",J161,0)</f>
        <v>0</v>
      </c>
      <c r="BG161" s="192">
        <f aca="true" t="shared" si="56" ref="BG161:BG167">IF(N161="zákl. přenesená",J161,0)</f>
        <v>0</v>
      </c>
      <c r="BH161" s="192">
        <f aca="true" t="shared" si="57" ref="BH161:BH167">IF(N161="sníž. přenesená",J161,0)</f>
        <v>0</v>
      </c>
      <c r="BI161" s="192">
        <f aca="true" t="shared" si="58" ref="BI161:BI167">IF(N161="nulová",J161,0)</f>
        <v>0</v>
      </c>
      <c r="BJ161" s="19" t="s">
        <v>14</v>
      </c>
      <c r="BK161" s="192">
        <f aca="true" t="shared" si="59" ref="BK161:BK167">ROUND(I161*H161,2)</f>
        <v>0</v>
      </c>
      <c r="BL161" s="19" t="s">
        <v>106</v>
      </c>
      <c r="BM161" s="191" t="s">
        <v>3292</v>
      </c>
    </row>
    <row r="162" spans="1:65" s="2" customFormat="1" ht="33" customHeight="1">
      <c r="A162" s="36"/>
      <c r="B162" s="37"/>
      <c r="C162" s="180" t="s">
        <v>757</v>
      </c>
      <c r="D162" s="180" t="s">
        <v>172</v>
      </c>
      <c r="E162" s="181" t="s">
        <v>3293</v>
      </c>
      <c r="F162" s="182" t="s">
        <v>3294</v>
      </c>
      <c r="G162" s="183" t="s">
        <v>3083</v>
      </c>
      <c r="H162" s="184">
        <v>1</v>
      </c>
      <c r="I162" s="185"/>
      <c r="J162" s="186">
        <f t="shared" si="50"/>
        <v>0</v>
      </c>
      <c r="K162" s="182" t="s">
        <v>19</v>
      </c>
      <c r="L162" s="41"/>
      <c r="M162" s="187" t="s">
        <v>19</v>
      </c>
      <c r="N162" s="188" t="s">
        <v>42</v>
      </c>
      <c r="O162" s="66"/>
      <c r="P162" s="189">
        <f t="shared" si="51"/>
        <v>0</v>
      </c>
      <c r="Q162" s="189">
        <v>0</v>
      </c>
      <c r="R162" s="189">
        <f t="shared" si="52"/>
        <v>0</v>
      </c>
      <c r="S162" s="189">
        <v>0</v>
      </c>
      <c r="T162" s="190">
        <f t="shared" si="53"/>
        <v>0</v>
      </c>
      <c r="U162" s="36"/>
      <c r="V162" s="36"/>
      <c r="W162" s="36"/>
      <c r="X162" s="36"/>
      <c r="Y162" s="36"/>
      <c r="Z162" s="36"/>
      <c r="AA162" s="36"/>
      <c r="AB162" s="36"/>
      <c r="AC162" s="36"/>
      <c r="AD162" s="36"/>
      <c r="AE162" s="36"/>
      <c r="AR162" s="191" t="s">
        <v>106</v>
      </c>
      <c r="AT162" s="191" t="s">
        <v>172</v>
      </c>
      <c r="AU162" s="191" t="s">
        <v>79</v>
      </c>
      <c r="AY162" s="19" t="s">
        <v>169</v>
      </c>
      <c r="BE162" s="192">
        <f t="shared" si="54"/>
        <v>0</v>
      </c>
      <c r="BF162" s="192">
        <f t="shared" si="55"/>
        <v>0</v>
      </c>
      <c r="BG162" s="192">
        <f t="shared" si="56"/>
        <v>0</v>
      </c>
      <c r="BH162" s="192">
        <f t="shared" si="57"/>
        <v>0</v>
      </c>
      <c r="BI162" s="192">
        <f t="shared" si="58"/>
        <v>0</v>
      </c>
      <c r="BJ162" s="19" t="s">
        <v>14</v>
      </c>
      <c r="BK162" s="192">
        <f t="shared" si="59"/>
        <v>0</v>
      </c>
      <c r="BL162" s="19" t="s">
        <v>106</v>
      </c>
      <c r="BM162" s="191" t="s">
        <v>3295</v>
      </c>
    </row>
    <row r="163" spans="1:65" s="2" customFormat="1" ht="49.15" customHeight="1">
      <c r="A163" s="36"/>
      <c r="B163" s="37"/>
      <c r="C163" s="180" t="s">
        <v>763</v>
      </c>
      <c r="D163" s="180" t="s">
        <v>172</v>
      </c>
      <c r="E163" s="181" t="s">
        <v>3296</v>
      </c>
      <c r="F163" s="182" t="s">
        <v>3297</v>
      </c>
      <c r="G163" s="183" t="s">
        <v>1734</v>
      </c>
      <c r="H163" s="184">
        <v>3</v>
      </c>
      <c r="I163" s="185"/>
      <c r="J163" s="186">
        <f t="shared" si="50"/>
        <v>0</v>
      </c>
      <c r="K163" s="182" t="s">
        <v>19</v>
      </c>
      <c r="L163" s="41"/>
      <c r="M163" s="187" t="s">
        <v>19</v>
      </c>
      <c r="N163" s="188" t="s">
        <v>42</v>
      </c>
      <c r="O163" s="66"/>
      <c r="P163" s="189">
        <f t="shared" si="51"/>
        <v>0</v>
      </c>
      <c r="Q163" s="189">
        <v>0</v>
      </c>
      <c r="R163" s="189">
        <f t="shared" si="52"/>
        <v>0</v>
      </c>
      <c r="S163" s="189">
        <v>0</v>
      </c>
      <c r="T163" s="190">
        <f t="shared" si="53"/>
        <v>0</v>
      </c>
      <c r="U163" s="36"/>
      <c r="V163" s="36"/>
      <c r="W163" s="36"/>
      <c r="X163" s="36"/>
      <c r="Y163" s="36"/>
      <c r="Z163" s="36"/>
      <c r="AA163" s="36"/>
      <c r="AB163" s="36"/>
      <c r="AC163" s="36"/>
      <c r="AD163" s="36"/>
      <c r="AE163" s="36"/>
      <c r="AR163" s="191" t="s">
        <v>106</v>
      </c>
      <c r="AT163" s="191" t="s">
        <v>172</v>
      </c>
      <c r="AU163" s="191" t="s">
        <v>79</v>
      </c>
      <c r="AY163" s="19" t="s">
        <v>169</v>
      </c>
      <c r="BE163" s="192">
        <f t="shared" si="54"/>
        <v>0</v>
      </c>
      <c r="BF163" s="192">
        <f t="shared" si="55"/>
        <v>0</v>
      </c>
      <c r="BG163" s="192">
        <f t="shared" si="56"/>
        <v>0</v>
      </c>
      <c r="BH163" s="192">
        <f t="shared" si="57"/>
        <v>0</v>
      </c>
      <c r="BI163" s="192">
        <f t="shared" si="58"/>
        <v>0</v>
      </c>
      <c r="BJ163" s="19" t="s">
        <v>14</v>
      </c>
      <c r="BK163" s="192">
        <f t="shared" si="59"/>
        <v>0</v>
      </c>
      <c r="BL163" s="19" t="s">
        <v>106</v>
      </c>
      <c r="BM163" s="191" t="s">
        <v>3298</v>
      </c>
    </row>
    <row r="164" spans="1:65" s="2" customFormat="1" ht="33" customHeight="1">
      <c r="A164" s="36"/>
      <c r="B164" s="37"/>
      <c r="C164" s="180" t="s">
        <v>768</v>
      </c>
      <c r="D164" s="180" t="s">
        <v>172</v>
      </c>
      <c r="E164" s="181" t="s">
        <v>3299</v>
      </c>
      <c r="F164" s="182" t="s">
        <v>3300</v>
      </c>
      <c r="G164" s="183" t="s">
        <v>1734</v>
      </c>
      <c r="H164" s="184">
        <v>3</v>
      </c>
      <c r="I164" s="185"/>
      <c r="J164" s="186">
        <f t="shared" si="50"/>
        <v>0</v>
      </c>
      <c r="K164" s="182" t="s">
        <v>19</v>
      </c>
      <c r="L164" s="41"/>
      <c r="M164" s="187" t="s">
        <v>19</v>
      </c>
      <c r="N164" s="188" t="s">
        <v>42</v>
      </c>
      <c r="O164" s="66"/>
      <c r="P164" s="189">
        <f t="shared" si="51"/>
        <v>0</v>
      </c>
      <c r="Q164" s="189">
        <v>0</v>
      </c>
      <c r="R164" s="189">
        <f t="shared" si="52"/>
        <v>0</v>
      </c>
      <c r="S164" s="189">
        <v>0</v>
      </c>
      <c r="T164" s="190">
        <f t="shared" si="53"/>
        <v>0</v>
      </c>
      <c r="U164" s="36"/>
      <c r="V164" s="36"/>
      <c r="W164" s="36"/>
      <c r="X164" s="36"/>
      <c r="Y164" s="36"/>
      <c r="Z164" s="36"/>
      <c r="AA164" s="36"/>
      <c r="AB164" s="36"/>
      <c r="AC164" s="36"/>
      <c r="AD164" s="36"/>
      <c r="AE164" s="36"/>
      <c r="AR164" s="191" t="s">
        <v>106</v>
      </c>
      <c r="AT164" s="191" t="s">
        <v>172</v>
      </c>
      <c r="AU164" s="191" t="s">
        <v>79</v>
      </c>
      <c r="AY164" s="19" t="s">
        <v>169</v>
      </c>
      <c r="BE164" s="192">
        <f t="shared" si="54"/>
        <v>0</v>
      </c>
      <c r="BF164" s="192">
        <f t="shared" si="55"/>
        <v>0</v>
      </c>
      <c r="BG164" s="192">
        <f t="shared" si="56"/>
        <v>0</v>
      </c>
      <c r="BH164" s="192">
        <f t="shared" si="57"/>
        <v>0</v>
      </c>
      <c r="BI164" s="192">
        <f t="shared" si="58"/>
        <v>0</v>
      </c>
      <c r="BJ164" s="19" t="s">
        <v>14</v>
      </c>
      <c r="BK164" s="192">
        <f t="shared" si="59"/>
        <v>0</v>
      </c>
      <c r="BL164" s="19" t="s">
        <v>106</v>
      </c>
      <c r="BM164" s="191" t="s">
        <v>3301</v>
      </c>
    </row>
    <row r="165" spans="1:65" s="2" customFormat="1" ht="24.2" customHeight="1">
      <c r="A165" s="36"/>
      <c r="B165" s="37"/>
      <c r="C165" s="180" t="s">
        <v>773</v>
      </c>
      <c r="D165" s="180" t="s">
        <v>172</v>
      </c>
      <c r="E165" s="181" t="s">
        <v>3302</v>
      </c>
      <c r="F165" s="182" t="s">
        <v>3303</v>
      </c>
      <c r="G165" s="183" t="s">
        <v>3083</v>
      </c>
      <c r="H165" s="184">
        <v>1</v>
      </c>
      <c r="I165" s="185"/>
      <c r="J165" s="186">
        <f t="shared" si="50"/>
        <v>0</v>
      </c>
      <c r="K165" s="182" t="s">
        <v>19</v>
      </c>
      <c r="L165" s="41"/>
      <c r="M165" s="187" t="s">
        <v>19</v>
      </c>
      <c r="N165" s="188" t="s">
        <v>42</v>
      </c>
      <c r="O165" s="66"/>
      <c r="P165" s="189">
        <f t="shared" si="51"/>
        <v>0</v>
      </c>
      <c r="Q165" s="189">
        <v>0</v>
      </c>
      <c r="R165" s="189">
        <f t="shared" si="52"/>
        <v>0</v>
      </c>
      <c r="S165" s="189">
        <v>0</v>
      </c>
      <c r="T165" s="190">
        <f t="shared" si="53"/>
        <v>0</v>
      </c>
      <c r="U165" s="36"/>
      <c r="V165" s="36"/>
      <c r="W165" s="36"/>
      <c r="X165" s="36"/>
      <c r="Y165" s="36"/>
      <c r="Z165" s="36"/>
      <c r="AA165" s="36"/>
      <c r="AB165" s="36"/>
      <c r="AC165" s="36"/>
      <c r="AD165" s="36"/>
      <c r="AE165" s="36"/>
      <c r="AR165" s="191" t="s">
        <v>106</v>
      </c>
      <c r="AT165" s="191" t="s">
        <v>172</v>
      </c>
      <c r="AU165" s="191" t="s">
        <v>79</v>
      </c>
      <c r="AY165" s="19" t="s">
        <v>169</v>
      </c>
      <c r="BE165" s="192">
        <f t="shared" si="54"/>
        <v>0</v>
      </c>
      <c r="BF165" s="192">
        <f t="shared" si="55"/>
        <v>0</v>
      </c>
      <c r="BG165" s="192">
        <f t="shared" si="56"/>
        <v>0</v>
      </c>
      <c r="BH165" s="192">
        <f t="shared" si="57"/>
        <v>0</v>
      </c>
      <c r="BI165" s="192">
        <f t="shared" si="58"/>
        <v>0</v>
      </c>
      <c r="BJ165" s="19" t="s">
        <v>14</v>
      </c>
      <c r="BK165" s="192">
        <f t="shared" si="59"/>
        <v>0</v>
      </c>
      <c r="BL165" s="19" t="s">
        <v>106</v>
      </c>
      <c r="BM165" s="191" t="s">
        <v>3304</v>
      </c>
    </row>
    <row r="166" spans="1:65" s="2" customFormat="1" ht="16.5" customHeight="1">
      <c r="A166" s="36"/>
      <c r="B166" s="37"/>
      <c r="C166" s="180" t="s">
        <v>779</v>
      </c>
      <c r="D166" s="180" t="s">
        <v>172</v>
      </c>
      <c r="E166" s="181" t="s">
        <v>3305</v>
      </c>
      <c r="F166" s="182" t="s">
        <v>3306</v>
      </c>
      <c r="G166" s="183" t="s">
        <v>3083</v>
      </c>
      <c r="H166" s="184">
        <v>1</v>
      </c>
      <c r="I166" s="185"/>
      <c r="J166" s="186">
        <f t="shared" si="50"/>
        <v>0</v>
      </c>
      <c r="K166" s="182" t="s">
        <v>19</v>
      </c>
      <c r="L166" s="41"/>
      <c r="M166" s="187" t="s">
        <v>19</v>
      </c>
      <c r="N166" s="188" t="s">
        <v>42</v>
      </c>
      <c r="O166" s="66"/>
      <c r="P166" s="189">
        <f t="shared" si="51"/>
        <v>0</v>
      </c>
      <c r="Q166" s="189">
        <v>0</v>
      </c>
      <c r="R166" s="189">
        <f t="shared" si="52"/>
        <v>0</v>
      </c>
      <c r="S166" s="189">
        <v>0</v>
      </c>
      <c r="T166" s="190">
        <f t="shared" si="53"/>
        <v>0</v>
      </c>
      <c r="U166" s="36"/>
      <c r="V166" s="36"/>
      <c r="W166" s="36"/>
      <c r="X166" s="36"/>
      <c r="Y166" s="36"/>
      <c r="Z166" s="36"/>
      <c r="AA166" s="36"/>
      <c r="AB166" s="36"/>
      <c r="AC166" s="36"/>
      <c r="AD166" s="36"/>
      <c r="AE166" s="36"/>
      <c r="AR166" s="191" t="s">
        <v>106</v>
      </c>
      <c r="AT166" s="191" t="s">
        <v>172</v>
      </c>
      <c r="AU166" s="191" t="s">
        <v>79</v>
      </c>
      <c r="AY166" s="19" t="s">
        <v>169</v>
      </c>
      <c r="BE166" s="192">
        <f t="shared" si="54"/>
        <v>0</v>
      </c>
      <c r="BF166" s="192">
        <f t="shared" si="55"/>
        <v>0</v>
      </c>
      <c r="BG166" s="192">
        <f t="shared" si="56"/>
        <v>0</v>
      </c>
      <c r="BH166" s="192">
        <f t="shared" si="57"/>
        <v>0</v>
      </c>
      <c r="BI166" s="192">
        <f t="shared" si="58"/>
        <v>0</v>
      </c>
      <c r="BJ166" s="19" t="s">
        <v>14</v>
      </c>
      <c r="BK166" s="192">
        <f t="shared" si="59"/>
        <v>0</v>
      </c>
      <c r="BL166" s="19" t="s">
        <v>106</v>
      </c>
      <c r="BM166" s="191" t="s">
        <v>3307</v>
      </c>
    </row>
    <row r="167" spans="1:65" s="2" customFormat="1" ht="16.5" customHeight="1">
      <c r="A167" s="36"/>
      <c r="B167" s="37"/>
      <c r="C167" s="180" t="s">
        <v>784</v>
      </c>
      <c r="D167" s="180" t="s">
        <v>172</v>
      </c>
      <c r="E167" s="181" t="s">
        <v>3308</v>
      </c>
      <c r="F167" s="182" t="s">
        <v>3309</v>
      </c>
      <c r="G167" s="183" t="s">
        <v>3083</v>
      </c>
      <c r="H167" s="184">
        <v>1</v>
      </c>
      <c r="I167" s="185"/>
      <c r="J167" s="186">
        <f t="shared" si="50"/>
        <v>0</v>
      </c>
      <c r="K167" s="182" t="s">
        <v>19</v>
      </c>
      <c r="L167" s="41"/>
      <c r="M167" s="187" t="s">
        <v>19</v>
      </c>
      <c r="N167" s="188" t="s">
        <v>42</v>
      </c>
      <c r="O167" s="66"/>
      <c r="P167" s="189">
        <f t="shared" si="51"/>
        <v>0</v>
      </c>
      <c r="Q167" s="189">
        <v>0</v>
      </c>
      <c r="R167" s="189">
        <f t="shared" si="52"/>
        <v>0</v>
      </c>
      <c r="S167" s="189">
        <v>0</v>
      </c>
      <c r="T167" s="190">
        <f t="shared" si="53"/>
        <v>0</v>
      </c>
      <c r="U167" s="36"/>
      <c r="V167" s="36"/>
      <c r="W167" s="36"/>
      <c r="X167" s="36"/>
      <c r="Y167" s="36"/>
      <c r="Z167" s="36"/>
      <c r="AA167" s="36"/>
      <c r="AB167" s="36"/>
      <c r="AC167" s="36"/>
      <c r="AD167" s="36"/>
      <c r="AE167" s="36"/>
      <c r="AR167" s="191" t="s">
        <v>106</v>
      </c>
      <c r="AT167" s="191" t="s">
        <v>172</v>
      </c>
      <c r="AU167" s="191" t="s">
        <v>79</v>
      </c>
      <c r="AY167" s="19" t="s">
        <v>169</v>
      </c>
      <c r="BE167" s="192">
        <f t="shared" si="54"/>
        <v>0</v>
      </c>
      <c r="BF167" s="192">
        <f t="shared" si="55"/>
        <v>0</v>
      </c>
      <c r="BG167" s="192">
        <f t="shared" si="56"/>
        <v>0</v>
      </c>
      <c r="BH167" s="192">
        <f t="shared" si="57"/>
        <v>0</v>
      </c>
      <c r="BI167" s="192">
        <f t="shared" si="58"/>
        <v>0</v>
      </c>
      <c r="BJ167" s="19" t="s">
        <v>14</v>
      </c>
      <c r="BK167" s="192">
        <f t="shared" si="59"/>
        <v>0</v>
      </c>
      <c r="BL167" s="19" t="s">
        <v>106</v>
      </c>
      <c r="BM167" s="191" t="s">
        <v>3310</v>
      </c>
    </row>
    <row r="168" spans="2:63" s="12" customFormat="1" ht="22.9" customHeight="1">
      <c r="B168" s="164"/>
      <c r="C168" s="165"/>
      <c r="D168" s="166" t="s">
        <v>70</v>
      </c>
      <c r="E168" s="178" t="s">
        <v>224</v>
      </c>
      <c r="F168" s="178" t="s">
        <v>3311</v>
      </c>
      <c r="G168" s="165"/>
      <c r="H168" s="165"/>
      <c r="I168" s="168"/>
      <c r="J168" s="179">
        <f>BK168</f>
        <v>0</v>
      </c>
      <c r="K168" s="165"/>
      <c r="L168" s="170"/>
      <c r="M168" s="171"/>
      <c r="N168" s="172"/>
      <c r="O168" s="172"/>
      <c r="P168" s="173">
        <f>SUM(P169:P174)</f>
        <v>0</v>
      </c>
      <c r="Q168" s="172"/>
      <c r="R168" s="173">
        <f>SUM(R169:R174)</f>
        <v>0</v>
      </c>
      <c r="S168" s="172"/>
      <c r="T168" s="174">
        <f>SUM(T169:T174)</f>
        <v>0</v>
      </c>
      <c r="AR168" s="175" t="s">
        <v>14</v>
      </c>
      <c r="AT168" s="176" t="s">
        <v>70</v>
      </c>
      <c r="AU168" s="176" t="s">
        <v>14</v>
      </c>
      <c r="AY168" s="175" t="s">
        <v>169</v>
      </c>
      <c r="BK168" s="177">
        <f>SUM(BK169:BK174)</f>
        <v>0</v>
      </c>
    </row>
    <row r="169" spans="1:65" s="2" customFormat="1" ht="24.2" customHeight="1">
      <c r="A169" s="36"/>
      <c r="B169" s="37"/>
      <c r="C169" s="180" t="s">
        <v>790</v>
      </c>
      <c r="D169" s="180" t="s">
        <v>172</v>
      </c>
      <c r="E169" s="181" t="s">
        <v>3312</v>
      </c>
      <c r="F169" s="182" t="s">
        <v>3313</v>
      </c>
      <c r="G169" s="183" t="s">
        <v>1734</v>
      </c>
      <c r="H169" s="184">
        <v>36</v>
      </c>
      <c r="I169" s="185"/>
      <c r="J169" s="186">
        <f aca="true" t="shared" si="60" ref="J169:J174">ROUND(I169*H169,2)</f>
        <v>0</v>
      </c>
      <c r="K169" s="182" t="s">
        <v>19</v>
      </c>
      <c r="L169" s="41"/>
      <c r="M169" s="187" t="s">
        <v>19</v>
      </c>
      <c r="N169" s="188" t="s">
        <v>42</v>
      </c>
      <c r="O169" s="66"/>
      <c r="P169" s="189">
        <f aca="true" t="shared" si="61" ref="P169:P174">O169*H169</f>
        <v>0</v>
      </c>
      <c r="Q169" s="189">
        <v>0</v>
      </c>
      <c r="R169" s="189">
        <f aca="true" t="shared" si="62" ref="R169:R174">Q169*H169</f>
        <v>0</v>
      </c>
      <c r="S169" s="189">
        <v>0</v>
      </c>
      <c r="T169" s="190">
        <f aca="true" t="shared" si="63" ref="T169:T174">S169*H169</f>
        <v>0</v>
      </c>
      <c r="U169" s="36"/>
      <c r="V169" s="36"/>
      <c r="W169" s="36"/>
      <c r="X169" s="36"/>
      <c r="Y169" s="36"/>
      <c r="Z169" s="36"/>
      <c r="AA169" s="36"/>
      <c r="AB169" s="36"/>
      <c r="AC169" s="36"/>
      <c r="AD169" s="36"/>
      <c r="AE169" s="36"/>
      <c r="AR169" s="191" t="s">
        <v>106</v>
      </c>
      <c r="AT169" s="191" t="s">
        <v>172</v>
      </c>
      <c r="AU169" s="191" t="s">
        <v>79</v>
      </c>
      <c r="AY169" s="19" t="s">
        <v>169</v>
      </c>
      <c r="BE169" s="192">
        <f aca="true" t="shared" si="64" ref="BE169:BE174">IF(N169="základní",J169,0)</f>
        <v>0</v>
      </c>
      <c r="BF169" s="192">
        <f aca="true" t="shared" si="65" ref="BF169:BF174">IF(N169="snížená",J169,0)</f>
        <v>0</v>
      </c>
      <c r="BG169" s="192">
        <f aca="true" t="shared" si="66" ref="BG169:BG174">IF(N169="zákl. přenesená",J169,0)</f>
        <v>0</v>
      </c>
      <c r="BH169" s="192">
        <f aca="true" t="shared" si="67" ref="BH169:BH174">IF(N169="sníž. přenesená",J169,0)</f>
        <v>0</v>
      </c>
      <c r="BI169" s="192">
        <f aca="true" t="shared" si="68" ref="BI169:BI174">IF(N169="nulová",J169,0)</f>
        <v>0</v>
      </c>
      <c r="BJ169" s="19" t="s">
        <v>14</v>
      </c>
      <c r="BK169" s="192">
        <f aca="true" t="shared" si="69" ref="BK169:BK174">ROUND(I169*H169,2)</f>
        <v>0</v>
      </c>
      <c r="BL169" s="19" t="s">
        <v>106</v>
      </c>
      <c r="BM169" s="191" t="s">
        <v>3314</v>
      </c>
    </row>
    <row r="170" spans="1:65" s="2" customFormat="1" ht="24.2" customHeight="1">
      <c r="A170" s="36"/>
      <c r="B170" s="37"/>
      <c r="C170" s="180" t="s">
        <v>798</v>
      </c>
      <c r="D170" s="180" t="s">
        <v>172</v>
      </c>
      <c r="E170" s="181" t="s">
        <v>3315</v>
      </c>
      <c r="F170" s="182" t="s">
        <v>3316</v>
      </c>
      <c r="G170" s="183" t="s">
        <v>339</v>
      </c>
      <c r="H170" s="184">
        <v>700</v>
      </c>
      <c r="I170" s="185"/>
      <c r="J170" s="186">
        <f t="shared" si="60"/>
        <v>0</v>
      </c>
      <c r="K170" s="182" t="s">
        <v>19</v>
      </c>
      <c r="L170" s="41"/>
      <c r="M170" s="187" t="s">
        <v>19</v>
      </c>
      <c r="N170" s="188" t="s">
        <v>42</v>
      </c>
      <c r="O170" s="66"/>
      <c r="P170" s="189">
        <f t="shared" si="61"/>
        <v>0</v>
      </c>
      <c r="Q170" s="189">
        <v>0</v>
      </c>
      <c r="R170" s="189">
        <f t="shared" si="62"/>
        <v>0</v>
      </c>
      <c r="S170" s="189">
        <v>0</v>
      </c>
      <c r="T170" s="190">
        <f t="shared" si="63"/>
        <v>0</v>
      </c>
      <c r="U170" s="36"/>
      <c r="V170" s="36"/>
      <c r="W170" s="36"/>
      <c r="X170" s="36"/>
      <c r="Y170" s="36"/>
      <c r="Z170" s="36"/>
      <c r="AA170" s="36"/>
      <c r="AB170" s="36"/>
      <c r="AC170" s="36"/>
      <c r="AD170" s="36"/>
      <c r="AE170" s="36"/>
      <c r="AR170" s="191" t="s">
        <v>106</v>
      </c>
      <c r="AT170" s="191" t="s">
        <v>172</v>
      </c>
      <c r="AU170" s="191" t="s">
        <v>79</v>
      </c>
      <c r="AY170" s="19" t="s">
        <v>169</v>
      </c>
      <c r="BE170" s="192">
        <f t="shared" si="64"/>
        <v>0</v>
      </c>
      <c r="BF170" s="192">
        <f t="shared" si="65"/>
        <v>0</v>
      </c>
      <c r="BG170" s="192">
        <f t="shared" si="66"/>
        <v>0</v>
      </c>
      <c r="BH170" s="192">
        <f t="shared" si="67"/>
        <v>0</v>
      </c>
      <c r="BI170" s="192">
        <f t="shared" si="68"/>
        <v>0</v>
      </c>
      <c r="BJ170" s="19" t="s">
        <v>14</v>
      </c>
      <c r="BK170" s="192">
        <f t="shared" si="69"/>
        <v>0</v>
      </c>
      <c r="BL170" s="19" t="s">
        <v>106</v>
      </c>
      <c r="BM170" s="191" t="s">
        <v>3317</v>
      </c>
    </row>
    <row r="171" spans="1:65" s="2" customFormat="1" ht="24.2" customHeight="1">
      <c r="A171" s="36"/>
      <c r="B171" s="37"/>
      <c r="C171" s="180" t="s">
        <v>804</v>
      </c>
      <c r="D171" s="180" t="s">
        <v>172</v>
      </c>
      <c r="E171" s="181" t="s">
        <v>3318</v>
      </c>
      <c r="F171" s="182" t="s">
        <v>3319</v>
      </c>
      <c r="G171" s="183" t="s">
        <v>339</v>
      </c>
      <c r="H171" s="184">
        <v>95</v>
      </c>
      <c r="I171" s="185"/>
      <c r="J171" s="186">
        <f t="shared" si="60"/>
        <v>0</v>
      </c>
      <c r="K171" s="182" t="s">
        <v>19</v>
      </c>
      <c r="L171" s="41"/>
      <c r="M171" s="187" t="s">
        <v>19</v>
      </c>
      <c r="N171" s="188" t="s">
        <v>42</v>
      </c>
      <c r="O171" s="66"/>
      <c r="P171" s="189">
        <f t="shared" si="61"/>
        <v>0</v>
      </c>
      <c r="Q171" s="189">
        <v>0</v>
      </c>
      <c r="R171" s="189">
        <f t="shared" si="62"/>
        <v>0</v>
      </c>
      <c r="S171" s="189">
        <v>0</v>
      </c>
      <c r="T171" s="190">
        <f t="shared" si="63"/>
        <v>0</v>
      </c>
      <c r="U171" s="36"/>
      <c r="V171" s="36"/>
      <c r="W171" s="36"/>
      <c r="X171" s="36"/>
      <c r="Y171" s="36"/>
      <c r="Z171" s="36"/>
      <c r="AA171" s="36"/>
      <c r="AB171" s="36"/>
      <c r="AC171" s="36"/>
      <c r="AD171" s="36"/>
      <c r="AE171" s="36"/>
      <c r="AR171" s="191" t="s">
        <v>106</v>
      </c>
      <c r="AT171" s="191" t="s">
        <v>172</v>
      </c>
      <c r="AU171" s="191" t="s">
        <v>79</v>
      </c>
      <c r="AY171" s="19" t="s">
        <v>169</v>
      </c>
      <c r="BE171" s="192">
        <f t="shared" si="64"/>
        <v>0</v>
      </c>
      <c r="BF171" s="192">
        <f t="shared" si="65"/>
        <v>0</v>
      </c>
      <c r="BG171" s="192">
        <f t="shared" si="66"/>
        <v>0</v>
      </c>
      <c r="BH171" s="192">
        <f t="shared" si="67"/>
        <v>0</v>
      </c>
      <c r="BI171" s="192">
        <f t="shared" si="68"/>
        <v>0</v>
      </c>
      <c r="BJ171" s="19" t="s">
        <v>14</v>
      </c>
      <c r="BK171" s="192">
        <f t="shared" si="69"/>
        <v>0</v>
      </c>
      <c r="BL171" s="19" t="s">
        <v>106</v>
      </c>
      <c r="BM171" s="191" t="s">
        <v>3320</v>
      </c>
    </row>
    <row r="172" spans="1:65" s="2" customFormat="1" ht="24.2" customHeight="1">
      <c r="A172" s="36"/>
      <c r="B172" s="37"/>
      <c r="C172" s="180" t="s">
        <v>810</v>
      </c>
      <c r="D172" s="180" t="s">
        <v>172</v>
      </c>
      <c r="E172" s="181" t="s">
        <v>3321</v>
      </c>
      <c r="F172" s="182" t="s">
        <v>3322</v>
      </c>
      <c r="G172" s="183" t="s">
        <v>3083</v>
      </c>
      <c r="H172" s="184">
        <v>1</v>
      </c>
      <c r="I172" s="185"/>
      <c r="J172" s="186">
        <f t="shared" si="60"/>
        <v>0</v>
      </c>
      <c r="K172" s="182" t="s">
        <v>19</v>
      </c>
      <c r="L172" s="41"/>
      <c r="M172" s="187" t="s">
        <v>19</v>
      </c>
      <c r="N172" s="188" t="s">
        <v>42</v>
      </c>
      <c r="O172" s="66"/>
      <c r="P172" s="189">
        <f t="shared" si="61"/>
        <v>0</v>
      </c>
      <c r="Q172" s="189">
        <v>0</v>
      </c>
      <c r="R172" s="189">
        <f t="shared" si="62"/>
        <v>0</v>
      </c>
      <c r="S172" s="189">
        <v>0</v>
      </c>
      <c r="T172" s="190">
        <f t="shared" si="63"/>
        <v>0</v>
      </c>
      <c r="U172" s="36"/>
      <c r="V172" s="36"/>
      <c r="W172" s="36"/>
      <c r="X172" s="36"/>
      <c r="Y172" s="36"/>
      <c r="Z172" s="36"/>
      <c r="AA172" s="36"/>
      <c r="AB172" s="36"/>
      <c r="AC172" s="36"/>
      <c r="AD172" s="36"/>
      <c r="AE172" s="36"/>
      <c r="AR172" s="191" t="s">
        <v>106</v>
      </c>
      <c r="AT172" s="191" t="s">
        <v>172</v>
      </c>
      <c r="AU172" s="191" t="s">
        <v>79</v>
      </c>
      <c r="AY172" s="19" t="s">
        <v>169</v>
      </c>
      <c r="BE172" s="192">
        <f t="shared" si="64"/>
        <v>0</v>
      </c>
      <c r="BF172" s="192">
        <f t="shared" si="65"/>
        <v>0</v>
      </c>
      <c r="BG172" s="192">
        <f t="shared" si="66"/>
        <v>0</v>
      </c>
      <c r="BH172" s="192">
        <f t="shared" si="67"/>
        <v>0</v>
      </c>
      <c r="BI172" s="192">
        <f t="shared" si="68"/>
        <v>0</v>
      </c>
      <c r="BJ172" s="19" t="s">
        <v>14</v>
      </c>
      <c r="BK172" s="192">
        <f t="shared" si="69"/>
        <v>0</v>
      </c>
      <c r="BL172" s="19" t="s">
        <v>106</v>
      </c>
      <c r="BM172" s="191" t="s">
        <v>3323</v>
      </c>
    </row>
    <row r="173" spans="1:65" s="2" customFormat="1" ht="24.2" customHeight="1">
      <c r="A173" s="36"/>
      <c r="B173" s="37"/>
      <c r="C173" s="180" t="s">
        <v>816</v>
      </c>
      <c r="D173" s="180" t="s">
        <v>172</v>
      </c>
      <c r="E173" s="181" t="s">
        <v>3324</v>
      </c>
      <c r="F173" s="182" t="s">
        <v>3325</v>
      </c>
      <c r="G173" s="183" t="s">
        <v>3083</v>
      </c>
      <c r="H173" s="184">
        <v>1</v>
      </c>
      <c r="I173" s="185"/>
      <c r="J173" s="186">
        <f t="shared" si="60"/>
        <v>0</v>
      </c>
      <c r="K173" s="182" t="s">
        <v>19</v>
      </c>
      <c r="L173" s="41"/>
      <c r="M173" s="187" t="s">
        <v>19</v>
      </c>
      <c r="N173" s="188" t="s">
        <v>42</v>
      </c>
      <c r="O173" s="66"/>
      <c r="P173" s="189">
        <f t="shared" si="61"/>
        <v>0</v>
      </c>
      <c r="Q173" s="189">
        <v>0</v>
      </c>
      <c r="R173" s="189">
        <f t="shared" si="62"/>
        <v>0</v>
      </c>
      <c r="S173" s="189">
        <v>0</v>
      </c>
      <c r="T173" s="190">
        <f t="shared" si="63"/>
        <v>0</v>
      </c>
      <c r="U173" s="36"/>
      <c r="V173" s="36"/>
      <c r="W173" s="36"/>
      <c r="X173" s="36"/>
      <c r="Y173" s="36"/>
      <c r="Z173" s="36"/>
      <c r="AA173" s="36"/>
      <c r="AB173" s="36"/>
      <c r="AC173" s="36"/>
      <c r="AD173" s="36"/>
      <c r="AE173" s="36"/>
      <c r="AR173" s="191" t="s">
        <v>106</v>
      </c>
      <c r="AT173" s="191" t="s">
        <v>172</v>
      </c>
      <c r="AU173" s="191" t="s">
        <v>79</v>
      </c>
      <c r="AY173" s="19" t="s">
        <v>169</v>
      </c>
      <c r="BE173" s="192">
        <f t="shared" si="64"/>
        <v>0</v>
      </c>
      <c r="BF173" s="192">
        <f t="shared" si="65"/>
        <v>0</v>
      </c>
      <c r="BG173" s="192">
        <f t="shared" si="66"/>
        <v>0</v>
      </c>
      <c r="BH173" s="192">
        <f t="shared" si="67"/>
        <v>0</v>
      </c>
      <c r="BI173" s="192">
        <f t="shared" si="68"/>
        <v>0</v>
      </c>
      <c r="BJ173" s="19" t="s">
        <v>14</v>
      </c>
      <c r="BK173" s="192">
        <f t="shared" si="69"/>
        <v>0</v>
      </c>
      <c r="BL173" s="19" t="s">
        <v>106</v>
      </c>
      <c r="BM173" s="191" t="s">
        <v>3326</v>
      </c>
    </row>
    <row r="174" spans="1:65" s="2" customFormat="1" ht="44.25" customHeight="1">
      <c r="A174" s="36"/>
      <c r="B174" s="37"/>
      <c r="C174" s="180" t="s">
        <v>821</v>
      </c>
      <c r="D174" s="180" t="s">
        <v>172</v>
      </c>
      <c r="E174" s="181" t="s">
        <v>3327</v>
      </c>
      <c r="F174" s="182" t="s">
        <v>3328</v>
      </c>
      <c r="G174" s="183" t="s">
        <v>289</v>
      </c>
      <c r="H174" s="184">
        <v>2.6</v>
      </c>
      <c r="I174" s="185"/>
      <c r="J174" s="186">
        <f t="shared" si="60"/>
        <v>0</v>
      </c>
      <c r="K174" s="182" t="s">
        <v>19</v>
      </c>
      <c r="L174" s="41"/>
      <c r="M174" s="187" t="s">
        <v>19</v>
      </c>
      <c r="N174" s="188" t="s">
        <v>42</v>
      </c>
      <c r="O174" s="66"/>
      <c r="P174" s="189">
        <f t="shared" si="61"/>
        <v>0</v>
      </c>
      <c r="Q174" s="189">
        <v>0</v>
      </c>
      <c r="R174" s="189">
        <f t="shared" si="62"/>
        <v>0</v>
      </c>
      <c r="S174" s="189">
        <v>0</v>
      </c>
      <c r="T174" s="190">
        <f t="shared" si="63"/>
        <v>0</v>
      </c>
      <c r="U174" s="36"/>
      <c r="V174" s="36"/>
      <c r="W174" s="36"/>
      <c r="X174" s="36"/>
      <c r="Y174" s="36"/>
      <c r="Z174" s="36"/>
      <c r="AA174" s="36"/>
      <c r="AB174" s="36"/>
      <c r="AC174" s="36"/>
      <c r="AD174" s="36"/>
      <c r="AE174" s="36"/>
      <c r="AR174" s="191" t="s">
        <v>106</v>
      </c>
      <c r="AT174" s="191" t="s">
        <v>172</v>
      </c>
      <c r="AU174" s="191" t="s">
        <v>79</v>
      </c>
      <c r="AY174" s="19" t="s">
        <v>169</v>
      </c>
      <c r="BE174" s="192">
        <f t="shared" si="64"/>
        <v>0</v>
      </c>
      <c r="BF174" s="192">
        <f t="shared" si="65"/>
        <v>0</v>
      </c>
      <c r="BG174" s="192">
        <f t="shared" si="66"/>
        <v>0</v>
      </c>
      <c r="BH174" s="192">
        <f t="shared" si="67"/>
        <v>0</v>
      </c>
      <c r="BI174" s="192">
        <f t="shared" si="68"/>
        <v>0</v>
      </c>
      <c r="BJ174" s="19" t="s">
        <v>14</v>
      </c>
      <c r="BK174" s="192">
        <f t="shared" si="69"/>
        <v>0</v>
      </c>
      <c r="BL174" s="19" t="s">
        <v>106</v>
      </c>
      <c r="BM174" s="191" t="s">
        <v>3329</v>
      </c>
    </row>
    <row r="175" spans="2:63" s="12" customFormat="1" ht="22.9" customHeight="1">
      <c r="B175" s="164"/>
      <c r="C175" s="165"/>
      <c r="D175" s="166" t="s">
        <v>70</v>
      </c>
      <c r="E175" s="178" t="s">
        <v>170</v>
      </c>
      <c r="F175" s="178" t="s">
        <v>3330</v>
      </c>
      <c r="G175" s="165"/>
      <c r="H175" s="165"/>
      <c r="I175" s="168"/>
      <c r="J175" s="179">
        <f>BK175</f>
        <v>0</v>
      </c>
      <c r="K175" s="165"/>
      <c r="L175" s="170"/>
      <c r="M175" s="171"/>
      <c r="N175" s="172"/>
      <c r="O175" s="172"/>
      <c r="P175" s="173">
        <f>SUM(P176:P177)</f>
        <v>0</v>
      </c>
      <c r="Q175" s="172"/>
      <c r="R175" s="173">
        <f>SUM(R176:R177)</f>
        <v>0</v>
      </c>
      <c r="S175" s="172"/>
      <c r="T175" s="174">
        <f>SUM(T176:T177)</f>
        <v>0</v>
      </c>
      <c r="AR175" s="175" t="s">
        <v>14</v>
      </c>
      <c r="AT175" s="176" t="s">
        <v>70</v>
      </c>
      <c r="AU175" s="176" t="s">
        <v>14</v>
      </c>
      <c r="AY175" s="175" t="s">
        <v>169</v>
      </c>
      <c r="BK175" s="177">
        <f>SUM(BK176:BK177)</f>
        <v>0</v>
      </c>
    </row>
    <row r="176" spans="1:65" s="2" customFormat="1" ht="16.5" customHeight="1">
      <c r="A176" s="36"/>
      <c r="B176" s="37"/>
      <c r="C176" s="180" t="s">
        <v>826</v>
      </c>
      <c r="D176" s="180" t="s">
        <v>172</v>
      </c>
      <c r="E176" s="181" t="s">
        <v>3331</v>
      </c>
      <c r="F176" s="182" t="s">
        <v>3332</v>
      </c>
      <c r="G176" s="183" t="s">
        <v>282</v>
      </c>
      <c r="H176" s="184">
        <v>1</v>
      </c>
      <c r="I176" s="185"/>
      <c r="J176" s="186">
        <f>ROUND(I176*H176,2)</f>
        <v>0</v>
      </c>
      <c r="K176" s="182" t="s">
        <v>19</v>
      </c>
      <c r="L176" s="41"/>
      <c r="M176" s="187" t="s">
        <v>19</v>
      </c>
      <c r="N176" s="188" t="s">
        <v>42</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106</v>
      </c>
      <c r="AT176" s="191" t="s">
        <v>172</v>
      </c>
      <c r="AU176" s="191" t="s">
        <v>79</v>
      </c>
      <c r="AY176" s="19" t="s">
        <v>169</v>
      </c>
      <c r="BE176" s="192">
        <f>IF(N176="základní",J176,0)</f>
        <v>0</v>
      </c>
      <c r="BF176" s="192">
        <f>IF(N176="snížená",J176,0)</f>
        <v>0</v>
      </c>
      <c r="BG176" s="192">
        <f>IF(N176="zákl. přenesená",J176,0)</f>
        <v>0</v>
      </c>
      <c r="BH176" s="192">
        <f>IF(N176="sníž. přenesená",J176,0)</f>
        <v>0</v>
      </c>
      <c r="BI176" s="192">
        <f>IF(N176="nulová",J176,0)</f>
        <v>0</v>
      </c>
      <c r="BJ176" s="19" t="s">
        <v>14</v>
      </c>
      <c r="BK176" s="192">
        <f>ROUND(I176*H176,2)</f>
        <v>0</v>
      </c>
      <c r="BL176" s="19" t="s">
        <v>106</v>
      </c>
      <c r="BM176" s="191" t="s">
        <v>3333</v>
      </c>
    </row>
    <row r="177" spans="1:65" s="2" customFormat="1" ht="16.5" customHeight="1">
      <c r="A177" s="36"/>
      <c r="B177" s="37"/>
      <c r="C177" s="180" t="s">
        <v>831</v>
      </c>
      <c r="D177" s="180" t="s">
        <v>172</v>
      </c>
      <c r="E177" s="181" t="s">
        <v>2096</v>
      </c>
      <c r="F177" s="182" t="s">
        <v>882</v>
      </c>
      <c r="G177" s="183" t="s">
        <v>282</v>
      </c>
      <c r="H177" s="184">
        <v>1</v>
      </c>
      <c r="I177" s="185"/>
      <c r="J177" s="186">
        <f>ROUND(I177*H177,2)</f>
        <v>0</v>
      </c>
      <c r="K177" s="182" t="s">
        <v>19</v>
      </c>
      <c r="L177" s="41"/>
      <c r="M177" s="248" t="s">
        <v>19</v>
      </c>
      <c r="N177" s="249" t="s">
        <v>42</v>
      </c>
      <c r="O177" s="246"/>
      <c r="P177" s="250">
        <f>O177*H177</f>
        <v>0</v>
      </c>
      <c r="Q177" s="250">
        <v>0</v>
      </c>
      <c r="R177" s="250">
        <f>Q177*H177</f>
        <v>0</v>
      </c>
      <c r="S177" s="250">
        <v>0</v>
      </c>
      <c r="T177" s="251">
        <f>S177*H177</f>
        <v>0</v>
      </c>
      <c r="U177" s="36"/>
      <c r="V177" s="36"/>
      <c r="W177" s="36"/>
      <c r="X177" s="36"/>
      <c r="Y177" s="36"/>
      <c r="Z177" s="36"/>
      <c r="AA177" s="36"/>
      <c r="AB177" s="36"/>
      <c r="AC177" s="36"/>
      <c r="AD177" s="36"/>
      <c r="AE177" s="36"/>
      <c r="AR177" s="191" t="s">
        <v>312</v>
      </c>
      <c r="AT177" s="191" t="s">
        <v>172</v>
      </c>
      <c r="AU177" s="191" t="s">
        <v>79</v>
      </c>
      <c r="AY177" s="19" t="s">
        <v>169</v>
      </c>
      <c r="BE177" s="192">
        <f>IF(N177="základní",J177,0)</f>
        <v>0</v>
      </c>
      <c r="BF177" s="192">
        <f>IF(N177="snížená",J177,0)</f>
        <v>0</v>
      </c>
      <c r="BG177" s="192">
        <f>IF(N177="zákl. přenesená",J177,0)</f>
        <v>0</v>
      </c>
      <c r="BH177" s="192">
        <f>IF(N177="sníž. přenesená",J177,0)</f>
        <v>0</v>
      </c>
      <c r="BI177" s="192">
        <f>IF(N177="nulová",J177,0)</f>
        <v>0</v>
      </c>
      <c r="BJ177" s="19" t="s">
        <v>14</v>
      </c>
      <c r="BK177" s="192">
        <f>ROUND(I177*H177,2)</f>
        <v>0</v>
      </c>
      <c r="BL177" s="19" t="s">
        <v>312</v>
      </c>
      <c r="BM177" s="191" t="s">
        <v>3334</v>
      </c>
    </row>
    <row r="178" spans="1:31" s="2" customFormat="1" ht="6.95" customHeight="1">
      <c r="A178" s="36"/>
      <c r="B178" s="49"/>
      <c r="C178" s="50"/>
      <c r="D178" s="50"/>
      <c r="E178" s="50"/>
      <c r="F178" s="50"/>
      <c r="G178" s="50"/>
      <c r="H178" s="50"/>
      <c r="I178" s="50"/>
      <c r="J178" s="50"/>
      <c r="K178" s="50"/>
      <c r="L178" s="41"/>
      <c r="M178" s="36"/>
      <c r="O178" s="36"/>
      <c r="P178" s="36"/>
      <c r="Q178" s="36"/>
      <c r="R178" s="36"/>
      <c r="S178" s="36"/>
      <c r="T178" s="36"/>
      <c r="U178" s="36"/>
      <c r="V178" s="36"/>
      <c r="W178" s="36"/>
      <c r="X178" s="36"/>
      <c r="Y178" s="36"/>
      <c r="Z178" s="36"/>
      <c r="AA178" s="36"/>
      <c r="AB178" s="36"/>
      <c r="AC178" s="36"/>
      <c r="AD178" s="36"/>
      <c r="AE178" s="36"/>
    </row>
  </sheetData>
  <sheetProtection algorithmName="SHA-512" hashValue="1eVrCAkMNo8WtlC4/By70wSkItc5ggPlRRiGq5XR7jeWIz7haXyQNA+lgqxmy6Su7YkvneTCDogze3sjG36LQA==" saltValue="PWwM1K/2ApGpJoOu22TMbU54Eu/8xomXPO4nNIfTjkD5xZFMb3TBPe3jCUmMf9IRamCp+KFKwjfrW9NBPEwLaQ==" spinCount="100000" sheet="1" objects="1" scenarios="1" formatColumns="0" formatRows="0" autoFilter="0"/>
  <autoFilter ref="C88:K177"/>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126</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3335</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89" t="s">
        <v>19</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ROUND(J88,2)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ROUND((SUM(BE88:BE125)),2)</f>
        <v>0</v>
      </c>
      <c r="G33" s="36"/>
      <c r="H33" s="36"/>
      <c r="I33" s="126">
        <v>0.21</v>
      </c>
      <c r="J33" s="125">
        <f>ROUND(((SUM(BE88:BE125))*I33),2)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ROUND((SUM(BF88:BF125)),2)</f>
        <v>0</v>
      </c>
      <c r="G34" s="36"/>
      <c r="H34" s="36"/>
      <c r="I34" s="126">
        <v>0.12</v>
      </c>
      <c r="J34" s="125">
        <f>ROUND(((SUM(BF88:BF125))*I34),2)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ROUND((SUM(BG88:BG125)),2)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ROUND((SUM(BH88:BH125)),2)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ROUND((SUM(BI88:BI125)),2)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D.1.4.7 - Medicinální plyny</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J88</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148</v>
      </c>
      <c r="E60" s="145"/>
      <c r="F60" s="145"/>
      <c r="G60" s="145"/>
      <c r="H60" s="145"/>
      <c r="I60" s="145"/>
      <c r="J60" s="146">
        <f>J89</f>
        <v>0</v>
      </c>
      <c r="K60" s="143"/>
      <c r="L60" s="147"/>
    </row>
    <row r="61" spans="2:12" s="10" customFormat="1" ht="19.9" customHeight="1">
      <c r="B61" s="148"/>
      <c r="C61" s="99"/>
      <c r="D61" s="149" t="s">
        <v>3336</v>
      </c>
      <c r="E61" s="150"/>
      <c r="F61" s="150"/>
      <c r="G61" s="150"/>
      <c r="H61" s="150"/>
      <c r="I61" s="150"/>
      <c r="J61" s="151">
        <f>J90</f>
        <v>0</v>
      </c>
      <c r="K61" s="99"/>
      <c r="L61" s="152"/>
    </row>
    <row r="62" spans="2:12" s="10" customFormat="1" ht="19.9" customHeight="1">
      <c r="B62" s="148"/>
      <c r="C62" s="99"/>
      <c r="D62" s="149" t="s">
        <v>3337</v>
      </c>
      <c r="E62" s="150"/>
      <c r="F62" s="150"/>
      <c r="G62" s="150"/>
      <c r="H62" s="150"/>
      <c r="I62" s="150"/>
      <c r="J62" s="151">
        <f>J106</f>
        <v>0</v>
      </c>
      <c r="K62" s="99"/>
      <c r="L62" s="152"/>
    </row>
    <row r="63" spans="2:12" s="10" customFormat="1" ht="19.9" customHeight="1">
      <c r="B63" s="148"/>
      <c r="C63" s="99"/>
      <c r="D63" s="149" t="s">
        <v>3338</v>
      </c>
      <c r="E63" s="150"/>
      <c r="F63" s="150"/>
      <c r="G63" s="150"/>
      <c r="H63" s="150"/>
      <c r="I63" s="150"/>
      <c r="J63" s="151">
        <f>J110</f>
        <v>0</v>
      </c>
      <c r="K63" s="99"/>
      <c r="L63" s="152"/>
    </row>
    <row r="64" spans="2:12" s="10" customFormat="1" ht="19.9" customHeight="1">
      <c r="B64" s="148"/>
      <c r="C64" s="99"/>
      <c r="D64" s="149" t="s">
        <v>3339</v>
      </c>
      <c r="E64" s="150"/>
      <c r="F64" s="150"/>
      <c r="G64" s="150"/>
      <c r="H64" s="150"/>
      <c r="I64" s="150"/>
      <c r="J64" s="151">
        <f>J112</f>
        <v>0</v>
      </c>
      <c r="K64" s="99"/>
      <c r="L64" s="152"/>
    </row>
    <row r="65" spans="2:12" s="10" customFormat="1" ht="19.9" customHeight="1">
      <c r="B65" s="148"/>
      <c r="C65" s="99"/>
      <c r="D65" s="149" t="s">
        <v>3340</v>
      </c>
      <c r="E65" s="150"/>
      <c r="F65" s="150"/>
      <c r="G65" s="150"/>
      <c r="H65" s="150"/>
      <c r="I65" s="150"/>
      <c r="J65" s="151">
        <f>J114</f>
        <v>0</v>
      </c>
      <c r="K65" s="99"/>
      <c r="L65" s="152"/>
    </row>
    <row r="66" spans="2:12" s="10" customFormat="1" ht="19.9" customHeight="1">
      <c r="B66" s="148"/>
      <c r="C66" s="99"/>
      <c r="D66" s="149" t="s">
        <v>3341</v>
      </c>
      <c r="E66" s="150"/>
      <c r="F66" s="150"/>
      <c r="G66" s="150"/>
      <c r="H66" s="150"/>
      <c r="I66" s="150"/>
      <c r="J66" s="151">
        <f>J119</f>
        <v>0</v>
      </c>
      <c r="K66" s="99"/>
      <c r="L66" s="152"/>
    </row>
    <row r="67" spans="2:12" s="10" customFormat="1" ht="19.9" customHeight="1">
      <c r="B67" s="148"/>
      <c r="C67" s="99"/>
      <c r="D67" s="149" t="s">
        <v>3342</v>
      </c>
      <c r="E67" s="150"/>
      <c r="F67" s="150"/>
      <c r="G67" s="150"/>
      <c r="H67" s="150"/>
      <c r="I67" s="150"/>
      <c r="J67" s="151">
        <f>J121</f>
        <v>0</v>
      </c>
      <c r="K67" s="99"/>
      <c r="L67" s="152"/>
    </row>
    <row r="68" spans="2:12" s="10" customFormat="1" ht="19.9" customHeight="1">
      <c r="B68" s="148"/>
      <c r="C68" s="99"/>
      <c r="D68" s="149" t="s">
        <v>3343</v>
      </c>
      <c r="E68" s="150"/>
      <c r="F68" s="150"/>
      <c r="G68" s="150"/>
      <c r="H68" s="150"/>
      <c r="I68" s="150"/>
      <c r="J68" s="151">
        <f>J124</f>
        <v>0</v>
      </c>
      <c r="K68" s="99"/>
      <c r="L68" s="152"/>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0" t="str">
        <f>E7</f>
        <v>Infekce Nemocnice Tábor, a.s.(2.ETAPA)</v>
      </c>
      <c r="F78" s="391"/>
      <c r="G78" s="391"/>
      <c r="H78" s="391"/>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137</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44" t="str">
        <f>E9</f>
        <v>D.1.4.7 - Medicinální plyny</v>
      </c>
      <c r="F80" s="392"/>
      <c r="G80" s="392"/>
      <c r="H80" s="392"/>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 xml:space="preserve"> </v>
      </c>
      <c r="G82" s="38"/>
      <c r="H82" s="38"/>
      <c r="I82" s="31" t="s">
        <v>23</v>
      </c>
      <c r="J82" s="61" t="str">
        <f>IF(J12="","",J12)</f>
        <v>26. 1. 2024</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E15</f>
        <v>Nemocnice Tábor, a.s.</v>
      </c>
      <c r="G84" s="38"/>
      <c r="H84" s="38"/>
      <c r="I84" s="31" t="s">
        <v>31</v>
      </c>
      <c r="J84" s="34" t="str">
        <f>E21</f>
        <v>AGP nova spol. s r.o.</v>
      </c>
      <c r="K84" s="38"/>
      <c r="L84" s="115"/>
      <c r="S84" s="36"/>
      <c r="T84" s="36"/>
      <c r="U84" s="36"/>
      <c r="V84" s="36"/>
      <c r="W84" s="36"/>
      <c r="X84" s="36"/>
      <c r="Y84" s="36"/>
      <c r="Z84" s="36"/>
      <c r="AA84" s="36"/>
      <c r="AB84" s="36"/>
      <c r="AC84" s="36"/>
      <c r="AD84" s="36"/>
      <c r="AE84" s="36"/>
    </row>
    <row r="85" spans="1:31" s="2" customFormat="1" ht="15.2" customHeight="1">
      <c r="A85" s="36"/>
      <c r="B85" s="37"/>
      <c r="C85" s="31" t="s">
        <v>29</v>
      </c>
      <c r="D85" s="38"/>
      <c r="E85" s="38"/>
      <c r="F85" s="29" t="str">
        <f>IF(E18="","",E18)</f>
        <v>Vyplň údaj</v>
      </c>
      <c r="G85" s="38"/>
      <c r="H85" s="38"/>
      <c r="I85" s="31" t="s">
        <v>34</v>
      </c>
      <c r="J85" s="34" t="str">
        <f>E24</f>
        <v xml:space="preserve"> </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155</v>
      </c>
      <c r="D87" s="156" t="s">
        <v>56</v>
      </c>
      <c r="E87" s="156" t="s">
        <v>52</v>
      </c>
      <c r="F87" s="156" t="s">
        <v>53</v>
      </c>
      <c r="G87" s="156" t="s">
        <v>156</v>
      </c>
      <c r="H87" s="156" t="s">
        <v>157</v>
      </c>
      <c r="I87" s="156" t="s">
        <v>158</v>
      </c>
      <c r="J87" s="156" t="s">
        <v>143</v>
      </c>
      <c r="K87" s="157" t="s">
        <v>159</v>
      </c>
      <c r="L87" s="158"/>
      <c r="M87" s="70" t="s">
        <v>19</v>
      </c>
      <c r="N87" s="71" t="s">
        <v>41</v>
      </c>
      <c r="O87" s="71" t="s">
        <v>160</v>
      </c>
      <c r="P87" s="71" t="s">
        <v>161</v>
      </c>
      <c r="Q87" s="71" t="s">
        <v>162</v>
      </c>
      <c r="R87" s="71" t="s">
        <v>163</v>
      </c>
      <c r="S87" s="71" t="s">
        <v>164</v>
      </c>
      <c r="T87" s="72" t="s">
        <v>165</v>
      </c>
      <c r="U87" s="153"/>
      <c r="V87" s="153"/>
      <c r="W87" s="153"/>
      <c r="X87" s="153"/>
      <c r="Y87" s="153"/>
      <c r="Z87" s="153"/>
      <c r="AA87" s="153"/>
      <c r="AB87" s="153"/>
      <c r="AC87" s="153"/>
      <c r="AD87" s="153"/>
      <c r="AE87" s="153"/>
    </row>
    <row r="88" spans="1:63" s="2" customFormat="1" ht="22.9" customHeight="1">
      <c r="A88" s="36"/>
      <c r="B88" s="37"/>
      <c r="C88" s="77" t="s">
        <v>166</v>
      </c>
      <c r="D88" s="38"/>
      <c r="E88" s="38"/>
      <c r="F88" s="38"/>
      <c r="G88" s="38"/>
      <c r="H88" s="38"/>
      <c r="I88" s="38"/>
      <c r="J88" s="159">
        <f>BK88</f>
        <v>0</v>
      </c>
      <c r="K88" s="38"/>
      <c r="L88" s="41"/>
      <c r="M88" s="73"/>
      <c r="N88" s="160"/>
      <c r="O88" s="74"/>
      <c r="P88" s="161">
        <f>P89</f>
        <v>0</v>
      </c>
      <c r="Q88" s="74"/>
      <c r="R88" s="161">
        <f>R89</f>
        <v>0</v>
      </c>
      <c r="S88" s="74"/>
      <c r="T88" s="162">
        <f>T89</f>
        <v>0</v>
      </c>
      <c r="U88" s="36"/>
      <c r="V88" s="36"/>
      <c r="W88" s="36"/>
      <c r="X88" s="36"/>
      <c r="Y88" s="36"/>
      <c r="Z88" s="36"/>
      <c r="AA88" s="36"/>
      <c r="AB88" s="36"/>
      <c r="AC88" s="36"/>
      <c r="AD88" s="36"/>
      <c r="AE88" s="36"/>
      <c r="AT88" s="19" t="s">
        <v>70</v>
      </c>
      <c r="AU88" s="19" t="s">
        <v>144</v>
      </c>
      <c r="BK88" s="163">
        <f>BK89</f>
        <v>0</v>
      </c>
    </row>
    <row r="89" spans="2:63" s="12" customFormat="1" ht="25.9" customHeight="1">
      <c r="B89" s="164"/>
      <c r="C89" s="165"/>
      <c r="D89" s="166" t="s">
        <v>70</v>
      </c>
      <c r="E89" s="167" t="s">
        <v>317</v>
      </c>
      <c r="F89" s="167" t="s">
        <v>318</v>
      </c>
      <c r="G89" s="165"/>
      <c r="H89" s="165"/>
      <c r="I89" s="168"/>
      <c r="J89" s="169">
        <f>BK89</f>
        <v>0</v>
      </c>
      <c r="K89" s="165"/>
      <c r="L89" s="170"/>
      <c r="M89" s="171"/>
      <c r="N89" s="172"/>
      <c r="O89" s="172"/>
      <c r="P89" s="173">
        <f>P90+P106+P110+P112+P114+P119+P121+P124</f>
        <v>0</v>
      </c>
      <c r="Q89" s="172"/>
      <c r="R89" s="173">
        <f>R90+R106+R110+R112+R114+R119+R121+R124</f>
        <v>0</v>
      </c>
      <c r="S89" s="172"/>
      <c r="T89" s="174">
        <f>T90+T106+T110+T112+T114+T119+T121+T124</f>
        <v>0</v>
      </c>
      <c r="AR89" s="175" t="s">
        <v>79</v>
      </c>
      <c r="AT89" s="176" t="s">
        <v>70</v>
      </c>
      <c r="AU89" s="176" t="s">
        <v>71</v>
      </c>
      <c r="AY89" s="175" t="s">
        <v>169</v>
      </c>
      <c r="BK89" s="177">
        <f>BK90+BK106+BK110+BK112+BK114+BK119+BK121+BK124</f>
        <v>0</v>
      </c>
    </row>
    <row r="90" spans="2:63" s="12" customFormat="1" ht="22.9" customHeight="1">
      <c r="B90" s="164"/>
      <c r="C90" s="165"/>
      <c r="D90" s="166" t="s">
        <v>70</v>
      </c>
      <c r="E90" s="178" t="s">
        <v>1662</v>
      </c>
      <c r="F90" s="178" t="s">
        <v>3344</v>
      </c>
      <c r="G90" s="165"/>
      <c r="H90" s="165"/>
      <c r="I90" s="168"/>
      <c r="J90" s="179">
        <f>BK90</f>
        <v>0</v>
      </c>
      <c r="K90" s="165"/>
      <c r="L90" s="170"/>
      <c r="M90" s="171"/>
      <c r="N90" s="172"/>
      <c r="O90" s="172"/>
      <c r="P90" s="173">
        <f>SUM(P91:P105)</f>
        <v>0</v>
      </c>
      <c r="Q90" s="172"/>
      <c r="R90" s="173">
        <f>SUM(R91:R105)</f>
        <v>0</v>
      </c>
      <c r="S90" s="172"/>
      <c r="T90" s="174">
        <f>SUM(T91:T105)</f>
        <v>0</v>
      </c>
      <c r="AR90" s="175" t="s">
        <v>79</v>
      </c>
      <c r="AT90" s="176" t="s">
        <v>70</v>
      </c>
      <c r="AU90" s="176" t="s">
        <v>14</v>
      </c>
      <c r="AY90" s="175" t="s">
        <v>169</v>
      </c>
      <c r="BK90" s="177">
        <f>SUM(BK91:BK105)</f>
        <v>0</v>
      </c>
    </row>
    <row r="91" spans="1:65" s="2" customFormat="1" ht="24.2" customHeight="1">
      <c r="A91" s="36"/>
      <c r="B91" s="37"/>
      <c r="C91" s="180" t="s">
        <v>14</v>
      </c>
      <c r="D91" s="180" t="s">
        <v>172</v>
      </c>
      <c r="E91" s="181" t="s">
        <v>3345</v>
      </c>
      <c r="F91" s="182" t="s">
        <v>3346</v>
      </c>
      <c r="G91" s="183" t="s">
        <v>339</v>
      </c>
      <c r="H91" s="184">
        <v>10</v>
      </c>
      <c r="I91" s="185"/>
      <c r="J91" s="186">
        <f aca="true" t="shared" si="0" ref="J91:J105">ROUND(I91*H91,2)</f>
        <v>0</v>
      </c>
      <c r="K91" s="182" t="s">
        <v>19</v>
      </c>
      <c r="L91" s="41"/>
      <c r="M91" s="187" t="s">
        <v>19</v>
      </c>
      <c r="N91" s="188" t="s">
        <v>42</v>
      </c>
      <c r="O91" s="66"/>
      <c r="P91" s="189">
        <f aca="true" t="shared" si="1" ref="P91:P105">O91*H91</f>
        <v>0</v>
      </c>
      <c r="Q91" s="189">
        <v>0</v>
      </c>
      <c r="R91" s="189">
        <f aca="true" t="shared" si="2" ref="R91:R105">Q91*H91</f>
        <v>0</v>
      </c>
      <c r="S91" s="189">
        <v>0</v>
      </c>
      <c r="T91" s="190">
        <f aca="true" t="shared" si="3" ref="T91:T105">S91*H91</f>
        <v>0</v>
      </c>
      <c r="U91" s="36"/>
      <c r="V91" s="36"/>
      <c r="W91" s="36"/>
      <c r="X91" s="36"/>
      <c r="Y91" s="36"/>
      <c r="Z91" s="36"/>
      <c r="AA91" s="36"/>
      <c r="AB91" s="36"/>
      <c r="AC91" s="36"/>
      <c r="AD91" s="36"/>
      <c r="AE91" s="36"/>
      <c r="AR91" s="191" t="s">
        <v>312</v>
      </c>
      <c r="AT91" s="191" t="s">
        <v>172</v>
      </c>
      <c r="AU91" s="191" t="s">
        <v>79</v>
      </c>
      <c r="AY91" s="19" t="s">
        <v>169</v>
      </c>
      <c r="BE91" s="192">
        <f aca="true" t="shared" si="4" ref="BE91:BE105">IF(N91="základní",J91,0)</f>
        <v>0</v>
      </c>
      <c r="BF91" s="192">
        <f aca="true" t="shared" si="5" ref="BF91:BF105">IF(N91="snížená",J91,0)</f>
        <v>0</v>
      </c>
      <c r="BG91" s="192">
        <f aca="true" t="shared" si="6" ref="BG91:BG105">IF(N91="zákl. přenesená",J91,0)</f>
        <v>0</v>
      </c>
      <c r="BH91" s="192">
        <f aca="true" t="shared" si="7" ref="BH91:BH105">IF(N91="sníž. přenesená",J91,0)</f>
        <v>0</v>
      </c>
      <c r="BI91" s="192">
        <f aca="true" t="shared" si="8" ref="BI91:BI105">IF(N91="nulová",J91,0)</f>
        <v>0</v>
      </c>
      <c r="BJ91" s="19" t="s">
        <v>14</v>
      </c>
      <c r="BK91" s="192">
        <f aca="true" t="shared" si="9" ref="BK91:BK105">ROUND(I91*H91,2)</f>
        <v>0</v>
      </c>
      <c r="BL91" s="19" t="s">
        <v>312</v>
      </c>
      <c r="BM91" s="191" t="s">
        <v>3347</v>
      </c>
    </row>
    <row r="92" spans="1:65" s="2" customFormat="1" ht="24.2" customHeight="1">
      <c r="A92" s="36"/>
      <c r="B92" s="37"/>
      <c r="C92" s="180" t="s">
        <v>79</v>
      </c>
      <c r="D92" s="180" t="s">
        <v>172</v>
      </c>
      <c r="E92" s="181" t="s">
        <v>3348</v>
      </c>
      <c r="F92" s="182" t="s">
        <v>3349</v>
      </c>
      <c r="G92" s="183" t="s">
        <v>339</v>
      </c>
      <c r="H92" s="184">
        <v>90</v>
      </c>
      <c r="I92" s="185"/>
      <c r="J92" s="186">
        <f t="shared" si="0"/>
        <v>0</v>
      </c>
      <c r="K92" s="182" t="s">
        <v>19</v>
      </c>
      <c r="L92" s="41"/>
      <c r="M92" s="187" t="s">
        <v>19</v>
      </c>
      <c r="N92" s="188" t="s">
        <v>42</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312</v>
      </c>
      <c r="AT92" s="191" t="s">
        <v>172</v>
      </c>
      <c r="AU92" s="191" t="s">
        <v>79</v>
      </c>
      <c r="AY92" s="19" t="s">
        <v>169</v>
      </c>
      <c r="BE92" s="192">
        <f t="shared" si="4"/>
        <v>0</v>
      </c>
      <c r="BF92" s="192">
        <f t="shared" si="5"/>
        <v>0</v>
      </c>
      <c r="BG92" s="192">
        <f t="shared" si="6"/>
        <v>0</v>
      </c>
      <c r="BH92" s="192">
        <f t="shared" si="7"/>
        <v>0</v>
      </c>
      <c r="BI92" s="192">
        <f t="shared" si="8"/>
        <v>0</v>
      </c>
      <c r="BJ92" s="19" t="s">
        <v>14</v>
      </c>
      <c r="BK92" s="192">
        <f t="shared" si="9"/>
        <v>0</v>
      </c>
      <c r="BL92" s="19" t="s">
        <v>312</v>
      </c>
      <c r="BM92" s="191" t="s">
        <v>3350</v>
      </c>
    </row>
    <row r="93" spans="1:65" s="2" customFormat="1" ht="24.2" customHeight="1">
      <c r="A93" s="36"/>
      <c r="B93" s="37"/>
      <c r="C93" s="180" t="s">
        <v>103</v>
      </c>
      <c r="D93" s="180" t="s">
        <v>172</v>
      </c>
      <c r="E93" s="181" t="s">
        <v>3351</v>
      </c>
      <c r="F93" s="182" t="s">
        <v>3352</v>
      </c>
      <c r="G93" s="183" t="s">
        <v>339</v>
      </c>
      <c r="H93" s="184">
        <v>80</v>
      </c>
      <c r="I93" s="185"/>
      <c r="J93" s="186">
        <f t="shared" si="0"/>
        <v>0</v>
      </c>
      <c r="K93" s="182" t="s">
        <v>19</v>
      </c>
      <c r="L93" s="41"/>
      <c r="M93" s="187" t="s">
        <v>19</v>
      </c>
      <c r="N93" s="188" t="s">
        <v>42</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312</v>
      </c>
      <c r="AT93" s="191" t="s">
        <v>172</v>
      </c>
      <c r="AU93" s="191" t="s">
        <v>79</v>
      </c>
      <c r="AY93" s="19" t="s">
        <v>169</v>
      </c>
      <c r="BE93" s="192">
        <f t="shared" si="4"/>
        <v>0</v>
      </c>
      <c r="BF93" s="192">
        <f t="shared" si="5"/>
        <v>0</v>
      </c>
      <c r="BG93" s="192">
        <f t="shared" si="6"/>
        <v>0</v>
      </c>
      <c r="BH93" s="192">
        <f t="shared" si="7"/>
        <v>0</v>
      </c>
      <c r="BI93" s="192">
        <f t="shared" si="8"/>
        <v>0</v>
      </c>
      <c r="BJ93" s="19" t="s">
        <v>14</v>
      </c>
      <c r="BK93" s="192">
        <f t="shared" si="9"/>
        <v>0</v>
      </c>
      <c r="BL93" s="19" t="s">
        <v>312</v>
      </c>
      <c r="BM93" s="191" t="s">
        <v>3353</v>
      </c>
    </row>
    <row r="94" spans="1:65" s="2" customFormat="1" ht="24.2" customHeight="1">
      <c r="A94" s="36"/>
      <c r="B94" s="37"/>
      <c r="C94" s="180" t="s">
        <v>106</v>
      </c>
      <c r="D94" s="180" t="s">
        <v>172</v>
      </c>
      <c r="E94" s="181" t="s">
        <v>3354</v>
      </c>
      <c r="F94" s="182" t="s">
        <v>3355</v>
      </c>
      <c r="G94" s="183" t="s">
        <v>339</v>
      </c>
      <c r="H94" s="184">
        <v>10</v>
      </c>
      <c r="I94" s="185"/>
      <c r="J94" s="186">
        <f t="shared" si="0"/>
        <v>0</v>
      </c>
      <c r="K94" s="182" t="s">
        <v>19</v>
      </c>
      <c r="L94" s="41"/>
      <c r="M94" s="187" t="s">
        <v>19</v>
      </c>
      <c r="N94" s="188" t="s">
        <v>42</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312</v>
      </c>
      <c r="AT94" s="191" t="s">
        <v>172</v>
      </c>
      <c r="AU94" s="191" t="s">
        <v>79</v>
      </c>
      <c r="AY94" s="19" t="s">
        <v>169</v>
      </c>
      <c r="BE94" s="192">
        <f t="shared" si="4"/>
        <v>0</v>
      </c>
      <c r="BF94" s="192">
        <f t="shared" si="5"/>
        <v>0</v>
      </c>
      <c r="BG94" s="192">
        <f t="shared" si="6"/>
        <v>0</v>
      </c>
      <c r="BH94" s="192">
        <f t="shared" si="7"/>
        <v>0</v>
      </c>
      <c r="BI94" s="192">
        <f t="shared" si="8"/>
        <v>0</v>
      </c>
      <c r="BJ94" s="19" t="s">
        <v>14</v>
      </c>
      <c r="BK94" s="192">
        <f t="shared" si="9"/>
        <v>0</v>
      </c>
      <c r="BL94" s="19" t="s">
        <v>312</v>
      </c>
      <c r="BM94" s="191" t="s">
        <v>3356</v>
      </c>
    </row>
    <row r="95" spans="1:65" s="2" customFormat="1" ht="24.2" customHeight="1">
      <c r="A95" s="36"/>
      <c r="B95" s="37"/>
      <c r="C95" s="180" t="s">
        <v>109</v>
      </c>
      <c r="D95" s="180" t="s">
        <v>172</v>
      </c>
      <c r="E95" s="181" t="s">
        <v>3357</v>
      </c>
      <c r="F95" s="182" t="s">
        <v>3358</v>
      </c>
      <c r="G95" s="183" t="s">
        <v>3359</v>
      </c>
      <c r="H95" s="184">
        <v>550</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312</v>
      </c>
      <c r="AT95" s="191" t="s">
        <v>172</v>
      </c>
      <c r="AU95" s="191" t="s">
        <v>79</v>
      </c>
      <c r="AY95" s="19" t="s">
        <v>169</v>
      </c>
      <c r="BE95" s="192">
        <f t="shared" si="4"/>
        <v>0</v>
      </c>
      <c r="BF95" s="192">
        <f t="shared" si="5"/>
        <v>0</v>
      </c>
      <c r="BG95" s="192">
        <f t="shared" si="6"/>
        <v>0</v>
      </c>
      <c r="BH95" s="192">
        <f t="shared" si="7"/>
        <v>0</v>
      </c>
      <c r="BI95" s="192">
        <f t="shared" si="8"/>
        <v>0</v>
      </c>
      <c r="BJ95" s="19" t="s">
        <v>14</v>
      </c>
      <c r="BK95" s="192">
        <f t="shared" si="9"/>
        <v>0</v>
      </c>
      <c r="BL95" s="19" t="s">
        <v>312</v>
      </c>
      <c r="BM95" s="191" t="s">
        <v>3360</v>
      </c>
    </row>
    <row r="96" spans="1:65" s="2" customFormat="1" ht="62.65" customHeight="1">
      <c r="A96" s="36"/>
      <c r="B96" s="37"/>
      <c r="C96" s="180" t="s">
        <v>112</v>
      </c>
      <c r="D96" s="180" t="s">
        <v>172</v>
      </c>
      <c r="E96" s="181" t="s">
        <v>3361</v>
      </c>
      <c r="F96" s="182" t="s">
        <v>3362</v>
      </c>
      <c r="G96" s="183" t="s">
        <v>1734</v>
      </c>
      <c r="H96" s="184">
        <v>9</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312</v>
      </c>
      <c r="AT96" s="191" t="s">
        <v>172</v>
      </c>
      <c r="AU96" s="191" t="s">
        <v>79</v>
      </c>
      <c r="AY96" s="19" t="s">
        <v>169</v>
      </c>
      <c r="BE96" s="192">
        <f t="shared" si="4"/>
        <v>0</v>
      </c>
      <c r="BF96" s="192">
        <f t="shared" si="5"/>
        <v>0</v>
      </c>
      <c r="BG96" s="192">
        <f t="shared" si="6"/>
        <v>0</v>
      </c>
      <c r="BH96" s="192">
        <f t="shared" si="7"/>
        <v>0</v>
      </c>
      <c r="BI96" s="192">
        <f t="shared" si="8"/>
        <v>0</v>
      </c>
      <c r="BJ96" s="19" t="s">
        <v>14</v>
      </c>
      <c r="BK96" s="192">
        <f t="shared" si="9"/>
        <v>0</v>
      </c>
      <c r="BL96" s="19" t="s">
        <v>312</v>
      </c>
      <c r="BM96" s="191" t="s">
        <v>3363</v>
      </c>
    </row>
    <row r="97" spans="1:65" s="2" customFormat="1" ht="62.65" customHeight="1">
      <c r="A97" s="36"/>
      <c r="B97" s="37"/>
      <c r="C97" s="180" t="s">
        <v>115</v>
      </c>
      <c r="D97" s="180" t="s">
        <v>172</v>
      </c>
      <c r="E97" s="181" t="s">
        <v>3364</v>
      </c>
      <c r="F97" s="182" t="s">
        <v>3365</v>
      </c>
      <c r="G97" s="183" t="s">
        <v>1734</v>
      </c>
      <c r="H97" s="184">
        <v>7</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312</v>
      </c>
      <c r="AT97" s="191" t="s">
        <v>172</v>
      </c>
      <c r="AU97" s="191" t="s">
        <v>79</v>
      </c>
      <c r="AY97" s="19" t="s">
        <v>169</v>
      </c>
      <c r="BE97" s="192">
        <f t="shared" si="4"/>
        <v>0</v>
      </c>
      <c r="BF97" s="192">
        <f t="shared" si="5"/>
        <v>0</v>
      </c>
      <c r="BG97" s="192">
        <f t="shared" si="6"/>
        <v>0</v>
      </c>
      <c r="BH97" s="192">
        <f t="shared" si="7"/>
        <v>0</v>
      </c>
      <c r="BI97" s="192">
        <f t="shared" si="8"/>
        <v>0</v>
      </c>
      <c r="BJ97" s="19" t="s">
        <v>14</v>
      </c>
      <c r="BK97" s="192">
        <f t="shared" si="9"/>
        <v>0</v>
      </c>
      <c r="BL97" s="19" t="s">
        <v>312</v>
      </c>
      <c r="BM97" s="191" t="s">
        <v>3366</v>
      </c>
    </row>
    <row r="98" spans="1:65" s="2" customFormat="1" ht="16.5" customHeight="1">
      <c r="A98" s="36"/>
      <c r="B98" s="37"/>
      <c r="C98" s="180" t="s">
        <v>224</v>
      </c>
      <c r="D98" s="180" t="s">
        <v>172</v>
      </c>
      <c r="E98" s="181" t="s">
        <v>3367</v>
      </c>
      <c r="F98" s="182" t="s">
        <v>3368</v>
      </c>
      <c r="G98" s="183" t="s">
        <v>1734</v>
      </c>
      <c r="H98" s="184">
        <v>17</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312</v>
      </c>
      <c r="AT98" s="191" t="s">
        <v>172</v>
      </c>
      <c r="AU98" s="191" t="s">
        <v>79</v>
      </c>
      <c r="AY98" s="19" t="s">
        <v>169</v>
      </c>
      <c r="BE98" s="192">
        <f t="shared" si="4"/>
        <v>0</v>
      </c>
      <c r="BF98" s="192">
        <f t="shared" si="5"/>
        <v>0</v>
      </c>
      <c r="BG98" s="192">
        <f t="shared" si="6"/>
        <v>0</v>
      </c>
      <c r="BH98" s="192">
        <f t="shared" si="7"/>
        <v>0</v>
      </c>
      <c r="BI98" s="192">
        <f t="shared" si="8"/>
        <v>0</v>
      </c>
      <c r="BJ98" s="19" t="s">
        <v>14</v>
      </c>
      <c r="BK98" s="192">
        <f t="shared" si="9"/>
        <v>0</v>
      </c>
      <c r="BL98" s="19" t="s">
        <v>312</v>
      </c>
      <c r="BM98" s="191" t="s">
        <v>3369</v>
      </c>
    </row>
    <row r="99" spans="1:65" s="2" customFormat="1" ht="24.2" customHeight="1">
      <c r="A99" s="36"/>
      <c r="B99" s="37"/>
      <c r="C99" s="180" t="s">
        <v>170</v>
      </c>
      <c r="D99" s="180" t="s">
        <v>172</v>
      </c>
      <c r="E99" s="181" t="s">
        <v>3370</v>
      </c>
      <c r="F99" s="182" t="s">
        <v>3371</v>
      </c>
      <c r="G99" s="183" t="s">
        <v>1734</v>
      </c>
      <c r="H99" s="184">
        <v>1</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312</v>
      </c>
      <c r="AT99" s="191" t="s">
        <v>172</v>
      </c>
      <c r="AU99" s="191" t="s">
        <v>79</v>
      </c>
      <c r="AY99" s="19" t="s">
        <v>169</v>
      </c>
      <c r="BE99" s="192">
        <f t="shared" si="4"/>
        <v>0</v>
      </c>
      <c r="BF99" s="192">
        <f t="shared" si="5"/>
        <v>0</v>
      </c>
      <c r="BG99" s="192">
        <f t="shared" si="6"/>
        <v>0</v>
      </c>
      <c r="BH99" s="192">
        <f t="shared" si="7"/>
        <v>0</v>
      </c>
      <c r="BI99" s="192">
        <f t="shared" si="8"/>
        <v>0</v>
      </c>
      <c r="BJ99" s="19" t="s">
        <v>14</v>
      </c>
      <c r="BK99" s="192">
        <f t="shared" si="9"/>
        <v>0</v>
      </c>
      <c r="BL99" s="19" t="s">
        <v>312</v>
      </c>
      <c r="BM99" s="191" t="s">
        <v>3372</v>
      </c>
    </row>
    <row r="100" spans="1:65" s="2" customFormat="1" ht="76.35" customHeight="1">
      <c r="A100" s="36"/>
      <c r="B100" s="37"/>
      <c r="C100" s="180" t="s">
        <v>236</v>
      </c>
      <c r="D100" s="180" t="s">
        <v>172</v>
      </c>
      <c r="E100" s="181" t="s">
        <v>3373</v>
      </c>
      <c r="F100" s="182" t="s">
        <v>3374</v>
      </c>
      <c r="G100" s="183" t="s">
        <v>1734</v>
      </c>
      <c r="H100" s="184">
        <v>1</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312</v>
      </c>
      <c r="AT100" s="191" t="s">
        <v>172</v>
      </c>
      <c r="AU100" s="191" t="s">
        <v>79</v>
      </c>
      <c r="AY100" s="19" t="s">
        <v>169</v>
      </c>
      <c r="BE100" s="192">
        <f t="shared" si="4"/>
        <v>0</v>
      </c>
      <c r="BF100" s="192">
        <f t="shared" si="5"/>
        <v>0</v>
      </c>
      <c r="BG100" s="192">
        <f t="shared" si="6"/>
        <v>0</v>
      </c>
      <c r="BH100" s="192">
        <f t="shared" si="7"/>
        <v>0</v>
      </c>
      <c r="BI100" s="192">
        <f t="shared" si="8"/>
        <v>0</v>
      </c>
      <c r="BJ100" s="19" t="s">
        <v>14</v>
      </c>
      <c r="BK100" s="192">
        <f t="shared" si="9"/>
        <v>0</v>
      </c>
      <c r="BL100" s="19" t="s">
        <v>312</v>
      </c>
      <c r="BM100" s="191" t="s">
        <v>3375</v>
      </c>
    </row>
    <row r="101" spans="1:65" s="2" customFormat="1" ht="24.2" customHeight="1">
      <c r="A101" s="36"/>
      <c r="B101" s="37"/>
      <c r="C101" s="180" t="s">
        <v>286</v>
      </c>
      <c r="D101" s="180" t="s">
        <v>172</v>
      </c>
      <c r="E101" s="181" t="s">
        <v>3376</v>
      </c>
      <c r="F101" s="182" t="s">
        <v>3377</v>
      </c>
      <c r="G101" s="183" t="s">
        <v>3378</v>
      </c>
      <c r="H101" s="184">
        <v>190</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312</v>
      </c>
      <c r="AT101" s="191" t="s">
        <v>172</v>
      </c>
      <c r="AU101" s="191" t="s">
        <v>79</v>
      </c>
      <c r="AY101" s="19" t="s">
        <v>169</v>
      </c>
      <c r="BE101" s="192">
        <f t="shared" si="4"/>
        <v>0</v>
      </c>
      <c r="BF101" s="192">
        <f t="shared" si="5"/>
        <v>0</v>
      </c>
      <c r="BG101" s="192">
        <f t="shared" si="6"/>
        <v>0</v>
      </c>
      <c r="BH101" s="192">
        <f t="shared" si="7"/>
        <v>0</v>
      </c>
      <c r="BI101" s="192">
        <f t="shared" si="8"/>
        <v>0</v>
      </c>
      <c r="BJ101" s="19" t="s">
        <v>14</v>
      </c>
      <c r="BK101" s="192">
        <f t="shared" si="9"/>
        <v>0</v>
      </c>
      <c r="BL101" s="19" t="s">
        <v>312</v>
      </c>
      <c r="BM101" s="191" t="s">
        <v>3379</v>
      </c>
    </row>
    <row r="102" spans="1:65" s="2" customFormat="1" ht="24.2" customHeight="1">
      <c r="A102" s="36"/>
      <c r="B102" s="37"/>
      <c r="C102" s="180" t="s">
        <v>8</v>
      </c>
      <c r="D102" s="180" t="s">
        <v>172</v>
      </c>
      <c r="E102" s="181" t="s">
        <v>3380</v>
      </c>
      <c r="F102" s="182" t="s">
        <v>3381</v>
      </c>
      <c r="G102" s="183" t="s">
        <v>3378</v>
      </c>
      <c r="H102" s="184">
        <v>190</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312</v>
      </c>
      <c r="AT102" s="191" t="s">
        <v>172</v>
      </c>
      <c r="AU102" s="191" t="s">
        <v>79</v>
      </c>
      <c r="AY102" s="19" t="s">
        <v>169</v>
      </c>
      <c r="BE102" s="192">
        <f t="shared" si="4"/>
        <v>0</v>
      </c>
      <c r="BF102" s="192">
        <f t="shared" si="5"/>
        <v>0</v>
      </c>
      <c r="BG102" s="192">
        <f t="shared" si="6"/>
        <v>0</v>
      </c>
      <c r="BH102" s="192">
        <f t="shared" si="7"/>
        <v>0</v>
      </c>
      <c r="BI102" s="192">
        <f t="shared" si="8"/>
        <v>0</v>
      </c>
      <c r="BJ102" s="19" t="s">
        <v>14</v>
      </c>
      <c r="BK102" s="192">
        <f t="shared" si="9"/>
        <v>0</v>
      </c>
      <c r="BL102" s="19" t="s">
        <v>312</v>
      </c>
      <c r="BM102" s="191" t="s">
        <v>3382</v>
      </c>
    </row>
    <row r="103" spans="1:65" s="2" customFormat="1" ht="16.5" customHeight="1">
      <c r="A103" s="36"/>
      <c r="B103" s="37"/>
      <c r="C103" s="180" t="s">
        <v>296</v>
      </c>
      <c r="D103" s="180" t="s">
        <v>172</v>
      </c>
      <c r="E103" s="181" t="s">
        <v>3383</v>
      </c>
      <c r="F103" s="182" t="s">
        <v>3384</v>
      </c>
      <c r="G103" s="183" t="s">
        <v>3378</v>
      </c>
      <c r="H103" s="184">
        <v>190</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312</v>
      </c>
      <c r="AT103" s="191" t="s">
        <v>172</v>
      </c>
      <c r="AU103" s="191" t="s">
        <v>79</v>
      </c>
      <c r="AY103" s="19" t="s">
        <v>169</v>
      </c>
      <c r="BE103" s="192">
        <f t="shared" si="4"/>
        <v>0</v>
      </c>
      <c r="BF103" s="192">
        <f t="shared" si="5"/>
        <v>0</v>
      </c>
      <c r="BG103" s="192">
        <f t="shared" si="6"/>
        <v>0</v>
      </c>
      <c r="BH103" s="192">
        <f t="shared" si="7"/>
        <v>0</v>
      </c>
      <c r="BI103" s="192">
        <f t="shared" si="8"/>
        <v>0</v>
      </c>
      <c r="BJ103" s="19" t="s">
        <v>14</v>
      </c>
      <c r="BK103" s="192">
        <f t="shared" si="9"/>
        <v>0</v>
      </c>
      <c r="BL103" s="19" t="s">
        <v>312</v>
      </c>
      <c r="BM103" s="191" t="s">
        <v>3385</v>
      </c>
    </row>
    <row r="104" spans="1:65" s="2" customFormat="1" ht="24.2" customHeight="1">
      <c r="A104" s="36"/>
      <c r="B104" s="37"/>
      <c r="C104" s="180" t="s">
        <v>302</v>
      </c>
      <c r="D104" s="180" t="s">
        <v>172</v>
      </c>
      <c r="E104" s="181" t="s">
        <v>3386</v>
      </c>
      <c r="F104" s="182" t="s">
        <v>3387</v>
      </c>
      <c r="G104" s="183" t="s">
        <v>1734</v>
      </c>
      <c r="H104" s="184">
        <v>3</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312</v>
      </c>
      <c r="AT104" s="191" t="s">
        <v>172</v>
      </c>
      <c r="AU104" s="191" t="s">
        <v>79</v>
      </c>
      <c r="AY104" s="19" t="s">
        <v>169</v>
      </c>
      <c r="BE104" s="192">
        <f t="shared" si="4"/>
        <v>0</v>
      </c>
      <c r="BF104" s="192">
        <f t="shared" si="5"/>
        <v>0</v>
      </c>
      <c r="BG104" s="192">
        <f t="shared" si="6"/>
        <v>0</v>
      </c>
      <c r="BH104" s="192">
        <f t="shared" si="7"/>
        <v>0</v>
      </c>
      <c r="BI104" s="192">
        <f t="shared" si="8"/>
        <v>0</v>
      </c>
      <c r="BJ104" s="19" t="s">
        <v>14</v>
      </c>
      <c r="BK104" s="192">
        <f t="shared" si="9"/>
        <v>0</v>
      </c>
      <c r="BL104" s="19" t="s">
        <v>312</v>
      </c>
      <c r="BM104" s="191" t="s">
        <v>3388</v>
      </c>
    </row>
    <row r="105" spans="1:65" s="2" customFormat="1" ht="24.2" customHeight="1">
      <c r="A105" s="36"/>
      <c r="B105" s="37"/>
      <c r="C105" s="180" t="s">
        <v>307</v>
      </c>
      <c r="D105" s="180" t="s">
        <v>172</v>
      </c>
      <c r="E105" s="181" t="s">
        <v>3389</v>
      </c>
      <c r="F105" s="182" t="s">
        <v>3390</v>
      </c>
      <c r="G105" s="183" t="s">
        <v>1734</v>
      </c>
      <c r="H105" s="184">
        <v>1</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312</v>
      </c>
      <c r="AT105" s="191" t="s">
        <v>172</v>
      </c>
      <c r="AU105" s="191" t="s">
        <v>79</v>
      </c>
      <c r="AY105" s="19" t="s">
        <v>169</v>
      </c>
      <c r="BE105" s="192">
        <f t="shared" si="4"/>
        <v>0</v>
      </c>
      <c r="BF105" s="192">
        <f t="shared" si="5"/>
        <v>0</v>
      </c>
      <c r="BG105" s="192">
        <f t="shared" si="6"/>
        <v>0</v>
      </c>
      <c r="BH105" s="192">
        <f t="shared" si="7"/>
        <v>0</v>
      </c>
      <c r="BI105" s="192">
        <f t="shared" si="8"/>
        <v>0</v>
      </c>
      <c r="BJ105" s="19" t="s">
        <v>14</v>
      </c>
      <c r="BK105" s="192">
        <f t="shared" si="9"/>
        <v>0</v>
      </c>
      <c r="BL105" s="19" t="s">
        <v>312</v>
      </c>
      <c r="BM105" s="191" t="s">
        <v>3391</v>
      </c>
    </row>
    <row r="106" spans="2:63" s="12" customFormat="1" ht="22.9" customHeight="1">
      <c r="B106" s="164"/>
      <c r="C106" s="165"/>
      <c r="D106" s="166" t="s">
        <v>70</v>
      </c>
      <c r="E106" s="178" t="s">
        <v>1738</v>
      </c>
      <c r="F106" s="178" t="s">
        <v>3392</v>
      </c>
      <c r="G106" s="165"/>
      <c r="H106" s="165"/>
      <c r="I106" s="168"/>
      <c r="J106" s="179">
        <f>BK106</f>
        <v>0</v>
      </c>
      <c r="K106" s="165"/>
      <c r="L106" s="170"/>
      <c r="M106" s="171"/>
      <c r="N106" s="172"/>
      <c r="O106" s="172"/>
      <c r="P106" s="173">
        <f>SUM(P107:P109)</f>
        <v>0</v>
      </c>
      <c r="Q106" s="172"/>
      <c r="R106" s="173">
        <f>SUM(R107:R109)</f>
        <v>0</v>
      </c>
      <c r="S106" s="172"/>
      <c r="T106" s="174">
        <f>SUM(T107:T109)</f>
        <v>0</v>
      </c>
      <c r="AR106" s="175" t="s">
        <v>79</v>
      </c>
      <c r="AT106" s="176" t="s">
        <v>70</v>
      </c>
      <c r="AU106" s="176" t="s">
        <v>14</v>
      </c>
      <c r="AY106" s="175" t="s">
        <v>169</v>
      </c>
      <c r="BK106" s="177">
        <f>SUM(BK107:BK109)</f>
        <v>0</v>
      </c>
    </row>
    <row r="107" spans="1:65" s="2" customFormat="1" ht="114.95" customHeight="1">
      <c r="A107" s="36"/>
      <c r="B107" s="37"/>
      <c r="C107" s="180" t="s">
        <v>312</v>
      </c>
      <c r="D107" s="180" t="s">
        <v>172</v>
      </c>
      <c r="E107" s="181" t="s">
        <v>3393</v>
      </c>
      <c r="F107" s="182" t="s">
        <v>3394</v>
      </c>
      <c r="G107" s="183" t="s">
        <v>1734</v>
      </c>
      <c r="H107" s="184">
        <v>13</v>
      </c>
      <c r="I107" s="185"/>
      <c r="J107" s="186">
        <f>ROUND(I107*H107,2)</f>
        <v>0</v>
      </c>
      <c r="K107" s="182" t="s">
        <v>19</v>
      </c>
      <c r="L107" s="41"/>
      <c r="M107" s="187" t="s">
        <v>19</v>
      </c>
      <c r="N107" s="188" t="s">
        <v>42</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312</v>
      </c>
      <c r="AT107" s="191" t="s">
        <v>172</v>
      </c>
      <c r="AU107" s="191" t="s">
        <v>79</v>
      </c>
      <c r="AY107" s="19" t="s">
        <v>169</v>
      </c>
      <c r="BE107" s="192">
        <f>IF(N107="základní",J107,0)</f>
        <v>0</v>
      </c>
      <c r="BF107" s="192">
        <f>IF(N107="snížená",J107,0)</f>
        <v>0</v>
      </c>
      <c r="BG107" s="192">
        <f>IF(N107="zákl. přenesená",J107,0)</f>
        <v>0</v>
      </c>
      <c r="BH107" s="192">
        <f>IF(N107="sníž. přenesená",J107,0)</f>
        <v>0</v>
      </c>
      <c r="BI107" s="192">
        <f>IF(N107="nulová",J107,0)</f>
        <v>0</v>
      </c>
      <c r="BJ107" s="19" t="s">
        <v>14</v>
      </c>
      <c r="BK107" s="192">
        <f>ROUND(I107*H107,2)</f>
        <v>0</v>
      </c>
      <c r="BL107" s="19" t="s">
        <v>312</v>
      </c>
      <c r="BM107" s="191" t="s">
        <v>3395</v>
      </c>
    </row>
    <row r="108" spans="1:65" s="2" customFormat="1" ht="114.95" customHeight="1">
      <c r="A108" s="36"/>
      <c r="B108" s="37"/>
      <c r="C108" s="180" t="s">
        <v>321</v>
      </c>
      <c r="D108" s="180" t="s">
        <v>172</v>
      </c>
      <c r="E108" s="181" t="s">
        <v>3396</v>
      </c>
      <c r="F108" s="182" t="s">
        <v>3397</v>
      </c>
      <c r="G108" s="183" t="s">
        <v>1734</v>
      </c>
      <c r="H108" s="184">
        <v>1</v>
      </c>
      <c r="I108" s="185"/>
      <c r="J108" s="186">
        <f>ROUND(I108*H108,2)</f>
        <v>0</v>
      </c>
      <c r="K108" s="182" t="s">
        <v>19</v>
      </c>
      <c r="L108" s="41"/>
      <c r="M108" s="187" t="s">
        <v>19</v>
      </c>
      <c r="N108" s="188" t="s">
        <v>42</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312</v>
      </c>
      <c r="AT108" s="191" t="s">
        <v>172</v>
      </c>
      <c r="AU108" s="191" t="s">
        <v>79</v>
      </c>
      <c r="AY108" s="19" t="s">
        <v>169</v>
      </c>
      <c r="BE108" s="192">
        <f>IF(N108="základní",J108,0)</f>
        <v>0</v>
      </c>
      <c r="BF108" s="192">
        <f>IF(N108="snížená",J108,0)</f>
        <v>0</v>
      </c>
      <c r="BG108" s="192">
        <f>IF(N108="zákl. přenesená",J108,0)</f>
        <v>0</v>
      </c>
      <c r="BH108" s="192">
        <f>IF(N108="sníž. přenesená",J108,0)</f>
        <v>0</v>
      </c>
      <c r="BI108" s="192">
        <f>IF(N108="nulová",J108,0)</f>
        <v>0</v>
      </c>
      <c r="BJ108" s="19" t="s">
        <v>14</v>
      </c>
      <c r="BK108" s="192">
        <f>ROUND(I108*H108,2)</f>
        <v>0</v>
      </c>
      <c r="BL108" s="19" t="s">
        <v>312</v>
      </c>
      <c r="BM108" s="191" t="s">
        <v>3398</v>
      </c>
    </row>
    <row r="109" spans="1:65" s="2" customFormat="1" ht="114.95" customHeight="1">
      <c r="A109" s="36"/>
      <c r="B109" s="37"/>
      <c r="C109" s="180" t="s">
        <v>329</v>
      </c>
      <c r="D109" s="180" t="s">
        <v>172</v>
      </c>
      <c r="E109" s="181" t="s">
        <v>3399</v>
      </c>
      <c r="F109" s="182" t="s">
        <v>3397</v>
      </c>
      <c r="G109" s="183" t="s">
        <v>1734</v>
      </c>
      <c r="H109" s="184">
        <v>2</v>
      </c>
      <c r="I109" s="185"/>
      <c r="J109" s="186">
        <f>ROUND(I109*H109,2)</f>
        <v>0</v>
      </c>
      <c r="K109" s="182" t="s">
        <v>19</v>
      </c>
      <c r="L109" s="41"/>
      <c r="M109" s="187" t="s">
        <v>19</v>
      </c>
      <c r="N109" s="188" t="s">
        <v>42</v>
      </c>
      <c r="O109" s="66"/>
      <c r="P109" s="189">
        <f>O109*H109</f>
        <v>0</v>
      </c>
      <c r="Q109" s="189">
        <v>0</v>
      </c>
      <c r="R109" s="189">
        <f>Q109*H109</f>
        <v>0</v>
      </c>
      <c r="S109" s="189">
        <v>0</v>
      </c>
      <c r="T109" s="190">
        <f>S109*H109</f>
        <v>0</v>
      </c>
      <c r="U109" s="36"/>
      <c r="V109" s="36"/>
      <c r="W109" s="36"/>
      <c r="X109" s="36"/>
      <c r="Y109" s="36"/>
      <c r="Z109" s="36"/>
      <c r="AA109" s="36"/>
      <c r="AB109" s="36"/>
      <c r="AC109" s="36"/>
      <c r="AD109" s="36"/>
      <c r="AE109" s="36"/>
      <c r="AR109" s="191" t="s">
        <v>312</v>
      </c>
      <c r="AT109" s="191" t="s">
        <v>172</v>
      </c>
      <c r="AU109" s="191" t="s">
        <v>79</v>
      </c>
      <c r="AY109" s="19" t="s">
        <v>169</v>
      </c>
      <c r="BE109" s="192">
        <f>IF(N109="základní",J109,0)</f>
        <v>0</v>
      </c>
      <c r="BF109" s="192">
        <f>IF(N109="snížená",J109,0)</f>
        <v>0</v>
      </c>
      <c r="BG109" s="192">
        <f>IF(N109="zákl. přenesená",J109,0)</f>
        <v>0</v>
      </c>
      <c r="BH109" s="192">
        <f>IF(N109="sníž. přenesená",J109,0)</f>
        <v>0</v>
      </c>
      <c r="BI109" s="192">
        <f>IF(N109="nulová",J109,0)</f>
        <v>0</v>
      </c>
      <c r="BJ109" s="19" t="s">
        <v>14</v>
      </c>
      <c r="BK109" s="192">
        <f>ROUND(I109*H109,2)</f>
        <v>0</v>
      </c>
      <c r="BL109" s="19" t="s">
        <v>312</v>
      </c>
      <c r="BM109" s="191" t="s">
        <v>3400</v>
      </c>
    </row>
    <row r="110" spans="2:63" s="12" customFormat="1" ht="22.9" customHeight="1">
      <c r="B110" s="164"/>
      <c r="C110" s="165"/>
      <c r="D110" s="166" t="s">
        <v>70</v>
      </c>
      <c r="E110" s="178" t="s">
        <v>2072</v>
      </c>
      <c r="F110" s="178" t="s">
        <v>3401</v>
      </c>
      <c r="G110" s="165"/>
      <c r="H110" s="165"/>
      <c r="I110" s="168"/>
      <c r="J110" s="179">
        <f>BK110</f>
        <v>0</v>
      </c>
      <c r="K110" s="165"/>
      <c r="L110" s="170"/>
      <c r="M110" s="171"/>
      <c r="N110" s="172"/>
      <c r="O110" s="172"/>
      <c r="P110" s="173">
        <f>P111</f>
        <v>0</v>
      </c>
      <c r="Q110" s="172"/>
      <c r="R110" s="173">
        <f>R111</f>
        <v>0</v>
      </c>
      <c r="S110" s="172"/>
      <c r="T110" s="174">
        <f>T111</f>
        <v>0</v>
      </c>
      <c r="AR110" s="175" t="s">
        <v>79</v>
      </c>
      <c r="AT110" s="176" t="s">
        <v>70</v>
      </c>
      <c r="AU110" s="176" t="s">
        <v>14</v>
      </c>
      <c r="AY110" s="175" t="s">
        <v>169</v>
      </c>
      <c r="BK110" s="177">
        <f>BK111</f>
        <v>0</v>
      </c>
    </row>
    <row r="111" spans="1:65" s="2" customFormat="1" ht="66.75" customHeight="1">
      <c r="A111" s="36"/>
      <c r="B111" s="37"/>
      <c r="C111" s="180" t="s">
        <v>353</v>
      </c>
      <c r="D111" s="180" t="s">
        <v>172</v>
      </c>
      <c r="E111" s="181" t="s">
        <v>3402</v>
      </c>
      <c r="F111" s="182" t="s">
        <v>3403</v>
      </c>
      <c r="G111" s="183" t="s">
        <v>1734</v>
      </c>
      <c r="H111" s="184">
        <v>2</v>
      </c>
      <c r="I111" s="185"/>
      <c r="J111" s="186">
        <f>ROUND(I111*H111,2)</f>
        <v>0</v>
      </c>
      <c r="K111" s="182" t="s">
        <v>19</v>
      </c>
      <c r="L111" s="41"/>
      <c r="M111" s="187" t="s">
        <v>19</v>
      </c>
      <c r="N111" s="188" t="s">
        <v>42</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312</v>
      </c>
      <c r="AT111" s="191" t="s">
        <v>172</v>
      </c>
      <c r="AU111" s="191" t="s">
        <v>79</v>
      </c>
      <c r="AY111" s="19" t="s">
        <v>169</v>
      </c>
      <c r="BE111" s="192">
        <f>IF(N111="základní",J111,0)</f>
        <v>0</v>
      </c>
      <c r="BF111" s="192">
        <f>IF(N111="snížená",J111,0)</f>
        <v>0</v>
      </c>
      <c r="BG111" s="192">
        <f>IF(N111="zákl. přenesená",J111,0)</f>
        <v>0</v>
      </c>
      <c r="BH111" s="192">
        <f>IF(N111="sníž. přenesená",J111,0)</f>
        <v>0</v>
      </c>
      <c r="BI111" s="192">
        <f>IF(N111="nulová",J111,0)</f>
        <v>0</v>
      </c>
      <c r="BJ111" s="19" t="s">
        <v>14</v>
      </c>
      <c r="BK111" s="192">
        <f>ROUND(I111*H111,2)</f>
        <v>0</v>
      </c>
      <c r="BL111" s="19" t="s">
        <v>312</v>
      </c>
      <c r="BM111" s="191" t="s">
        <v>3404</v>
      </c>
    </row>
    <row r="112" spans="2:63" s="12" customFormat="1" ht="22.9" customHeight="1">
      <c r="B112" s="164"/>
      <c r="C112" s="165"/>
      <c r="D112" s="166" t="s">
        <v>70</v>
      </c>
      <c r="E112" s="178" t="s">
        <v>3405</v>
      </c>
      <c r="F112" s="178" t="s">
        <v>3406</v>
      </c>
      <c r="G112" s="165"/>
      <c r="H112" s="165"/>
      <c r="I112" s="168"/>
      <c r="J112" s="179">
        <f>BK112</f>
        <v>0</v>
      </c>
      <c r="K112" s="165"/>
      <c r="L112" s="170"/>
      <c r="M112" s="171"/>
      <c r="N112" s="172"/>
      <c r="O112" s="172"/>
      <c r="P112" s="173">
        <f>P113</f>
        <v>0</v>
      </c>
      <c r="Q112" s="172"/>
      <c r="R112" s="173">
        <f>R113</f>
        <v>0</v>
      </c>
      <c r="S112" s="172"/>
      <c r="T112" s="174">
        <f>T113</f>
        <v>0</v>
      </c>
      <c r="AR112" s="175" t="s">
        <v>79</v>
      </c>
      <c r="AT112" s="176" t="s">
        <v>70</v>
      </c>
      <c r="AU112" s="176" t="s">
        <v>14</v>
      </c>
      <c r="AY112" s="175" t="s">
        <v>169</v>
      </c>
      <c r="BK112" s="177">
        <f>BK113</f>
        <v>0</v>
      </c>
    </row>
    <row r="113" spans="1:65" s="2" customFormat="1" ht="37.9" customHeight="1">
      <c r="A113" s="36"/>
      <c r="B113" s="37"/>
      <c r="C113" s="180" t="s">
        <v>360</v>
      </c>
      <c r="D113" s="180" t="s">
        <v>172</v>
      </c>
      <c r="E113" s="181" t="s">
        <v>3407</v>
      </c>
      <c r="F113" s="182" t="s">
        <v>3408</v>
      </c>
      <c r="G113" s="183" t="s">
        <v>1734</v>
      </c>
      <c r="H113" s="184">
        <v>1</v>
      </c>
      <c r="I113" s="185"/>
      <c r="J113" s="186">
        <f>ROUND(I113*H113,2)</f>
        <v>0</v>
      </c>
      <c r="K113" s="182" t="s">
        <v>19</v>
      </c>
      <c r="L113" s="41"/>
      <c r="M113" s="187" t="s">
        <v>19</v>
      </c>
      <c r="N113" s="188" t="s">
        <v>42</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312</v>
      </c>
      <c r="AT113" s="191" t="s">
        <v>172</v>
      </c>
      <c r="AU113" s="191" t="s">
        <v>79</v>
      </c>
      <c r="AY113" s="19" t="s">
        <v>169</v>
      </c>
      <c r="BE113" s="192">
        <f>IF(N113="základní",J113,0)</f>
        <v>0</v>
      </c>
      <c r="BF113" s="192">
        <f>IF(N113="snížená",J113,0)</f>
        <v>0</v>
      </c>
      <c r="BG113" s="192">
        <f>IF(N113="zákl. přenesená",J113,0)</f>
        <v>0</v>
      </c>
      <c r="BH113" s="192">
        <f>IF(N113="sníž. přenesená",J113,0)</f>
        <v>0</v>
      </c>
      <c r="BI113" s="192">
        <f>IF(N113="nulová",J113,0)</f>
        <v>0</v>
      </c>
      <c r="BJ113" s="19" t="s">
        <v>14</v>
      </c>
      <c r="BK113" s="192">
        <f>ROUND(I113*H113,2)</f>
        <v>0</v>
      </c>
      <c r="BL113" s="19" t="s">
        <v>312</v>
      </c>
      <c r="BM113" s="191" t="s">
        <v>3409</v>
      </c>
    </row>
    <row r="114" spans="2:63" s="12" customFormat="1" ht="22.9" customHeight="1">
      <c r="B114" s="164"/>
      <c r="C114" s="165"/>
      <c r="D114" s="166" t="s">
        <v>70</v>
      </c>
      <c r="E114" s="178" t="s">
        <v>1799</v>
      </c>
      <c r="F114" s="178" t="s">
        <v>3410</v>
      </c>
      <c r="G114" s="165"/>
      <c r="H114" s="165"/>
      <c r="I114" s="168"/>
      <c r="J114" s="179">
        <f>BK114</f>
        <v>0</v>
      </c>
      <c r="K114" s="165"/>
      <c r="L114" s="170"/>
      <c r="M114" s="171"/>
      <c r="N114" s="172"/>
      <c r="O114" s="172"/>
      <c r="P114" s="173">
        <f>SUM(P115:P118)</f>
        <v>0</v>
      </c>
      <c r="Q114" s="172"/>
      <c r="R114" s="173">
        <f>SUM(R115:R118)</f>
        <v>0</v>
      </c>
      <c r="S114" s="172"/>
      <c r="T114" s="174">
        <f>SUM(T115:T118)</f>
        <v>0</v>
      </c>
      <c r="AR114" s="175" t="s">
        <v>79</v>
      </c>
      <c r="AT114" s="176" t="s">
        <v>70</v>
      </c>
      <c r="AU114" s="176" t="s">
        <v>14</v>
      </c>
      <c r="AY114" s="175" t="s">
        <v>169</v>
      </c>
      <c r="BK114" s="177">
        <f>SUM(BK115:BK118)</f>
        <v>0</v>
      </c>
    </row>
    <row r="115" spans="1:65" s="2" customFormat="1" ht="24.2" customHeight="1">
      <c r="A115" s="36"/>
      <c r="B115" s="37"/>
      <c r="C115" s="180" t="s">
        <v>7</v>
      </c>
      <c r="D115" s="180" t="s">
        <v>172</v>
      </c>
      <c r="E115" s="181" t="s">
        <v>3411</v>
      </c>
      <c r="F115" s="182" t="s">
        <v>3412</v>
      </c>
      <c r="G115" s="183" t="s">
        <v>1734</v>
      </c>
      <c r="H115" s="184">
        <v>10</v>
      </c>
      <c r="I115" s="185"/>
      <c r="J115" s="186">
        <f>ROUND(I115*H115,2)</f>
        <v>0</v>
      </c>
      <c r="K115" s="182" t="s">
        <v>19</v>
      </c>
      <c r="L115" s="41"/>
      <c r="M115" s="187" t="s">
        <v>19</v>
      </c>
      <c r="N115" s="188" t="s">
        <v>42</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312</v>
      </c>
      <c r="AT115" s="191" t="s">
        <v>172</v>
      </c>
      <c r="AU115" s="191" t="s">
        <v>79</v>
      </c>
      <c r="AY115" s="19" t="s">
        <v>169</v>
      </c>
      <c r="BE115" s="192">
        <f>IF(N115="základní",J115,0)</f>
        <v>0</v>
      </c>
      <c r="BF115" s="192">
        <f>IF(N115="snížená",J115,0)</f>
        <v>0</v>
      </c>
      <c r="BG115" s="192">
        <f>IF(N115="zákl. přenesená",J115,0)</f>
        <v>0</v>
      </c>
      <c r="BH115" s="192">
        <f>IF(N115="sníž. přenesená",J115,0)</f>
        <v>0</v>
      </c>
      <c r="BI115" s="192">
        <f>IF(N115="nulová",J115,0)</f>
        <v>0</v>
      </c>
      <c r="BJ115" s="19" t="s">
        <v>14</v>
      </c>
      <c r="BK115" s="192">
        <f>ROUND(I115*H115,2)</f>
        <v>0</v>
      </c>
      <c r="BL115" s="19" t="s">
        <v>312</v>
      </c>
      <c r="BM115" s="191" t="s">
        <v>3413</v>
      </c>
    </row>
    <row r="116" spans="1:65" s="2" customFormat="1" ht="24.2" customHeight="1">
      <c r="A116" s="36"/>
      <c r="B116" s="37"/>
      <c r="C116" s="180" t="s">
        <v>191</v>
      </c>
      <c r="D116" s="180" t="s">
        <v>172</v>
      </c>
      <c r="E116" s="181" t="s">
        <v>3414</v>
      </c>
      <c r="F116" s="182" t="s">
        <v>3415</v>
      </c>
      <c r="G116" s="183" t="s">
        <v>1734</v>
      </c>
      <c r="H116" s="184">
        <v>90</v>
      </c>
      <c r="I116" s="185"/>
      <c r="J116" s="186">
        <f>ROUND(I116*H116,2)</f>
        <v>0</v>
      </c>
      <c r="K116" s="182" t="s">
        <v>19</v>
      </c>
      <c r="L116" s="41"/>
      <c r="M116" s="187" t="s">
        <v>19</v>
      </c>
      <c r="N116" s="188" t="s">
        <v>42</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312</v>
      </c>
      <c r="AT116" s="191" t="s">
        <v>172</v>
      </c>
      <c r="AU116" s="191" t="s">
        <v>79</v>
      </c>
      <c r="AY116" s="19" t="s">
        <v>169</v>
      </c>
      <c r="BE116" s="192">
        <f>IF(N116="základní",J116,0)</f>
        <v>0</v>
      </c>
      <c r="BF116" s="192">
        <f>IF(N116="snížená",J116,0)</f>
        <v>0</v>
      </c>
      <c r="BG116" s="192">
        <f>IF(N116="zákl. přenesená",J116,0)</f>
        <v>0</v>
      </c>
      <c r="BH116" s="192">
        <f>IF(N116="sníž. přenesená",J116,0)</f>
        <v>0</v>
      </c>
      <c r="BI116" s="192">
        <f>IF(N116="nulová",J116,0)</f>
        <v>0</v>
      </c>
      <c r="BJ116" s="19" t="s">
        <v>14</v>
      </c>
      <c r="BK116" s="192">
        <f>ROUND(I116*H116,2)</f>
        <v>0</v>
      </c>
      <c r="BL116" s="19" t="s">
        <v>312</v>
      </c>
      <c r="BM116" s="191" t="s">
        <v>3416</v>
      </c>
    </row>
    <row r="117" spans="1:65" s="2" customFormat="1" ht="24.2" customHeight="1">
      <c r="A117" s="36"/>
      <c r="B117" s="37"/>
      <c r="C117" s="180" t="s">
        <v>523</v>
      </c>
      <c r="D117" s="180" t="s">
        <v>172</v>
      </c>
      <c r="E117" s="181" t="s">
        <v>3417</v>
      </c>
      <c r="F117" s="182" t="s">
        <v>3418</v>
      </c>
      <c r="G117" s="183" t="s">
        <v>1734</v>
      </c>
      <c r="H117" s="184">
        <v>54</v>
      </c>
      <c r="I117" s="185"/>
      <c r="J117" s="186">
        <f>ROUND(I117*H117,2)</f>
        <v>0</v>
      </c>
      <c r="K117" s="182" t="s">
        <v>19</v>
      </c>
      <c r="L117" s="41"/>
      <c r="M117" s="187" t="s">
        <v>19</v>
      </c>
      <c r="N117" s="188" t="s">
        <v>42</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312</v>
      </c>
      <c r="AT117" s="191" t="s">
        <v>172</v>
      </c>
      <c r="AU117" s="191" t="s">
        <v>79</v>
      </c>
      <c r="AY117" s="19" t="s">
        <v>169</v>
      </c>
      <c r="BE117" s="192">
        <f>IF(N117="základní",J117,0)</f>
        <v>0</v>
      </c>
      <c r="BF117" s="192">
        <f>IF(N117="snížená",J117,0)</f>
        <v>0</v>
      </c>
      <c r="BG117" s="192">
        <f>IF(N117="zákl. přenesená",J117,0)</f>
        <v>0</v>
      </c>
      <c r="BH117" s="192">
        <f>IF(N117="sníž. přenesená",J117,0)</f>
        <v>0</v>
      </c>
      <c r="BI117" s="192">
        <f>IF(N117="nulová",J117,0)</f>
        <v>0</v>
      </c>
      <c r="BJ117" s="19" t="s">
        <v>14</v>
      </c>
      <c r="BK117" s="192">
        <f>ROUND(I117*H117,2)</f>
        <v>0</v>
      </c>
      <c r="BL117" s="19" t="s">
        <v>312</v>
      </c>
      <c r="BM117" s="191" t="s">
        <v>3419</v>
      </c>
    </row>
    <row r="118" spans="1:65" s="2" customFormat="1" ht="24.2" customHeight="1">
      <c r="A118" s="36"/>
      <c r="B118" s="37"/>
      <c r="C118" s="180" t="s">
        <v>252</v>
      </c>
      <c r="D118" s="180" t="s">
        <v>172</v>
      </c>
      <c r="E118" s="181" t="s">
        <v>3420</v>
      </c>
      <c r="F118" s="182" t="s">
        <v>3421</v>
      </c>
      <c r="G118" s="183" t="s">
        <v>1734</v>
      </c>
      <c r="H118" s="184">
        <v>7</v>
      </c>
      <c r="I118" s="185"/>
      <c r="J118" s="186">
        <f>ROUND(I118*H118,2)</f>
        <v>0</v>
      </c>
      <c r="K118" s="182" t="s">
        <v>19</v>
      </c>
      <c r="L118" s="41"/>
      <c r="M118" s="187" t="s">
        <v>19</v>
      </c>
      <c r="N118" s="188" t="s">
        <v>42</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312</v>
      </c>
      <c r="AT118" s="191" t="s">
        <v>172</v>
      </c>
      <c r="AU118" s="191" t="s">
        <v>79</v>
      </c>
      <c r="AY118" s="19" t="s">
        <v>169</v>
      </c>
      <c r="BE118" s="192">
        <f>IF(N118="základní",J118,0)</f>
        <v>0</v>
      </c>
      <c r="BF118" s="192">
        <f>IF(N118="snížená",J118,0)</f>
        <v>0</v>
      </c>
      <c r="BG118" s="192">
        <f>IF(N118="zákl. přenesená",J118,0)</f>
        <v>0</v>
      </c>
      <c r="BH118" s="192">
        <f>IF(N118="sníž. přenesená",J118,0)</f>
        <v>0</v>
      </c>
      <c r="BI118" s="192">
        <f>IF(N118="nulová",J118,0)</f>
        <v>0</v>
      </c>
      <c r="BJ118" s="19" t="s">
        <v>14</v>
      </c>
      <c r="BK118" s="192">
        <f>ROUND(I118*H118,2)</f>
        <v>0</v>
      </c>
      <c r="BL118" s="19" t="s">
        <v>312</v>
      </c>
      <c r="BM118" s="191" t="s">
        <v>3422</v>
      </c>
    </row>
    <row r="119" spans="2:63" s="12" customFormat="1" ht="22.9" customHeight="1">
      <c r="B119" s="164"/>
      <c r="C119" s="165"/>
      <c r="D119" s="166" t="s">
        <v>70</v>
      </c>
      <c r="E119" s="178" t="s">
        <v>3423</v>
      </c>
      <c r="F119" s="178" t="s">
        <v>3424</v>
      </c>
      <c r="G119" s="165"/>
      <c r="H119" s="165"/>
      <c r="I119" s="168"/>
      <c r="J119" s="179">
        <f>BK119</f>
        <v>0</v>
      </c>
      <c r="K119" s="165"/>
      <c r="L119" s="170"/>
      <c r="M119" s="171"/>
      <c r="N119" s="172"/>
      <c r="O119" s="172"/>
      <c r="P119" s="173">
        <f>P120</f>
        <v>0</v>
      </c>
      <c r="Q119" s="172"/>
      <c r="R119" s="173">
        <f>R120</f>
        <v>0</v>
      </c>
      <c r="S119" s="172"/>
      <c r="T119" s="174">
        <f>T120</f>
        <v>0</v>
      </c>
      <c r="AR119" s="175" t="s">
        <v>79</v>
      </c>
      <c r="AT119" s="176" t="s">
        <v>70</v>
      </c>
      <c r="AU119" s="176" t="s">
        <v>14</v>
      </c>
      <c r="AY119" s="175" t="s">
        <v>169</v>
      </c>
      <c r="BK119" s="177">
        <f>BK120</f>
        <v>0</v>
      </c>
    </row>
    <row r="120" spans="1:65" s="2" customFormat="1" ht="24.2" customHeight="1">
      <c r="A120" s="36"/>
      <c r="B120" s="37"/>
      <c r="C120" s="180" t="s">
        <v>344</v>
      </c>
      <c r="D120" s="180" t="s">
        <v>172</v>
      </c>
      <c r="E120" s="181" t="s">
        <v>344</v>
      </c>
      <c r="F120" s="182" t="s">
        <v>3425</v>
      </c>
      <c r="G120" s="183" t="s">
        <v>1734</v>
      </c>
      <c r="H120" s="184">
        <v>3</v>
      </c>
      <c r="I120" s="185"/>
      <c r="J120" s="186">
        <f>ROUND(I120*H120,2)</f>
        <v>0</v>
      </c>
      <c r="K120" s="182" t="s">
        <v>19</v>
      </c>
      <c r="L120" s="41"/>
      <c r="M120" s="187" t="s">
        <v>19</v>
      </c>
      <c r="N120" s="188" t="s">
        <v>42</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312</v>
      </c>
      <c r="AT120" s="191" t="s">
        <v>172</v>
      </c>
      <c r="AU120" s="191" t="s">
        <v>79</v>
      </c>
      <c r="AY120" s="19" t="s">
        <v>169</v>
      </c>
      <c r="BE120" s="192">
        <f>IF(N120="základní",J120,0)</f>
        <v>0</v>
      </c>
      <c r="BF120" s="192">
        <f>IF(N120="snížená",J120,0)</f>
        <v>0</v>
      </c>
      <c r="BG120" s="192">
        <f>IF(N120="zákl. přenesená",J120,0)</f>
        <v>0</v>
      </c>
      <c r="BH120" s="192">
        <f>IF(N120="sníž. přenesená",J120,0)</f>
        <v>0</v>
      </c>
      <c r="BI120" s="192">
        <f>IF(N120="nulová",J120,0)</f>
        <v>0</v>
      </c>
      <c r="BJ120" s="19" t="s">
        <v>14</v>
      </c>
      <c r="BK120" s="192">
        <f>ROUND(I120*H120,2)</f>
        <v>0</v>
      </c>
      <c r="BL120" s="19" t="s">
        <v>312</v>
      </c>
      <c r="BM120" s="191" t="s">
        <v>3426</v>
      </c>
    </row>
    <row r="121" spans="2:63" s="12" customFormat="1" ht="22.9" customHeight="1">
      <c r="B121" s="164"/>
      <c r="C121" s="165"/>
      <c r="D121" s="166" t="s">
        <v>70</v>
      </c>
      <c r="E121" s="178" t="s">
        <v>3427</v>
      </c>
      <c r="F121" s="178" t="s">
        <v>3428</v>
      </c>
      <c r="G121" s="165"/>
      <c r="H121" s="165"/>
      <c r="I121" s="168"/>
      <c r="J121" s="179">
        <f>BK121</f>
        <v>0</v>
      </c>
      <c r="K121" s="165"/>
      <c r="L121" s="170"/>
      <c r="M121" s="171"/>
      <c r="N121" s="172"/>
      <c r="O121" s="172"/>
      <c r="P121" s="173">
        <f>SUM(P122:P123)</f>
        <v>0</v>
      </c>
      <c r="Q121" s="172"/>
      <c r="R121" s="173">
        <f>SUM(R122:R123)</f>
        <v>0</v>
      </c>
      <c r="S121" s="172"/>
      <c r="T121" s="174">
        <f>SUM(T122:T123)</f>
        <v>0</v>
      </c>
      <c r="AR121" s="175" t="s">
        <v>79</v>
      </c>
      <c r="AT121" s="176" t="s">
        <v>70</v>
      </c>
      <c r="AU121" s="176" t="s">
        <v>14</v>
      </c>
      <c r="AY121" s="175" t="s">
        <v>169</v>
      </c>
      <c r="BK121" s="177">
        <f>SUM(BK122:BK123)</f>
        <v>0</v>
      </c>
    </row>
    <row r="122" spans="1:65" s="2" customFormat="1" ht="24.2" customHeight="1">
      <c r="A122" s="36"/>
      <c r="B122" s="37"/>
      <c r="C122" s="180" t="s">
        <v>336</v>
      </c>
      <c r="D122" s="180" t="s">
        <v>172</v>
      </c>
      <c r="E122" s="181" t="s">
        <v>3429</v>
      </c>
      <c r="F122" s="182" t="s">
        <v>3430</v>
      </c>
      <c r="G122" s="183" t="s">
        <v>3431</v>
      </c>
      <c r="H122" s="184">
        <v>10</v>
      </c>
      <c r="I122" s="185"/>
      <c r="J122" s="186">
        <f>ROUND(I122*H122,2)</f>
        <v>0</v>
      </c>
      <c r="K122" s="182" t="s">
        <v>19</v>
      </c>
      <c r="L122" s="41"/>
      <c r="M122" s="187" t="s">
        <v>19</v>
      </c>
      <c r="N122" s="188" t="s">
        <v>42</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312</v>
      </c>
      <c r="AT122" s="191" t="s">
        <v>172</v>
      </c>
      <c r="AU122" s="191" t="s">
        <v>79</v>
      </c>
      <c r="AY122" s="19" t="s">
        <v>169</v>
      </c>
      <c r="BE122" s="192">
        <f>IF(N122="základní",J122,0)</f>
        <v>0</v>
      </c>
      <c r="BF122" s="192">
        <f>IF(N122="snížená",J122,0)</f>
        <v>0</v>
      </c>
      <c r="BG122" s="192">
        <f>IF(N122="zákl. přenesená",J122,0)</f>
        <v>0</v>
      </c>
      <c r="BH122" s="192">
        <f>IF(N122="sníž. přenesená",J122,0)</f>
        <v>0</v>
      </c>
      <c r="BI122" s="192">
        <f>IF(N122="nulová",J122,0)</f>
        <v>0</v>
      </c>
      <c r="BJ122" s="19" t="s">
        <v>14</v>
      </c>
      <c r="BK122" s="192">
        <f>ROUND(I122*H122,2)</f>
        <v>0</v>
      </c>
      <c r="BL122" s="19" t="s">
        <v>312</v>
      </c>
      <c r="BM122" s="191" t="s">
        <v>3432</v>
      </c>
    </row>
    <row r="123" spans="1:65" s="2" customFormat="1" ht="16.5" customHeight="1">
      <c r="A123" s="36"/>
      <c r="B123" s="37"/>
      <c r="C123" s="180" t="s">
        <v>368</v>
      </c>
      <c r="D123" s="180" t="s">
        <v>172</v>
      </c>
      <c r="E123" s="181" t="s">
        <v>3433</v>
      </c>
      <c r="F123" s="182" t="s">
        <v>3434</v>
      </c>
      <c r="G123" s="183" t="s">
        <v>282</v>
      </c>
      <c r="H123" s="184">
        <v>1</v>
      </c>
      <c r="I123" s="185"/>
      <c r="J123" s="186">
        <f>ROUND(I123*H123,2)</f>
        <v>0</v>
      </c>
      <c r="K123" s="182" t="s">
        <v>19</v>
      </c>
      <c r="L123" s="41"/>
      <c r="M123" s="187" t="s">
        <v>19</v>
      </c>
      <c r="N123" s="188" t="s">
        <v>42</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312</v>
      </c>
      <c r="AT123" s="191" t="s">
        <v>172</v>
      </c>
      <c r="AU123" s="191" t="s">
        <v>79</v>
      </c>
      <c r="AY123" s="19" t="s">
        <v>169</v>
      </c>
      <c r="BE123" s="192">
        <f>IF(N123="základní",J123,0)</f>
        <v>0</v>
      </c>
      <c r="BF123" s="192">
        <f>IF(N123="snížená",J123,0)</f>
        <v>0</v>
      </c>
      <c r="BG123" s="192">
        <f>IF(N123="zákl. přenesená",J123,0)</f>
        <v>0</v>
      </c>
      <c r="BH123" s="192">
        <f>IF(N123="sníž. přenesená",J123,0)</f>
        <v>0</v>
      </c>
      <c r="BI123" s="192">
        <f>IF(N123="nulová",J123,0)</f>
        <v>0</v>
      </c>
      <c r="BJ123" s="19" t="s">
        <v>14</v>
      </c>
      <c r="BK123" s="192">
        <f>ROUND(I123*H123,2)</f>
        <v>0</v>
      </c>
      <c r="BL123" s="19" t="s">
        <v>312</v>
      </c>
      <c r="BM123" s="191" t="s">
        <v>3435</v>
      </c>
    </row>
    <row r="124" spans="2:63" s="12" customFormat="1" ht="22.9" customHeight="1">
      <c r="B124" s="164"/>
      <c r="C124" s="165"/>
      <c r="D124" s="166" t="s">
        <v>70</v>
      </c>
      <c r="E124" s="178" t="s">
        <v>3436</v>
      </c>
      <c r="F124" s="178" t="s">
        <v>3437</v>
      </c>
      <c r="G124" s="165"/>
      <c r="H124" s="165"/>
      <c r="I124" s="168"/>
      <c r="J124" s="179">
        <f>BK124</f>
        <v>0</v>
      </c>
      <c r="K124" s="165"/>
      <c r="L124" s="170"/>
      <c r="M124" s="171"/>
      <c r="N124" s="172"/>
      <c r="O124" s="172"/>
      <c r="P124" s="173">
        <f>P125</f>
        <v>0</v>
      </c>
      <c r="Q124" s="172"/>
      <c r="R124" s="173">
        <f>R125</f>
        <v>0</v>
      </c>
      <c r="S124" s="172"/>
      <c r="T124" s="174">
        <f>T125</f>
        <v>0</v>
      </c>
      <c r="AR124" s="175" t="s">
        <v>79</v>
      </c>
      <c r="AT124" s="176" t="s">
        <v>70</v>
      </c>
      <c r="AU124" s="176" t="s">
        <v>14</v>
      </c>
      <c r="AY124" s="175" t="s">
        <v>169</v>
      </c>
      <c r="BK124" s="177">
        <f>BK125</f>
        <v>0</v>
      </c>
    </row>
    <row r="125" spans="1:65" s="2" customFormat="1" ht="55.5" customHeight="1">
      <c r="A125" s="36"/>
      <c r="B125" s="37"/>
      <c r="C125" s="180" t="s">
        <v>272</v>
      </c>
      <c r="D125" s="180" t="s">
        <v>172</v>
      </c>
      <c r="E125" s="181" t="s">
        <v>3438</v>
      </c>
      <c r="F125" s="182" t="s">
        <v>3439</v>
      </c>
      <c r="G125" s="183" t="s">
        <v>282</v>
      </c>
      <c r="H125" s="184">
        <v>1</v>
      </c>
      <c r="I125" s="185"/>
      <c r="J125" s="186">
        <f>ROUND(I125*H125,2)</f>
        <v>0</v>
      </c>
      <c r="K125" s="182" t="s">
        <v>19</v>
      </c>
      <c r="L125" s="41"/>
      <c r="M125" s="248" t="s">
        <v>19</v>
      </c>
      <c r="N125" s="249" t="s">
        <v>42</v>
      </c>
      <c r="O125" s="246"/>
      <c r="P125" s="250">
        <f>O125*H125</f>
        <v>0</v>
      </c>
      <c r="Q125" s="250">
        <v>0</v>
      </c>
      <c r="R125" s="250">
        <f>Q125*H125</f>
        <v>0</v>
      </c>
      <c r="S125" s="250">
        <v>0</v>
      </c>
      <c r="T125" s="251">
        <f>S125*H125</f>
        <v>0</v>
      </c>
      <c r="U125" s="36"/>
      <c r="V125" s="36"/>
      <c r="W125" s="36"/>
      <c r="X125" s="36"/>
      <c r="Y125" s="36"/>
      <c r="Z125" s="36"/>
      <c r="AA125" s="36"/>
      <c r="AB125" s="36"/>
      <c r="AC125" s="36"/>
      <c r="AD125" s="36"/>
      <c r="AE125" s="36"/>
      <c r="AR125" s="191" t="s">
        <v>312</v>
      </c>
      <c r="AT125" s="191" t="s">
        <v>172</v>
      </c>
      <c r="AU125" s="191" t="s">
        <v>79</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312</v>
      </c>
      <c r="BM125" s="191" t="s">
        <v>3440</v>
      </c>
    </row>
    <row r="126" spans="1:31" s="2" customFormat="1" ht="6.95" customHeight="1">
      <c r="A126" s="36"/>
      <c r="B126" s="49"/>
      <c r="C126" s="50"/>
      <c r="D126" s="50"/>
      <c r="E126" s="50"/>
      <c r="F126" s="50"/>
      <c r="G126" s="50"/>
      <c r="H126" s="50"/>
      <c r="I126" s="50"/>
      <c r="J126" s="50"/>
      <c r="K126" s="50"/>
      <c r="L126" s="41"/>
      <c r="M126" s="36"/>
      <c r="O126" s="36"/>
      <c r="P126" s="36"/>
      <c r="Q126" s="36"/>
      <c r="R126" s="36"/>
      <c r="S126" s="36"/>
      <c r="T126" s="36"/>
      <c r="U126" s="36"/>
      <c r="V126" s="36"/>
      <c r="W126" s="36"/>
      <c r="X126" s="36"/>
      <c r="Y126" s="36"/>
      <c r="Z126" s="36"/>
      <c r="AA126" s="36"/>
      <c r="AB126" s="36"/>
      <c r="AC126" s="36"/>
      <c r="AD126" s="36"/>
      <c r="AE126" s="36"/>
    </row>
  </sheetData>
  <sheetProtection algorithmName="SHA-512" hashValue="VykJUK3xpyLV73iFhu67QBde1Mxel7Qvbe9zCViR6+r9Xhec45y4ADWaMmZ2Lg5Py2XNqJtyTblReoLZuAb/Uw==" saltValue="D8vNQMrDMTGBoKVEhEVmzguTe8yHSa58+j3E0IvXNu5KpGvrrFlim8dEIREquiz2yQpZi7W+tZcHvIMN9NFmnw==" spinCount="100000" sheet="1" objects="1" scenarios="1" formatColumns="0" formatRows="0" autoFilter="0"/>
  <autoFilter ref="C87:K125"/>
  <mergeCells count="9">
    <mergeCell ref="E50:H50"/>
    <mergeCell ref="E78:H78"/>
    <mergeCell ref="E80:H80"/>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129</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3441</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89" t="s">
        <v>19</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ROUND(J90,2)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ROUND((SUM(BE90:BE180)),2)</f>
        <v>0</v>
      </c>
      <c r="G33" s="36"/>
      <c r="H33" s="36"/>
      <c r="I33" s="126">
        <v>0.21</v>
      </c>
      <c r="J33" s="125">
        <f>ROUND(((SUM(BE90:BE180))*I33),2)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ROUND((SUM(BF90:BF180)),2)</f>
        <v>0</v>
      </c>
      <c r="G34" s="36"/>
      <c r="H34" s="36"/>
      <c r="I34" s="126">
        <v>0.12</v>
      </c>
      <c r="J34" s="125">
        <f>ROUND(((SUM(BF90:BF180))*I34),2)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ROUND((SUM(BG90:BG180)),2)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ROUND((SUM(BH90:BH180)),2)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ROUND((SUM(BI90:BI180)),2)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D.1.4.8 - Měření a regulace</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J90</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145</v>
      </c>
      <c r="E60" s="145"/>
      <c r="F60" s="145"/>
      <c r="G60" s="145"/>
      <c r="H60" s="145"/>
      <c r="I60" s="145"/>
      <c r="J60" s="146">
        <f>J91</f>
        <v>0</v>
      </c>
      <c r="K60" s="143"/>
      <c r="L60" s="147"/>
    </row>
    <row r="61" spans="2:12" s="10" customFormat="1" ht="19.9" customHeight="1">
      <c r="B61" s="148"/>
      <c r="C61" s="99"/>
      <c r="D61" s="149" t="s">
        <v>3442</v>
      </c>
      <c r="E61" s="150"/>
      <c r="F61" s="150"/>
      <c r="G61" s="150"/>
      <c r="H61" s="150"/>
      <c r="I61" s="150"/>
      <c r="J61" s="151">
        <f>J92</f>
        <v>0</v>
      </c>
      <c r="K61" s="99"/>
      <c r="L61" s="152"/>
    </row>
    <row r="62" spans="2:12" s="10" customFormat="1" ht="19.9" customHeight="1">
      <c r="B62" s="148"/>
      <c r="C62" s="99"/>
      <c r="D62" s="149" t="s">
        <v>3443</v>
      </c>
      <c r="E62" s="150"/>
      <c r="F62" s="150"/>
      <c r="G62" s="150"/>
      <c r="H62" s="150"/>
      <c r="I62" s="150"/>
      <c r="J62" s="151">
        <f>J117</f>
        <v>0</v>
      </c>
      <c r="K62" s="99"/>
      <c r="L62" s="152"/>
    </row>
    <row r="63" spans="2:12" s="10" customFormat="1" ht="19.9" customHeight="1">
      <c r="B63" s="148"/>
      <c r="C63" s="99"/>
      <c r="D63" s="149" t="s">
        <v>3444</v>
      </c>
      <c r="E63" s="150"/>
      <c r="F63" s="150"/>
      <c r="G63" s="150"/>
      <c r="H63" s="150"/>
      <c r="I63" s="150"/>
      <c r="J63" s="151">
        <f>J120</f>
        <v>0</v>
      </c>
      <c r="K63" s="99"/>
      <c r="L63" s="152"/>
    </row>
    <row r="64" spans="2:12" s="10" customFormat="1" ht="19.9" customHeight="1">
      <c r="B64" s="148"/>
      <c r="C64" s="99"/>
      <c r="D64" s="149" t="s">
        <v>3445</v>
      </c>
      <c r="E64" s="150"/>
      <c r="F64" s="150"/>
      <c r="G64" s="150"/>
      <c r="H64" s="150"/>
      <c r="I64" s="150"/>
      <c r="J64" s="151">
        <f>J124</f>
        <v>0</v>
      </c>
      <c r="K64" s="99"/>
      <c r="L64" s="152"/>
    </row>
    <row r="65" spans="2:12" s="10" customFormat="1" ht="19.9" customHeight="1">
      <c r="B65" s="148"/>
      <c r="C65" s="99"/>
      <c r="D65" s="149" t="s">
        <v>3446</v>
      </c>
      <c r="E65" s="150"/>
      <c r="F65" s="150"/>
      <c r="G65" s="150"/>
      <c r="H65" s="150"/>
      <c r="I65" s="150"/>
      <c r="J65" s="151">
        <f>J128</f>
        <v>0</v>
      </c>
      <c r="K65" s="99"/>
      <c r="L65" s="152"/>
    </row>
    <row r="66" spans="2:12" s="10" customFormat="1" ht="19.9" customHeight="1">
      <c r="B66" s="148"/>
      <c r="C66" s="99"/>
      <c r="D66" s="149" t="s">
        <v>3447</v>
      </c>
      <c r="E66" s="150"/>
      <c r="F66" s="150"/>
      <c r="G66" s="150"/>
      <c r="H66" s="150"/>
      <c r="I66" s="150"/>
      <c r="J66" s="151">
        <f>J136</f>
        <v>0</v>
      </c>
      <c r="K66" s="99"/>
      <c r="L66" s="152"/>
    </row>
    <row r="67" spans="2:12" s="10" customFormat="1" ht="19.9" customHeight="1">
      <c r="B67" s="148"/>
      <c r="C67" s="99"/>
      <c r="D67" s="149" t="s">
        <v>3448</v>
      </c>
      <c r="E67" s="150"/>
      <c r="F67" s="150"/>
      <c r="G67" s="150"/>
      <c r="H67" s="150"/>
      <c r="I67" s="150"/>
      <c r="J67" s="151">
        <f>J139</f>
        <v>0</v>
      </c>
      <c r="K67" s="99"/>
      <c r="L67" s="152"/>
    </row>
    <row r="68" spans="2:12" s="10" customFormat="1" ht="19.9" customHeight="1">
      <c r="B68" s="148"/>
      <c r="C68" s="99"/>
      <c r="D68" s="149" t="s">
        <v>3449</v>
      </c>
      <c r="E68" s="150"/>
      <c r="F68" s="150"/>
      <c r="G68" s="150"/>
      <c r="H68" s="150"/>
      <c r="I68" s="150"/>
      <c r="J68" s="151">
        <f>J142</f>
        <v>0</v>
      </c>
      <c r="K68" s="99"/>
      <c r="L68" s="152"/>
    </row>
    <row r="69" spans="2:12" s="10" customFormat="1" ht="14.85" customHeight="1">
      <c r="B69" s="148"/>
      <c r="C69" s="99"/>
      <c r="D69" s="149" t="s">
        <v>3450</v>
      </c>
      <c r="E69" s="150"/>
      <c r="F69" s="150"/>
      <c r="G69" s="150"/>
      <c r="H69" s="150"/>
      <c r="I69" s="150"/>
      <c r="J69" s="151">
        <f>J143</f>
        <v>0</v>
      </c>
      <c r="K69" s="99"/>
      <c r="L69" s="152"/>
    </row>
    <row r="70" spans="2:12" s="10" customFormat="1" ht="19.9" customHeight="1">
      <c r="B70" s="148"/>
      <c r="C70" s="99"/>
      <c r="D70" s="149" t="s">
        <v>3451</v>
      </c>
      <c r="E70" s="150"/>
      <c r="F70" s="150"/>
      <c r="G70" s="150"/>
      <c r="H70" s="150"/>
      <c r="I70" s="150"/>
      <c r="J70" s="151">
        <f>J174</f>
        <v>0</v>
      </c>
      <c r="K70" s="99"/>
      <c r="L70" s="152"/>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137</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44" t="str">
        <f>E9</f>
        <v>D.1.4.8 - Měření a regulace</v>
      </c>
      <c r="F82" s="392"/>
      <c r="G82" s="392"/>
      <c r="H82" s="392"/>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F12</f>
        <v xml:space="preserve"> </v>
      </c>
      <c r="G84" s="38"/>
      <c r="H84" s="38"/>
      <c r="I84" s="31" t="s">
        <v>23</v>
      </c>
      <c r="J84" s="61" t="str">
        <f>IF(J12="","",J12)</f>
        <v>26. 1. 2024</v>
      </c>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5.2" customHeight="1">
      <c r="A86" s="36"/>
      <c r="B86" s="37"/>
      <c r="C86" s="31" t="s">
        <v>25</v>
      </c>
      <c r="D86" s="38"/>
      <c r="E86" s="38"/>
      <c r="F86" s="29" t="str">
        <f>E15</f>
        <v>Nemocnice Tábor, a.s.</v>
      </c>
      <c r="G86" s="38"/>
      <c r="H86" s="38"/>
      <c r="I86" s="31" t="s">
        <v>31</v>
      </c>
      <c r="J86" s="34" t="str">
        <f>E21</f>
        <v>AGP nova spol. s r.o.</v>
      </c>
      <c r="K86" s="38"/>
      <c r="L86" s="115"/>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IF(E18="","",E18)</f>
        <v>Vyplň údaj</v>
      </c>
      <c r="G87" s="38"/>
      <c r="H87" s="38"/>
      <c r="I87" s="31" t="s">
        <v>34</v>
      </c>
      <c r="J87" s="34" t="str">
        <f>E24</f>
        <v xml:space="preserve"> </v>
      </c>
      <c r="K87" s="38"/>
      <c r="L87" s="115"/>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11" customFormat="1" ht="29.25" customHeight="1">
      <c r="A89" s="153"/>
      <c r="B89" s="154"/>
      <c r="C89" s="155" t="s">
        <v>155</v>
      </c>
      <c r="D89" s="156" t="s">
        <v>56</v>
      </c>
      <c r="E89" s="156" t="s">
        <v>52</v>
      </c>
      <c r="F89" s="156" t="s">
        <v>53</v>
      </c>
      <c r="G89" s="156" t="s">
        <v>156</v>
      </c>
      <c r="H89" s="156" t="s">
        <v>157</v>
      </c>
      <c r="I89" s="156" t="s">
        <v>158</v>
      </c>
      <c r="J89" s="156" t="s">
        <v>143</v>
      </c>
      <c r="K89" s="157" t="s">
        <v>159</v>
      </c>
      <c r="L89" s="158"/>
      <c r="M89" s="70" t="s">
        <v>19</v>
      </c>
      <c r="N89" s="71" t="s">
        <v>41</v>
      </c>
      <c r="O89" s="71" t="s">
        <v>160</v>
      </c>
      <c r="P89" s="71" t="s">
        <v>161</v>
      </c>
      <c r="Q89" s="71" t="s">
        <v>162</v>
      </c>
      <c r="R89" s="71" t="s">
        <v>163</v>
      </c>
      <c r="S89" s="71" t="s">
        <v>164</v>
      </c>
      <c r="T89" s="72" t="s">
        <v>165</v>
      </c>
      <c r="U89" s="153"/>
      <c r="V89" s="153"/>
      <c r="W89" s="153"/>
      <c r="X89" s="153"/>
      <c r="Y89" s="153"/>
      <c r="Z89" s="153"/>
      <c r="AA89" s="153"/>
      <c r="AB89" s="153"/>
      <c r="AC89" s="153"/>
      <c r="AD89" s="153"/>
      <c r="AE89" s="153"/>
    </row>
    <row r="90" spans="1:63" s="2" customFormat="1" ht="22.9" customHeight="1">
      <c r="A90" s="36"/>
      <c r="B90" s="37"/>
      <c r="C90" s="77" t="s">
        <v>166</v>
      </c>
      <c r="D90" s="38"/>
      <c r="E90" s="38"/>
      <c r="F90" s="38"/>
      <c r="G90" s="38"/>
      <c r="H90" s="38"/>
      <c r="I90" s="38"/>
      <c r="J90" s="159">
        <f>BK90</f>
        <v>0</v>
      </c>
      <c r="K90" s="38"/>
      <c r="L90" s="41"/>
      <c r="M90" s="73"/>
      <c r="N90" s="160"/>
      <c r="O90" s="74"/>
      <c r="P90" s="161">
        <f>P91</f>
        <v>0</v>
      </c>
      <c r="Q90" s="74"/>
      <c r="R90" s="161">
        <f>R91</f>
        <v>0</v>
      </c>
      <c r="S90" s="74"/>
      <c r="T90" s="162">
        <f>T91</f>
        <v>0</v>
      </c>
      <c r="U90" s="36"/>
      <c r="V90" s="36"/>
      <c r="W90" s="36"/>
      <c r="X90" s="36"/>
      <c r="Y90" s="36"/>
      <c r="Z90" s="36"/>
      <c r="AA90" s="36"/>
      <c r="AB90" s="36"/>
      <c r="AC90" s="36"/>
      <c r="AD90" s="36"/>
      <c r="AE90" s="36"/>
      <c r="AT90" s="19" t="s">
        <v>70</v>
      </c>
      <c r="AU90" s="19" t="s">
        <v>144</v>
      </c>
      <c r="BK90" s="163">
        <f>BK91</f>
        <v>0</v>
      </c>
    </row>
    <row r="91" spans="2:63" s="12" customFormat="1" ht="25.9" customHeight="1">
      <c r="B91" s="164"/>
      <c r="C91" s="165"/>
      <c r="D91" s="166" t="s">
        <v>70</v>
      </c>
      <c r="E91" s="167" t="s">
        <v>167</v>
      </c>
      <c r="F91" s="167" t="s">
        <v>168</v>
      </c>
      <c r="G91" s="165"/>
      <c r="H91" s="165"/>
      <c r="I91" s="168"/>
      <c r="J91" s="169">
        <f>BK91</f>
        <v>0</v>
      </c>
      <c r="K91" s="165"/>
      <c r="L91" s="170"/>
      <c r="M91" s="171"/>
      <c r="N91" s="172"/>
      <c r="O91" s="172"/>
      <c r="P91" s="173">
        <f>P92+P117+P120+P124+P128+P136+P139+P142+P174</f>
        <v>0</v>
      </c>
      <c r="Q91" s="172"/>
      <c r="R91" s="173">
        <f>R92+R117+R120+R124+R128+R136+R139+R142+R174</f>
        <v>0</v>
      </c>
      <c r="S91" s="172"/>
      <c r="T91" s="174">
        <f>T92+T117+T120+T124+T128+T136+T139+T142+T174</f>
        <v>0</v>
      </c>
      <c r="AR91" s="175" t="s">
        <v>14</v>
      </c>
      <c r="AT91" s="176" t="s">
        <v>70</v>
      </c>
      <c r="AU91" s="176" t="s">
        <v>71</v>
      </c>
      <c r="AY91" s="175" t="s">
        <v>169</v>
      </c>
      <c r="BK91" s="177">
        <f>BK92+BK117+BK120+BK124+BK128+BK136+BK139+BK142+BK174</f>
        <v>0</v>
      </c>
    </row>
    <row r="92" spans="2:63" s="12" customFormat="1" ht="22.9" customHeight="1">
      <c r="B92" s="164"/>
      <c r="C92" s="165"/>
      <c r="D92" s="166" t="s">
        <v>70</v>
      </c>
      <c r="E92" s="178" t="s">
        <v>14</v>
      </c>
      <c r="F92" s="178" t="s">
        <v>3452</v>
      </c>
      <c r="G92" s="165"/>
      <c r="H92" s="165"/>
      <c r="I92" s="168"/>
      <c r="J92" s="179">
        <f>BK92</f>
        <v>0</v>
      </c>
      <c r="K92" s="165"/>
      <c r="L92" s="170"/>
      <c r="M92" s="171"/>
      <c r="N92" s="172"/>
      <c r="O92" s="172"/>
      <c r="P92" s="173">
        <f>SUM(P93:P116)</f>
        <v>0</v>
      </c>
      <c r="Q92" s="172"/>
      <c r="R92" s="173">
        <f>SUM(R93:R116)</f>
        <v>0</v>
      </c>
      <c r="S92" s="172"/>
      <c r="T92" s="174">
        <f>SUM(T93:T116)</f>
        <v>0</v>
      </c>
      <c r="AR92" s="175" t="s">
        <v>14</v>
      </c>
      <c r="AT92" s="176" t="s">
        <v>70</v>
      </c>
      <c r="AU92" s="176" t="s">
        <v>14</v>
      </c>
      <c r="AY92" s="175" t="s">
        <v>169</v>
      </c>
      <c r="BK92" s="177">
        <f>SUM(BK93:BK116)</f>
        <v>0</v>
      </c>
    </row>
    <row r="93" spans="1:65" s="2" customFormat="1" ht="37.9" customHeight="1">
      <c r="A93" s="36"/>
      <c r="B93" s="37"/>
      <c r="C93" s="180" t="s">
        <v>14</v>
      </c>
      <c r="D93" s="180" t="s">
        <v>172</v>
      </c>
      <c r="E93" s="181" t="s">
        <v>3453</v>
      </c>
      <c r="F93" s="182" t="s">
        <v>3454</v>
      </c>
      <c r="G93" s="183" t="s">
        <v>1734</v>
      </c>
      <c r="H93" s="184">
        <v>5</v>
      </c>
      <c r="I93" s="185"/>
      <c r="J93" s="186">
        <f aca="true" t="shared" si="0" ref="J93:J116">ROUND(I93*H93,2)</f>
        <v>0</v>
      </c>
      <c r="K93" s="182" t="s">
        <v>19</v>
      </c>
      <c r="L93" s="41"/>
      <c r="M93" s="187" t="s">
        <v>19</v>
      </c>
      <c r="N93" s="188" t="s">
        <v>42</v>
      </c>
      <c r="O93" s="66"/>
      <c r="P93" s="189">
        <f aca="true" t="shared" si="1" ref="P93:P116">O93*H93</f>
        <v>0</v>
      </c>
      <c r="Q93" s="189">
        <v>0</v>
      </c>
      <c r="R93" s="189">
        <f aca="true" t="shared" si="2" ref="R93:R116">Q93*H93</f>
        <v>0</v>
      </c>
      <c r="S93" s="189">
        <v>0</v>
      </c>
      <c r="T93" s="190">
        <f aca="true" t="shared" si="3" ref="T93:T116">S93*H93</f>
        <v>0</v>
      </c>
      <c r="U93" s="36"/>
      <c r="V93" s="36"/>
      <c r="W93" s="36"/>
      <c r="X93" s="36"/>
      <c r="Y93" s="36"/>
      <c r="Z93" s="36"/>
      <c r="AA93" s="36"/>
      <c r="AB93" s="36"/>
      <c r="AC93" s="36"/>
      <c r="AD93" s="36"/>
      <c r="AE93" s="36"/>
      <c r="AR93" s="191" t="s">
        <v>106</v>
      </c>
      <c r="AT93" s="191" t="s">
        <v>172</v>
      </c>
      <c r="AU93" s="191" t="s">
        <v>79</v>
      </c>
      <c r="AY93" s="19" t="s">
        <v>169</v>
      </c>
      <c r="BE93" s="192">
        <f aca="true" t="shared" si="4" ref="BE93:BE116">IF(N93="základní",J93,0)</f>
        <v>0</v>
      </c>
      <c r="BF93" s="192">
        <f aca="true" t="shared" si="5" ref="BF93:BF116">IF(N93="snížená",J93,0)</f>
        <v>0</v>
      </c>
      <c r="BG93" s="192">
        <f aca="true" t="shared" si="6" ref="BG93:BG116">IF(N93="zákl. přenesená",J93,0)</f>
        <v>0</v>
      </c>
      <c r="BH93" s="192">
        <f aca="true" t="shared" si="7" ref="BH93:BH116">IF(N93="sníž. přenesená",J93,0)</f>
        <v>0</v>
      </c>
      <c r="BI93" s="192">
        <f aca="true" t="shared" si="8" ref="BI93:BI116">IF(N93="nulová",J93,0)</f>
        <v>0</v>
      </c>
      <c r="BJ93" s="19" t="s">
        <v>14</v>
      </c>
      <c r="BK93" s="192">
        <f aca="true" t="shared" si="9" ref="BK93:BK116">ROUND(I93*H93,2)</f>
        <v>0</v>
      </c>
      <c r="BL93" s="19" t="s">
        <v>106</v>
      </c>
      <c r="BM93" s="191" t="s">
        <v>79</v>
      </c>
    </row>
    <row r="94" spans="1:65" s="2" customFormat="1" ht="37.9" customHeight="1">
      <c r="A94" s="36"/>
      <c r="B94" s="37"/>
      <c r="C94" s="180" t="s">
        <v>79</v>
      </c>
      <c r="D94" s="180" t="s">
        <v>172</v>
      </c>
      <c r="E94" s="181" t="s">
        <v>3453</v>
      </c>
      <c r="F94" s="182" t="s">
        <v>3454</v>
      </c>
      <c r="G94" s="183" t="s">
        <v>1734</v>
      </c>
      <c r="H94" s="184">
        <v>1</v>
      </c>
      <c r="I94" s="185"/>
      <c r="J94" s="186">
        <f t="shared" si="0"/>
        <v>0</v>
      </c>
      <c r="K94" s="182" t="s">
        <v>19</v>
      </c>
      <c r="L94" s="41"/>
      <c r="M94" s="187" t="s">
        <v>19</v>
      </c>
      <c r="N94" s="188" t="s">
        <v>42</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106</v>
      </c>
      <c r="AT94" s="191" t="s">
        <v>172</v>
      </c>
      <c r="AU94" s="191" t="s">
        <v>79</v>
      </c>
      <c r="AY94" s="19" t="s">
        <v>169</v>
      </c>
      <c r="BE94" s="192">
        <f t="shared" si="4"/>
        <v>0</v>
      </c>
      <c r="BF94" s="192">
        <f t="shared" si="5"/>
        <v>0</v>
      </c>
      <c r="BG94" s="192">
        <f t="shared" si="6"/>
        <v>0</v>
      </c>
      <c r="BH94" s="192">
        <f t="shared" si="7"/>
        <v>0</v>
      </c>
      <c r="BI94" s="192">
        <f t="shared" si="8"/>
        <v>0</v>
      </c>
      <c r="BJ94" s="19" t="s">
        <v>14</v>
      </c>
      <c r="BK94" s="192">
        <f t="shared" si="9"/>
        <v>0</v>
      </c>
      <c r="BL94" s="19" t="s">
        <v>106</v>
      </c>
      <c r="BM94" s="191" t="s">
        <v>106</v>
      </c>
    </row>
    <row r="95" spans="1:65" s="2" customFormat="1" ht="16.5" customHeight="1">
      <c r="A95" s="36"/>
      <c r="B95" s="37"/>
      <c r="C95" s="180" t="s">
        <v>103</v>
      </c>
      <c r="D95" s="180" t="s">
        <v>172</v>
      </c>
      <c r="E95" s="181" t="s">
        <v>3455</v>
      </c>
      <c r="F95" s="182" t="s">
        <v>3456</v>
      </c>
      <c r="G95" s="183" t="s">
        <v>1734</v>
      </c>
      <c r="H95" s="184">
        <v>5</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106</v>
      </c>
      <c r="AT95" s="191" t="s">
        <v>172</v>
      </c>
      <c r="AU95" s="191" t="s">
        <v>79</v>
      </c>
      <c r="AY95" s="19" t="s">
        <v>169</v>
      </c>
      <c r="BE95" s="192">
        <f t="shared" si="4"/>
        <v>0</v>
      </c>
      <c r="BF95" s="192">
        <f t="shared" si="5"/>
        <v>0</v>
      </c>
      <c r="BG95" s="192">
        <f t="shared" si="6"/>
        <v>0</v>
      </c>
      <c r="BH95" s="192">
        <f t="shared" si="7"/>
        <v>0</v>
      </c>
      <c r="BI95" s="192">
        <f t="shared" si="8"/>
        <v>0</v>
      </c>
      <c r="BJ95" s="19" t="s">
        <v>14</v>
      </c>
      <c r="BK95" s="192">
        <f t="shared" si="9"/>
        <v>0</v>
      </c>
      <c r="BL95" s="19" t="s">
        <v>106</v>
      </c>
      <c r="BM95" s="191" t="s">
        <v>112</v>
      </c>
    </row>
    <row r="96" spans="1:65" s="2" customFormat="1" ht="24.2" customHeight="1">
      <c r="A96" s="36"/>
      <c r="B96" s="37"/>
      <c r="C96" s="180" t="s">
        <v>106</v>
      </c>
      <c r="D96" s="180" t="s">
        <v>172</v>
      </c>
      <c r="E96" s="181" t="s">
        <v>3457</v>
      </c>
      <c r="F96" s="182" t="s">
        <v>3458</v>
      </c>
      <c r="G96" s="183" t="s">
        <v>1734</v>
      </c>
      <c r="H96" s="184">
        <v>1</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79</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224</v>
      </c>
    </row>
    <row r="97" spans="1:65" s="2" customFormat="1" ht="55.5" customHeight="1">
      <c r="A97" s="36"/>
      <c r="B97" s="37"/>
      <c r="C97" s="180" t="s">
        <v>109</v>
      </c>
      <c r="D97" s="180" t="s">
        <v>172</v>
      </c>
      <c r="E97" s="181" t="s">
        <v>3459</v>
      </c>
      <c r="F97" s="182" t="s">
        <v>3460</v>
      </c>
      <c r="G97" s="183" t="s">
        <v>1734</v>
      </c>
      <c r="H97" s="184">
        <v>2</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79</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236</v>
      </c>
    </row>
    <row r="98" spans="1:65" s="2" customFormat="1" ht="37.9" customHeight="1">
      <c r="A98" s="36"/>
      <c r="B98" s="37"/>
      <c r="C98" s="180" t="s">
        <v>112</v>
      </c>
      <c r="D98" s="180" t="s">
        <v>172</v>
      </c>
      <c r="E98" s="181" t="s">
        <v>3461</v>
      </c>
      <c r="F98" s="182" t="s">
        <v>3462</v>
      </c>
      <c r="G98" s="183" t="s">
        <v>1734</v>
      </c>
      <c r="H98" s="184">
        <v>1</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79</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8</v>
      </c>
    </row>
    <row r="99" spans="1:65" s="2" customFormat="1" ht="44.25" customHeight="1">
      <c r="A99" s="36"/>
      <c r="B99" s="37"/>
      <c r="C99" s="180" t="s">
        <v>115</v>
      </c>
      <c r="D99" s="180" t="s">
        <v>172</v>
      </c>
      <c r="E99" s="181" t="s">
        <v>3463</v>
      </c>
      <c r="F99" s="182" t="s">
        <v>3464</v>
      </c>
      <c r="G99" s="183" t="s">
        <v>1734</v>
      </c>
      <c r="H99" s="184">
        <v>4</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79</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302</v>
      </c>
    </row>
    <row r="100" spans="1:65" s="2" customFormat="1" ht="44.25" customHeight="1">
      <c r="A100" s="36"/>
      <c r="B100" s="37"/>
      <c r="C100" s="180" t="s">
        <v>224</v>
      </c>
      <c r="D100" s="180" t="s">
        <v>172</v>
      </c>
      <c r="E100" s="181" t="s">
        <v>3465</v>
      </c>
      <c r="F100" s="182" t="s">
        <v>3466</v>
      </c>
      <c r="G100" s="183" t="s">
        <v>1734</v>
      </c>
      <c r="H100" s="184">
        <v>1</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79</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312</v>
      </c>
    </row>
    <row r="101" spans="1:65" s="2" customFormat="1" ht="24.2" customHeight="1">
      <c r="A101" s="36"/>
      <c r="B101" s="37"/>
      <c r="C101" s="180" t="s">
        <v>170</v>
      </c>
      <c r="D101" s="180" t="s">
        <v>172</v>
      </c>
      <c r="E101" s="181" t="s">
        <v>3467</v>
      </c>
      <c r="F101" s="182" t="s">
        <v>3468</v>
      </c>
      <c r="G101" s="183" t="s">
        <v>1734</v>
      </c>
      <c r="H101" s="184">
        <v>1</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79</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329</v>
      </c>
    </row>
    <row r="102" spans="1:65" s="2" customFormat="1" ht="49.15" customHeight="1">
      <c r="A102" s="36"/>
      <c r="B102" s="37"/>
      <c r="C102" s="180" t="s">
        <v>236</v>
      </c>
      <c r="D102" s="180" t="s">
        <v>172</v>
      </c>
      <c r="E102" s="181" t="s">
        <v>3469</v>
      </c>
      <c r="F102" s="182" t="s">
        <v>3470</v>
      </c>
      <c r="G102" s="183" t="s">
        <v>1734</v>
      </c>
      <c r="H102" s="184">
        <v>2</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106</v>
      </c>
      <c r="AT102" s="191" t="s">
        <v>172</v>
      </c>
      <c r="AU102" s="191" t="s">
        <v>79</v>
      </c>
      <c r="AY102" s="19" t="s">
        <v>169</v>
      </c>
      <c r="BE102" s="192">
        <f t="shared" si="4"/>
        <v>0</v>
      </c>
      <c r="BF102" s="192">
        <f t="shared" si="5"/>
        <v>0</v>
      </c>
      <c r="BG102" s="192">
        <f t="shared" si="6"/>
        <v>0</v>
      </c>
      <c r="BH102" s="192">
        <f t="shared" si="7"/>
        <v>0</v>
      </c>
      <c r="BI102" s="192">
        <f t="shared" si="8"/>
        <v>0</v>
      </c>
      <c r="BJ102" s="19" t="s">
        <v>14</v>
      </c>
      <c r="BK102" s="192">
        <f t="shared" si="9"/>
        <v>0</v>
      </c>
      <c r="BL102" s="19" t="s">
        <v>106</v>
      </c>
      <c r="BM102" s="191" t="s">
        <v>360</v>
      </c>
    </row>
    <row r="103" spans="1:65" s="2" customFormat="1" ht="37.9" customHeight="1">
      <c r="A103" s="36"/>
      <c r="B103" s="37"/>
      <c r="C103" s="180" t="s">
        <v>286</v>
      </c>
      <c r="D103" s="180" t="s">
        <v>172</v>
      </c>
      <c r="E103" s="181" t="s">
        <v>3471</v>
      </c>
      <c r="F103" s="182" t="s">
        <v>3472</v>
      </c>
      <c r="G103" s="183" t="s">
        <v>1734</v>
      </c>
      <c r="H103" s="184">
        <v>1</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106</v>
      </c>
      <c r="AT103" s="191" t="s">
        <v>172</v>
      </c>
      <c r="AU103" s="191" t="s">
        <v>79</v>
      </c>
      <c r="AY103" s="19" t="s">
        <v>169</v>
      </c>
      <c r="BE103" s="192">
        <f t="shared" si="4"/>
        <v>0</v>
      </c>
      <c r="BF103" s="192">
        <f t="shared" si="5"/>
        <v>0</v>
      </c>
      <c r="BG103" s="192">
        <f t="shared" si="6"/>
        <v>0</v>
      </c>
      <c r="BH103" s="192">
        <f t="shared" si="7"/>
        <v>0</v>
      </c>
      <c r="BI103" s="192">
        <f t="shared" si="8"/>
        <v>0</v>
      </c>
      <c r="BJ103" s="19" t="s">
        <v>14</v>
      </c>
      <c r="BK103" s="192">
        <f t="shared" si="9"/>
        <v>0</v>
      </c>
      <c r="BL103" s="19" t="s">
        <v>106</v>
      </c>
      <c r="BM103" s="191" t="s">
        <v>191</v>
      </c>
    </row>
    <row r="104" spans="1:65" s="2" customFormat="1" ht="37.9" customHeight="1">
      <c r="A104" s="36"/>
      <c r="B104" s="37"/>
      <c r="C104" s="180" t="s">
        <v>8</v>
      </c>
      <c r="D104" s="180" t="s">
        <v>172</v>
      </c>
      <c r="E104" s="181" t="s">
        <v>3473</v>
      </c>
      <c r="F104" s="182" t="s">
        <v>3474</v>
      </c>
      <c r="G104" s="183" t="s">
        <v>1734</v>
      </c>
      <c r="H104" s="184">
        <v>1</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106</v>
      </c>
      <c r="AT104" s="191" t="s">
        <v>172</v>
      </c>
      <c r="AU104" s="191" t="s">
        <v>79</v>
      </c>
      <c r="AY104" s="19" t="s">
        <v>169</v>
      </c>
      <c r="BE104" s="192">
        <f t="shared" si="4"/>
        <v>0</v>
      </c>
      <c r="BF104" s="192">
        <f t="shared" si="5"/>
        <v>0</v>
      </c>
      <c r="BG104" s="192">
        <f t="shared" si="6"/>
        <v>0</v>
      </c>
      <c r="BH104" s="192">
        <f t="shared" si="7"/>
        <v>0</v>
      </c>
      <c r="BI104" s="192">
        <f t="shared" si="8"/>
        <v>0</v>
      </c>
      <c r="BJ104" s="19" t="s">
        <v>14</v>
      </c>
      <c r="BK104" s="192">
        <f t="shared" si="9"/>
        <v>0</v>
      </c>
      <c r="BL104" s="19" t="s">
        <v>106</v>
      </c>
      <c r="BM104" s="191" t="s">
        <v>252</v>
      </c>
    </row>
    <row r="105" spans="1:65" s="2" customFormat="1" ht="24.2" customHeight="1">
      <c r="A105" s="36"/>
      <c r="B105" s="37"/>
      <c r="C105" s="180" t="s">
        <v>296</v>
      </c>
      <c r="D105" s="180" t="s">
        <v>172</v>
      </c>
      <c r="E105" s="181" t="s">
        <v>3475</v>
      </c>
      <c r="F105" s="182" t="s">
        <v>3476</v>
      </c>
      <c r="G105" s="183" t="s">
        <v>1734</v>
      </c>
      <c r="H105" s="184">
        <v>1</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106</v>
      </c>
      <c r="AT105" s="191" t="s">
        <v>172</v>
      </c>
      <c r="AU105" s="191" t="s">
        <v>79</v>
      </c>
      <c r="AY105" s="19" t="s">
        <v>169</v>
      </c>
      <c r="BE105" s="192">
        <f t="shared" si="4"/>
        <v>0</v>
      </c>
      <c r="BF105" s="192">
        <f t="shared" si="5"/>
        <v>0</v>
      </c>
      <c r="BG105" s="192">
        <f t="shared" si="6"/>
        <v>0</v>
      </c>
      <c r="BH105" s="192">
        <f t="shared" si="7"/>
        <v>0</v>
      </c>
      <c r="BI105" s="192">
        <f t="shared" si="8"/>
        <v>0</v>
      </c>
      <c r="BJ105" s="19" t="s">
        <v>14</v>
      </c>
      <c r="BK105" s="192">
        <f t="shared" si="9"/>
        <v>0</v>
      </c>
      <c r="BL105" s="19" t="s">
        <v>106</v>
      </c>
      <c r="BM105" s="191" t="s">
        <v>336</v>
      </c>
    </row>
    <row r="106" spans="1:65" s="2" customFormat="1" ht="24.2" customHeight="1">
      <c r="A106" s="36"/>
      <c r="B106" s="37"/>
      <c r="C106" s="180" t="s">
        <v>302</v>
      </c>
      <c r="D106" s="180" t="s">
        <v>172</v>
      </c>
      <c r="E106" s="181" t="s">
        <v>3477</v>
      </c>
      <c r="F106" s="182" t="s">
        <v>3478</v>
      </c>
      <c r="G106" s="183" t="s">
        <v>1734</v>
      </c>
      <c r="H106" s="184">
        <v>2</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106</v>
      </c>
      <c r="AT106" s="191" t="s">
        <v>172</v>
      </c>
      <c r="AU106" s="191" t="s">
        <v>79</v>
      </c>
      <c r="AY106" s="19" t="s">
        <v>169</v>
      </c>
      <c r="BE106" s="192">
        <f t="shared" si="4"/>
        <v>0</v>
      </c>
      <c r="BF106" s="192">
        <f t="shared" si="5"/>
        <v>0</v>
      </c>
      <c r="BG106" s="192">
        <f t="shared" si="6"/>
        <v>0</v>
      </c>
      <c r="BH106" s="192">
        <f t="shared" si="7"/>
        <v>0</v>
      </c>
      <c r="BI106" s="192">
        <f t="shared" si="8"/>
        <v>0</v>
      </c>
      <c r="BJ106" s="19" t="s">
        <v>14</v>
      </c>
      <c r="BK106" s="192">
        <f t="shared" si="9"/>
        <v>0</v>
      </c>
      <c r="BL106" s="19" t="s">
        <v>106</v>
      </c>
      <c r="BM106" s="191" t="s">
        <v>272</v>
      </c>
    </row>
    <row r="107" spans="1:65" s="2" customFormat="1" ht="16.5" customHeight="1">
      <c r="A107" s="36"/>
      <c r="B107" s="37"/>
      <c r="C107" s="180" t="s">
        <v>307</v>
      </c>
      <c r="D107" s="180" t="s">
        <v>172</v>
      </c>
      <c r="E107" s="181" t="s">
        <v>3479</v>
      </c>
      <c r="F107" s="182" t="s">
        <v>3480</v>
      </c>
      <c r="G107" s="183" t="s">
        <v>1734</v>
      </c>
      <c r="H107" s="184">
        <v>1</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79</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246</v>
      </c>
    </row>
    <row r="108" spans="1:65" s="2" customFormat="1" ht="44.25" customHeight="1">
      <c r="A108" s="36"/>
      <c r="B108" s="37"/>
      <c r="C108" s="180" t="s">
        <v>312</v>
      </c>
      <c r="D108" s="180" t="s">
        <v>172</v>
      </c>
      <c r="E108" s="181" t="s">
        <v>3481</v>
      </c>
      <c r="F108" s="182" t="s">
        <v>3482</v>
      </c>
      <c r="G108" s="183" t="s">
        <v>1734</v>
      </c>
      <c r="H108" s="184">
        <v>1</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79</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572</v>
      </c>
    </row>
    <row r="109" spans="1:65" s="2" customFormat="1" ht="66.75" customHeight="1">
      <c r="A109" s="36"/>
      <c r="B109" s="37"/>
      <c r="C109" s="180" t="s">
        <v>321</v>
      </c>
      <c r="D109" s="180" t="s">
        <v>172</v>
      </c>
      <c r="E109" s="181" t="s">
        <v>3483</v>
      </c>
      <c r="F109" s="182" t="s">
        <v>3484</v>
      </c>
      <c r="G109" s="183" t="s">
        <v>1734</v>
      </c>
      <c r="H109" s="184">
        <v>1</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79</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584</v>
      </c>
    </row>
    <row r="110" spans="1:65" s="2" customFormat="1" ht="24.2" customHeight="1">
      <c r="A110" s="36"/>
      <c r="B110" s="37"/>
      <c r="C110" s="180" t="s">
        <v>329</v>
      </c>
      <c r="D110" s="180" t="s">
        <v>172</v>
      </c>
      <c r="E110" s="181" t="s">
        <v>3485</v>
      </c>
      <c r="F110" s="182" t="s">
        <v>3486</v>
      </c>
      <c r="G110" s="183" t="s">
        <v>1734</v>
      </c>
      <c r="H110" s="184">
        <v>4</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79</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599</v>
      </c>
    </row>
    <row r="111" spans="1:65" s="2" customFormat="1" ht="49.15" customHeight="1">
      <c r="A111" s="36"/>
      <c r="B111" s="37"/>
      <c r="C111" s="180" t="s">
        <v>353</v>
      </c>
      <c r="D111" s="180" t="s">
        <v>172</v>
      </c>
      <c r="E111" s="181" t="s">
        <v>3487</v>
      </c>
      <c r="F111" s="182" t="s">
        <v>3488</v>
      </c>
      <c r="G111" s="183" t="s">
        <v>1734</v>
      </c>
      <c r="H111" s="184">
        <v>7</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106</v>
      </c>
      <c r="AT111" s="191" t="s">
        <v>172</v>
      </c>
      <c r="AU111" s="191" t="s">
        <v>79</v>
      </c>
      <c r="AY111" s="19" t="s">
        <v>169</v>
      </c>
      <c r="BE111" s="192">
        <f t="shared" si="4"/>
        <v>0</v>
      </c>
      <c r="BF111" s="192">
        <f t="shared" si="5"/>
        <v>0</v>
      </c>
      <c r="BG111" s="192">
        <f t="shared" si="6"/>
        <v>0</v>
      </c>
      <c r="BH111" s="192">
        <f t="shared" si="7"/>
        <v>0</v>
      </c>
      <c r="BI111" s="192">
        <f t="shared" si="8"/>
        <v>0</v>
      </c>
      <c r="BJ111" s="19" t="s">
        <v>14</v>
      </c>
      <c r="BK111" s="192">
        <f t="shared" si="9"/>
        <v>0</v>
      </c>
      <c r="BL111" s="19" t="s">
        <v>106</v>
      </c>
      <c r="BM111" s="191" t="s">
        <v>618</v>
      </c>
    </row>
    <row r="112" spans="1:65" s="2" customFormat="1" ht="49.15" customHeight="1">
      <c r="A112" s="36"/>
      <c r="B112" s="37"/>
      <c r="C112" s="180" t="s">
        <v>360</v>
      </c>
      <c r="D112" s="180" t="s">
        <v>172</v>
      </c>
      <c r="E112" s="181" t="s">
        <v>3489</v>
      </c>
      <c r="F112" s="182" t="s">
        <v>3490</v>
      </c>
      <c r="G112" s="183" t="s">
        <v>1734</v>
      </c>
      <c r="H112" s="184">
        <v>6</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106</v>
      </c>
      <c r="AT112" s="191" t="s">
        <v>172</v>
      </c>
      <c r="AU112" s="191" t="s">
        <v>79</v>
      </c>
      <c r="AY112" s="19" t="s">
        <v>169</v>
      </c>
      <c r="BE112" s="192">
        <f t="shared" si="4"/>
        <v>0</v>
      </c>
      <c r="BF112" s="192">
        <f t="shared" si="5"/>
        <v>0</v>
      </c>
      <c r="BG112" s="192">
        <f t="shared" si="6"/>
        <v>0</v>
      </c>
      <c r="BH112" s="192">
        <f t="shared" si="7"/>
        <v>0</v>
      </c>
      <c r="BI112" s="192">
        <f t="shared" si="8"/>
        <v>0</v>
      </c>
      <c r="BJ112" s="19" t="s">
        <v>14</v>
      </c>
      <c r="BK112" s="192">
        <f t="shared" si="9"/>
        <v>0</v>
      </c>
      <c r="BL112" s="19" t="s">
        <v>106</v>
      </c>
      <c r="BM112" s="191" t="s">
        <v>629</v>
      </c>
    </row>
    <row r="113" spans="1:65" s="2" customFormat="1" ht="37.9" customHeight="1">
      <c r="A113" s="36"/>
      <c r="B113" s="37"/>
      <c r="C113" s="180" t="s">
        <v>7</v>
      </c>
      <c r="D113" s="180" t="s">
        <v>172</v>
      </c>
      <c r="E113" s="181" t="s">
        <v>3491</v>
      </c>
      <c r="F113" s="182" t="s">
        <v>3492</v>
      </c>
      <c r="G113" s="183" t="s">
        <v>1734</v>
      </c>
      <c r="H113" s="184">
        <v>2</v>
      </c>
      <c r="I113" s="185"/>
      <c r="J113" s="186">
        <f t="shared" si="0"/>
        <v>0</v>
      </c>
      <c r="K113" s="182" t="s">
        <v>19</v>
      </c>
      <c r="L113" s="41"/>
      <c r="M113" s="187" t="s">
        <v>19</v>
      </c>
      <c r="N113" s="188" t="s">
        <v>42</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106</v>
      </c>
      <c r="AT113" s="191" t="s">
        <v>172</v>
      </c>
      <c r="AU113" s="191" t="s">
        <v>79</v>
      </c>
      <c r="AY113" s="19" t="s">
        <v>169</v>
      </c>
      <c r="BE113" s="192">
        <f t="shared" si="4"/>
        <v>0</v>
      </c>
      <c r="BF113" s="192">
        <f t="shared" si="5"/>
        <v>0</v>
      </c>
      <c r="BG113" s="192">
        <f t="shared" si="6"/>
        <v>0</v>
      </c>
      <c r="BH113" s="192">
        <f t="shared" si="7"/>
        <v>0</v>
      </c>
      <c r="BI113" s="192">
        <f t="shared" si="8"/>
        <v>0</v>
      </c>
      <c r="BJ113" s="19" t="s">
        <v>14</v>
      </c>
      <c r="BK113" s="192">
        <f t="shared" si="9"/>
        <v>0</v>
      </c>
      <c r="BL113" s="19" t="s">
        <v>106</v>
      </c>
      <c r="BM113" s="191" t="s">
        <v>641</v>
      </c>
    </row>
    <row r="114" spans="1:65" s="2" customFormat="1" ht="33" customHeight="1">
      <c r="A114" s="36"/>
      <c r="B114" s="37"/>
      <c r="C114" s="180" t="s">
        <v>191</v>
      </c>
      <c r="D114" s="180" t="s">
        <v>172</v>
      </c>
      <c r="E114" s="181" t="s">
        <v>3493</v>
      </c>
      <c r="F114" s="182" t="s">
        <v>3494</v>
      </c>
      <c r="G114" s="183" t="s">
        <v>1734</v>
      </c>
      <c r="H114" s="184">
        <v>2</v>
      </c>
      <c r="I114" s="185"/>
      <c r="J114" s="186">
        <f t="shared" si="0"/>
        <v>0</v>
      </c>
      <c r="K114" s="182" t="s">
        <v>19</v>
      </c>
      <c r="L114" s="41"/>
      <c r="M114" s="187" t="s">
        <v>19</v>
      </c>
      <c r="N114" s="188" t="s">
        <v>42</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106</v>
      </c>
      <c r="AT114" s="191" t="s">
        <v>172</v>
      </c>
      <c r="AU114" s="191" t="s">
        <v>79</v>
      </c>
      <c r="AY114" s="19" t="s">
        <v>169</v>
      </c>
      <c r="BE114" s="192">
        <f t="shared" si="4"/>
        <v>0</v>
      </c>
      <c r="BF114" s="192">
        <f t="shared" si="5"/>
        <v>0</v>
      </c>
      <c r="BG114" s="192">
        <f t="shared" si="6"/>
        <v>0</v>
      </c>
      <c r="BH114" s="192">
        <f t="shared" si="7"/>
        <v>0</v>
      </c>
      <c r="BI114" s="192">
        <f t="shared" si="8"/>
        <v>0</v>
      </c>
      <c r="BJ114" s="19" t="s">
        <v>14</v>
      </c>
      <c r="BK114" s="192">
        <f t="shared" si="9"/>
        <v>0</v>
      </c>
      <c r="BL114" s="19" t="s">
        <v>106</v>
      </c>
      <c r="BM114" s="191" t="s">
        <v>651</v>
      </c>
    </row>
    <row r="115" spans="1:65" s="2" customFormat="1" ht="24.2" customHeight="1">
      <c r="A115" s="36"/>
      <c r="B115" s="37"/>
      <c r="C115" s="180" t="s">
        <v>523</v>
      </c>
      <c r="D115" s="180" t="s">
        <v>172</v>
      </c>
      <c r="E115" s="181" t="s">
        <v>3495</v>
      </c>
      <c r="F115" s="182" t="s">
        <v>3496</v>
      </c>
      <c r="G115" s="183" t="s">
        <v>339</v>
      </c>
      <c r="H115" s="184">
        <v>6</v>
      </c>
      <c r="I115" s="185"/>
      <c r="J115" s="186">
        <f t="shared" si="0"/>
        <v>0</v>
      </c>
      <c r="K115" s="182" t="s">
        <v>19</v>
      </c>
      <c r="L115" s="41"/>
      <c r="M115" s="187" t="s">
        <v>19</v>
      </c>
      <c r="N115" s="188" t="s">
        <v>42</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106</v>
      </c>
      <c r="AT115" s="191" t="s">
        <v>172</v>
      </c>
      <c r="AU115" s="191" t="s">
        <v>79</v>
      </c>
      <c r="AY115" s="19" t="s">
        <v>169</v>
      </c>
      <c r="BE115" s="192">
        <f t="shared" si="4"/>
        <v>0</v>
      </c>
      <c r="BF115" s="192">
        <f t="shared" si="5"/>
        <v>0</v>
      </c>
      <c r="BG115" s="192">
        <f t="shared" si="6"/>
        <v>0</v>
      </c>
      <c r="BH115" s="192">
        <f t="shared" si="7"/>
        <v>0</v>
      </c>
      <c r="BI115" s="192">
        <f t="shared" si="8"/>
        <v>0</v>
      </c>
      <c r="BJ115" s="19" t="s">
        <v>14</v>
      </c>
      <c r="BK115" s="192">
        <f t="shared" si="9"/>
        <v>0</v>
      </c>
      <c r="BL115" s="19" t="s">
        <v>106</v>
      </c>
      <c r="BM115" s="191" t="s">
        <v>664</v>
      </c>
    </row>
    <row r="116" spans="1:65" s="2" customFormat="1" ht="24.2" customHeight="1">
      <c r="A116" s="36"/>
      <c r="B116" s="37"/>
      <c r="C116" s="180" t="s">
        <v>252</v>
      </c>
      <c r="D116" s="180" t="s">
        <v>172</v>
      </c>
      <c r="E116" s="181" t="s">
        <v>3497</v>
      </c>
      <c r="F116" s="182" t="s">
        <v>3498</v>
      </c>
      <c r="G116" s="183" t="s">
        <v>1734</v>
      </c>
      <c r="H116" s="184">
        <v>6</v>
      </c>
      <c r="I116" s="185"/>
      <c r="J116" s="186">
        <f t="shared" si="0"/>
        <v>0</v>
      </c>
      <c r="K116" s="182" t="s">
        <v>19</v>
      </c>
      <c r="L116" s="41"/>
      <c r="M116" s="187" t="s">
        <v>19</v>
      </c>
      <c r="N116" s="188" t="s">
        <v>42</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106</v>
      </c>
      <c r="AT116" s="191" t="s">
        <v>172</v>
      </c>
      <c r="AU116" s="191" t="s">
        <v>79</v>
      </c>
      <c r="AY116" s="19" t="s">
        <v>169</v>
      </c>
      <c r="BE116" s="192">
        <f t="shared" si="4"/>
        <v>0</v>
      </c>
      <c r="BF116" s="192">
        <f t="shared" si="5"/>
        <v>0</v>
      </c>
      <c r="BG116" s="192">
        <f t="shared" si="6"/>
        <v>0</v>
      </c>
      <c r="BH116" s="192">
        <f t="shared" si="7"/>
        <v>0</v>
      </c>
      <c r="BI116" s="192">
        <f t="shared" si="8"/>
        <v>0</v>
      </c>
      <c r="BJ116" s="19" t="s">
        <v>14</v>
      </c>
      <c r="BK116" s="192">
        <f t="shared" si="9"/>
        <v>0</v>
      </c>
      <c r="BL116" s="19" t="s">
        <v>106</v>
      </c>
      <c r="BM116" s="191" t="s">
        <v>680</v>
      </c>
    </row>
    <row r="117" spans="2:63" s="12" customFormat="1" ht="22.9" customHeight="1">
      <c r="B117" s="164"/>
      <c r="C117" s="165"/>
      <c r="D117" s="166" t="s">
        <v>70</v>
      </c>
      <c r="E117" s="178" t="s">
        <v>79</v>
      </c>
      <c r="F117" s="178" t="s">
        <v>3499</v>
      </c>
      <c r="G117" s="165"/>
      <c r="H117" s="165"/>
      <c r="I117" s="168"/>
      <c r="J117" s="179">
        <f>BK117</f>
        <v>0</v>
      </c>
      <c r="K117" s="165"/>
      <c r="L117" s="170"/>
      <c r="M117" s="171"/>
      <c r="N117" s="172"/>
      <c r="O117" s="172"/>
      <c r="P117" s="173">
        <f>SUM(P118:P119)</f>
        <v>0</v>
      </c>
      <c r="Q117" s="172"/>
      <c r="R117" s="173">
        <f>SUM(R118:R119)</f>
        <v>0</v>
      </c>
      <c r="S117" s="172"/>
      <c r="T117" s="174">
        <f>SUM(T118:T119)</f>
        <v>0</v>
      </c>
      <c r="AR117" s="175" t="s">
        <v>14</v>
      </c>
      <c r="AT117" s="176" t="s">
        <v>70</v>
      </c>
      <c r="AU117" s="176" t="s">
        <v>14</v>
      </c>
      <c r="AY117" s="175" t="s">
        <v>169</v>
      </c>
      <c r="BK117" s="177">
        <f>SUM(BK118:BK119)</f>
        <v>0</v>
      </c>
    </row>
    <row r="118" spans="1:65" s="2" customFormat="1" ht="49.15" customHeight="1">
      <c r="A118" s="36"/>
      <c r="B118" s="37"/>
      <c r="C118" s="180" t="s">
        <v>344</v>
      </c>
      <c r="D118" s="180" t="s">
        <v>172</v>
      </c>
      <c r="E118" s="181" t="s">
        <v>3500</v>
      </c>
      <c r="F118" s="182" t="s">
        <v>3501</v>
      </c>
      <c r="G118" s="183" t="s">
        <v>1734</v>
      </c>
      <c r="H118" s="184">
        <v>29</v>
      </c>
      <c r="I118" s="185"/>
      <c r="J118" s="186">
        <f>ROUND(I118*H118,2)</f>
        <v>0</v>
      </c>
      <c r="K118" s="182" t="s">
        <v>19</v>
      </c>
      <c r="L118" s="41"/>
      <c r="M118" s="187" t="s">
        <v>19</v>
      </c>
      <c r="N118" s="188" t="s">
        <v>42</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106</v>
      </c>
      <c r="AT118" s="191" t="s">
        <v>172</v>
      </c>
      <c r="AU118" s="191" t="s">
        <v>79</v>
      </c>
      <c r="AY118" s="19" t="s">
        <v>169</v>
      </c>
      <c r="BE118" s="192">
        <f>IF(N118="základní",J118,0)</f>
        <v>0</v>
      </c>
      <c r="BF118" s="192">
        <f>IF(N118="snížená",J118,0)</f>
        <v>0</v>
      </c>
      <c r="BG118" s="192">
        <f>IF(N118="zákl. přenesená",J118,0)</f>
        <v>0</v>
      </c>
      <c r="BH118" s="192">
        <f>IF(N118="sníž. přenesená",J118,0)</f>
        <v>0</v>
      </c>
      <c r="BI118" s="192">
        <f>IF(N118="nulová",J118,0)</f>
        <v>0</v>
      </c>
      <c r="BJ118" s="19" t="s">
        <v>14</v>
      </c>
      <c r="BK118" s="192">
        <f>ROUND(I118*H118,2)</f>
        <v>0</v>
      </c>
      <c r="BL118" s="19" t="s">
        <v>106</v>
      </c>
      <c r="BM118" s="191" t="s">
        <v>692</v>
      </c>
    </row>
    <row r="119" spans="1:65" s="2" customFormat="1" ht="49.15" customHeight="1">
      <c r="A119" s="36"/>
      <c r="B119" s="37"/>
      <c r="C119" s="180" t="s">
        <v>336</v>
      </c>
      <c r="D119" s="180" t="s">
        <v>172</v>
      </c>
      <c r="E119" s="181" t="s">
        <v>3502</v>
      </c>
      <c r="F119" s="182" t="s">
        <v>3503</v>
      </c>
      <c r="G119" s="183" t="s">
        <v>1734</v>
      </c>
      <c r="H119" s="184">
        <v>9</v>
      </c>
      <c r="I119" s="185"/>
      <c r="J119" s="186">
        <f>ROUND(I119*H119,2)</f>
        <v>0</v>
      </c>
      <c r="K119" s="182" t="s">
        <v>19</v>
      </c>
      <c r="L119" s="41"/>
      <c r="M119" s="187" t="s">
        <v>19</v>
      </c>
      <c r="N119" s="188" t="s">
        <v>42</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106</v>
      </c>
      <c r="AT119" s="191" t="s">
        <v>172</v>
      </c>
      <c r="AU119" s="191" t="s">
        <v>79</v>
      </c>
      <c r="AY119" s="19" t="s">
        <v>169</v>
      </c>
      <c r="BE119" s="192">
        <f>IF(N119="základní",J119,0)</f>
        <v>0</v>
      </c>
      <c r="BF119" s="192">
        <f>IF(N119="snížená",J119,0)</f>
        <v>0</v>
      </c>
      <c r="BG119" s="192">
        <f>IF(N119="zákl. přenesená",J119,0)</f>
        <v>0</v>
      </c>
      <c r="BH119" s="192">
        <f>IF(N119="sníž. přenesená",J119,0)</f>
        <v>0</v>
      </c>
      <c r="BI119" s="192">
        <f>IF(N119="nulová",J119,0)</f>
        <v>0</v>
      </c>
      <c r="BJ119" s="19" t="s">
        <v>14</v>
      </c>
      <c r="BK119" s="192">
        <f>ROUND(I119*H119,2)</f>
        <v>0</v>
      </c>
      <c r="BL119" s="19" t="s">
        <v>106</v>
      </c>
      <c r="BM119" s="191" t="s">
        <v>703</v>
      </c>
    </row>
    <row r="120" spans="2:63" s="12" customFormat="1" ht="22.9" customHeight="1">
      <c r="B120" s="164"/>
      <c r="C120" s="165"/>
      <c r="D120" s="166" t="s">
        <v>70</v>
      </c>
      <c r="E120" s="178" t="s">
        <v>103</v>
      </c>
      <c r="F120" s="178" t="s">
        <v>3504</v>
      </c>
      <c r="G120" s="165"/>
      <c r="H120" s="165"/>
      <c r="I120" s="168"/>
      <c r="J120" s="179">
        <f>BK120</f>
        <v>0</v>
      </c>
      <c r="K120" s="165"/>
      <c r="L120" s="170"/>
      <c r="M120" s="171"/>
      <c r="N120" s="172"/>
      <c r="O120" s="172"/>
      <c r="P120" s="173">
        <f>SUM(P121:P123)</f>
        <v>0</v>
      </c>
      <c r="Q120" s="172"/>
      <c r="R120" s="173">
        <f>SUM(R121:R123)</f>
        <v>0</v>
      </c>
      <c r="S120" s="172"/>
      <c r="T120" s="174">
        <f>SUM(T121:T123)</f>
        <v>0</v>
      </c>
      <c r="AR120" s="175" t="s">
        <v>14</v>
      </c>
      <c r="AT120" s="176" t="s">
        <v>70</v>
      </c>
      <c r="AU120" s="176" t="s">
        <v>14</v>
      </c>
      <c r="AY120" s="175" t="s">
        <v>169</v>
      </c>
      <c r="BK120" s="177">
        <f>SUM(BK121:BK123)</f>
        <v>0</v>
      </c>
    </row>
    <row r="121" spans="1:65" s="2" customFormat="1" ht="49.15" customHeight="1">
      <c r="A121" s="36"/>
      <c r="B121" s="37"/>
      <c r="C121" s="180" t="s">
        <v>368</v>
      </c>
      <c r="D121" s="180" t="s">
        <v>172</v>
      </c>
      <c r="E121" s="181" t="s">
        <v>3505</v>
      </c>
      <c r="F121" s="182" t="s">
        <v>3506</v>
      </c>
      <c r="G121" s="183" t="s">
        <v>1734</v>
      </c>
      <c r="H121" s="184">
        <v>1</v>
      </c>
      <c r="I121" s="185"/>
      <c r="J121" s="186">
        <f>ROUND(I121*H121,2)</f>
        <v>0</v>
      </c>
      <c r="K121" s="182" t="s">
        <v>19</v>
      </c>
      <c r="L121" s="41"/>
      <c r="M121" s="187" t="s">
        <v>19</v>
      </c>
      <c r="N121" s="188" t="s">
        <v>42</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106</v>
      </c>
      <c r="AT121" s="191" t="s">
        <v>172</v>
      </c>
      <c r="AU121" s="191" t="s">
        <v>79</v>
      </c>
      <c r="AY121" s="19" t="s">
        <v>169</v>
      </c>
      <c r="BE121" s="192">
        <f>IF(N121="základní",J121,0)</f>
        <v>0</v>
      </c>
      <c r="BF121" s="192">
        <f>IF(N121="snížená",J121,0)</f>
        <v>0</v>
      </c>
      <c r="BG121" s="192">
        <f>IF(N121="zákl. přenesená",J121,0)</f>
        <v>0</v>
      </c>
      <c r="BH121" s="192">
        <f>IF(N121="sníž. přenesená",J121,0)</f>
        <v>0</v>
      </c>
      <c r="BI121" s="192">
        <f>IF(N121="nulová",J121,0)</f>
        <v>0</v>
      </c>
      <c r="BJ121" s="19" t="s">
        <v>14</v>
      </c>
      <c r="BK121" s="192">
        <f>ROUND(I121*H121,2)</f>
        <v>0</v>
      </c>
      <c r="BL121" s="19" t="s">
        <v>106</v>
      </c>
      <c r="BM121" s="191" t="s">
        <v>716</v>
      </c>
    </row>
    <row r="122" spans="1:65" s="2" customFormat="1" ht="24.2" customHeight="1">
      <c r="A122" s="36"/>
      <c r="B122" s="37"/>
      <c r="C122" s="180" t="s">
        <v>272</v>
      </c>
      <c r="D122" s="180" t="s">
        <v>172</v>
      </c>
      <c r="E122" s="181" t="s">
        <v>3507</v>
      </c>
      <c r="F122" s="182" t="s">
        <v>3508</v>
      </c>
      <c r="G122" s="183" t="s">
        <v>1734</v>
      </c>
      <c r="H122" s="184">
        <v>1</v>
      </c>
      <c r="I122" s="185"/>
      <c r="J122" s="186">
        <f>ROUND(I122*H122,2)</f>
        <v>0</v>
      </c>
      <c r="K122" s="182" t="s">
        <v>19</v>
      </c>
      <c r="L122" s="41"/>
      <c r="M122" s="187" t="s">
        <v>19</v>
      </c>
      <c r="N122" s="188" t="s">
        <v>42</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106</v>
      </c>
      <c r="AT122" s="191" t="s">
        <v>172</v>
      </c>
      <c r="AU122" s="191" t="s">
        <v>79</v>
      </c>
      <c r="AY122" s="19" t="s">
        <v>169</v>
      </c>
      <c r="BE122" s="192">
        <f>IF(N122="základní",J122,0)</f>
        <v>0</v>
      </c>
      <c r="BF122" s="192">
        <f>IF(N122="snížená",J122,0)</f>
        <v>0</v>
      </c>
      <c r="BG122" s="192">
        <f>IF(N122="zákl. přenesená",J122,0)</f>
        <v>0</v>
      </c>
      <c r="BH122" s="192">
        <f>IF(N122="sníž. přenesená",J122,0)</f>
        <v>0</v>
      </c>
      <c r="BI122" s="192">
        <f>IF(N122="nulová",J122,0)</f>
        <v>0</v>
      </c>
      <c r="BJ122" s="19" t="s">
        <v>14</v>
      </c>
      <c r="BK122" s="192">
        <f>ROUND(I122*H122,2)</f>
        <v>0</v>
      </c>
      <c r="BL122" s="19" t="s">
        <v>106</v>
      </c>
      <c r="BM122" s="191" t="s">
        <v>725</v>
      </c>
    </row>
    <row r="123" spans="1:65" s="2" customFormat="1" ht="49.15" customHeight="1">
      <c r="A123" s="36"/>
      <c r="B123" s="37"/>
      <c r="C123" s="180" t="s">
        <v>259</v>
      </c>
      <c r="D123" s="180" t="s">
        <v>172</v>
      </c>
      <c r="E123" s="181" t="s">
        <v>3509</v>
      </c>
      <c r="F123" s="182" t="s">
        <v>3510</v>
      </c>
      <c r="G123" s="183" t="s">
        <v>1734</v>
      </c>
      <c r="H123" s="184">
        <v>19</v>
      </c>
      <c r="I123" s="185"/>
      <c r="J123" s="186">
        <f>ROUND(I123*H123,2)</f>
        <v>0</v>
      </c>
      <c r="K123" s="182" t="s">
        <v>19</v>
      </c>
      <c r="L123" s="41"/>
      <c r="M123" s="187" t="s">
        <v>19</v>
      </c>
      <c r="N123" s="188" t="s">
        <v>42</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106</v>
      </c>
      <c r="AT123" s="191" t="s">
        <v>172</v>
      </c>
      <c r="AU123" s="191" t="s">
        <v>79</v>
      </c>
      <c r="AY123" s="19" t="s">
        <v>169</v>
      </c>
      <c r="BE123" s="192">
        <f>IF(N123="základní",J123,0)</f>
        <v>0</v>
      </c>
      <c r="BF123" s="192">
        <f>IF(N123="snížená",J123,0)</f>
        <v>0</v>
      </c>
      <c r="BG123" s="192">
        <f>IF(N123="zákl. přenesená",J123,0)</f>
        <v>0</v>
      </c>
      <c r="BH123" s="192">
        <f>IF(N123="sníž. přenesená",J123,0)</f>
        <v>0</v>
      </c>
      <c r="BI123" s="192">
        <f>IF(N123="nulová",J123,0)</f>
        <v>0</v>
      </c>
      <c r="BJ123" s="19" t="s">
        <v>14</v>
      </c>
      <c r="BK123" s="192">
        <f>ROUND(I123*H123,2)</f>
        <v>0</v>
      </c>
      <c r="BL123" s="19" t="s">
        <v>106</v>
      </c>
      <c r="BM123" s="191" t="s">
        <v>730</v>
      </c>
    </row>
    <row r="124" spans="2:63" s="12" customFormat="1" ht="22.9" customHeight="1">
      <c r="B124" s="164"/>
      <c r="C124" s="165"/>
      <c r="D124" s="166" t="s">
        <v>70</v>
      </c>
      <c r="E124" s="178" t="s">
        <v>106</v>
      </c>
      <c r="F124" s="178" t="s">
        <v>3511</v>
      </c>
      <c r="G124" s="165"/>
      <c r="H124" s="165"/>
      <c r="I124" s="168"/>
      <c r="J124" s="179">
        <f>BK124</f>
        <v>0</v>
      </c>
      <c r="K124" s="165"/>
      <c r="L124" s="170"/>
      <c r="M124" s="171"/>
      <c r="N124" s="172"/>
      <c r="O124" s="172"/>
      <c r="P124" s="173">
        <f>SUM(P125:P127)</f>
        <v>0</v>
      </c>
      <c r="Q124" s="172"/>
      <c r="R124" s="173">
        <f>SUM(R125:R127)</f>
        <v>0</v>
      </c>
      <c r="S124" s="172"/>
      <c r="T124" s="174">
        <f>SUM(T125:T127)</f>
        <v>0</v>
      </c>
      <c r="AR124" s="175" t="s">
        <v>14</v>
      </c>
      <c r="AT124" s="176" t="s">
        <v>70</v>
      </c>
      <c r="AU124" s="176" t="s">
        <v>14</v>
      </c>
      <c r="AY124" s="175" t="s">
        <v>169</v>
      </c>
      <c r="BK124" s="177">
        <f>SUM(BK125:BK127)</f>
        <v>0</v>
      </c>
    </row>
    <row r="125" spans="1:65" s="2" customFormat="1" ht="37.9" customHeight="1">
      <c r="A125" s="36"/>
      <c r="B125" s="37"/>
      <c r="C125" s="180" t="s">
        <v>246</v>
      </c>
      <c r="D125" s="180" t="s">
        <v>172</v>
      </c>
      <c r="E125" s="181" t="s">
        <v>3512</v>
      </c>
      <c r="F125" s="182" t="s">
        <v>3513</v>
      </c>
      <c r="G125" s="183" t="s">
        <v>282</v>
      </c>
      <c r="H125" s="184">
        <v>1</v>
      </c>
      <c r="I125" s="185"/>
      <c r="J125" s="186">
        <f>ROUND(I125*H125,2)</f>
        <v>0</v>
      </c>
      <c r="K125" s="182" t="s">
        <v>19</v>
      </c>
      <c r="L125" s="41"/>
      <c r="M125" s="187" t="s">
        <v>19</v>
      </c>
      <c r="N125" s="188" t="s">
        <v>42</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106</v>
      </c>
      <c r="AT125" s="191" t="s">
        <v>172</v>
      </c>
      <c r="AU125" s="191" t="s">
        <v>79</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106</v>
      </c>
      <c r="BM125" s="191" t="s">
        <v>738</v>
      </c>
    </row>
    <row r="126" spans="1:65" s="2" customFormat="1" ht="33" customHeight="1">
      <c r="A126" s="36"/>
      <c r="B126" s="37"/>
      <c r="C126" s="180" t="s">
        <v>279</v>
      </c>
      <c r="D126" s="180" t="s">
        <v>172</v>
      </c>
      <c r="E126" s="181" t="s">
        <v>3514</v>
      </c>
      <c r="F126" s="182" t="s">
        <v>3515</v>
      </c>
      <c r="G126" s="183" t="s">
        <v>282</v>
      </c>
      <c r="H126" s="184">
        <v>1</v>
      </c>
      <c r="I126" s="185"/>
      <c r="J126" s="186">
        <f>ROUND(I126*H126,2)</f>
        <v>0</v>
      </c>
      <c r="K126" s="182" t="s">
        <v>19</v>
      </c>
      <c r="L126" s="41"/>
      <c r="M126" s="187" t="s">
        <v>19</v>
      </c>
      <c r="N126" s="188" t="s">
        <v>42</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106</v>
      </c>
      <c r="AT126" s="191" t="s">
        <v>172</v>
      </c>
      <c r="AU126" s="191" t="s">
        <v>79</v>
      </c>
      <c r="AY126" s="19" t="s">
        <v>169</v>
      </c>
      <c r="BE126" s="192">
        <f>IF(N126="základní",J126,0)</f>
        <v>0</v>
      </c>
      <c r="BF126" s="192">
        <f>IF(N126="snížená",J126,0)</f>
        <v>0</v>
      </c>
      <c r="BG126" s="192">
        <f>IF(N126="zákl. přenesená",J126,0)</f>
        <v>0</v>
      </c>
      <c r="BH126" s="192">
        <f>IF(N126="sníž. přenesená",J126,0)</f>
        <v>0</v>
      </c>
      <c r="BI126" s="192">
        <f>IF(N126="nulová",J126,0)</f>
        <v>0</v>
      </c>
      <c r="BJ126" s="19" t="s">
        <v>14</v>
      </c>
      <c r="BK126" s="192">
        <f>ROUND(I126*H126,2)</f>
        <v>0</v>
      </c>
      <c r="BL126" s="19" t="s">
        <v>106</v>
      </c>
      <c r="BM126" s="191" t="s">
        <v>616</v>
      </c>
    </row>
    <row r="127" spans="1:65" s="2" customFormat="1" ht="37.9" customHeight="1">
      <c r="A127" s="36"/>
      <c r="B127" s="37"/>
      <c r="C127" s="180" t="s">
        <v>572</v>
      </c>
      <c r="D127" s="180" t="s">
        <v>172</v>
      </c>
      <c r="E127" s="181" t="s">
        <v>3516</v>
      </c>
      <c r="F127" s="182" t="s">
        <v>3517</v>
      </c>
      <c r="G127" s="183" t="s">
        <v>282</v>
      </c>
      <c r="H127" s="184">
        <v>1</v>
      </c>
      <c r="I127" s="185"/>
      <c r="J127" s="186">
        <f>ROUND(I127*H127,2)</f>
        <v>0</v>
      </c>
      <c r="K127" s="182" t="s">
        <v>19</v>
      </c>
      <c r="L127" s="41"/>
      <c r="M127" s="187" t="s">
        <v>19</v>
      </c>
      <c r="N127" s="188" t="s">
        <v>42</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106</v>
      </c>
      <c r="AT127" s="191" t="s">
        <v>172</v>
      </c>
      <c r="AU127" s="191" t="s">
        <v>79</v>
      </c>
      <c r="AY127" s="19" t="s">
        <v>169</v>
      </c>
      <c r="BE127" s="192">
        <f>IF(N127="základní",J127,0)</f>
        <v>0</v>
      </c>
      <c r="BF127" s="192">
        <f>IF(N127="snížená",J127,0)</f>
        <v>0</v>
      </c>
      <c r="BG127" s="192">
        <f>IF(N127="zákl. přenesená",J127,0)</f>
        <v>0</v>
      </c>
      <c r="BH127" s="192">
        <f>IF(N127="sníž. přenesená",J127,0)</f>
        <v>0</v>
      </c>
      <c r="BI127" s="192">
        <f>IF(N127="nulová",J127,0)</f>
        <v>0</v>
      </c>
      <c r="BJ127" s="19" t="s">
        <v>14</v>
      </c>
      <c r="BK127" s="192">
        <f>ROUND(I127*H127,2)</f>
        <v>0</v>
      </c>
      <c r="BL127" s="19" t="s">
        <v>106</v>
      </c>
      <c r="BM127" s="191" t="s">
        <v>754</v>
      </c>
    </row>
    <row r="128" spans="2:63" s="12" customFormat="1" ht="22.9" customHeight="1">
      <c r="B128" s="164"/>
      <c r="C128" s="165"/>
      <c r="D128" s="166" t="s">
        <v>70</v>
      </c>
      <c r="E128" s="178" t="s">
        <v>109</v>
      </c>
      <c r="F128" s="178" t="s">
        <v>3518</v>
      </c>
      <c r="G128" s="165"/>
      <c r="H128" s="165"/>
      <c r="I128" s="168"/>
      <c r="J128" s="179">
        <f>BK128</f>
        <v>0</v>
      </c>
      <c r="K128" s="165"/>
      <c r="L128" s="170"/>
      <c r="M128" s="171"/>
      <c r="N128" s="172"/>
      <c r="O128" s="172"/>
      <c r="P128" s="173">
        <f>SUM(P129:P135)</f>
        <v>0</v>
      </c>
      <c r="Q128" s="172"/>
      <c r="R128" s="173">
        <f>SUM(R129:R135)</f>
        <v>0</v>
      </c>
      <c r="S128" s="172"/>
      <c r="T128" s="174">
        <f>SUM(T129:T135)</f>
        <v>0</v>
      </c>
      <c r="AR128" s="175" t="s">
        <v>14</v>
      </c>
      <c r="AT128" s="176" t="s">
        <v>70</v>
      </c>
      <c r="AU128" s="176" t="s">
        <v>14</v>
      </c>
      <c r="AY128" s="175" t="s">
        <v>169</v>
      </c>
      <c r="BK128" s="177">
        <f>SUM(BK129:BK135)</f>
        <v>0</v>
      </c>
    </row>
    <row r="129" spans="1:65" s="2" customFormat="1" ht="24.2" customHeight="1">
      <c r="A129" s="36"/>
      <c r="B129" s="37"/>
      <c r="C129" s="180" t="s">
        <v>579</v>
      </c>
      <c r="D129" s="180" t="s">
        <v>172</v>
      </c>
      <c r="E129" s="181" t="s">
        <v>3519</v>
      </c>
      <c r="F129" s="182" t="s">
        <v>3520</v>
      </c>
      <c r="G129" s="183" t="s">
        <v>1734</v>
      </c>
      <c r="H129" s="184">
        <v>1</v>
      </c>
      <c r="I129" s="185"/>
      <c r="J129" s="186">
        <f aca="true" t="shared" si="10" ref="J129:J135">ROUND(I129*H129,2)</f>
        <v>0</v>
      </c>
      <c r="K129" s="182" t="s">
        <v>19</v>
      </c>
      <c r="L129" s="41"/>
      <c r="M129" s="187" t="s">
        <v>19</v>
      </c>
      <c r="N129" s="188" t="s">
        <v>42</v>
      </c>
      <c r="O129" s="66"/>
      <c r="P129" s="189">
        <f aca="true" t="shared" si="11" ref="P129:P135">O129*H129</f>
        <v>0</v>
      </c>
      <c r="Q129" s="189">
        <v>0</v>
      </c>
      <c r="R129" s="189">
        <f aca="true" t="shared" si="12" ref="R129:R135">Q129*H129</f>
        <v>0</v>
      </c>
      <c r="S129" s="189">
        <v>0</v>
      </c>
      <c r="T129" s="190">
        <f aca="true" t="shared" si="13" ref="T129:T135">S129*H129</f>
        <v>0</v>
      </c>
      <c r="U129" s="36"/>
      <c r="V129" s="36"/>
      <c r="W129" s="36"/>
      <c r="X129" s="36"/>
      <c r="Y129" s="36"/>
      <c r="Z129" s="36"/>
      <c r="AA129" s="36"/>
      <c r="AB129" s="36"/>
      <c r="AC129" s="36"/>
      <c r="AD129" s="36"/>
      <c r="AE129" s="36"/>
      <c r="AR129" s="191" t="s">
        <v>106</v>
      </c>
      <c r="AT129" s="191" t="s">
        <v>172</v>
      </c>
      <c r="AU129" s="191" t="s">
        <v>79</v>
      </c>
      <c r="AY129" s="19" t="s">
        <v>169</v>
      </c>
      <c r="BE129" s="192">
        <f aca="true" t="shared" si="14" ref="BE129:BE135">IF(N129="základní",J129,0)</f>
        <v>0</v>
      </c>
      <c r="BF129" s="192">
        <f aca="true" t="shared" si="15" ref="BF129:BF135">IF(N129="snížená",J129,0)</f>
        <v>0</v>
      </c>
      <c r="BG129" s="192">
        <f aca="true" t="shared" si="16" ref="BG129:BG135">IF(N129="zákl. přenesená",J129,0)</f>
        <v>0</v>
      </c>
      <c r="BH129" s="192">
        <f aca="true" t="shared" si="17" ref="BH129:BH135">IF(N129="sníž. přenesená",J129,0)</f>
        <v>0</v>
      </c>
      <c r="BI129" s="192">
        <f aca="true" t="shared" si="18" ref="BI129:BI135">IF(N129="nulová",J129,0)</f>
        <v>0</v>
      </c>
      <c r="BJ129" s="19" t="s">
        <v>14</v>
      </c>
      <c r="BK129" s="192">
        <f aca="true" t="shared" si="19" ref="BK129:BK135">ROUND(I129*H129,2)</f>
        <v>0</v>
      </c>
      <c r="BL129" s="19" t="s">
        <v>106</v>
      </c>
      <c r="BM129" s="191" t="s">
        <v>763</v>
      </c>
    </row>
    <row r="130" spans="1:65" s="2" customFormat="1" ht="21.75" customHeight="1">
      <c r="A130" s="36"/>
      <c r="B130" s="37"/>
      <c r="C130" s="180" t="s">
        <v>584</v>
      </c>
      <c r="D130" s="180" t="s">
        <v>172</v>
      </c>
      <c r="E130" s="181" t="s">
        <v>3521</v>
      </c>
      <c r="F130" s="182" t="s">
        <v>3522</v>
      </c>
      <c r="G130" s="183" t="s">
        <v>1734</v>
      </c>
      <c r="H130" s="184">
        <v>1</v>
      </c>
      <c r="I130" s="185"/>
      <c r="J130" s="186">
        <f t="shared" si="10"/>
        <v>0</v>
      </c>
      <c r="K130" s="182" t="s">
        <v>19</v>
      </c>
      <c r="L130" s="41"/>
      <c r="M130" s="187" t="s">
        <v>19</v>
      </c>
      <c r="N130" s="188" t="s">
        <v>42</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106</v>
      </c>
      <c r="AT130" s="191" t="s">
        <v>172</v>
      </c>
      <c r="AU130" s="191" t="s">
        <v>79</v>
      </c>
      <c r="AY130" s="19" t="s">
        <v>169</v>
      </c>
      <c r="BE130" s="192">
        <f t="shared" si="14"/>
        <v>0</v>
      </c>
      <c r="BF130" s="192">
        <f t="shared" si="15"/>
        <v>0</v>
      </c>
      <c r="BG130" s="192">
        <f t="shared" si="16"/>
        <v>0</v>
      </c>
      <c r="BH130" s="192">
        <f t="shared" si="17"/>
        <v>0</v>
      </c>
      <c r="BI130" s="192">
        <f t="shared" si="18"/>
        <v>0</v>
      </c>
      <c r="BJ130" s="19" t="s">
        <v>14</v>
      </c>
      <c r="BK130" s="192">
        <f t="shared" si="19"/>
        <v>0</v>
      </c>
      <c r="BL130" s="19" t="s">
        <v>106</v>
      </c>
      <c r="BM130" s="191" t="s">
        <v>773</v>
      </c>
    </row>
    <row r="131" spans="1:65" s="2" customFormat="1" ht="24.2" customHeight="1">
      <c r="A131" s="36"/>
      <c r="B131" s="37"/>
      <c r="C131" s="180" t="s">
        <v>595</v>
      </c>
      <c r="D131" s="180" t="s">
        <v>172</v>
      </c>
      <c r="E131" s="181" t="s">
        <v>3523</v>
      </c>
      <c r="F131" s="182" t="s">
        <v>3524</v>
      </c>
      <c r="G131" s="183" t="s">
        <v>1734</v>
      </c>
      <c r="H131" s="184">
        <v>2</v>
      </c>
      <c r="I131" s="185"/>
      <c r="J131" s="186">
        <f t="shared" si="10"/>
        <v>0</v>
      </c>
      <c r="K131" s="182" t="s">
        <v>19</v>
      </c>
      <c r="L131" s="41"/>
      <c r="M131" s="187" t="s">
        <v>19</v>
      </c>
      <c r="N131" s="188" t="s">
        <v>42</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106</v>
      </c>
      <c r="AT131" s="191" t="s">
        <v>172</v>
      </c>
      <c r="AU131" s="191" t="s">
        <v>79</v>
      </c>
      <c r="AY131" s="19" t="s">
        <v>169</v>
      </c>
      <c r="BE131" s="192">
        <f t="shared" si="14"/>
        <v>0</v>
      </c>
      <c r="BF131" s="192">
        <f t="shared" si="15"/>
        <v>0</v>
      </c>
      <c r="BG131" s="192">
        <f t="shared" si="16"/>
        <v>0</v>
      </c>
      <c r="BH131" s="192">
        <f t="shared" si="17"/>
        <v>0</v>
      </c>
      <c r="BI131" s="192">
        <f t="shared" si="18"/>
        <v>0</v>
      </c>
      <c r="BJ131" s="19" t="s">
        <v>14</v>
      </c>
      <c r="BK131" s="192">
        <f t="shared" si="19"/>
        <v>0</v>
      </c>
      <c r="BL131" s="19" t="s">
        <v>106</v>
      </c>
      <c r="BM131" s="191" t="s">
        <v>784</v>
      </c>
    </row>
    <row r="132" spans="1:65" s="2" customFormat="1" ht="33" customHeight="1">
      <c r="A132" s="36"/>
      <c r="B132" s="37"/>
      <c r="C132" s="180" t="s">
        <v>599</v>
      </c>
      <c r="D132" s="180" t="s">
        <v>172</v>
      </c>
      <c r="E132" s="181" t="s">
        <v>3525</v>
      </c>
      <c r="F132" s="182" t="s">
        <v>3526</v>
      </c>
      <c r="G132" s="183" t="s">
        <v>1734</v>
      </c>
      <c r="H132" s="184">
        <v>1</v>
      </c>
      <c r="I132" s="185"/>
      <c r="J132" s="186">
        <f t="shared" si="10"/>
        <v>0</v>
      </c>
      <c r="K132" s="182" t="s">
        <v>19</v>
      </c>
      <c r="L132" s="41"/>
      <c r="M132" s="187" t="s">
        <v>19</v>
      </c>
      <c r="N132" s="188" t="s">
        <v>42</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106</v>
      </c>
      <c r="AT132" s="191" t="s">
        <v>172</v>
      </c>
      <c r="AU132" s="191" t="s">
        <v>79</v>
      </c>
      <c r="AY132" s="19" t="s">
        <v>169</v>
      </c>
      <c r="BE132" s="192">
        <f t="shared" si="14"/>
        <v>0</v>
      </c>
      <c r="BF132" s="192">
        <f t="shared" si="15"/>
        <v>0</v>
      </c>
      <c r="BG132" s="192">
        <f t="shared" si="16"/>
        <v>0</v>
      </c>
      <c r="BH132" s="192">
        <f t="shared" si="17"/>
        <v>0</v>
      </c>
      <c r="BI132" s="192">
        <f t="shared" si="18"/>
        <v>0</v>
      </c>
      <c r="BJ132" s="19" t="s">
        <v>14</v>
      </c>
      <c r="BK132" s="192">
        <f t="shared" si="19"/>
        <v>0</v>
      </c>
      <c r="BL132" s="19" t="s">
        <v>106</v>
      </c>
      <c r="BM132" s="191" t="s">
        <v>798</v>
      </c>
    </row>
    <row r="133" spans="1:65" s="2" customFormat="1" ht="16.5" customHeight="1">
      <c r="A133" s="36"/>
      <c r="B133" s="37"/>
      <c r="C133" s="180" t="s">
        <v>610</v>
      </c>
      <c r="D133" s="180" t="s">
        <v>172</v>
      </c>
      <c r="E133" s="181" t="s">
        <v>3527</v>
      </c>
      <c r="F133" s="182" t="s">
        <v>3528</v>
      </c>
      <c r="G133" s="183" t="s">
        <v>1734</v>
      </c>
      <c r="H133" s="184">
        <v>1</v>
      </c>
      <c r="I133" s="185"/>
      <c r="J133" s="186">
        <f t="shared" si="10"/>
        <v>0</v>
      </c>
      <c r="K133" s="182" t="s">
        <v>19</v>
      </c>
      <c r="L133" s="41"/>
      <c r="M133" s="187" t="s">
        <v>19</v>
      </c>
      <c r="N133" s="188" t="s">
        <v>42</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106</v>
      </c>
      <c r="AT133" s="191" t="s">
        <v>172</v>
      </c>
      <c r="AU133" s="191" t="s">
        <v>79</v>
      </c>
      <c r="AY133" s="19" t="s">
        <v>169</v>
      </c>
      <c r="BE133" s="192">
        <f t="shared" si="14"/>
        <v>0</v>
      </c>
      <c r="BF133" s="192">
        <f t="shared" si="15"/>
        <v>0</v>
      </c>
      <c r="BG133" s="192">
        <f t="shared" si="16"/>
        <v>0</v>
      </c>
      <c r="BH133" s="192">
        <f t="shared" si="17"/>
        <v>0</v>
      </c>
      <c r="BI133" s="192">
        <f t="shared" si="18"/>
        <v>0</v>
      </c>
      <c r="BJ133" s="19" t="s">
        <v>14</v>
      </c>
      <c r="BK133" s="192">
        <f t="shared" si="19"/>
        <v>0</v>
      </c>
      <c r="BL133" s="19" t="s">
        <v>106</v>
      </c>
      <c r="BM133" s="191" t="s">
        <v>810</v>
      </c>
    </row>
    <row r="134" spans="1:65" s="2" customFormat="1" ht="37.9" customHeight="1">
      <c r="A134" s="36"/>
      <c r="B134" s="37"/>
      <c r="C134" s="180" t="s">
        <v>618</v>
      </c>
      <c r="D134" s="180" t="s">
        <v>172</v>
      </c>
      <c r="E134" s="181" t="s">
        <v>3529</v>
      </c>
      <c r="F134" s="182" t="s">
        <v>3530</v>
      </c>
      <c r="G134" s="183" t="s">
        <v>1734</v>
      </c>
      <c r="H134" s="184">
        <v>1</v>
      </c>
      <c r="I134" s="185"/>
      <c r="J134" s="186">
        <f t="shared" si="10"/>
        <v>0</v>
      </c>
      <c r="K134" s="182" t="s">
        <v>19</v>
      </c>
      <c r="L134" s="41"/>
      <c r="M134" s="187" t="s">
        <v>19</v>
      </c>
      <c r="N134" s="188" t="s">
        <v>42</v>
      </c>
      <c r="O134" s="66"/>
      <c r="P134" s="189">
        <f t="shared" si="11"/>
        <v>0</v>
      </c>
      <c r="Q134" s="189">
        <v>0</v>
      </c>
      <c r="R134" s="189">
        <f t="shared" si="12"/>
        <v>0</v>
      </c>
      <c r="S134" s="189">
        <v>0</v>
      </c>
      <c r="T134" s="190">
        <f t="shared" si="13"/>
        <v>0</v>
      </c>
      <c r="U134" s="36"/>
      <c r="V134" s="36"/>
      <c r="W134" s="36"/>
      <c r="X134" s="36"/>
      <c r="Y134" s="36"/>
      <c r="Z134" s="36"/>
      <c r="AA134" s="36"/>
      <c r="AB134" s="36"/>
      <c r="AC134" s="36"/>
      <c r="AD134" s="36"/>
      <c r="AE134" s="36"/>
      <c r="AR134" s="191" t="s">
        <v>106</v>
      </c>
      <c r="AT134" s="191" t="s">
        <v>172</v>
      </c>
      <c r="AU134" s="191" t="s">
        <v>79</v>
      </c>
      <c r="AY134" s="19" t="s">
        <v>169</v>
      </c>
      <c r="BE134" s="192">
        <f t="shared" si="14"/>
        <v>0</v>
      </c>
      <c r="BF134" s="192">
        <f t="shared" si="15"/>
        <v>0</v>
      </c>
      <c r="BG134" s="192">
        <f t="shared" si="16"/>
        <v>0</v>
      </c>
      <c r="BH134" s="192">
        <f t="shared" si="17"/>
        <v>0</v>
      </c>
      <c r="BI134" s="192">
        <f t="shared" si="18"/>
        <v>0</v>
      </c>
      <c r="BJ134" s="19" t="s">
        <v>14</v>
      </c>
      <c r="BK134" s="192">
        <f t="shared" si="19"/>
        <v>0</v>
      </c>
      <c r="BL134" s="19" t="s">
        <v>106</v>
      </c>
      <c r="BM134" s="191" t="s">
        <v>821</v>
      </c>
    </row>
    <row r="135" spans="1:65" s="2" customFormat="1" ht="24.2" customHeight="1">
      <c r="A135" s="36"/>
      <c r="B135" s="37"/>
      <c r="C135" s="180" t="s">
        <v>624</v>
      </c>
      <c r="D135" s="180" t="s">
        <v>172</v>
      </c>
      <c r="E135" s="181" t="s">
        <v>3523</v>
      </c>
      <c r="F135" s="182" t="s">
        <v>3524</v>
      </c>
      <c r="G135" s="183" t="s">
        <v>1734</v>
      </c>
      <c r="H135" s="184">
        <v>1</v>
      </c>
      <c r="I135" s="185"/>
      <c r="J135" s="186">
        <f t="shared" si="10"/>
        <v>0</v>
      </c>
      <c r="K135" s="182" t="s">
        <v>19</v>
      </c>
      <c r="L135" s="41"/>
      <c r="M135" s="187" t="s">
        <v>19</v>
      </c>
      <c r="N135" s="188" t="s">
        <v>42</v>
      </c>
      <c r="O135" s="66"/>
      <c r="P135" s="189">
        <f t="shared" si="11"/>
        <v>0</v>
      </c>
      <c r="Q135" s="189">
        <v>0</v>
      </c>
      <c r="R135" s="189">
        <f t="shared" si="12"/>
        <v>0</v>
      </c>
      <c r="S135" s="189">
        <v>0</v>
      </c>
      <c r="T135" s="190">
        <f t="shared" si="13"/>
        <v>0</v>
      </c>
      <c r="U135" s="36"/>
      <c r="V135" s="36"/>
      <c r="W135" s="36"/>
      <c r="X135" s="36"/>
      <c r="Y135" s="36"/>
      <c r="Z135" s="36"/>
      <c r="AA135" s="36"/>
      <c r="AB135" s="36"/>
      <c r="AC135" s="36"/>
      <c r="AD135" s="36"/>
      <c r="AE135" s="36"/>
      <c r="AR135" s="191" t="s">
        <v>106</v>
      </c>
      <c r="AT135" s="191" t="s">
        <v>172</v>
      </c>
      <c r="AU135" s="191" t="s">
        <v>79</v>
      </c>
      <c r="AY135" s="19" t="s">
        <v>169</v>
      </c>
      <c r="BE135" s="192">
        <f t="shared" si="14"/>
        <v>0</v>
      </c>
      <c r="BF135" s="192">
        <f t="shared" si="15"/>
        <v>0</v>
      </c>
      <c r="BG135" s="192">
        <f t="shared" si="16"/>
        <v>0</v>
      </c>
      <c r="BH135" s="192">
        <f t="shared" si="17"/>
        <v>0</v>
      </c>
      <c r="BI135" s="192">
        <f t="shared" si="18"/>
        <v>0</v>
      </c>
      <c r="BJ135" s="19" t="s">
        <v>14</v>
      </c>
      <c r="BK135" s="192">
        <f t="shared" si="19"/>
        <v>0</v>
      </c>
      <c r="BL135" s="19" t="s">
        <v>106</v>
      </c>
      <c r="BM135" s="191" t="s">
        <v>831</v>
      </c>
    </row>
    <row r="136" spans="2:63" s="12" customFormat="1" ht="22.9" customHeight="1">
      <c r="B136" s="164"/>
      <c r="C136" s="165"/>
      <c r="D136" s="166" t="s">
        <v>70</v>
      </c>
      <c r="E136" s="178" t="s">
        <v>112</v>
      </c>
      <c r="F136" s="178" t="s">
        <v>3531</v>
      </c>
      <c r="G136" s="165"/>
      <c r="H136" s="165"/>
      <c r="I136" s="168"/>
      <c r="J136" s="179">
        <f>BK136</f>
        <v>0</v>
      </c>
      <c r="K136" s="165"/>
      <c r="L136" s="170"/>
      <c r="M136" s="171"/>
      <c r="N136" s="172"/>
      <c r="O136" s="172"/>
      <c r="P136" s="173">
        <f>SUM(P137:P138)</f>
        <v>0</v>
      </c>
      <c r="Q136" s="172"/>
      <c r="R136" s="173">
        <f>SUM(R137:R138)</f>
        <v>0</v>
      </c>
      <c r="S136" s="172"/>
      <c r="T136" s="174">
        <f>SUM(T137:T138)</f>
        <v>0</v>
      </c>
      <c r="AR136" s="175" t="s">
        <v>14</v>
      </c>
      <c r="AT136" s="176" t="s">
        <v>70</v>
      </c>
      <c r="AU136" s="176" t="s">
        <v>14</v>
      </c>
      <c r="AY136" s="175" t="s">
        <v>169</v>
      </c>
      <c r="BK136" s="177">
        <f>SUM(BK137:BK138)</f>
        <v>0</v>
      </c>
    </row>
    <row r="137" spans="1:65" s="2" customFormat="1" ht="37.9" customHeight="1">
      <c r="A137" s="36"/>
      <c r="B137" s="37"/>
      <c r="C137" s="180" t="s">
        <v>629</v>
      </c>
      <c r="D137" s="180" t="s">
        <v>172</v>
      </c>
      <c r="E137" s="181" t="s">
        <v>3532</v>
      </c>
      <c r="F137" s="182" t="s">
        <v>3533</v>
      </c>
      <c r="G137" s="183" t="s">
        <v>1734</v>
      </c>
      <c r="H137" s="184">
        <v>1</v>
      </c>
      <c r="I137" s="185"/>
      <c r="J137" s="186">
        <f>ROUND(I137*H137,2)</f>
        <v>0</v>
      </c>
      <c r="K137" s="182" t="s">
        <v>19</v>
      </c>
      <c r="L137" s="41"/>
      <c r="M137" s="187" t="s">
        <v>19</v>
      </c>
      <c r="N137" s="188" t="s">
        <v>42</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106</v>
      </c>
      <c r="AT137" s="191" t="s">
        <v>172</v>
      </c>
      <c r="AU137" s="191" t="s">
        <v>79</v>
      </c>
      <c r="AY137" s="19" t="s">
        <v>169</v>
      </c>
      <c r="BE137" s="192">
        <f>IF(N137="základní",J137,0)</f>
        <v>0</v>
      </c>
      <c r="BF137" s="192">
        <f>IF(N137="snížená",J137,0)</f>
        <v>0</v>
      </c>
      <c r="BG137" s="192">
        <f>IF(N137="zákl. přenesená",J137,0)</f>
        <v>0</v>
      </c>
      <c r="BH137" s="192">
        <f>IF(N137="sníž. přenesená",J137,0)</f>
        <v>0</v>
      </c>
      <c r="BI137" s="192">
        <f>IF(N137="nulová",J137,0)</f>
        <v>0</v>
      </c>
      <c r="BJ137" s="19" t="s">
        <v>14</v>
      </c>
      <c r="BK137" s="192">
        <f>ROUND(I137*H137,2)</f>
        <v>0</v>
      </c>
      <c r="BL137" s="19" t="s">
        <v>106</v>
      </c>
      <c r="BM137" s="191" t="s">
        <v>843</v>
      </c>
    </row>
    <row r="138" spans="1:65" s="2" customFormat="1" ht="24.2" customHeight="1">
      <c r="A138" s="36"/>
      <c r="B138" s="37"/>
      <c r="C138" s="180" t="s">
        <v>634</v>
      </c>
      <c r="D138" s="180" t="s">
        <v>172</v>
      </c>
      <c r="E138" s="181" t="s">
        <v>3534</v>
      </c>
      <c r="F138" s="182" t="s">
        <v>3535</v>
      </c>
      <c r="G138" s="183" t="s">
        <v>1734</v>
      </c>
      <c r="H138" s="184">
        <v>1</v>
      </c>
      <c r="I138" s="185"/>
      <c r="J138" s="186">
        <f>ROUND(I138*H138,2)</f>
        <v>0</v>
      </c>
      <c r="K138" s="182" t="s">
        <v>19</v>
      </c>
      <c r="L138" s="41"/>
      <c r="M138" s="187" t="s">
        <v>19</v>
      </c>
      <c r="N138" s="188" t="s">
        <v>42</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106</v>
      </c>
      <c r="AT138" s="191" t="s">
        <v>172</v>
      </c>
      <c r="AU138" s="191" t="s">
        <v>79</v>
      </c>
      <c r="AY138" s="19" t="s">
        <v>169</v>
      </c>
      <c r="BE138" s="192">
        <f>IF(N138="základní",J138,0)</f>
        <v>0</v>
      </c>
      <c r="BF138" s="192">
        <f>IF(N138="snížená",J138,0)</f>
        <v>0</v>
      </c>
      <c r="BG138" s="192">
        <f>IF(N138="zákl. přenesená",J138,0)</f>
        <v>0</v>
      </c>
      <c r="BH138" s="192">
        <f>IF(N138="sníž. přenesená",J138,0)</f>
        <v>0</v>
      </c>
      <c r="BI138" s="192">
        <f>IF(N138="nulová",J138,0)</f>
        <v>0</v>
      </c>
      <c r="BJ138" s="19" t="s">
        <v>14</v>
      </c>
      <c r="BK138" s="192">
        <f>ROUND(I138*H138,2)</f>
        <v>0</v>
      </c>
      <c r="BL138" s="19" t="s">
        <v>106</v>
      </c>
      <c r="BM138" s="191" t="s">
        <v>853</v>
      </c>
    </row>
    <row r="139" spans="2:63" s="12" customFormat="1" ht="22.9" customHeight="1">
      <c r="B139" s="164"/>
      <c r="C139" s="165"/>
      <c r="D139" s="166" t="s">
        <v>70</v>
      </c>
      <c r="E139" s="178" t="s">
        <v>115</v>
      </c>
      <c r="F139" s="178" t="s">
        <v>3536</v>
      </c>
      <c r="G139" s="165"/>
      <c r="H139" s="165"/>
      <c r="I139" s="168"/>
      <c r="J139" s="179">
        <f>BK139</f>
        <v>0</v>
      </c>
      <c r="K139" s="165"/>
      <c r="L139" s="170"/>
      <c r="M139" s="171"/>
      <c r="N139" s="172"/>
      <c r="O139" s="172"/>
      <c r="P139" s="173">
        <f>SUM(P140:P141)</f>
        <v>0</v>
      </c>
      <c r="Q139" s="172"/>
      <c r="R139" s="173">
        <f>SUM(R140:R141)</f>
        <v>0</v>
      </c>
      <c r="S139" s="172"/>
      <c r="T139" s="174">
        <f>SUM(T140:T141)</f>
        <v>0</v>
      </c>
      <c r="AR139" s="175" t="s">
        <v>14</v>
      </c>
      <c r="AT139" s="176" t="s">
        <v>70</v>
      </c>
      <c r="AU139" s="176" t="s">
        <v>14</v>
      </c>
      <c r="AY139" s="175" t="s">
        <v>169</v>
      </c>
      <c r="BK139" s="177">
        <f>SUM(BK140:BK141)</f>
        <v>0</v>
      </c>
    </row>
    <row r="140" spans="1:65" s="2" customFormat="1" ht="76.35" customHeight="1">
      <c r="A140" s="36"/>
      <c r="B140" s="37"/>
      <c r="C140" s="180" t="s">
        <v>641</v>
      </c>
      <c r="D140" s="180" t="s">
        <v>172</v>
      </c>
      <c r="E140" s="181" t="s">
        <v>3537</v>
      </c>
      <c r="F140" s="182" t="s">
        <v>3538</v>
      </c>
      <c r="G140" s="183" t="s">
        <v>1734</v>
      </c>
      <c r="H140" s="184">
        <v>1</v>
      </c>
      <c r="I140" s="185"/>
      <c r="J140" s="186">
        <f>ROUND(I140*H140,2)</f>
        <v>0</v>
      </c>
      <c r="K140" s="182" t="s">
        <v>19</v>
      </c>
      <c r="L140" s="41"/>
      <c r="M140" s="187" t="s">
        <v>19</v>
      </c>
      <c r="N140" s="188" t="s">
        <v>42</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106</v>
      </c>
      <c r="AT140" s="191" t="s">
        <v>172</v>
      </c>
      <c r="AU140" s="191" t="s">
        <v>79</v>
      </c>
      <c r="AY140" s="19" t="s">
        <v>169</v>
      </c>
      <c r="BE140" s="192">
        <f>IF(N140="základní",J140,0)</f>
        <v>0</v>
      </c>
      <c r="BF140" s="192">
        <f>IF(N140="snížená",J140,0)</f>
        <v>0</v>
      </c>
      <c r="BG140" s="192">
        <f>IF(N140="zákl. přenesená",J140,0)</f>
        <v>0</v>
      </c>
      <c r="BH140" s="192">
        <f>IF(N140="sníž. přenesená",J140,0)</f>
        <v>0</v>
      </c>
      <c r="BI140" s="192">
        <f>IF(N140="nulová",J140,0)</f>
        <v>0</v>
      </c>
      <c r="BJ140" s="19" t="s">
        <v>14</v>
      </c>
      <c r="BK140" s="192">
        <f>ROUND(I140*H140,2)</f>
        <v>0</v>
      </c>
      <c r="BL140" s="19" t="s">
        <v>106</v>
      </c>
      <c r="BM140" s="191" t="s">
        <v>862</v>
      </c>
    </row>
    <row r="141" spans="1:65" s="2" customFormat="1" ht="24.2" customHeight="1">
      <c r="A141" s="36"/>
      <c r="B141" s="37"/>
      <c r="C141" s="180" t="s">
        <v>646</v>
      </c>
      <c r="D141" s="180" t="s">
        <v>172</v>
      </c>
      <c r="E141" s="181" t="s">
        <v>3539</v>
      </c>
      <c r="F141" s="182" t="s">
        <v>3540</v>
      </c>
      <c r="G141" s="183" t="s">
        <v>1734</v>
      </c>
      <c r="H141" s="184">
        <v>1</v>
      </c>
      <c r="I141" s="185"/>
      <c r="J141" s="186">
        <f>ROUND(I141*H141,2)</f>
        <v>0</v>
      </c>
      <c r="K141" s="182" t="s">
        <v>19</v>
      </c>
      <c r="L141" s="41"/>
      <c r="M141" s="187" t="s">
        <v>19</v>
      </c>
      <c r="N141" s="188" t="s">
        <v>42</v>
      </c>
      <c r="O141" s="66"/>
      <c r="P141" s="189">
        <f>O141*H141</f>
        <v>0</v>
      </c>
      <c r="Q141" s="189">
        <v>0</v>
      </c>
      <c r="R141" s="189">
        <f>Q141*H141</f>
        <v>0</v>
      </c>
      <c r="S141" s="189">
        <v>0</v>
      </c>
      <c r="T141" s="190">
        <f>S141*H141</f>
        <v>0</v>
      </c>
      <c r="U141" s="36"/>
      <c r="V141" s="36"/>
      <c r="W141" s="36"/>
      <c r="X141" s="36"/>
      <c r="Y141" s="36"/>
      <c r="Z141" s="36"/>
      <c r="AA141" s="36"/>
      <c r="AB141" s="36"/>
      <c r="AC141" s="36"/>
      <c r="AD141" s="36"/>
      <c r="AE141" s="36"/>
      <c r="AR141" s="191" t="s">
        <v>106</v>
      </c>
      <c r="AT141" s="191" t="s">
        <v>172</v>
      </c>
      <c r="AU141" s="191" t="s">
        <v>79</v>
      </c>
      <c r="AY141" s="19" t="s">
        <v>169</v>
      </c>
      <c r="BE141" s="192">
        <f>IF(N141="základní",J141,0)</f>
        <v>0</v>
      </c>
      <c r="BF141" s="192">
        <f>IF(N141="snížená",J141,0)</f>
        <v>0</v>
      </c>
      <c r="BG141" s="192">
        <f>IF(N141="zákl. přenesená",J141,0)</f>
        <v>0</v>
      </c>
      <c r="BH141" s="192">
        <f>IF(N141="sníž. přenesená",J141,0)</f>
        <v>0</v>
      </c>
      <c r="BI141" s="192">
        <f>IF(N141="nulová",J141,0)</f>
        <v>0</v>
      </c>
      <c r="BJ141" s="19" t="s">
        <v>14</v>
      </c>
      <c r="BK141" s="192">
        <f>ROUND(I141*H141,2)</f>
        <v>0</v>
      </c>
      <c r="BL141" s="19" t="s">
        <v>106</v>
      </c>
      <c r="BM141" s="191" t="s">
        <v>875</v>
      </c>
    </row>
    <row r="142" spans="2:63" s="12" customFormat="1" ht="22.9" customHeight="1">
      <c r="B142" s="164"/>
      <c r="C142" s="165"/>
      <c r="D142" s="166" t="s">
        <v>70</v>
      </c>
      <c r="E142" s="178" t="s">
        <v>224</v>
      </c>
      <c r="F142" s="178" t="s">
        <v>3541</v>
      </c>
      <c r="G142" s="165"/>
      <c r="H142" s="165"/>
      <c r="I142" s="168"/>
      <c r="J142" s="179">
        <f>BK142</f>
        <v>0</v>
      </c>
      <c r="K142" s="165"/>
      <c r="L142" s="170"/>
      <c r="M142" s="171"/>
      <c r="N142" s="172"/>
      <c r="O142" s="172"/>
      <c r="P142" s="173">
        <f>P143</f>
        <v>0</v>
      </c>
      <c r="Q142" s="172"/>
      <c r="R142" s="173">
        <f>R143</f>
        <v>0</v>
      </c>
      <c r="S142" s="172"/>
      <c r="T142" s="174">
        <f>T143</f>
        <v>0</v>
      </c>
      <c r="AR142" s="175" t="s">
        <v>14</v>
      </c>
      <c r="AT142" s="176" t="s">
        <v>70</v>
      </c>
      <c r="AU142" s="176" t="s">
        <v>14</v>
      </c>
      <c r="AY142" s="175" t="s">
        <v>169</v>
      </c>
      <c r="BK142" s="177">
        <f>BK143</f>
        <v>0</v>
      </c>
    </row>
    <row r="143" spans="2:63" s="12" customFormat="1" ht="20.85" customHeight="1">
      <c r="B143" s="164"/>
      <c r="C143" s="165"/>
      <c r="D143" s="166" t="s">
        <v>70</v>
      </c>
      <c r="E143" s="178" t="s">
        <v>1712</v>
      </c>
      <c r="F143" s="178" t="s">
        <v>3542</v>
      </c>
      <c r="G143" s="165"/>
      <c r="H143" s="165"/>
      <c r="I143" s="168"/>
      <c r="J143" s="179">
        <f>BK143</f>
        <v>0</v>
      </c>
      <c r="K143" s="165"/>
      <c r="L143" s="170"/>
      <c r="M143" s="171"/>
      <c r="N143" s="172"/>
      <c r="O143" s="172"/>
      <c r="P143" s="173">
        <f>SUM(P144:P173)</f>
        <v>0</v>
      </c>
      <c r="Q143" s="172"/>
      <c r="R143" s="173">
        <f>SUM(R144:R173)</f>
        <v>0</v>
      </c>
      <c r="S143" s="172"/>
      <c r="T143" s="174">
        <f>SUM(T144:T173)</f>
        <v>0</v>
      </c>
      <c r="AR143" s="175" t="s">
        <v>14</v>
      </c>
      <c r="AT143" s="176" t="s">
        <v>70</v>
      </c>
      <c r="AU143" s="176" t="s">
        <v>79</v>
      </c>
      <c r="AY143" s="175" t="s">
        <v>169</v>
      </c>
      <c r="BK143" s="177">
        <f>SUM(BK144:BK173)</f>
        <v>0</v>
      </c>
    </row>
    <row r="144" spans="1:65" s="2" customFormat="1" ht="16.5" customHeight="1">
      <c r="A144" s="36"/>
      <c r="B144" s="37"/>
      <c r="C144" s="180" t="s">
        <v>651</v>
      </c>
      <c r="D144" s="180" t="s">
        <v>172</v>
      </c>
      <c r="E144" s="181" t="s">
        <v>3543</v>
      </c>
      <c r="F144" s="182" t="s">
        <v>3544</v>
      </c>
      <c r="G144" s="183" t="s">
        <v>339</v>
      </c>
      <c r="H144" s="184">
        <v>840</v>
      </c>
      <c r="I144" s="185"/>
      <c r="J144" s="186">
        <f aca="true" t="shared" si="20" ref="J144:J173">ROUND(I144*H144,2)</f>
        <v>0</v>
      </c>
      <c r="K144" s="182" t="s">
        <v>19</v>
      </c>
      <c r="L144" s="41"/>
      <c r="M144" s="187" t="s">
        <v>19</v>
      </c>
      <c r="N144" s="188" t="s">
        <v>42</v>
      </c>
      <c r="O144" s="66"/>
      <c r="P144" s="189">
        <f aca="true" t="shared" si="21" ref="P144:P173">O144*H144</f>
        <v>0</v>
      </c>
      <c r="Q144" s="189">
        <v>0</v>
      </c>
      <c r="R144" s="189">
        <f aca="true" t="shared" si="22" ref="R144:R173">Q144*H144</f>
        <v>0</v>
      </c>
      <c r="S144" s="189">
        <v>0</v>
      </c>
      <c r="T144" s="190">
        <f aca="true" t="shared" si="23" ref="T144:T173">S144*H144</f>
        <v>0</v>
      </c>
      <c r="U144" s="36"/>
      <c r="V144" s="36"/>
      <c r="W144" s="36"/>
      <c r="X144" s="36"/>
      <c r="Y144" s="36"/>
      <c r="Z144" s="36"/>
      <c r="AA144" s="36"/>
      <c r="AB144" s="36"/>
      <c r="AC144" s="36"/>
      <c r="AD144" s="36"/>
      <c r="AE144" s="36"/>
      <c r="AR144" s="191" t="s">
        <v>106</v>
      </c>
      <c r="AT144" s="191" t="s">
        <v>172</v>
      </c>
      <c r="AU144" s="191" t="s">
        <v>103</v>
      </c>
      <c r="AY144" s="19" t="s">
        <v>169</v>
      </c>
      <c r="BE144" s="192">
        <f aca="true" t="shared" si="24" ref="BE144:BE173">IF(N144="základní",J144,0)</f>
        <v>0</v>
      </c>
      <c r="BF144" s="192">
        <f aca="true" t="shared" si="25" ref="BF144:BF173">IF(N144="snížená",J144,0)</f>
        <v>0</v>
      </c>
      <c r="BG144" s="192">
        <f aca="true" t="shared" si="26" ref="BG144:BG173">IF(N144="zákl. přenesená",J144,0)</f>
        <v>0</v>
      </c>
      <c r="BH144" s="192">
        <f aca="true" t="shared" si="27" ref="BH144:BH173">IF(N144="sníž. přenesená",J144,0)</f>
        <v>0</v>
      </c>
      <c r="BI144" s="192">
        <f aca="true" t="shared" si="28" ref="BI144:BI173">IF(N144="nulová",J144,0)</f>
        <v>0</v>
      </c>
      <c r="BJ144" s="19" t="s">
        <v>14</v>
      </c>
      <c r="BK144" s="192">
        <f aca="true" t="shared" si="29" ref="BK144:BK173">ROUND(I144*H144,2)</f>
        <v>0</v>
      </c>
      <c r="BL144" s="19" t="s">
        <v>106</v>
      </c>
      <c r="BM144" s="191" t="s">
        <v>888</v>
      </c>
    </row>
    <row r="145" spans="1:65" s="2" customFormat="1" ht="16.5" customHeight="1">
      <c r="A145" s="36"/>
      <c r="B145" s="37"/>
      <c r="C145" s="180" t="s">
        <v>659</v>
      </c>
      <c r="D145" s="180" t="s">
        <v>172</v>
      </c>
      <c r="E145" s="181" t="s">
        <v>3545</v>
      </c>
      <c r="F145" s="182" t="s">
        <v>3546</v>
      </c>
      <c r="G145" s="183" t="s">
        <v>339</v>
      </c>
      <c r="H145" s="184">
        <v>130</v>
      </c>
      <c r="I145" s="185"/>
      <c r="J145" s="186">
        <f t="shared" si="20"/>
        <v>0</v>
      </c>
      <c r="K145" s="182" t="s">
        <v>19</v>
      </c>
      <c r="L145" s="41"/>
      <c r="M145" s="187" t="s">
        <v>19</v>
      </c>
      <c r="N145" s="188" t="s">
        <v>42</v>
      </c>
      <c r="O145" s="66"/>
      <c r="P145" s="189">
        <f t="shared" si="21"/>
        <v>0</v>
      </c>
      <c r="Q145" s="189">
        <v>0</v>
      </c>
      <c r="R145" s="189">
        <f t="shared" si="22"/>
        <v>0</v>
      </c>
      <c r="S145" s="189">
        <v>0</v>
      </c>
      <c r="T145" s="190">
        <f t="shared" si="23"/>
        <v>0</v>
      </c>
      <c r="U145" s="36"/>
      <c r="V145" s="36"/>
      <c r="W145" s="36"/>
      <c r="X145" s="36"/>
      <c r="Y145" s="36"/>
      <c r="Z145" s="36"/>
      <c r="AA145" s="36"/>
      <c r="AB145" s="36"/>
      <c r="AC145" s="36"/>
      <c r="AD145" s="36"/>
      <c r="AE145" s="36"/>
      <c r="AR145" s="191" t="s">
        <v>106</v>
      </c>
      <c r="AT145" s="191" t="s">
        <v>172</v>
      </c>
      <c r="AU145" s="191" t="s">
        <v>103</v>
      </c>
      <c r="AY145" s="19" t="s">
        <v>169</v>
      </c>
      <c r="BE145" s="192">
        <f t="shared" si="24"/>
        <v>0</v>
      </c>
      <c r="BF145" s="192">
        <f t="shared" si="25"/>
        <v>0</v>
      </c>
      <c r="BG145" s="192">
        <f t="shared" si="26"/>
        <v>0</v>
      </c>
      <c r="BH145" s="192">
        <f t="shared" si="27"/>
        <v>0</v>
      </c>
      <c r="BI145" s="192">
        <f t="shared" si="28"/>
        <v>0</v>
      </c>
      <c r="BJ145" s="19" t="s">
        <v>14</v>
      </c>
      <c r="BK145" s="192">
        <f t="shared" si="29"/>
        <v>0</v>
      </c>
      <c r="BL145" s="19" t="s">
        <v>106</v>
      </c>
      <c r="BM145" s="191" t="s">
        <v>898</v>
      </c>
    </row>
    <row r="146" spans="1:65" s="2" customFormat="1" ht="16.5" customHeight="1">
      <c r="A146" s="36"/>
      <c r="B146" s="37"/>
      <c r="C146" s="180" t="s">
        <v>664</v>
      </c>
      <c r="D146" s="180" t="s">
        <v>172</v>
      </c>
      <c r="E146" s="181" t="s">
        <v>3547</v>
      </c>
      <c r="F146" s="182" t="s">
        <v>3548</v>
      </c>
      <c r="G146" s="183" t="s">
        <v>339</v>
      </c>
      <c r="H146" s="184">
        <v>50</v>
      </c>
      <c r="I146" s="185"/>
      <c r="J146" s="186">
        <f t="shared" si="20"/>
        <v>0</v>
      </c>
      <c r="K146" s="182" t="s">
        <v>19</v>
      </c>
      <c r="L146" s="41"/>
      <c r="M146" s="187" t="s">
        <v>19</v>
      </c>
      <c r="N146" s="188" t="s">
        <v>42</v>
      </c>
      <c r="O146" s="66"/>
      <c r="P146" s="189">
        <f t="shared" si="21"/>
        <v>0</v>
      </c>
      <c r="Q146" s="189">
        <v>0</v>
      </c>
      <c r="R146" s="189">
        <f t="shared" si="22"/>
        <v>0</v>
      </c>
      <c r="S146" s="189">
        <v>0</v>
      </c>
      <c r="T146" s="190">
        <f t="shared" si="23"/>
        <v>0</v>
      </c>
      <c r="U146" s="36"/>
      <c r="V146" s="36"/>
      <c r="W146" s="36"/>
      <c r="X146" s="36"/>
      <c r="Y146" s="36"/>
      <c r="Z146" s="36"/>
      <c r="AA146" s="36"/>
      <c r="AB146" s="36"/>
      <c r="AC146" s="36"/>
      <c r="AD146" s="36"/>
      <c r="AE146" s="36"/>
      <c r="AR146" s="191" t="s">
        <v>106</v>
      </c>
      <c r="AT146" s="191" t="s">
        <v>172</v>
      </c>
      <c r="AU146" s="191" t="s">
        <v>103</v>
      </c>
      <c r="AY146" s="19" t="s">
        <v>169</v>
      </c>
      <c r="BE146" s="192">
        <f t="shared" si="24"/>
        <v>0</v>
      </c>
      <c r="BF146" s="192">
        <f t="shared" si="25"/>
        <v>0</v>
      </c>
      <c r="BG146" s="192">
        <f t="shared" si="26"/>
        <v>0</v>
      </c>
      <c r="BH146" s="192">
        <f t="shared" si="27"/>
        <v>0</v>
      </c>
      <c r="BI146" s="192">
        <f t="shared" si="28"/>
        <v>0</v>
      </c>
      <c r="BJ146" s="19" t="s">
        <v>14</v>
      </c>
      <c r="BK146" s="192">
        <f t="shared" si="29"/>
        <v>0</v>
      </c>
      <c r="BL146" s="19" t="s">
        <v>106</v>
      </c>
      <c r="BM146" s="191" t="s">
        <v>908</v>
      </c>
    </row>
    <row r="147" spans="1:65" s="2" customFormat="1" ht="16.5" customHeight="1">
      <c r="A147" s="36"/>
      <c r="B147" s="37"/>
      <c r="C147" s="180" t="s">
        <v>669</v>
      </c>
      <c r="D147" s="180" t="s">
        <v>172</v>
      </c>
      <c r="E147" s="181" t="s">
        <v>3549</v>
      </c>
      <c r="F147" s="182" t="s">
        <v>3550</v>
      </c>
      <c r="G147" s="183" t="s">
        <v>339</v>
      </c>
      <c r="H147" s="184">
        <v>170</v>
      </c>
      <c r="I147" s="185"/>
      <c r="J147" s="186">
        <f t="shared" si="20"/>
        <v>0</v>
      </c>
      <c r="K147" s="182" t="s">
        <v>19</v>
      </c>
      <c r="L147" s="41"/>
      <c r="M147" s="187" t="s">
        <v>19</v>
      </c>
      <c r="N147" s="188" t="s">
        <v>42</v>
      </c>
      <c r="O147" s="66"/>
      <c r="P147" s="189">
        <f t="shared" si="21"/>
        <v>0</v>
      </c>
      <c r="Q147" s="189">
        <v>0</v>
      </c>
      <c r="R147" s="189">
        <f t="shared" si="22"/>
        <v>0</v>
      </c>
      <c r="S147" s="189">
        <v>0</v>
      </c>
      <c r="T147" s="190">
        <f t="shared" si="23"/>
        <v>0</v>
      </c>
      <c r="U147" s="36"/>
      <c r="V147" s="36"/>
      <c r="W147" s="36"/>
      <c r="X147" s="36"/>
      <c r="Y147" s="36"/>
      <c r="Z147" s="36"/>
      <c r="AA147" s="36"/>
      <c r="AB147" s="36"/>
      <c r="AC147" s="36"/>
      <c r="AD147" s="36"/>
      <c r="AE147" s="36"/>
      <c r="AR147" s="191" t="s">
        <v>106</v>
      </c>
      <c r="AT147" s="191" t="s">
        <v>172</v>
      </c>
      <c r="AU147" s="191" t="s">
        <v>103</v>
      </c>
      <c r="AY147" s="19" t="s">
        <v>169</v>
      </c>
      <c r="BE147" s="192">
        <f t="shared" si="24"/>
        <v>0</v>
      </c>
      <c r="BF147" s="192">
        <f t="shared" si="25"/>
        <v>0</v>
      </c>
      <c r="BG147" s="192">
        <f t="shared" si="26"/>
        <v>0</v>
      </c>
      <c r="BH147" s="192">
        <f t="shared" si="27"/>
        <v>0</v>
      </c>
      <c r="BI147" s="192">
        <f t="shared" si="28"/>
        <v>0</v>
      </c>
      <c r="BJ147" s="19" t="s">
        <v>14</v>
      </c>
      <c r="BK147" s="192">
        <f t="shared" si="29"/>
        <v>0</v>
      </c>
      <c r="BL147" s="19" t="s">
        <v>106</v>
      </c>
      <c r="BM147" s="191" t="s">
        <v>802</v>
      </c>
    </row>
    <row r="148" spans="1:65" s="2" customFormat="1" ht="16.5" customHeight="1">
      <c r="A148" s="36"/>
      <c r="B148" s="37"/>
      <c r="C148" s="180" t="s">
        <v>680</v>
      </c>
      <c r="D148" s="180" t="s">
        <v>172</v>
      </c>
      <c r="E148" s="181" t="s">
        <v>3551</v>
      </c>
      <c r="F148" s="182" t="s">
        <v>3552</v>
      </c>
      <c r="G148" s="183" t="s">
        <v>339</v>
      </c>
      <c r="H148" s="184">
        <v>60</v>
      </c>
      <c r="I148" s="185"/>
      <c r="J148" s="186">
        <f t="shared" si="20"/>
        <v>0</v>
      </c>
      <c r="K148" s="182" t="s">
        <v>19</v>
      </c>
      <c r="L148" s="41"/>
      <c r="M148" s="187" t="s">
        <v>19</v>
      </c>
      <c r="N148" s="188" t="s">
        <v>42</v>
      </c>
      <c r="O148" s="66"/>
      <c r="P148" s="189">
        <f t="shared" si="21"/>
        <v>0</v>
      </c>
      <c r="Q148" s="189">
        <v>0</v>
      </c>
      <c r="R148" s="189">
        <f t="shared" si="22"/>
        <v>0</v>
      </c>
      <c r="S148" s="189">
        <v>0</v>
      </c>
      <c r="T148" s="190">
        <f t="shared" si="23"/>
        <v>0</v>
      </c>
      <c r="U148" s="36"/>
      <c r="V148" s="36"/>
      <c r="W148" s="36"/>
      <c r="X148" s="36"/>
      <c r="Y148" s="36"/>
      <c r="Z148" s="36"/>
      <c r="AA148" s="36"/>
      <c r="AB148" s="36"/>
      <c r="AC148" s="36"/>
      <c r="AD148" s="36"/>
      <c r="AE148" s="36"/>
      <c r="AR148" s="191" t="s">
        <v>106</v>
      </c>
      <c r="AT148" s="191" t="s">
        <v>172</v>
      </c>
      <c r="AU148" s="191" t="s">
        <v>103</v>
      </c>
      <c r="AY148" s="19" t="s">
        <v>169</v>
      </c>
      <c r="BE148" s="192">
        <f t="shared" si="24"/>
        <v>0</v>
      </c>
      <c r="BF148" s="192">
        <f t="shared" si="25"/>
        <v>0</v>
      </c>
      <c r="BG148" s="192">
        <f t="shared" si="26"/>
        <v>0</v>
      </c>
      <c r="BH148" s="192">
        <f t="shared" si="27"/>
        <v>0</v>
      </c>
      <c r="BI148" s="192">
        <f t="shared" si="28"/>
        <v>0</v>
      </c>
      <c r="BJ148" s="19" t="s">
        <v>14</v>
      </c>
      <c r="BK148" s="192">
        <f t="shared" si="29"/>
        <v>0</v>
      </c>
      <c r="BL148" s="19" t="s">
        <v>106</v>
      </c>
      <c r="BM148" s="191" t="s">
        <v>930</v>
      </c>
    </row>
    <row r="149" spans="1:65" s="2" customFormat="1" ht="16.5" customHeight="1">
      <c r="A149" s="36"/>
      <c r="B149" s="37"/>
      <c r="C149" s="180" t="s">
        <v>686</v>
      </c>
      <c r="D149" s="180" t="s">
        <v>172</v>
      </c>
      <c r="E149" s="181" t="s">
        <v>3553</v>
      </c>
      <c r="F149" s="182" t="s">
        <v>3554</v>
      </c>
      <c r="G149" s="183" t="s">
        <v>339</v>
      </c>
      <c r="H149" s="184">
        <v>210</v>
      </c>
      <c r="I149" s="185"/>
      <c r="J149" s="186">
        <f t="shared" si="20"/>
        <v>0</v>
      </c>
      <c r="K149" s="182" t="s">
        <v>19</v>
      </c>
      <c r="L149" s="41"/>
      <c r="M149" s="187" t="s">
        <v>19</v>
      </c>
      <c r="N149" s="188" t="s">
        <v>42</v>
      </c>
      <c r="O149" s="66"/>
      <c r="P149" s="189">
        <f t="shared" si="21"/>
        <v>0</v>
      </c>
      <c r="Q149" s="189">
        <v>0</v>
      </c>
      <c r="R149" s="189">
        <f t="shared" si="22"/>
        <v>0</v>
      </c>
      <c r="S149" s="189">
        <v>0</v>
      </c>
      <c r="T149" s="190">
        <f t="shared" si="23"/>
        <v>0</v>
      </c>
      <c r="U149" s="36"/>
      <c r="V149" s="36"/>
      <c r="W149" s="36"/>
      <c r="X149" s="36"/>
      <c r="Y149" s="36"/>
      <c r="Z149" s="36"/>
      <c r="AA149" s="36"/>
      <c r="AB149" s="36"/>
      <c r="AC149" s="36"/>
      <c r="AD149" s="36"/>
      <c r="AE149" s="36"/>
      <c r="AR149" s="191" t="s">
        <v>106</v>
      </c>
      <c r="AT149" s="191" t="s">
        <v>172</v>
      </c>
      <c r="AU149" s="191" t="s">
        <v>103</v>
      </c>
      <c r="AY149" s="19" t="s">
        <v>169</v>
      </c>
      <c r="BE149" s="192">
        <f t="shared" si="24"/>
        <v>0</v>
      </c>
      <c r="BF149" s="192">
        <f t="shared" si="25"/>
        <v>0</v>
      </c>
      <c r="BG149" s="192">
        <f t="shared" si="26"/>
        <v>0</v>
      </c>
      <c r="BH149" s="192">
        <f t="shared" si="27"/>
        <v>0</v>
      </c>
      <c r="BI149" s="192">
        <f t="shared" si="28"/>
        <v>0</v>
      </c>
      <c r="BJ149" s="19" t="s">
        <v>14</v>
      </c>
      <c r="BK149" s="192">
        <f t="shared" si="29"/>
        <v>0</v>
      </c>
      <c r="BL149" s="19" t="s">
        <v>106</v>
      </c>
      <c r="BM149" s="191" t="s">
        <v>866</v>
      </c>
    </row>
    <row r="150" spans="1:65" s="2" customFormat="1" ht="24.2" customHeight="1">
      <c r="A150" s="36"/>
      <c r="B150" s="37"/>
      <c r="C150" s="180" t="s">
        <v>692</v>
      </c>
      <c r="D150" s="180" t="s">
        <v>172</v>
      </c>
      <c r="E150" s="181" t="s">
        <v>3555</v>
      </c>
      <c r="F150" s="182" t="s">
        <v>3556</v>
      </c>
      <c r="G150" s="183" t="s">
        <v>339</v>
      </c>
      <c r="H150" s="184">
        <v>10</v>
      </c>
      <c r="I150" s="185"/>
      <c r="J150" s="186">
        <f t="shared" si="20"/>
        <v>0</v>
      </c>
      <c r="K150" s="182" t="s">
        <v>19</v>
      </c>
      <c r="L150" s="41"/>
      <c r="M150" s="187" t="s">
        <v>19</v>
      </c>
      <c r="N150" s="188" t="s">
        <v>42</v>
      </c>
      <c r="O150" s="66"/>
      <c r="P150" s="189">
        <f t="shared" si="21"/>
        <v>0</v>
      </c>
      <c r="Q150" s="189">
        <v>0</v>
      </c>
      <c r="R150" s="189">
        <f t="shared" si="22"/>
        <v>0</v>
      </c>
      <c r="S150" s="189">
        <v>0</v>
      </c>
      <c r="T150" s="190">
        <f t="shared" si="23"/>
        <v>0</v>
      </c>
      <c r="U150" s="36"/>
      <c r="V150" s="36"/>
      <c r="W150" s="36"/>
      <c r="X150" s="36"/>
      <c r="Y150" s="36"/>
      <c r="Z150" s="36"/>
      <c r="AA150" s="36"/>
      <c r="AB150" s="36"/>
      <c r="AC150" s="36"/>
      <c r="AD150" s="36"/>
      <c r="AE150" s="36"/>
      <c r="AR150" s="191" t="s">
        <v>106</v>
      </c>
      <c r="AT150" s="191" t="s">
        <v>172</v>
      </c>
      <c r="AU150" s="191" t="s">
        <v>103</v>
      </c>
      <c r="AY150" s="19" t="s">
        <v>169</v>
      </c>
      <c r="BE150" s="192">
        <f t="shared" si="24"/>
        <v>0</v>
      </c>
      <c r="BF150" s="192">
        <f t="shared" si="25"/>
        <v>0</v>
      </c>
      <c r="BG150" s="192">
        <f t="shared" si="26"/>
        <v>0</v>
      </c>
      <c r="BH150" s="192">
        <f t="shared" si="27"/>
        <v>0</v>
      </c>
      <c r="BI150" s="192">
        <f t="shared" si="28"/>
        <v>0</v>
      </c>
      <c r="BJ150" s="19" t="s">
        <v>14</v>
      </c>
      <c r="BK150" s="192">
        <f t="shared" si="29"/>
        <v>0</v>
      </c>
      <c r="BL150" s="19" t="s">
        <v>106</v>
      </c>
      <c r="BM150" s="191" t="s">
        <v>949</v>
      </c>
    </row>
    <row r="151" spans="1:65" s="2" customFormat="1" ht="21.75" customHeight="1">
      <c r="A151" s="36"/>
      <c r="B151" s="37"/>
      <c r="C151" s="180" t="s">
        <v>698</v>
      </c>
      <c r="D151" s="180" t="s">
        <v>172</v>
      </c>
      <c r="E151" s="181" t="s">
        <v>3557</v>
      </c>
      <c r="F151" s="182" t="s">
        <v>3558</v>
      </c>
      <c r="G151" s="183" t="s">
        <v>339</v>
      </c>
      <c r="H151" s="184">
        <v>20</v>
      </c>
      <c r="I151" s="185"/>
      <c r="J151" s="186">
        <f t="shared" si="20"/>
        <v>0</v>
      </c>
      <c r="K151" s="182" t="s">
        <v>19</v>
      </c>
      <c r="L151" s="41"/>
      <c r="M151" s="187" t="s">
        <v>19</v>
      </c>
      <c r="N151" s="188" t="s">
        <v>42</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106</v>
      </c>
      <c r="AT151" s="191" t="s">
        <v>172</v>
      </c>
      <c r="AU151" s="191" t="s">
        <v>103</v>
      </c>
      <c r="AY151" s="19" t="s">
        <v>169</v>
      </c>
      <c r="BE151" s="192">
        <f t="shared" si="24"/>
        <v>0</v>
      </c>
      <c r="BF151" s="192">
        <f t="shared" si="25"/>
        <v>0</v>
      </c>
      <c r="BG151" s="192">
        <f t="shared" si="26"/>
        <v>0</v>
      </c>
      <c r="BH151" s="192">
        <f t="shared" si="27"/>
        <v>0</v>
      </c>
      <c r="BI151" s="192">
        <f t="shared" si="28"/>
        <v>0</v>
      </c>
      <c r="BJ151" s="19" t="s">
        <v>14</v>
      </c>
      <c r="BK151" s="192">
        <f t="shared" si="29"/>
        <v>0</v>
      </c>
      <c r="BL151" s="19" t="s">
        <v>106</v>
      </c>
      <c r="BM151" s="191" t="s">
        <v>959</v>
      </c>
    </row>
    <row r="152" spans="1:65" s="2" customFormat="1" ht="24.2" customHeight="1">
      <c r="A152" s="36"/>
      <c r="B152" s="37"/>
      <c r="C152" s="180" t="s">
        <v>703</v>
      </c>
      <c r="D152" s="180" t="s">
        <v>172</v>
      </c>
      <c r="E152" s="181" t="s">
        <v>3559</v>
      </c>
      <c r="F152" s="182" t="s">
        <v>3560</v>
      </c>
      <c r="G152" s="183" t="s">
        <v>339</v>
      </c>
      <c r="H152" s="184">
        <v>20</v>
      </c>
      <c r="I152" s="185"/>
      <c r="J152" s="186">
        <f t="shared" si="20"/>
        <v>0</v>
      </c>
      <c r="K152" s="182" t="s">
        <v>19</v>
      </c>
      <c r="L152" s="41"/>
      <c r="M152" s="187" t="s">
        <v>19</v>
      </c>
      <c r="N152" s="188" t="s">
        <v>42</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106</v>
      </c>
      <c r="AT152" s="191" t="s">
        <v>172</v>
      </c>
      <c r="AU152" s="191" t="s">
        <v>103</v>
      </c>
      <c r="AY152" s="19" t="s">
        <v>169</v>
      </c>
      <c r="BE152" s="192">
        <f t="shared" si="24"/>
        <v>0</v>
      </c>
      <c r="BF152" s="192">
        <f t="shared" si="25"/>
        <v>0</v>
      </c>
      <c r="BG152" s="192">
        <f t="shared" si="26"/>
        <v>0</v>
      </c>
      <c r="BH152" s="192">
        <f t="shared" si="27"/>
        <v>0</v>
      </c>
      <c r="BI152" s="192">
        <f t="shared" si="28"/>
        <v>0</v>
      </c>
      <c r="BJ152" s="19" t="s">
        <v>14</v>
      </c>
      <c r="BK152" s="192">
        <f t="shared" si="29"/>
        <v>0</v>
      </c>
      <c r="BL152" s="19" t="s">
        <v>106</v>
      </c>
      <c r="BM152" s="191" t="s">
        <v>976</v>
      </c>
    </row>
    <row r="153" spans="1:65" s="2" customFormat="1" ht="24.2" customHeight="1">
      <c r="A153" s="36"/>
      <c r="B153" s="37"/>
      <c r="C153" s="180" t="s">
        <v>708</v>
      </c>
      <c r="D153" s="180" t="s">
        <v>172</v>
      </c>
      <c r="E153" s="181" t="s">
        <v>3561</v>
      </c>
      <c r="F153" s="182" t="s">
        <v>3562</v>
      </c>
      <c r="G153" s="183" t="s">
        <v>339</v>
      </c>
      <c r="H153" s="184">
        <v>10</v>
      </c>
      <c r="I153" s="185"/>
      <c r="J153" s="186">
        <f t="shared" si="20"/>
        <v>0</v>
      </c>
      <c r="K153" s="182" t="s">
        <v>19</v>
      </c>
      <c r="L153" s="41"/>
      <c r="M153" s="187" t="s">
        <v>19</v>
      </c>
      <c r="N153" s="188" t="s">
        <v>42</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106</v>
      </c>
      <c r="AT153" s="191" t="s">
        <v>172</v>
      </c>
      <c r="AU153" s="191" t="s">
        <v>103</v>
      </c>
      <c r="AY153" s="19" t="s">
        <v>169</v>
      </c>
      <c r="BE153" s="192">
        <f t="shared" si="24"/>
        <v>0</v>
      </c>
      <c r="BF153" s="192">
        <f t="shared" si="25"/>
        <v>0</v>
      </c>
      <c r="BG153" s="192">
        <f t="shared" si="26"/>
        <v>0</v>
      </c>
      <c r="BH153" s="192">
        <f t="shared" si="27"/>
        <v>0</v>
      </c>
      <c r="BI153" s="192">
        <f t="shared" si="28"/>
        <v>0</v>
      </c>
      <c r="BJ153" s="19" t="s">
        <v>14</v>
      </c>
      <c r="BK153" s="192">
        <f t="shared" si="29"/>
        <v>0</v>
      </c>
      <c r="BL153" s="19" t="s">
        <v>106</v>
      </c>
      <c r="BM153" s="191" t="s">
        <v>989</v>
      </c>
    </row>
    <row r="154" spans="1:65" s="2" customFormat="1" ht="37.9" customHeight="1">
      <c r="A154" s="36"/>
      <c r="B154" s="37"/>
      <c r="C154" s="180" t="s">
        <v>716</v>
      </c>
      <c r="D154" s="180" t="s">
        <v>172</v>
      </c>
      <c r="E154" s="181" t="s">
        <v>3563</v>
      </c>
      <c r="F154" s="182" t="s">
        <v>3564</v>
      </c>
      <c r="G154" s="183" t="s">
        <v>339</v>
      </c>
      <c r="H154" s="184">
        <v>90</v>
      </c>
      <c r="I154" s="185"/>
      <c r="J154" s="186">
        <f t="shared" si="20"/>
        <v>0</v>
      </c>
      <c r="K154" s="182" t="s">
        <v>19</v>
      </c>
      <c r="L154" s="41"/>
      <c r="M154" s="187" t="s">
        <v>19</v>
      </c>
      <c r="N154" s="188" t="s">
        <v>42</v>
      </c>
      <c r="O154" s="66"/>
      <c r="P154" s="189">
        <f t="shared" si="21"/>
        <v>0</v>
      </c>
      <c r="Q154" s="189">
        <v>0</v>
      </c>
      <c r="R154" s="189">
        <f t="shared" si="22"/>
        <v>0</v>
      </c>
      <c r="S154" s="189">
        <v>0</v>
      </c>
      <c r="T154" s="190">
        <f t="shared" si="23"/>
        <v>0</v>
      </c>
      <c r="U154" s="36"/>
      <c r="V154" s="36"/>
      <c r="W154" s="36"/>
      <c r="X154" s="36"/>
      <c r="Y154" s="36"/>
      <c r="Z154" s="36"/>
      <c r="AA154" s="36"/>
      <c r="AB154" s="36"/>
      <c r="AC154" s="36"/>
      <c r="AD154" s="36"/>
      <c r="AE154" s="36"/>
      <c r="AR154" s="191" t="s">
        <v>106</v>
      </c>
      <c r="AT154" s="191" t="s">
        <v>172</v>
      </c>
      <c r="AU154" s="191" t="s">
        <v>103</v>
      </c>
      <c r="AY154" s="19" t="s">
        <v>169</v>
      </c>
      <c r="BE154" s="192">
        <f t="shared" si="24"/>
        <v>0</v>
      </c>
      <c r="BF154" s="192">
        <f t="shared" si="25"/>
        <v>0</v>
      </c>
      <c r="BG154" s="192">
        <f t="shared" si="26"/>
        <v>0</v>
      </c>
      <c r="BH154" s="192">
        <f t="shared" si="27"/>
        <v>0</v>
      </c>
      <c r="BI154" s="192">
        <f t="shared" si="28"/>
        <v>0</v>
      </c>
      <c r="BJ154" s="19" t="s">
        <v>14</v>
      </c>
      <c r="BK154" s="192">
        <f t="shared" si="29"/>
        <v>0</v>
      </c>
      <c r="BL154" s="19" t="s">
        <v>106</v>
      </c>
      <c r="BM154" s="191" t="s">
        <v>1027</v>
      </c>
    </row>
    <row r="155" spans="1:65" s="2" customFormat="1" ht="37.9" customHeight="1">
      <c r="A155" s="36"/>
      <c r="B155" s="37"/>
      <c r="C155" s="180" t="s">
        <v>721</v>
      </c>
      <c r="D155" s="180" t="s">
        <v>172</v>
      </c>
      <c r="E155" s="181" t="s">
        <v>3565</v>
      </c>
      <c r="F155" s="182" t="s">
        <v>3566</v>
      </c>
      <c r="G155" s="183" t="s">
        <v>339</v>
      </c>
      <c r="H155" s="184">
        <v>70</v>
      </c>
      <c r="I155" s="185"/>
      <c r="J155" s="186">
        <f t="shared" si="20"/>
        <v>0</v>
      </c>
      <c r="K155" s="182" t="s">
        <v>19</v>
      </c>
      <c r="L155" s="41"/>
      <c r="M155" s="187" t="s">
        <v>19</v>
      </c>
      <c r="N155" s="188" t="s">
        <v>42</v>
      </c>
      <c r="O155" s="66"/>
      <c r="P155" s="189">
        <f t="shared" si="21"/>
        <v>0</v>
      </c>
      <c r="Q155" s="189">
        <v>0</v>
      </c>
      <c r="R155" s="189">
        <f t="shared" si="22"/>
        <v>0</v>
      </c>
      <c r="S155" s="189">
        <v>0</v>
      </c>
      <c r="T155" s="190">
        <f t="shared" si="23"/>
        <v>0</v>
      </c>
      <c r="U155" s="36"/>
      <c r="V155" s="36"/>
      <c r="W155" s="36"/>
      <c r="X155" s="36"/>
      <c r="Y155" s="36"/>
      <c r="Z155" s="36"/>
      <c r="AA155" s="36"/>
      <c r="AB155" s="36"/>
      <c r="AC155" s="36"/>
      <c r="AD155" s="36"/>
      <c r="AE155" s="36"/>
      <c r="AR155" s="191" t="s">
        <v>106</v>
      </c>
      <c r="AT155" s="191" t="s">
        <v>172</v>
      </c>
      <c r="AU155" s="191" t="s">
        <v>103</v>
      </c>
      <c r="AY155" s="19" t="s">
        <v>169</v>
      </c>
      <c r="BE155" s="192">
        <f t="shared" si="24"/>
        <v>0</v>
      </c>
      <c r="BF155" s="192">
        <f t="shared" si="25"/>
        <v>0</v>
      </c>
      <c r="BG155" s="192">
        <f t="shared" si="26"/>
        <v>0</v>
      </c>
      <c r="BH155" s="192">
        <f t="shared" si="27"/>
        <v>0</v>
      </c>
      <c r="BI155" s="192">
        <f t="shared" si="28"/>
        <v>0</v>
      </c>
      <c r="BJ155" s="19" t="s">
        <v>14</v>
      </c>
      <c r="BK155" s="192">
        <f t="shared" si="29"/>
        <v>0</v>
      </c>
      <c r="BL155" s="19" t="s">
        <v>106</v>
      </c>
      <c r="BM155" s="191" t="s">
        <v>1037</v>
      </c>
    </row>
    <row r="156" spans="1:65" s="2" customFormat="1" ht="37.9" customHeight="1">
      <c r="A156" s="36"/>
      <c r="B156" s="37"/>
      <c r="C156" s="180" t="s">
        <v>725</v>
      </c>
      <c r="D156" s="180" t="s">
        <v>172</v>
      </c>
      <c r="E156" s="181" t="s">
        <v>3567</v>
      </c>
      <c r="F156" s="182" t="s">
        <v>3568</v>
      </c>
      <c r="G156" s="183" t="s">
        <v>339</v>
      </c>
      <c r="H156" s="184">
        <v>40</v>
      </c>
      <c r="I156" s="185"/>
      <c r="J156" s="186">
        <f t="shared" si="20"/>
        <v>0</v>
      </c>
      <c r="K156" s="182" t="s">
        <v>19</v>
      </c>
      <c r="L156" s="41"/>
      <c r="M156" s="187" t="s">
        <v>19</v>
      </c>
      <c r="N156" s="188" t="s">
        <v>42</v>
      </c>
      <c r="O156" s="66"/>
      <c r="P156" s="189">
        <f t="shared" si="21"/>
        <v>0</v>
      </c>
      <c r="Q156" s="189">
        <v>0</v>
      </c>
      <c r="R156" s="189">
        <f t="shared" si="22"/>
        <v>0</v>
      </c>
      <c r="S156" s="189">
        <v>0</v>
      </c>
      <c r="T156" s="190">
        <f t="shared" si="23"/>
        <v>0</v>
      </c>
      <c r="U156" s="36"/>
      <c r="V156" s="36"/>
      <c r="W156" s="36"/>
      <c r="X156" s="36"/>
      <c r="Y156" s="36"/>
      <c r="Z156" s="36"/>
      <c r="AA156" s="36"/>
      <c r="AB156" s="36"/>
      <c r="AC156" s="36"/>
      <c r="AD156" s="36"/>
      <c r="AE156" s="36"/>
      <c r="AR156" s="191" t="s">
        <v>106</v>
      </c>
      <c r="AT156" s="191" t="s">
        <v>172</v>
      </c>
      <c r="AU156" s="191" t="s">
        <v>103</v>
      </c>
      <c r="AY156" s="19" t="s">
        <v>169</v>
      </c>
      <c r="BE156" s="192">
        <f t="shared" si="24"/>
        <v>0</v>
      </c>
      <c r="BF156" s="192">
        <f t="shared" si="25"/>
        <v>0</v>
      </c>
      <c r="BG156" s="192">
        <f t="shared" si="26"/>
        <v>0</v>
      </c>
      <c r="BH156" s="192">
        <f t="shared" si="27"/>
        <v>0</v>
      </c>
      <c r="BI156" s="192">
        <f t="shared" si="28"/>
        <v>0</v>
      </c>
      <c r="BJ156" s="19" t="s">
        <v>14</v>
      </c>
      <c r="BK156" s="192">
        <f t="shared" si="29"/>
        <v>0</v>
      </c>
      <c r="BL156" s="19" t="s">
        <v>106</v>
      </c>
      <c r="BM156" s="191" t="s">
        <v>1048</v>
      </c>
    </row>
    <row r="157" spans="1:65" s="2" customFormat="1" ht="33" customHeight="1">
      <c r="A157" s="36"/>
      <c r="B157" s="37"/>
      <c r="C157" s="180" t="s">
        <v>728</v>
      </c>
      <c r="D157" s="180" t="s">
        <v>172</v>
      </c>
      <c r="E157" s="181" t="s">
        <v>3569</v>
      </c>
      <c r="F157" s="182" t="s">
        <v>3570</v>
      </c>
      <c r="G157" s="183" t="s">
        <v>339</v>
      </c>
      <c r="H157" s="184">
        <v>5</v>
      </c>
      <c r="I157" s="185"/>
      <c r="J157" s="186">
        <f t="shared" si="20"/>
        <v>0</v>
      </c>
      <c r="K157" s="182" t="s">
        <v>19</v>
      </c>
      <c r="L157" s="41"/>
      <c r="M157" s="187" t="s">
        <v>19</v>
      </c>
      <c r="N157" s="188" t="s">
        <v>42</v>
      </c>
      <c r="O157" s="66"/>
      <c r="P157" s="189">
        <f t="shared" si="21"/>
        <v>0</v>
      </c>
      <c r="Q157" s="189">
        <v>0</v>
      </c>
      <c r="R157" s="189">
        <f t="shared" si="22"/>
        <v>0</v>
      </c>
      <c r="S157" s="189">
        <v>0</v>
      </c>
      <c r="T157" s="190">
        <f t="shared" si="23"/>
        <v>0</v>
      </c>
      <c r="U157" s="36"/>
      <c r="V157" s="36"/>
      <c r="W157" s="36"/>
      <c r="X157" s="36"/>
      <c r="Y157" s="36"/>
      <c r="Z157" s="36"/>
      <c r="AA157" s="36"/>
      <c r="AB157" s="36"/>
      <c r="AC157" s="36"/>
      <c r="AD157" s="36"/>
      <c r="AE157" s="36"/>
      <c r="AR157" s="191" t="s">
        <v>106</v>
      </c>
      <c r="AT157" s="191" t="s">
        <v>172</v>
      </c>
      <c r="AU157" s="191" t="s">
        <v>103</v>
      </c>
      <c r="AY157" s="19" t="s">
        <v>169</v>
      </c>
      <c r="BE157" s="192">
        <f t="shared" si="24"/>
        <v>0</v>
      </c>
      <c r="BF157" s="192">
        <f t="shared" si="25"/>
        <v>0</v>
      </c>
      <c r="BG157" s="192">
        <f t="shared" si="26"/>
        <v>0</v>
      </c>
      <c r="BH157" s="192">
        <f t="shared" si="27"/>
        <v>0</v>
      </c>
      <c r="BI157" s="192">
        <f t="shared" si="28"/>
        <v>0</v>
      </c>
      <c r="BJ157" s="19" t="s">
        <v>14</v>
      </c>
      <c r="BK157" s="192">
        <f t="shared" si="29"/>
        <v>0</v>
      </c>
      <c r="BL157" s="19" t="s">
        <v>106</v>
      </c>
      <c r="BM157" s="191" t="s">
        <v>1060</v>
      </c>
    </row>
    <row r="158" spans="1:65" s="2" customFormat="1" ht="33" customHeight="1">
      <c r="A158" s="36"/>
      <c r="B158" s="37"/>
      <c r="C158" s="180" t="s">
        <v>730</v>
      </c>
      <c r="D158" s="180" t="s">
        <v>172</v>
      </c>
      <c r="E158" s="181" t="s">
        <v>3571</v>
      </c>
      <c r="F158" s="182" t="s">
        <v>3572</v>
      </c>
      <c r="G158" s="183" t="s">
        <v>339</v>
      </c>
      <c r="H158" s="184">
        <v>25</v>
      </c>
      <c r="I158" s="185"/>
      <c r="J158" s="186">
        <f t="shared" si="20"/>
        <v>0</v>
      </c>
      <c r="K158" s="182" t="s">
        <v>19</v>
      </c>
      <c r="L158" s="41"/>
      <c r="M158" s="187" t="s">
        <v>19</v>
      </c>
      <c r="N158" s="188" t="s">
        <v>42</v>
      </c>
      <c r="O158" s="66"/>
      <c r="P158" s="189">
        <f t="shared" si="21"/>
        <v>0</v>
      </c>
      <c r="Q158" s="189">
        <v>0</v>
      </c>
      <c r="R158" s="189">
        <f t="shared" si="22"/>
        <v>0</v>
      </c>
      <c r="S158" s="189">
        <v>0</v>
      </c>
      <c r="T158" s="190">
        <f t="shared" si="23"/>
        <v>0</v>
      </c>
      <c r="U158" s="36"/>
      <c r="V158" s="36"/>
      <c r="W158" s="36"/>
      <c r="X158" s="36"/>
      <c r="Y158" s="36"/>
      <c r="Z158" s="36"/>
      <c r="AA158" s="36"/>
      <c r="AB158" s="36"/>
      <c r="AC158" s="36"/>
      <c r="AD158" s="36"/>
      <c r="AE158" s="36"/>
      <c r="AR158" s="191" t="s">
        <v>106</v>
      </c>
      <c r="AT158" s="191" t="s">
        <v>172</v>
      </c>
      <c r="AU158" s="191" t="s">
        <v>103</v>
      </c>
      <c r="AY158" s="19" t="s">
        <v>169</v>
      </c>
      <c r="BE158" s="192">
        <f t="shared" si="24"/>
        <v>0</v>
      </c>
      <c r="BF158" s="192">
        <f t="shared" si="25"/>
        <v>0</v>
      </c>
      <c r="BG158" s="192">
        <f t="shared" si="26"/>
        <v>0</v>
      </c>
      <c r="BH158" s="192">
        <f t="shared" si="27"/>
        <v>0</v>
      </c>
      <c r="BI158" s="192">
        <f t="shared" si="28"/>
        <v>0</v>
      </c>
      <c r="BJ158" s="19" t="s">
        <v>14</v>
      </c>
      <c r="BK158" s="192">
        <f t="shared" si="29"/>
        <v>0</v>
      </c>
      <c r="BL158" s="19" t="s">
        <v>106</v>
      </c>
      <c r="BM158" s="191" t="s">
        <v>1068</v>
      </c>
    </row>
    <row r="159" spans="1:65" s="2" customFormat="1" ht="33" customHeight="1">
      <c r="A159" s="36"/>
      <c r="B159" s="37"/>
      <c r="C159" s="180" t="s">
        <v>732</v>
      </c>
      <c r="D159" s="180" t="s">
        <v>172</v>
      </c>
      <c r="E159" s="181" t="s">
        <v>3573</v>
      </c>
      <c r="F159" s="182" t="s">
        <v>3574</v>
      </c>
      <c r="G159" s="183" t="s">
        <v>339</v>
      </c>
      <c r="H159" s="184">
        <v>5</v>
      </c>
      <c r="I159" s="185"/>
      <c r="J159" s="186">
        <f t="shared" si="20"/>
        <v>0</v>
      </c>
      <c r="K159" s="182" t="s">
        <v>19</v>
      </c>
      <c r="L159" s="41"/>
      <c r="M159" s="187" t="s">
        <v>19</v>
      </c>
      <c r="N159" s="188" t="s">
        <v>42</v>
      </c>
      <c r="O159" s="66"/>
      <c r="P159" s="189">
        <f t="shared" si="21"/>
        <v>0</v>
      </c>
      <c r="Q159" s="189">
        <v>0</v>
      </c>
      <c r="R159" s="189">
        <f t="shared" si="22"/>
        <v>0</v>
      </c>
      <c r="S159" s="189">
        <v>0</v>
      </c>
      <c r="T159" s="190">
        <f t="shared" si="23"/>
        <v>0</v>
      </c>
      <c r="U159" s="36"/>
      <c r="V159" s="36"/>
      <c r="W159" s="36"/>
      <c r="X159" s="36"/>
      <c r="Y159" s="36"/>
      <c r="Z159" s="36"/>
      <c r="AA159" s="36"/>
      <c r="AB159" s="36"/>
      <c r="AC159" s="36"/>
      <c r="AD159" s="36"/>
      <c r="AE159" s="36"/>
      <c r="AR159" s="191" t="s">
        <v>106</v>
      </c>
      <c r="AT159" s="191" t="s">
        <v>172</v>
      </c>
      <c r="AU159" s="191" t="s">
        <v>103</v>
      </c>
      <c r="AY159" s="19" t="s">
        <v>169</v>
      </c>
      <c r="BE159" s="192">
        <f t="shared" si="24"/>
        <v>0</v>
      </c>
      <c r="BF159" s="192">
        <f t="shared" si="25"/>
        <v>0</v>
      </c>
      <c r="BG159" s="192">
        <f t="shared" si="26"/>
        <v>0</v>
      </c>
      <c r="BH159" s="192">
        <f t="shared" si="27"/>
        <v>0</v>
      </c>
      <c r="BI159" s="192">
        <f t="shared" si="28"/>
        <v>0</v>
      </c>
      <c r="BJ159" s="19" t="s">
        <v>14</v>
      </c>
      <c r="BK159" s="192">
        <f t="shared" si="29"/>
        <v>0</v>
      </c>
      <c r="BL159" s="19" t="s">
        <v>106</v>
      </c>
      <c r="BM159" s="191" t="s">
        <v>1081</v>
      </c>
    </row>
    <row r="160" spans="1:65" s="2" customFormat="1" ht="44.25" customHeight="1">
      <c r="A160" s="36"/>
      <c r="B160" s="37"/>
      <c r="C160" s="180" t="s">
        <v>738</v>
      </c>
      <c r="D160" s="180" t="s">
        <v>172</v>
      </c>
      <c r="E160" s="181" t="s">
        <v>3575</v>
      </c>
      <c r="F160" s="182" t="s">
        <v>3576</v>
      </c>
      <c r="G160" s="183" t="s">
        <v>1734</v>
      </c>
      <c r="H160" s="184">
        <v>10</v>
      </c>
      <c r="I160" s="185"/>
      <c r="J160" s="186">
        <f t="shared" si="20"/>
        <v>0</v>
      </c>
      <c r="K160" s="182" t="s">
        <v>19</v>
      </c>
      <c r="L160" s="41"/>
      <c r="M160" s="187" t="s">
        <v>19</v>
      </c>
      <c r="N160" s="188" t="s">
        <v>42</v>
      </c>
      <c r="O160" s="66"/>
      <c r="P160" s="189">
        <f t="shared" si="21"/>
        <v>0</v>
      </c>
      <c r="Q160" s="189">
        <v>0</v>
      </c>
      <c r="R160" s="189">
        <f t="shared" si="22"/>
        <v>0</v>
      </c>
      <c r="S160" s="189">
        <v>0</v>
      </c>
      <c r="T160" s="190">
        <f t="shared" si="23"/>
        <v>0</v>
      </c>
      <c r="U160" s="36"/>
      <c r="V160" s="36"/>
      <c r="W160" s="36"/>
      <c r="X160" s="36"/>
      <c r="Y160" s="36"/>
      <c r="Z160" s="36"/>
      <c r="AA160" s="36"/>
      <c r="AB160" s="36"/>
      <c r="AC160" s="36"/>
      <c r="AD160" s="36"/>
      <c r="AE160" s="36"/>
      <c r="AR160" s="191" t="s">
        <v>106</v>
      </c>
      <c r="AT160" s="191" t="s">
        <v>172</v>
      </c>
      <c r="AU160" s="191" t="s">
        <v>103</v>
      </c>
      <c r="AY160" s="19" t="s">
        <v>169</v>
      </c>
      <c r="BE160" s="192">
        <f t="shared" si="24"/>
        <v>0</v>
      </c>
      <c r="BF160" s="192">
        <f t="shared" si="25"/>
        <v>0</v>
      </c>
      <c r="BG160" s="192">
        <f t="shared" si="26"/>
        <v>0</v>
      </c>
      <c r="BH160" s="192">
        <f t="shared" si="27"/>
        <v>0</v>
      </c>
      <c r="BI160" s="192">
        <f t="shared" si="28"/>
        <v>0</v>
      </c>
      <c r="BJ160" s="19" t="s">
        <v>14</v>
      </c>
      <c r="BK160" s="192">
        <f t="shared" si="29"/>
        <v>0</v>
      </c>
      <c r="BL160" s="19" t="s">
        <v>106</v>
      </c>
      <c r="BM160" s="191" t="s">
        <v>1092</v>
      </c>
    </row>
    <row r="161" spans="1:65" s="2" customFormat="1" ht="24.2" customHeight="1">
      <c r="A161" s="36"/>
      <c r="B161" s="37"/>
      <c r="C161" s="180" t="s">
        <v>559</v>
      </c>
      <c r="D161" s="180" t="s">
        <v>172</v>
      </c>
      <c r="E161" s="181" t="s">
        <v>3577</v>
      </c>
      <c r="F161" s="182" t="s">
        <v>3578</v>
      </c>
      <c r="G161" s="183" t="s">
        <v>339</v>
      </c>
      <c r="H161" s="184">
        <v>40</v>
      </c>
      <c r="I161" s="185"/>
      <c r="J161" s="186">
        <f t="shared" si="20"/>
        <v>0</v>
      </c>
      <c r="K161" s="182" t="s">
        <v>19</v>
      </c>
      <c r="L161" s="41"/>
      <c r="M161" s="187" t="s">
        <v>19</v>
      </c>
      <c r="N161" s="188" t="s">
        <v>42</v>
      </c>
      <c r="O161" s="66"/>
      <c r="P161" s="189">
        <f t="shared" si="21"/>
        <v>0</v>
      </c>
      <c r="Q161" s="189">
        <v>0</v>
      </c>
      <c r="R161" s="189">
        <f t="shared" si="22"/>
        <v>0</v>
      </c>
      <c r="S161" s="189">
        <v>0</v>
      </c>
      <c r="T161" s="190">
        <f t="shared" si="23"/>
        <v>0</v>
      </c>
      <c r="U161" s="36"/>
      <c r="V161" s="36"/>
      <c r="W161" s="36"/>
      <c r="X161" s="36"/>
      <c r="Y161" s="36"/>
      <c r="Z161" s="36"/>
      <c r="AA161" s="36"/>
      <c r="AB161" s="36"/>
      <c r="AC161" s="36"/>
      <c r="AD161" s="36"/>
      <c r="AE161" s="36"/>
      <c r="AR161" s="191" t="s">
        <v>106</v>
      </c>
      <c r="AT161" s="191" t="s">
        <v>172</v>
      </c>
      <c r="AU161" s="191" t="s">
        <v>103</v>
      </c>
      <c r="AY161" s="19" t="s">
        <v>169</v>
      </c>
      <c r="BE161" s="192">
        <f t="shared" si="24"/>
        <v>0</v>
      </c>
      <c r="BF161" s="192">
        <f t="shared" si="25"/>
        <v>0</v>
      </c>
      <c r="BG161" s="192">
        <f t="shared" si="26"/>
        <v>0</v>
      </c>
      <c r="BH161" s="192">
        <f t="shared" si="27"/>
        <v>0</v>
      </c>
      <c r="BI161" s="192">
        <f t="shared" si="28"/>
        <v>0</v>
      </c>
      <c r="BJ161" s="19" t="s">
        <v>14</v>
      </c>
      <c r="BK161" s="192">
        <f t="shared" si="29"/>
        <v>0</v>
      </c>
      <c r="BL161" s="19" t="s">
        <v>106</v>
      </c>
      <c r="BM161" s="191" t="s">
        <v>1100</v>
      </c>
    </row>
    <row r="162" spans="1:65" s="2" customFormat="1" ht="37.9" customHeight="1">
      <c r="A162" s="36"/>
      <c r="B162" s="37"/>
      <c r="C162" s="180" t="s">
        <v>616</v>
      </c>
      <c r="D162" s="180" t="s">
        <v>172</v>
      </c>
      <c r="E162" s="181" t="s">
        <v>3579</v>
      </c>
      <c r="F162" s="182" t="s">
        <v>3580</v>
      </c>
      <c r="G162" s="183" t="s">
        <v>339</v>
      </c>
      <c r="H162" s="184">
        <v>90</v>
      </c>
      <c r="I162" s="185"/>
      <c r="J162" s="186">
        <f t="shared" si="20"/>
        <v>0</v>
      </c>
      <c r="K162" s="182" t="s">
        <v>19</v>
      </c>
      <c r="L162" s="41"/>
      <c r="M162" s="187" t="s">
        <v>19</v>
      </c>
      <c r="N162" s="188" t="s">
        <v>42</v>
      </c>
      <c r="O162" s="66"/>
      <c r="P162" s="189">
        <f t="shared" si="21"/>
        <v>0</v>
      </c>
      <c r="Q162" s="189">
        <v>0</v>
      </c>
      <c r="R162" s="189">
        <f t="shared" si="22"/>
        <v>0</v>
      </c>
      <c r="S162" s="189">
        <v>0</v>
      </c>
      <c r="T162" s="190">
        <f t="shared" si="23"/>
        <v>0</v>
      </c>
      <c r="U162" s="36"/>
      <c r="V162" s="36"/>
      <c r="W162" s="36"/>
      <c r="X162" s="36"/>
      <c r="Y162" s="36"/>
      <c r="Z162" s="36"/>
      <c r="AA162" s="36"/>
      <c r="AB162" s="36"/>
      <c r="AC162" s="36"/>
      <c r="AD162" s="36"/>
      <c r="AE162" s="36"/>
      <c r="AR162" s="191" t="s">
        <v>106</v>
      </c>
      <c r="AT162" s="191" t="s">
        <v>172</v>
      </c>
      <c r="AU162" s="191" t="s">
        <v>103</v>
      </c>
      <c r="AY162" s="19" t="s">
        <v>169</v>
      </c>
      <c r="BE162" s="192">
        <f t="shared" si="24"/>
        <v>0</v>
      </c>
      <c r="BF162" s="192">
        <f t="shared" si="25"/>
        <v>0</v>
      </c>
      <c r="BG162" s="192">
        <f t="shared" si="26"/>
        <v>0</v>
      </c>
      <c r="BH162" s="192">
        <f t="shared" si="27"/>
        <v>0</v>
      </c>
      <c r="BI162" s="192">
        <f t="shared" si="28"/>
        <v>0</v>
      </c>
      <c r="BJ162" s="19" t="s">
        <v>14</v>
      </c>
      <c r="BK162" s="192">
        <f t="shared" si="29"/>
        <v>0</v>
      </c>
      <c r="BL162" s="19" t="s">
        <v>106</v>
      </c>
      <c r="BM162" s="191" t="s">
        <v>1108</v>
      </c>
    </row>
    <row r="163" spans="1:65" s="2" customFormat="1" ht="24.2" customHeight="1">
      <c r="A163" s="36"/>
      <c r="B163" s="37"/>
      <c r="C163" s="180" t="s">
        <v>748</v>
      </c>
      <c r="D163" s="180" t="s">
        <v>172</v>
      </c>
      <c r="E163" s="181" t="s">
        <v>3581</v>
      </c>
      <c r="F163" s="182" t="s">
        <v>3582</v>
      </c>
      <c r="G163" s="183" t="s">
        <v>339</v>
      </c>
      <c r="H163" s="184">
        <v>15</v>
      </c>
      <c r="I163" s="185"/>
      <c r="J163" s="186">
        <f t="shared" si="20"/>
        <v>0</v>
      </c>
      <c r="K163" s="182" t="s">
        <v>19</v>
      </c>
      <c r="L163" s="41"/>
      <c r="M163" s="187" t="s">
        <v>19</v>
      </c>
      <c r="N163" s="188" t="s">
        <v>42</v>
      </c>
      <c r="O163" s="66"/>
      <c r="P163" s="189">
        <f t="shared" si="21"/>
        <v>0</v>
      </c>
      <c r="Q163" s="189">
        <v>0</v>
      </c>
      <c r="R163" s="189">
        <f t="shared" si="22"/>
        <v>0</v>
      </c>
      <c r="S163" s="189">
        <v>0</v>
      </c>
      <c r="T163" s="190">
        <f t="shared" si="23"/>
        <v>0</v>
      </c>
      <c r="U163" s="36"/>
      <c r="V163" s="36"/>
      <c r="W163" s="36"/>
      <c r="X163" s="36"/>
      <c r="Y163" s="36"/>
      <c r="Z163" s="36"/>
      <c r="AA163" s="36"/>
      <c r="AB163" s="36"/>
      <c r="AC163" s="36"/>
      <c r="AD163" s="36"/>
      <c r="AE163" s="36"/>
      <c r="AR163" s="191" t="s">
        <v>106</v>
      </c>
      <c r="AT163" s="191" t="s">
        <v>172</v>
      </c>
      <c r="AU163" s="191" t="s">
        <v>103</v>
      </c>
      <c r="AY163" s="19" t="s">
        <v>169</v>
      </c>
      <c r="BE163" s="192">
        <f t="shared" si="24"/>
        <v>0</v>
      </c>
      <c r="BF163" s="192">
        <f t="shared" si="25"/>
        <v>0</v>
      </c>
      <c r="BG163" s="192">
        <f t="shared" si="26"/>
        <v>0</v>
      </c>
      <c r="BH163" s="192">
        <f t="shared" si="27"/>
        <v>0</v>
      </c>
      <c r="BI163" s="192">
        <f t="shared" si="28"/>
        <v>0</v>
      </c>
      <c r="BJ163" s="19" t="s">
        <v>14</v>
      </c>
      <c r="BK163" s="192">
        <f t="shared" si="29"/>
        <v>0</v>
      </c>
      <c r="BL163" s="19" t="s">
        <v>106</v>
      </c>
      <c r="BM163" s="191" t="s">
        <v>1116</v>
      </c>
    </row>
    <row r="164" spans="1:65" s="2" customFormat="1" ht="33" customHeight="1">
      <c r="A164" s="36"/>
      <c r="B164" s="37"/>
      <c r="C164" s="180" t="s">
        <v>754</v>
      </c>
      <c r="D164" s="180" t="s">
        <v>172</v>
      </c>
      <c r="E164" s="181" t="s">
        <v>3583</v>
      </c>
      <c r="F164" s="182" t="s">
        <v>3584</v>
      </c>
      <c r="G164" s="183" t="s">
        <v>339</v>
      </c>
      <c r="H164" s="184">
        <v>40</v>
      </c>
      <c r="I164" s="185"/>
      <c r="J164" s="186">
        <f t="shared" si="20"/>
        <v>0</v>
      </c>
      <c r="K164" s="182" t="s">
        <v>19</v>
      </c>
      <c r="L164" s="41"/>
      <c r="M164" s="187" t="s">
        <v>19</v>
      </c>
      <c r="N164" s="188" t="s">
        <v>42</v>
      </c>
      <c r="O164" s="66"/>
      <c r="P164" s="189">
        <f t="shared" si="21"/>
        <v>0</v>
      </c>
      <c r="Q164" s="189">
        <v>0</v>
      </c>
      <c r="R164" s="189">
        <f t="shared" si="22"/>
        <v>0</v>
      </c>
      <c r="S164" s="189">
        <v>0</v>
      </c>
      <c r="T164" s="190">
        <f t="shared" si="23"/>
        <v>0</v>
      </c>
      <c r="U164" s="36"/>
      <c r="V164" s="36"/>
      <c r="W164" s="36"/>
      <c r="X164" s="36"/>
      <c r="Y164" s="36"/>
      <c r="Z164" s="36"/>
      <c r="AA164" s="36"/>
      <c r="AB164" s="36"/>
      <c r="AC164" s="36"/>
      <c r="AD164" s="36"/>
      <c r="AE164" s="36"/>
      <c r="AR164" s="191" t="s">
        <v>106</v>
      </c>
      <c r="AT164" s="191" t="s">
        <v>172</v>
      </c>
      <c r="AU164" s="191" t="s">
        <v>103</v>
      </c>
      <c r="AY164" s="19" t="s">
        <v>169</v>
      </c>
      <c r="BE164" s="192">
        <f t="shared" si="24"/>
        <v>0</v>
      </c>
      <c r="BF164" s="192">
        <f t="shared" si="25"/>
        <v>0</v>
      </c>
      <c r="BG164" s="192">
        <f t="shared" si="26"/>
        <v>0</v>
      </c>
      <c r="BH164" s="192">
        <f t="shared" si="27"/>
        <v>0</v>
      </c>
      <c r="BI164" s="192">
        <f t="shared" si="28"/>
        <v>0</v>
      </c>
      <c r="BJ164" s="19" t="s">
        <v>14</v>
      </c>
      <c r="BK164" s="192">
        <f t="shared" si="29"/>
        <v>0</v>
      </c>
      <c r="BL164" s="19" t="s">
        <v>106</v>
      </c>
      <c r="BM164" s="191" t="s">
        <v>1126</v>
      </c>
    </row>
    <row r="165" spans="1:65" s="2" customFormat="1" ht="44.25" customHeight="1">
      <c r="A165" s="36"/>
      <c r="B165" s="37"/>
      <c r="C165" s="180" t="s">
        <v>757</v>
      </c>
      <c r="D165" s="180" t="s">
        <v>172</v>
      </c>
      <c r="E165" s="181" t="s">
        <v>3585</v>
      </c>
      <c r="F165" s="182" t="s">
        <v>3586</v>
      </c>
      <c r="G165" s="183" t="s">
        <v>1734</v>
      </c>
      <c r="H165" s="184">
        <v>5</v>
      </c>
      <c r="I165" s="185"/>
      <c r="J165" s="186">
        <f t="shared" si="20"/>
        <v>0</v>
      </c>
      <c r="K165" s="182" t="s">
        <v>19</v>
      </c>
      <c r="L165" s="41"/>
      <c r="M165" s="187" t="s">
        <v>19</v>
      </c>
      <c r="N165" s="188" t="s">
        <v>42</v>
      </c>
      <c r="O165" s="66"/>
      <c r="P165" s="189">
        <f t="shared" si="21"/>
        <v>0</v>
      </c>
      <c r="Q165" s="189">
        <v>0</v>
      </c>
      <c r="R165" s="189">
        <f t="shared" si="22"/>
        <v>0</v>
      </c>
      <c r="S165" s="189">
        <v>0</v>
      </c>
      <c r="T165" s="190">
        <f t="shared" si="23"/>
        <v>0</v>
      </c>
      <c r="U165" s="36"/>
      <c r="V165" s="36"/>
      <c r="W165" s="36"/>
      <c r="X165" s="36"/>
      <c r="Y165" s="36"/>
      <c r="Z165" s="36"/>
      <c r="AA165" s="36"/>
      <c r="AB165" s="36"/>
      <c r="AC165" s="36"/>
      <c r="AD165" s="36"/>
      <c r="AE165" s="36"/>
      <c r="AR165" s="191" t="s">
        <v>106</v>
      </c>
      <c r="AT165" s="191" t="s">
        <v>172</v>
      </c>
      <c r="AU165" s="191" t="s">
        <v>103</v>
      </c>
      <c r="AY165" s="19" t="s">
        <v>169</v>
      </c>
      <c r="BE165" s="192">
        <f t="shared" si="24"/>
        <v>0</v>
      </c>
      <c r="BF165" s="192">
        <f t="shared" si="25"/>
        <v>0</v>
      </c>
      <c r="BG165" s="192">
        <f t="shared" si="26"/>
        <v>0</v>
      </c>
      <c r="BH165" s="192">
        <f t="shared" si="27"/>
        <v>0</v>
      </c>
      <c r="BI165" s="192">
        <f t="shared" si="28"/>
        <v>0</v>
      </c>
      <c r="BJ165" s="19" t="s">
        <v>14</v>
      </c>
      <c r="BK165" s="192">
        <f t="shared" si="29"/>
        <v>0</v>
      </c>
      <c r="BL165" s="19" t="s">
        <v>106</v>
      </c>
      <c r="BM165" s="191" t="s">
        <v>1134</v>
      </c>
    </row>
    <row r="166" spans="1:65" s="2" customFormat="1" ht="44.25" customHeight="1">
      <c r="A166" s="36"/>
      <c r="B166" s="37"/>
      <c r="C166" s="180" t="s">
        <v>763</v>
      </c>
      <c r="D166" s="180" t="s">
        <v>172</v>
      </c>
      <c r="E166" s="181" t="s">
        <v>3587</v>
      </c>
      <c r="F166" s="182" t="s">
        <v>3588</v>
      </c>
      <c r="G166" s="183" t="s">
        <v>1734</v>
      </c>
      <c r="H166" s="184">
        <v>3</v>
      </c>
      <c r="I166" s="185"/>
      <c r="J166" s="186">
        <f t="shared" si="20"/>
        <v>0</v>
      </c>
      <c r="K166" s="182" t="s">
        <v>19</v>
      </c>
      <c r="L166" s="41"/>
      <c r="M166" s="187" t="s">
        <v>19</v>
      </c>
      <c r="N166" s="188" t="s">
        <v>42</v>
      </c>
      <c r="O166" s="66"/>
      <c r="P166" s="189">
        <f t="shared" si="21"/>
        <v>0</v>
      </c>
      <c r="Q166" s="189">
        <v>0</v>
      </c>
      <c r="R166" s="189">
        <f t="shared" si="22"/>
        <v>0</v>
      </c>
      <c r="S166" s="189">
        <v>0</v>
      </c>
      <c r="T166" s="190">
        <f t="shared" si="23"/>
        <v>0</v>
      </c>
      <c r="U166" s="36"/>
      <c r="V166" s="36"/>
      <c r="W166" s="36"/>
      <c r="X166" s="36"/>
      <c r="Y166" s="36"/>
      <c r="Z166" s="36"/>
      <c r="AA166" s="36"/>
      <c r="AB166" s="36"/>
      <c r="AC166" s="36"/>
      <c r="AD166" s="36"/>
      <c r="AE166" s="36"/>
      <c r="AR166" s="191" t="s">
        <v>106</v>
      </c>
      <c r="AT166" s="191" t="s">
        <v>172</v>
      </c>
      <c r="AU166" s="191" t="s">
        <v>103</v>
      </c>
      <c r="AY166" s="19" t="s">
        <v>169</v>
      </c>
      <c r="BE166" s="192">
        <f t="shared" si="24"/>
        <v>0</v>
      </c>
      <c r="BF166" s="192">
        <f t="shared" si="25"/>
        <v>0</v>
      </c>
      <c r="BG166" s="192">
        <f t="shared" si="26"/>
        <v>0</v>
      </c>
      <c r="BH166" s="192">
        <f t="shared" si="27"/>
        <v>0</v>
      </c>
      <c r="BI166" s="192">
        <f t="shared" si="28"/>
        <v>0</v>
      </c>
      <c r="BJ166" s="19" t="s">
        <v>14</v>
      </c>
      <c r="BK166" s="192">
        <f t="shared" si="29"/>
        <v>0</v>
      </c>
      <c r="BL166" s="19" t="s">
        <v>106</v>
      </c>
      <c r="BM166" s="191" t="s">
        <v>1142</v>
      </c>
    </row>
    <row r="167" spans="1:65" s="2" customFormat="1" ht="24.2" customHeight="1">
      <c r="A167" s="36"/>
      <c r="B167" s="37"/>
      <c r="C167" s="180" t="s">
        <v>768</v>
      </c>
      <c r="D167" s="180" t="s">
        <v>172</v>
      </c>
      <c r="E167" s="181" t="s">
        <v>3589</v>
      </c>
      <c r="F167" s="182" t="s">
        <v>3590</v>
      </c>
      <c r="G167" s="183" t="s">
        <v>1734</v>
      </c>
      <c r="H167" s="184">
        <v>4</v>
      </c>
      <c r="I167" s="185"/>
      <c r="J167" s="186">
        <f t="shared" si="20"/>
        <v>0</v>
      </c>
      <c r="K167" s="182" t="s">
        <v>19</v>
      </c>
      <c r="L167" s="41"/>
      <c r="M167" s="187" t="s">
        <v>19</v>
      </c>
      <c r="N167" s="188" t="s">
        <v>42</v>
      </c>
      <c r="O167" s="66"/>
      <c r="P167" s="189">
        <f t="shared" si="21"/>
        <v>0</v>
      </c>
      <c r="Q167" s="189">
        <v>0</v>
      </c>
      <c r="R167" s="189">
        <f t="shared" si="22"/>
        <v>0</v>
      </c>
      <c r="S167" s="189">
        <v>0</v>
      </c>
      <c r="T167" s="190">
        <f t="shared" si="23"/>
        <v>0</v>
      </c>
      <c r="U167" s="36"/>
      <c r="V167" s="36"/>
      <c r="W167" s="36"/>
      <c r="X167" s="36"/>
      <c r="Y167" s="36"/>
      <c r="Z167" s="36"/>
      <c r="AA167" s="36"/>
      <c r="AB167" s="36"/>
      <c r="AC167" s="36"/>
      <c r="AD167" s="36"/>
      <c r="AE167" s="36"/>
      <c r="AR167" s="191" t="s">
        <v>106</v>
      </c>
      <c r="AT167" s="191" t="s">
        <v>172</v>
      </c>
      <c r="AU167" s="191" t="s">
        <v>103</v>
      </c>
      <c r="AY167" s="19" t="s">
        <v>169</v>
      </c>
      <c r="BE167" s="192">
        <f t="shared" si="24"/>
        <v>0</v>
      </c>
      <c r="BF167" s="192">
        <f t="shared" si="25"/>
        <v>0</v>
      </c>
      <c r="BG167" s="192">
        <f t="shared" si="26"/>
        <v>0</v>
      </c>
      <c r="BH167" s="192">
        <f t="shared" si="27"/>
        <v>0</v>
      </c>
      <c r="BI167" s="192">
        <f t="shared" si="28"/>
        <v>0</v>
      </c>
      <c r="BJ167" s="19" t="s">
        <v>14</v>
      </c>
      <c r="BK167" s="192">
        <f t="shared" si="29"/>
        <v>0</v>
      </c>
      <c r="BL167" s="19" t="s">
        <v>106</v>
      </c>
      <c r="BM167" s="191" t="s">
        <v>1150</v>
      </c>
    </row>
    <row r="168" spans="1:65" s="2" customFormat="1" ht="24.2" customHeight="1">
      <c r="A168" s="36"/>
      <c r="B168" s="37"/>
      <c r="C168" s="180" t="s">
        <v>773</v>
      </c>
      <c r="D168" s="180" t="s">
        <v>172</v>
      </c>
      <c r="E168" s="181" t="s">
        <v>3591</v>
      </c>
      <c r="F168" s="182" t="s">
        <v>3592</v>
      </c>
      <c r="G168" s="183" t="s">
        <v>1734</v>
      </c>
      <c r="H168" s="184">
        <v>2</v>
      </c>
      <c r="I168" s="185"/>
      <c r="J168" s="186">
        <f t="shared" si="20"/>
        <v>0</v>
      </c>
      <c r="K168" s="182" t="s">
        <v>19</v>
      </c>
      <c r="L168" s="41"/>
      <c r="M168" s="187" t="s">
        <v>19</v>
      </c>
      <c r="N168" s="188" t="s">
        <v>42</v>
      </c>
      <c r="O168" s="66"/>
      <c r="P168" s="189">
        <f t="shared" si="21"/>
        <v>0</v>
      </c>
      <c r="Q168" s="189">
        <v>0</v>
      </c>
      <c r="R168" s="189">
        <f t="shared" si="22"/>
        <v>0</v>
      </c>
      <c r="S168" s="189">
        <v>0</v>
      </c>
      <c r="T168" s="190">
        <f t="shared" si="23"/>
        <v>0</v>
      </c>
      <c r="U168" s="36"/>
      <c r="V168" s="36"/>
      <c r="W168" s="36"/>
      <c r="X168" s="36"/>
      <c r="Y168" s="36"/>
      <c r="Z168" s="36"/>
      <c r="AA168" s="36"/>
      <c r="AB168" s="36"/>
      <c r="AC168" s="36"/>
      <c r="AD168" s="36"/>
      <c r="AE168" s="36"/>
      <c r="AR168" s="191" t="s">
        <v>106</v>
      </c>
      <c r="AT168" s="191" t="s">
        <v>172</v>
      </c>
      <c r="AU168" s="191" t="s">
        <v>103</v>
      </c>
      <c r="AY168" s="19" t="s">
        <v>169</v>
      </c>
      <c r="BE168" s="192">
        <f t="shared" si="24"/>
        <v>0</v>
      </c>
      <c r="BF168" s="192">
        <f t="shared" si="25"/>
        <v>0</v>
      </c>
      <c r="BG168" s="192">
        <f t="shared" si="26"/>
        <v>0</v>
      </c>
      <c r="BH168" s="192">
        <f t="shared" si="27"/>
        <v>0</v>
      </c>
      <c r="BI168" s="192">
        <f t="shared" si="28"/>
        <v>0</v>
      </c>
      <c r="BJ168" s="19" t="s">
        <v>14</v>
      </c>
      <c r="BK168" s="192">
        <f t="shared" si="29"/>
        <v>0</v>
      </c>
      <c r="BL168" s="19" t="s">
        <v>106</v>
      </c>
      <c r="BM168" s="191" t="s">
        <v>1158</v>
      </c>
    </row>
    <row r="169" spans="1:65" s="2" customFormat="1" ht="24.2" customHeight="1">
      <c r="A169" s="36"/>
      <c r="B169" s="37"/>
      <c r="C169" s="180" t="s">
        <v>779</v>
      </c>
      <c r="D169" s="180" t="s">
        <v>172</v>
      </c>
      <c r="E169" s="181" t="s">
        <v>3593</v>
      </c>
      <c r="F169" s="182" t="s">
        <v>3594</v>
      </c>
      <c r="G169" s="183" t="s">
        <v>2336</v>
      </c>
      <c r="H169" s="184">
        <v>0.5</v>
      </c>
      <c r="I169" s="185"/>
      <c r="J169" s="186">
        <f t="shared" si="20"/>
        <v>0</v>
      </c>
      <c r="K169" s="182" t="s">
        <v>19</v>
      </c>
      <c r="L169" s="41"/>
      <c r="M169" s="187" t="s">
        <v>19</v>
      </c>
      <c r="N169" s="188" t="s">
        <v>42</v>
      </c>
      <c r="O169" s="66"/>
      <c r="P169" s="189">
        <f t="shared" si="21"/>
        <v>0</v>
      </c>
      <c r="Q169" s="189">
        <v>0</v>
      </c>
      <c r="R169" s="189">
        <f t="shared" si="22"/>
        <v>0</v>
      </c>
      <c r="S169" s="189">
        <v>0</v>
      </c>
      <c r="T169" s="190">
        <f t="shared" si="23"/>
        <v>0</v>
      </c>
      <c r="U169" s="36"/>
      <c r="V169" s="36"/>
      <c r="W169" s="36"/>
      <c r="X169" s="36"/>
      <c r="Y169" s="36"/>
      <c r="Z169" s="36"/>
      <c r="AA169" s="36"/>
      <c r="AB169" s="36"/>
      <c r="AC169" s="36"/>
      <c r="AD169" s="36"/>
      <c r="AE169" s="36"/>
      <c r="AR169" s="191" t="s">
        <v>106</v>
      </c>
      <c r="AT169" s="191" t="s">
        <v>172</v>
      </c>
      <c r="AU169" s="191" t="s">
        <v>103</v>
      </c>
      <c r="AY169" s="19" t="s">
        <v>169</v>
      </c>
      <c r="BE169" s="192">
        <f t="shared" si="24"/>
        <v>0</v>
      </c>
      <c r="BF169" s="192">
        <f t="shared" si="25"/>
        <v>0</v>
      </c>
      <c r="BG169" s="192">
        <f t="shared" si="26"/>
        <v>0</v>
      </c>
      <c r="BH169" s="192">
        <f t="shared" si="27"/>
        <v>0</v>
      </c>
      <c r="BI169" s="192">
        <f t="shared" si="28"/>
        <v>0</v>
      </c>
      <c r="BJ169" s="19" t="s">
        <v>14</v>
      </c>
      <c r="BK169" s="192">
        <f t="shared" si="29"/>
        <v>0</v>
      </c>
      <c r="BL169" s="19" t="s">
        <v>106</v>
      </c>
      <c r="BM169" s="191" t="s">
        <v>1166</v>
      </c>
    </row>
    <row r="170" spans="1:65" s="2" customFormat="1" ht="24.2" customHeight="1">
      <c r="A170" s="36"/>
      <c r="B170" s="37"/>
      <c r="C170" s="180" t="s">
        <v>784</v>
      </c>
      <c r="D170" s="180" t="s">
        <v>172</v>
      </c>
      <c r="E170" s="181" t="s">
        <v>3595</v>
      </c>
      <c r="F170" s="182" t="s">
        <v>3596</v>
      </c>
      <c r="G170" s="183" t="s">
        <v>282</v>
      </c>
      <c r="H170" s="184">
        <v>1</v>
      </c>
      <c r="I170" s="185"/>
      <c r="J170" s="186">
        <f t="shared" si="20"/>
        <v>0</v>
      </c>
      <c r="K170" s="182" t="s">
        <v>19</v>
      </c>
      <c r="L170" s="41"/>
      <c r="M170" s="187" t="s">
        <v>19</v>
      </c>
      <c r="N170" s="188" t="s">
        <v>42</v>
      </c>
      <c r="O170" s="66"/>
      <c r="P170" s="189">
        <f t="shared" si="21"/>
        <v>0</v>
      </c>
      <c r="Q170" s="189">
        <v>0</v>
      </c>
      <c r="R170" s="189">
        <f t="shared" si="22"/>
        <v>0</v>
      </c>
      <c r="S170" s="189">
        <v>0</v>
      </c>
      <c r="T170" s="190">
        <f t="shared" si="23"/>
        <v>0</v>
      </c>
      <c r="U170" s="36"/>
      <c r="V170" s="36"/>
      <c r="W170" s="36"/>
      <c r="X170" s="36"/>
      <c r="Y170" s="36"/>
      <c r="Z170" s="36"/>
      <c r="AA170" s="36"/>
      <c r="AB170" s="36"/>
      <c r="AC170" s="36"/>
      <c r="AD170" s="36"/>
      <c r="AE170" s="36"/>
      <c r="AR170" s="191" t="s">
        <v>106</v>
      </c>
      <c r="AT170" s="191" t="s">
        <v>172</v>
      </c>
      <c r="AU170" s="191" t="s">
        <v>103</v>
      </c>
      <c r="AY170" s="19" t="s">
        <v>169</v>
      </c>
      <c r="BE170" s="192">
        <f t="shared" si="24"/>
        <v>0</v>
      </c>
      <c r="BF170" s="192">
        <f t="shared" si="25"/>
        <v>0</v>
      </c>
      <c r="BG170" s="192">
        <f t="shared" si="26"/>
        <v>0</v>
      </c>
      <c r="BH170" s="192">
        <f t="shared" si="27"/>
        <v>0</v>
      </c>
      <c r="BI170" s="192">
        <f t="shared" si="28"/>
        <v>0</v>
      </c>
      <c r="BJ170" s="19" t="s">
        <v>14</v>
      </c>
      <c r="BK170" s="192">
        <f t="shared" si="29"/>
        <v>0</v>
      </c>
      <c r="BL170" s="19" t="s">
        <v>106</v>
      </c>
      <c r="BM170" s="191" t="s">
        <v>1174</v>
      </c>
    </row>
    <row r="171" spans="1:65" s="2" customFormat="1" ht="16.5" customHeight="1">
      <c r="A171" s="36"/>
      <c r="B171" s="37"/>
      <c r="C171" s="180" t="s">
        <v>790</v>
      </c>
      <c r="D171" s="180" t="s">
        <v>172</v>
      </c>
      <c r="E171" s="181" t="s">
        <v>3597</v>
      </c>
      <c r="F171" s="182" t="s">
        <v>3598</v>
      </c>
      <c r="G171" s="183" t="s">
        <v>339</v>
      </c>
      <c r="H171" s="184">
        <v>60</v>
      </c>
      <c r="I171" s="185"/>
      <c r="J171" s="186">
        <f t="shared" si="20"/>
        <v>0</v>
      </c>
      <c r="K171" s="182" t="s">
        <v>19</v>
      </c>
      <c r="L171" s="41"/>
      <c r="M171" s="187" t="s">
        <v>19</v>
      </c>
      <c r="N171" s="188" t="s">
        <v>42</v>
      </c>
      <c r="O171" s="66"/>
      <c r="P171" s="189">
        <f t="shared" si="21"/>
        <v>0</v>
      </c>
      <c r="Q171" s="189">
        <v>0</v>
      </c>
      <c r="R171" s="189">
        <f t="shared" si="22"/>
        <v>0</v>
      </c>
      <c r="S171" s="189">
        <v>0</v>
      </c>
      <c r="T171" s="190">
        <f t="shared" si="23"/>
        <v>0</v>
      </c>
      <c r="U171" s="36"/>
      <c r="V171" s="36"/>
      <c r="W171" s="36"/>
      <c r="X171" s="36"/>
      <c r="Y171" s="36"/>
      <c r="Z171" s="36"/>
      <c r="AA171" s="36"/>
      <c r="AB171" s="36"/>
      <c r="AC171" s="36"/>
      <c r="AD171" s="36"/>
      <c r="AE171" s="36"/>
      <c r="AR171" s="191" t="s">
        <v>106</v>
      </c>
      <c r="AT171" s="191" t="s">
        <v>172</v>
      </c>
      <c r="AU171" s="191" t="s">
        <v>103</v>
      </c>
      <c r="AY171" s="19" t="s">
        <v>169</v>
      </c>
      <c r="BE171" s="192">
        <f t="shared" si="24"/>
        <v>0</v>
      </c>
      <c r="BF171" s="192">
        <f t="shared" si="25"/>
        <v>0</v>
      </c>
      <c r="BG171" s="192">
        <f t="shared" si="26"/>
        <v>0</v>
      </c>
      <c r="BH171" s="192">
        <f t="shared" si="27"/>
        <v>0</v>
      </c>
      <c r="BI171" s="192">
        <f t="shared" si="28"/>
        <v>0</v>
      </c>
      <c r="BJ171" s="19" t="s">
        <v>14</v>
      </c>
      <c r="BK171" s="192">
        <f t="shared" si="29"/>
        <v>0</v>
      </c>
      <c r="BL171" s="19" t="s">
        <v>106</v>
      </c>
      <c r="BM171" s="191" t="s">
        <v>1182</v>
      </c>
    </row>
    <row r="172" spans="1:65" s="2" customFormat="1" ht="21.75" customHeight="1">
      <c r="A172" s="36"/>
      <c r="B172" s="37"/>
      <c r="C172" s="180" t="s">
        <v>798</v>
      </c>
      <c r="D172" s="180" t="s">
        <v>172</v>
      </c>
      <c r="E172" s="181" t="s">
        <v>3599</v>
      </c>
      <c r="F172" s="182" t="s">
        <v>3600</v>
      </c>
      <c r="G172" s="183" t="s">
        <v>339</v>
      </c>
      <c r="H172" s="184">
        <v>60</v>
      </c>
      <c r="I172" s="185"/>
      <c r="J172" s="186">
        <f t="shared" si="20"/>
        <v>0</v>
      </c>
      <c r="K172" s="182" t="s">
        <v>19</v>
      </c>
      <c r="L172" s="41"/>
      <c r="M172" s="187" t="s">
        <v>19</v>
      </c>
      <c r="N172" s="188" t="s">
        <v>42</v>
      </c>
      <c r="O172" s="66"/>
      <c r="P172" s="189">
        <f t="shared" si="21"/>
        <v>0</v>
      </c>
      <c r="Q172" s="189">
        <v>0</v>
      </c>
      <c r="R172" s="189">
        <f t="shared" si="22"/>
        <v>0</v>
      </c>
      <c r="S172" s="189">
        <v>0</v>
      </c>
      <c r="T172" s="190">
        <f t="shared" si="23"/>
        <v>0</v>
      </c>
      <c r="U172" s="36"/>
      <c r="V172" s="36"/>
      <c r="W172" s="36"/>
      <c r="X172" s="36"/>
      <c r="Y172" s="36"/>
      <c r="Z172" s="36"/>
      <c r="AA172" s="36"/>
      <c r="AB172" s="36"/>
      <c r="AC172" s="36"/>
      <c r="AD172" s="36"/>
      <c r="AE172" s="36"/>
      <c r="AR172" s="191" t="s">
        <v>106</v>
      </c>
      <c r="AT172" s="191" t="s">
        <v>172</v>
      </c>
      <c r="AU172" s="191" t="s">
        <v>103</v>
      </c>
      <c r="AY172" s="19" t="s">
        <v>169</v>
      </c>
      <c r="BE172" s="192">
        <f t="shared" si="24"/>
        <v>0</v>
      </c>
      <c r="BF172" s="192">
        <f t="shared" si="25"/>
        <v>0</v>
      </c>
      <c r="BG172" s="192">
        <f t="shared" si="26"/>
        <v>0</v>
      </c>
      <c r="BH172" s="192">
        <f t="shared" si="27"/>
        <v>0</v>
      </c>
      <c r="BI172" s="192">
        <f t="shared" si="28"/>
        <v>0</v>
      </c>
      <c r="BJ172" s="19" t="s">
        <v>14</v>
      </c>
      <c r="BK172" s="192">
        <f t="shared" si="29"/>
        <v>0</v>
      </c>
      <c r="BL172" s="19" t="s">
        <v>106</v>
      </c>
      <c r="BM172" s="191" t="s">
        <v>1190</v>
      </c>
    </row>
    <row r="173" spans="1:65" s="2" customFormat="1" ht="44.25" customHeight="1">
      <c r="A173" s="36"/>
      <c r="B173" s="37"/>
      <c r="C173" s="180" t="s">
        <v>804</v>
      </c>
      <c r="D173" s="180" t="s">
        <v>172</v>
      </c>
      <c r="E173" s="181" t="s">
        <v>3601</v>
      </c>
      <c r="F173" s="182" t="s">
        <v>3602</v>
      </c>
      <c r="G173" s="183" t="s">
        <v>339</v>
      </c>
      <c r="H173" s="184">
        <v>50</v>
      </c>
      <c r="I173" s="185"/>
      <c r="J173" s="186">
        <f t="shared" si="20"/>
        <v>0</v>
      </c>
      <c r="K173" s="182" t="s">
        <v>19</v>
      </c>
      <c r="L173" s="41"/>
      <c r="M173" s="187" t="s">
        <v>19</v>
      </c>
      <c r="N173" s="188" t="s">
        <v>42</v>
      </c>
      <c r="O173" s="66"/>
      <c r="P173" s="189">
        <f t="shared" si="21"/>
        <v>0</v>
      </c>
      <c r="Q173" s="189">
        <v>0</v>
      </c>
      <c r="R173" s="189">
        <f t="shared" si="22"/>
        <v>0</v>
      </c>
      <c r="S173" s="189">
        <v>0</v>
      </c>
      <c r="T173" s="190">
        <f t="shared" si="23"/>
        <v>0</v>
      </c>
      <c r="U173" s="36"/>
      <c r="V173" s="36"/>
      <c r="W173" s="36"/>
      <c r="X173" s="36"/>
      <c r="Y173" s="36"/>
      <c r="Z173" s="36"/>
      <c r="AA173" s="36"/>
      <c r="AB173" s="36"/>
      <c r="AC173" s="36"/>
      <c r="AD173" s="36"/>
      <c r="AE173" s="36"/>
      <c r="AR173" s="191" t="s">
        <v>106</v>
      </c>
      <c r="AT173" s="191" t="s">
        <v>172</v>
      </c>
      <c r="AU173" s="191" t="s">
        <v>103</v>
      </c>
      <c r="AY173" s="19" t="s">
        <v>169</v>
      </c>
      <c r="BE173" s="192">
        <f t="shared" si="24"/>
        <v>0</v>
      </c>
      <c r="BF173" s="192">
        <f t="shared" si="25"/>
        <v>0</v>
      </c>
      <c r="BG173" s="192">
        <f t="shared" si="26"/>
        <v>0</v>
      </c>
      <c r="BH173" s="192">
        <f t="shared" si="27"/>
        <v>0</v>
      </c>
      <c r="BI173" s="192">
        <f t="shared" si="28"/>
        <v>0</v>
      </c>
      <c r="BJ173" s="19" t="s">
        <v>14</v>
      </c>
      <c r="BK173" s="192">
        <f t="shared" si="29"/>
        <v>0</v>
      </c>
      <c r="BL173" s="19" t="s">
        <v>106</v>
      </c>
      <c r="BM173" s="191" t="s">
        <v>1198</v>
      </c>
    </row>
    <row r="174" spans="2:63" s="12" customFormat="1" ht="22.9" customHeight="1">
      <c r="B174" s="164"/>
      <c r="C174" s="165"/>
      <c r="D174" s="166" t="s">
        <v>70</v>
      </c>
      <c r="E174" s="178" t="s">
        <v>170</v>
      </c>
      <c r="F174" s="178" t="s">
        <v>3603</v>
      </c>
      <c r="G174" s="165"/>
      <c r="H174" s="165"/>
      <c r="I174" s="168"/>
      <c r="J174" s="179">
        <f>BK174</f>
        <v>0</v>
      </c>
      <c r="K174" s="165"/>
      <c r="L174" s="170"/>
      <c r="M174" s="171"/>
      <c r="N174" s="172"/>
      <c r="O174" s="172"/>
      <c r="P174" s="173">
        <f>SUM(P175:P180)</f>
        <v>0</v>
      </c>
      <c r="Q174" s="172"/>
      <c r="R174" s="173">
        <f>SUM(R175:R180)</f>
        <v>0</v>
      </c>
      <c r="S174" s="172"/>
      <c r="T174" s="174">
        <f>SUM(T175:T180)</f>
        <v>0</v>
      </c>
      <c r="AR174" s="175" t="s">
        <v>14</v>
      </c>
      <c r="AT174" s="176" t="s">
        <v>70</v>
      </c>
      <c r="AU174" s="176" t="s">
        <v>14</v>
      </c>
      <c r="AY174" s="175" t="s">
        <v>169</v>
      </c>
      <c r="BK174" s="177">
        <f>SUM(BK175:BK180)</f>
        <v>0</v>
      </c>
    </row>
    <row r="175" spans="1:65" s="2" customFormat="1" ht="16.5" customHeight="1">
      <c r="A175" s="36"/>
      <c r="B175" s="37"/>
      <c r="C175" s="180" t="s">
        <v>810</v>
      </c>
      <c r="D175" s="180" t="s">
        <v>172</v>
      </c>
      <c r="E175" s="181" t="s">
        <v>3604</v>
      </c>
      <c r="F175" s="182" t="s">
        <v>3605</v>
      </c>
      <c r="G175" s="183" t="s">
        <v>1734</v>
      </c>
      <c r="H175" s="184">
        <v>1</v>
      </c>
      <c r="I175" s="185"/>
      <c r="J175" s="186">
        <f aca="true" t="shared" si="30" ref="J175:J180">ROUND(I175*H175,2)</f>
        <v>0</v>
      </c>
      <c r="K175" s="182" t="s">
        <v>19</v>
      </c>
      <c r="L175" s="41"/>
      <c r="M175" s="187" t="s">
        <v>19</v>
      </c>
      <c r="N175" s="188" t="s">
        <v>42</v>
      </c>
      <c r="O175" s="66"/>
      <c r="P175" s="189">
        <f aca="true" t="shared" si="31" ref="P175:P180">O175*H175</f>
        <v>0</v>
      </c>
      <c r="Q175" s="189">
        <v>0</v>
      </c>
      <c r="R175" s="189">
        <f aca="true" t="shared" si="32" ref="R175:R180">Q175*H175</f>
        <v>0</v>
      </c>
      <c r="S175" s="189">
        <v>0</v>
      </c>
      <c r="T175" s="190">
        <f aca="true" t="shared" si="33" ref="T175:T180">S175*H175</f>
        <v>0</v>
      </c>
      <c r="U175" s="36"/>
      <c r="V175" s="36"/>
      <c r="W175" s="36"/>
      <c r="X175" s="36"/>
      <c r="Y175" s="36"/>
      <c r="Z175" s="36"/>
      <c r="AA175" s="36"/>
      <c r="AB175" s="36"/>
      <c r="AC175" s="36"/>
      <c r="AD175" s="36"/>
      <c r="AE175" s="36"/>
      <c r="AR175" s="191" t="s">
        <v>106</v>
      </c>
      <c r="AT175" s="191" t="s">
        <v>172</v>
      </c>
      <c r="AU175" s="191" t="s">
        <v>79</v>
      </c>
      <c r="AY175" s="19" t="s">
        <v>169</v>
      </c>
      <c r="BE175" s="192">
        <f aca="true" t="shared" si="34" ref="BE175:BE180">IF(N175="základní",J175,0)</f>
        <v>0</v>
      </c>
      <c r="BF175" s="192">
        <f aca="true" t="shared" si="35" ref="BF175:BF180">IF(N175="snížená",J175,0)</f>
        <v>0</v>
      </c>
      <c r="BG175" s="192">
        <f aca="true" t="shared" si="36" ref="BG175:BG180">IF(N175="zákl. přenesená",J175,0)</f>
        <v>0</v>
      </c>
      <c r="BH175" s="192">
        <f aca="true" t="shared" si="37" ref="BH175:BH180">IF(N175="sníž. přenesená",J175,0)</f>
        <v>0</v>
      </c>
      <c r="BI175" s="192">
        <f aca="true" t="shared" si="38" ref="BI175:BI180">IF(N175="nulová",J175,0)</f>
        <v>0</v>
      </c>
      <c r="BJ175" s="19" t="s">
        <v>14</v>
      </c>
      <c r="BK175" s="192">
        <f aca="true" t="shared" si="39" ref="BK175:BK180">ROUND(I175*H175,2)</f>
        <v>0</v>
      </c>
      <c r="BL175" s="19" t="s">
        <v>106</v>
      </c>
      <c r="BM175" s="191" t="s">
        <v>1214</v>
      </c>
    </row>
    <row r="176" spans="1:65" s="2" customFormat="1" ht="16.5" customHeight="1">
      <c r="A176" s="36"/>
      <c r="B176" s="37"/>
      <c r="C176" s="180" t="s">
        <v>816</v>
      </c>
      <c r="D176" s="180" t="s">
        <v>172</v>
      </c>
      <c r="E176" s="181" t="s">
        <v>3606</v>
      </c>
      <c r="F176" s="182" t="s">
        <v>3607</v>
      </c>
      <c r="G176" s="183" t="s">
        <v>1734</v>
      </c>
      <c r="H176" s="184">
        <v>1</v>
      </c>
      <c r="I176" s="185"/>
      <c r="J176" s="186">
        <f t="shared" si="30"/>
        <v>0</v>
      </c>
      <c r="K176" s="182" t="s">
        <v>19</v>
      </c>
      <c r="L176" s="41"/>
      <c r="M176" s="187" t="s">
        <v>19</v>
      </c>
      <c r="N176" s="188" t="s">
        <v>42</v>
      </c>
      <c r="O176" s="66"/>
      <c r="P176" s="189">
        <f t="shared" si="31"/>
        <v>0</v>
      </c>
      <c r="Q176" s="189">
        <v>0</v>
      </c>
      <c r="R176" s="189">
        <f t="shared" si="32"/>
        <v>0</v>
      </c>
      <c r="S176" s="189">
        <v>0</v>
      </c>
      <c r="T176" s="190">
        <f t="shared" si="33"/>
        <v>0</v>
      </c>
      <c r="U176" s="36"/>
      <c r="V176" s="36"/>
      <c r="W176" s="36"/>
      <c r="X176" s="36"/>
      <c r="Y176" s="36"/>
      <c r="Z176" s="36"/>
      <c r="AA176" s="36"/>
      <c r="AB176" s="36"/>
      <c r="AC176" s="36"/>
      <c r="AD176" s="36"/>
      <c r="AE176" s="36"/>
      <c r="AR176" s="191" t="s">
        <v>106</v>
      </c>
      <c r="AT176" s="191" t="s">
        <v>172</v>
      </c>
      <c r="AU176" s="191" t="s">
        <v>79</v>
      </c>
      <c r="AY176" s="19" t="s">
        <v>169</v>
      </c>
      <c r="BE176" s="192">
        <f t="shared" si="34"/>
        <v>0</v>
      </c>
      <c r="BF176" s="192">
        <f t="shared" si="35"/>
        <v>0</v>
      </c>
      <c r="BG176" s="192">
        <f t="shared" si="36"/>
        <v>0</v>
      </c>
      <c r="BH176" s="192">
        <f t="shared" si="37"/>
        <v>0</v>
      </c>
      <c r="BI176" s="192">
        <f t="shared" si="38"/>
        <v>0</v>
      </c>
      <c r="BJ176" s="19" t="s">
        <v>14</v>
      </c>
      <c r="BK176" s="192">
        <f t="shared" si="39"/>
        <v>0</v>
      </c>
      <c r="BL176" s="19" t="s">
        <v>106</v>
      </c>
      <c r="BM176" s="191" t="s">
        <v>1222</v>
      </c>
    </row>
    <row r="177" spans="1:65" s="2" customFormat="1" ht="24.2" customHeight="1">
      <c r="A177" s="36"/>
      <c r="B177" s="37"/>
      <c r="C177" s="180" t="s">
        <v>821</v>
      </c>
      <c r="D177" s="180" t="s">
        <v>172</v>
      </c>
      <c r="E177" s="181" t="s">
        <v>3608</v>
      </c>
      <c r="F177" s="182" t="s">
        <v>3609</v>
      </c>
      <c r="G177" s="183" t="s">
        <v>1734</v>
      </c>
      <c r="H177" s="184">
        <v>1</v>
      </c>
      <c r="I177" s="185"/>
      <c r="J177" s="186">
        <f t="shared" si="30"/>
        <v>0</v>
      </c>
      <c r="K177" s="182" t="s">
        <v>19</v>
      </c>
      <c r="L177" s="41"/>
      <c r="M177" s="187" t="s">
        <v>19</v>
      </c>
      <c r="N177" s="188" t="s">
        <v>42</v>
      </c>
      <c r="O177" s="66"/>
      <c r="P177" s="189">
        <f t="shared" si="31"/>
        <v>0</v>
      </c>
      <c r="Q177" s="189">
        <v>0</v>
      </c>
      <c r="R177" s="189">
        <f t="shared" si="32"/>
        <v>0</v>
      </c>
      <c r="S177" s="189">
        <v>0</v>
      </c>
      <c r="T177" s="190">
        <f t="shared" si="33"/>
        <v>0</v>
      </c>
      <c r="U177" s="36"/>
      <c r="V177" s="36"/>
      <c r="W177" s="36"/>
      <c r="X177" s="36"/>
      <c r="Y177" s="36"/>
      <c r="Z177" s="36"/>
      <c r="AA177" s="36"/>
      <c r="AB177" s="36"/>
      <c r="AC177" s="36"/>
      <c r="AD177" s="36"/>
      <c r="AE177" s="36"/>
      <c r="AR177" s="191" t="s">
        <v>106</v>
      </c>
      <c r="AT177" s="191" t="s">
        <v>172</v>
      </c>
      <c r="AU177" s="191" t="s">
        <v>79</v>
      </c>
      <c r="AY177" s="19" t="s">
        <v>169</v>
      </c>
      <c r="BE177" s="192">
        <f t="shared" si="34"/>
        <v>0</v>
      </c>
      <c r="BF177" s="192">
        <f t="shared" si="35"/>
        <v>0</v>
      </c>
      <c r="BG177" s="192">
        <f t="shared" si="36"/>
        <v>0</v>
      </c>
      <c r="BH177" s="192">
        <f t="shared" si="37"/>
        <v>0</v>
      </c>
      <c r="BI177" s="192">
        <f t="shared" si="38"/>
        <v>0</v>
      </c>
      <c r="BJ177" s="19" t="s">
        <v>14</v>
      </c>
      <c r="BK177" s="192">
        <f t="shared" si="39"/>
        <v>0</v>
      </c>
      <c r="BL177" s="19" t="s">
        <v>106</v>
      </c>
      <c r="BM177" s="191" t="s">
        <v>1232</v>
      </c>
    </row>
    <row r="178" spans="1:65" s="2" customFormat="1" ht="24.2" customHeight="1">
      <c r="A178" s="36"/>
      <c r="B178" s="37"/>
      <c r="C178" s="180" t="s">
        <v>826</v>
      </c>
      <c r="D178" s="180" t="s">
        <v>172</v>
      </c>
      <c r="E178" s="181" t="s">
        <v>3610</v>
      </c>
      <c r="F178" s="182" t="s">
        <v>3611</v>
      </c>
      <c r="G178" s="183" t="s">
        <v>1734</v>
      </c>
      <c r="H178" s="184">
        <v>1</v>
      </c>
      <c r="I178" s="185"/>
      <c r="J178" s="186">
        <f t="shared" si="30"/>
        <v>0</v>
      </c>
      <c r="K178" s="182" t="s">
        <v>19</v>
      </c>
      <c r="L178" s="41"/>
      <c r="M178" s="187" t="s">
        <v>19</v>
      </c>
      <c r="N178" s="188" t="s">
        <v>42</v>
      </c>
      <c r="O178" s="66"/>
      <c r="P178" s="189">
        <f t="shared" si="31"/>
        <v>0</v>
      </c>
      <c r="Q178" s="189">
        <v>0</v>
      </c>
      <c r="R178" s="189">
        <f t="shared" si="32"/>
        <v>0</v>
      </c>
      <c r="S178" s="189">
        <v>0</v>
      </c>
      <c r="T178" s="190">
        <f t="shared" si="33"/>
        <v>0</v>
      </c>
      <c r="U178" s="36"/>
      <c r="V178" s="36"/>
      <c r="W178" s="36"/>
      <c r="X178" s="36"/>
      <c r="Y178" s="36"/>
      <c r="Z178" s="36"/>
      <c r="AA178" s="36"/>
      <c r="AB178" s="36"/>
      <c r="AC178" s="36"/>
      <c r="AD178" s="36"/>
      <c r="AE178" s="36"/>
      <c r="AR178" s="191" t="s">
        <v>106</v>
      </c>
      <c r="AT178" s="191" t="s">
        <v>172</v>
      </c>
      <c r="AU178" s="191" t="s">
        <v>79</v>
      </c>
      <c r="AY178" s="19" t="s">
        <v>169</v>
      </c>
      <c r="BE178" s="192">
        <f t="shared" si="34"/>
        <v>0</v>
      </c>
      <c r="BF178" s="192">
        <f t="shared" si="35"/>
        <v>0</v>
      </c>
      <c r="BG178" s="192">
        <f t="shared" si="36"/>
        <v>0</v>
      </c>
      <c r="BH178" s="192">
        <f t="shared" si="37"/>
        <v>0</v>
      </c>
      <c r="BI178" s="192">
        <f t="shared" si="38"/>
        <v>0</v>
      </c>
      <c r="BJ178" s="19" t="s">
        <v>14</v>
      </c>
      <c r="BK178" s="192">
        <f t="shared" si="39"/>
        <v>0</v>
      </c>
      <c r="BL178" s="19" t="s">
        <v>106</v>
      </c>
      <c r="BM178" s="191" t="s">
        <v>1240</v>
      </c>
    </row>
    <row r="179" spans="1:65" s="2" customFormat="1" ht="16.5" customHeight="1">
      <c r="A179" s="36"/>
      <c r="B179" s="37"/>
      <c r="C179" s="180" t="s">
        <v>831</v>
      </c>
      <c r="D179" s="180" t="s">
        <v>172</v>
      </c>
      <c r="E179" s="181" t="s">
        <v>3612</v>
      </c>
      <c r="F179" s="182" t="s">
        <v>3613</v>
      </c>
      <c r="G179" s="183" t="s">
        <v>1734</v>
      </c>
      <c r="H179" s="184">
        <v>1</v>
      </c>
      <c r="I179" s="185"/>
      <c r="J179" s="186">
        <f t="shared" si="30"/>
        <v>0</v>
      </c>
      <c r="K179" s="182" t="s">
        <v>19</v>
      </c>
      <c r="L179" s="41"/>
      <c r="M179" s="187" t="s">
        <v>19</v>
      </c>
      <c r="N179" s="188" t="s">
        <v>42</v>
      </c>
      <c r="O179" s="66"/>
      <c r="P179" s="189">
        <f t="shared" si="31"/>
        <v>0</v>
      </c>
      <c r="Q179" s="189">
        <v>0</v>
      </c>
      <c r="R179" s="189">
        <f t="shared" si="32"/>
        <v>0</v>
      </c>
      <c r="S179" s="189">
        <v>0</v>
      </c>
      <c r="T179" s="190">
        <f t="shared" si="33"/>
        <v>0</v>
      </c>
      <c r="U179" s="36"/>
      <c r="V179" s="36"/>
      <c r="W179" s="36"/>
      <c r="X179" s="36"/>
      <c r="Y179" s="36"/>
      <c r="Z179" s="36"/>
      <c r="AA179" s="36"/>
      <c r="AB179" s="36"/>
      <c r="AC179" s="36"/>
      <c r="AD179" s="36"/>
      <c r="AE179" s="36"/>
      <c r="AR179" s="191" t="s">
        <v>106</v>
      </c>
      <c r="AT179" s="191" t="s">
        <v>172</v>
      </c>
      <c r="AU179" s="191" t="s">
        <v>79</v>
      </c>
      <c r="AY179" s="19" t="s">
        <v>169</v>
      </c>
      <c r="BE179" s="192">
        <f t="shared" si="34"/>
        <v>0</v>
      </c>
      <c r="BF179" s="192">
        <f t="shared" si="35"/>
        <v>0</v>
      </c>
      <c r="BG179" s="192">
        <f t="shared" si="36"/>
        <v>0</v>
      </c>
      <c r="BH179" s="192">
        <f t="shared" si="37"/>
        <v>0</v>
      </c>
      <c r="BI179" s="192">
        <f t="shared" si="38"/>
        <v>0</v>
      </c>
      <c r="BJ179" s="19" t="s">
        <v>14</v>
      </c>
      <c r="BK179" s="192">
        <f t="shared" si="39"/>
        <v>0</v>
      </c>
      <c r="BL179" s="19" t="s">
        <v>106</v>
      </c>
      <c r="BM179" s="191" t="s">
        <v>1264</v>
      </c>
    </row>
    <row r="180" spans="1:65" s="2" customFormat="1" ht="16.5" customHeight="1">
      <c r="A180" s="36"/>
      <c r="B180" s="37"/>
      <c r="C180" s="180" t="s">
        <v>836</v>
      </c>
      <c r="D180" s="180" t="s">
        <v>172</v>
      </c>
      <c r="E180" s="181" t="s">
        <v>2096</v>
      </c>
      <c r="F180" s="182" t="s">
        <v>882</v>
      </c>
      <c r="G180" s="183" t="s">
        <v>282</v>
      </c>
      <c r="H180" s="184">
        <v>1</v>
      </c>
      <c r="I180" s="185"/>
      <c r="J180" s="186">
        <f t="shared" si="30"/>
        <v>0</v>
      </c>
      <c r="K180" s="182" t="s">
        <v>19</v>
      </c>
      <c r="L180" s="41"/>
      <c r="M180" s="248" t="s">
        <v>19</v>
      </c>
      <c r="N180" s="249" t="s">
        <v>42</v>
      </c>
      <c r="O180" s="246"/>
      <c r="P180" s="250">
        <f t="shared" si="31"/>
        <v>0</v>
      </c>
      <c r="Q180" s="250">
        <v>0</v>
      </c>
      <c r="R180" s="250">
        <f t="shared" si="32"/>
        <v>0</v>
      </c>
      <c r="S180" s="250">
        <v>0</v>
      </c>
      <c r="T180" s="251">
        <f t="shared" si="33"/>
        <v>0</v>
      </c>
      <c r="U180" s="36"/>
      <c r="V180" s="36"/>
      <c r="W180" s="36"/>
      <c r="X180" s="36"/>
      <c r="Y180" s="36"/>
      <c r="Z180" s="36"/>
      <c r="AA180" s="36"/>
      <c r="AB180" s="36"/>
      <c r="AC180" s="36"/>
      <c r="AD180" s="36"/>
      <c r="AE180" s="36"/>
      <c r="AR180" s="191" t="s">
        <v>312</v>
      </c>
      <c r="AT180" s="191" t="s">
        <v>172</v>
      </c>
      <c r="AU180" s="191" t="s">
        <v>79</v>
      </c>
      <c r="AY180" s="19" t="s">
        <v>169</v>
      </c>
      <c r="BE180" s="192">
        <f t="shared" si="34"/>
        <v>0</v>
      </c>
      <c r="BF180" s="192">
        <f t="shared" si="35"/>
        <v>0</v>
      </c>
      <c r="BG180" s="192">
        <f t="shared" si="36"/>
        <v>0</v>
      </c>
      <c r="BH180" s="192">
        <f t="shared" si="37"/>
        <v>0</v>
      </c>
      <c r="BI180" s="192">
        <f t="shared" si="38"/>
        <v>0</v>
      </c>
      <c r="BJ180" s="19" t="s">
        <v>14</v>
      </c>
      <c r="BK180" s="192">
        <f t="shared" si="39"/>
        <v>0</v>
      </c>
      <c r="BL180" s="19" t="s">
        <v>312</v>
      </c>
      <c r="BM180" s="191" t="s">
        <v>3614</v>
      </c>
    </row>
    <row r="181" spans="1:31" s="2" customFormat="1" ht="6.95" customHeight="1">
      <c r="A181" s="36"/>
      <c r="B181" s="49"/>
      <c r="C181" s="50"/>
      <c r="D181" s="50"/>
      <c r="E181" s="50"/>
      <c r="F181" s="50"/>
      <c r="G181" s="50"/>
      <c r="H181" s="50"/>
      <c r="I181" s="50"/>
      <c r="J181" s="50"/>
      <c r="K181" s="50"/>
      <c r="L181" s="41"/>
      <c r="M181" s="36"/>
      <c r="O181" s="36"/>
      <c r="P181" s="36"/>
      <c r="Q181" s="36"/>
      <c r="R181" s="36"/>
      <c r="S181" s="36"/>
      <c r="T181" s="36"/>
      <c r="U181" s="36"/>
      <c r="V181" s="36"/>
      <c r="W181" s="36"/>
      <c r="X181" s="36"/>
      <c r="Y181" s="36"/>
      <c r="Z181" s="36"/>
      <c r="AA181" s="36"/>
      <c r="AB181" s="36"/>
      <c r="AC181" s="36"/>
      <c r="AD181" s="36"/>
      <c r="AE181" s="36"/>
    </row>
  </sheetData>
  <sheetProtection algorithmName="SHA-512" hashValue="8msI7DrnrpGuIKj1i7YmkJ/439M4c/gSshf9jZOqZROktBt7aK0VfWtHdquHIMQrZfSu2WgbzySZR0/o2fxKZA==" saltValue="5GXLabTOwnDbzRJpNF0yrqspAVpvGNGL9ibmNBtGNmDLUT+SDttqQzpNlhk4YXT/a5RONMMx86IcF7gGhx6zaQ==" spinCount="100000" sheet="1" objects="1" scenarios="1" formatColumns="0" formatRows="0" autoFilter="0"/>
  <autoFilter ref="C89:K180"/>
  <mergeCells count="9">
    <mergeCell ref="E50:H50"/>
    <mergeCell ref="E80:H80"/>
    <mergeCell ref="E82:H8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132</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3615</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89" t="s">
        <v>19</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ROUND(J89,2)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ROUND((SUM(BE89:BE148)),2)</f>
        <v>0</v>
      </c>
      <c r="G33" s="36"/>
      <c r="H33" s="36"/>
      <c r="I33" s="126">
        <v>0.21</v>
      </c>
      <c r="J33" s="125">
        <f>ROUND(((SUM(BE89:BE148))*I33),2)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ROUND((SUM(BF89:BF148)),2)</f>
        <v>0</v>
      </c>
      <c r="G34" s="36"/>
      <c r="H34" s="36"/>
      <c r="I34" s="126">
        <v>0.12</v>
      </c>
      <c r="J34" s="125">
        <f>ROUND(((SUM(BF89:BF148))*I34),2)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ROUND((SUM(BG89:BG148)),2)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ROUND((SUM(BH89:BH148)),2)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ROUND((SUM(BI89:BI148)),2)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PS.2 - Technologie desinfekční stanice</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J89</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3616</v>
      </c>
      <c r="E60" s="145"/>
      <c r="F60" s="145"/>
      <c r="G60" s="145"/>
      <c r="H60" s="145"/>
      <c r="I60" s="145"/>
      <c r="J60" s="146">
        <f>J90</f>
        <v>0</v>
      </c>
      <c r="K60" s="143"/>
      <c r="L60" s="147"/>
    </row>
    <row r="61" spans="2:12" s="9" customFormat="1" ht="24.95" customHeight="1">
      <c r="B61" s="142"/>
      <c r="C61" s="143"/>
      <c r="D61" s="144" t="s">
        <v>3617</v>
      </c>
      <c r="E61" s="145"/>
      <c r="F61" s="145"/>
      <c r="G61" s="145"/>
      <c r="H61" s="145"/>
      <c r="I61" s="145"/>
      <c r="J61" s="146">
        <f>J104</f>
        <v>0</v>
      </c>
      <c r="K61" s="143"/>
      <c r="L61" s="147"/>
    </row>
    <row r="62" spans="2:12" s="9" customFormat="1" ht="24.95" customHeight="1">
      <c r="B62" s="142"/>
      <c r="C62" s="143"/>
      <c r="D62" s="144" t="s">
        <v>3618</v>
      </c>
      <c r="E62" s="145"/>
      <c r="F62" s="145"/>
      <c r="G62" s="145"/>
      <c r="H62" s="145"/>
      <c r="I62" s="145"/>
      <c r="J62" s="146">
        <f>J113</f>
        <v>0</v>
      </c>
      <c r="K62" s="143"/>
      <c r="L62" s="147"/>
    </row>
    <row r="63" spans="2:12" s="9" customFormat="1" ht="24.95" customHeight="1">
      <c r="B63" s="142"/>
      <c r="C63" s="143"/>
      <c r="D63" s="144" t="s">
        <v>3619</v>
      </c>
      <c r="E63" s="145"/>
      <c r="F63" s="145"/>
      <c r="G63" s="145"/>
      <c r="H63" s="145"/>
      <c r="I63" s="145"/>
      <c r="J63" s="146">
        <f>J116</f>
        <v>0</v>
      </c>
      <c r="K63" s="143"/>
      <c r="L63" s="147"/>
    </row>
    <row r="64" spans="2:12" s="9" customFormat="1" ht="24.95" customHeight="1">
      <c r="B64" s="142"/>
      <c r="C64" s="143"/>
      <c r="D64" s="144" t="s">
        <v>3620</v>
      </c>
      <c r="E64" s="145"/>
      <c r="F64" s="145"/>
      <c r="G64" s="145"/>
      <c r="H64" s="145"/>
      <c r="I64" s="145"/>
      <c r="J64" s="146">
        <f>J119</f>
        <v>0</v>
      </c>
      <c r="K64" s="143"/>
      <c r="L64" s="147"/>
    </row>
    <row r="65" spans="2:12" s="9" customFormat="1" ht="24.95" customHeight="1">
      <c r="B65" s="142"/>
      <c r="C65" s="143"/>
      <c r="D65" s="144" t="s">
        <v>3621</v>
      </c>
      <c r="E65" s="145"/>
      <c r="F65" s="145"/>
      <c r="G65" s="145"/>
      <c r="H65" s="145"/>
      <c r="I65" s="145"/>
      <c r="J65" s="146">
        <f>J121</f>
        <v>0</v>
      </c>
      <c r="K65" s="143"/>
      <c r="L65" s="147"/>
    </row>
    <row r="66" spans="2:12" s="9" customFormat="1" ht="24.95" customHeight="1">
      <c r="B66" s="142"/>
      <c r="C66" s="143"/>
      <c r="D66" s="144" t="s">
        <v>3622</v>
      </c>
      <c r="E66" s="145"/>
      <c r="F66" s="145"/>
      <c r="G66" s="145"/>
      <c r="H66" s="145"/>
      <c r="I66" s="145"/>
      <c r="J66" s="146">
        <f>J127</f>
        <v>0</v>
      </c>
      <c r="K66" s="143"/>
      <c r="L66" s="147"/>
    </row>
    <row r="67" spans="2:12" s="9" customFormat="1" ht="24.95" customHeight="1">
      <c r="B67" s="142"/>
      <c r="C67" s="143"/>
      <c r="D67" s="144" t="s">
        <v>3623</v>
      </c>
      <c r="E67" s="145"/>
      <c r="F67" s="145"/>
      <c r="G67" s="145"/>
      <c r="H67" s="145"/>
      <c r="I67" s="145"/>
      <c r="J67" s="146">
        <f>J129</f>
        <v>0</v>
      </c>
      <c r="K67" s="143"/>
      <c r="L67" s="147"/>
    </row>
    <row r="68" spans="2:12" s="9" customFormat="1" ht="24.95" customHeight="1">
      <c r="B68" s="142"/>
      <c r="C68" s="143"/>
      <c r="D68" s="144" t="s">
        <v>3624</v>
      </c>
      <c r="E68" s="145"/>
      <c r="F68" s="145"/>
      <c r="G68" s="145"/>
      <c r="H68" s="145"/>
      <c r="I68" s="145"/>
      <c r="J68" s="146">
        <f>J131</f>
        <v>0</v>
      </c>
      <c r="K68" s="143"/>
      <c r="L68" s="147"/>
    </row>
    <row r="69" spans="2:12" s="9" customFormat="1" ht="24.95" customHeight="1">
      <c r="B69" s="142"/>
      <c r="C69" s="143"/>
      <c r="D69" s="144" t="s">
        <v>3625</v>
      </c>
      <c r="E69" s="145"/>
      <c r="F69" s="145"/>
      <c r="G69" s="145"/>
      <c r="H69" s="145"/>
      <c r="I69" s="145"/>
      <c r="J69" s="146">
        <f>J143</f>
        <v>0</v>
      </c>
      <c r="K69" s="143"/>
      <c r="L69" s="147"/>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154</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90" t="str">
        <f>E7</f>
        <v>Infekce Nemocnice Tábor, a.s.(2.ETAPA)</v>
      </c>
      <c r="F79" s="391"/>
      <c r="G79" s="391"/>
      <c r="H79" s="391"/>
      <c r="I79" s="38"/>
      <c r="J79" s="38"/>
      <c r="K79" s="38"/>
      <c r="L79" s="115"/>
      <c r="S79" s="36"/>
      <c r="T79" s="36"/>
      <c r="U79" s="36"/>
      <c r="V79" s="36"/>
      <c r="W79" s="36"/>
      <c r="X79" s="36"/>
      <c r="Y79" s="36"/>
      <c r="Z79" s="36"/>
      <c r="AA79" s="36"/>
      <c r="AB79" s="36"/>
      <c r="AC79" s="36"/>
      <c r="AD79" s="36"/>
      <c r="AE79" s="36"/>
    </row>
    <row r="80" spans="1:31" s="2" customFormat="1" ht="12" customHeight="1">
      <c r="A80" s="36"/>
      <c r="B80" s="37"/>
      <c r="C80" s="31" t="s">
        <v>137</v>
      </c>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6.5" customHeight="1">
      <c r="A81" s="36"/>
      <c r="B81" s="37"/>
      <c r="C81" s="38"/>
      <c r="D81" s="38"/>
      <c r="E81" s="344" t="str">
        <f>E9</f>
        <v>PS.2 - Technologie desinfekční stanice</v>
      </c>
      <c r="F81" s="392"/>
      <c r="G81" s="392"/>
      <c r="H81" s="392"/>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21</v>
      </c>
      <c r="D83" s="38"/>
      <c r="E83" s="38"/>
      <c r="F83" s="29" t="str">
        <f>F12</f>
        <v xml:space="preserve"> </v>
      </c>
      <c r="G83" s="38"/>
      <c r="H83" s="38"/>
      <c r="I83" s="31" t="s">
        <v>23</v>
      </c>
      <c r="J83" s="61" t="str">
        <f>IF(J12="","",J12)</f>
        <v>26. 1. 2024</v>
      </c>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5.2" customHeight="1">
      <c r="A85" s="36"/>
      <c r="B85" s="37"/>
      <c r="C85" s="31" t="s">
        <v>25</v>
      </c>
      <c r="D85" s="38"/>
      <c r="E85" s="38"/>
      <c r="F85" s="29" t="str">
        <f>E15</f>
        <v>Nemocnice Tábor, a.s.</v>
      </c>
      <c r="G85" s="38"/>
      <c r="H85" s="38"/>
      <c r="I85" s="31" t="s">
        <v>31</v>
      </c>
      <c r="J85" s="34" t="str">
        <f>E21</f>
        <v>AGP nova spol. s r.o.</v>
      </c>
      <c r="K85" s="38"/>
      <c r="L85" s="115"/>
      <c r="S85" s="36"/>
      <c r="T85" s="36"/>
      <c r="U85" s="36"/>
      <c r="V85" s="36"/>
      <c r="W85" s="36"/>
      <c r="X85" s="36"/>
      <c r="Y85" s="36"/>
      <c r="Z85" s="36"/>
      <c r="AA85" s="36"/>
      <c r="AB85" s="36"/>
      <c r="AC85" s="36"/>
      <c r="AD85" s="36"/>
      <c r="AE85" s="36"/>
    </row>
    <row r="86" spans="1:31" s="2" customFormat="1" ht="15.2" customHeight="1">
      <c r="A86" s="36"/>
      <c r="B86" s="37"/>
      <c r="C86" s="31" t="s">
        <v>29</v>
      </c>
      <c r="D86" s="38"/>
      <c r="E86" s="38"/>
      <c r="F86" s="29" t="str">
        <f>IF(E18="","",E18)</f>
        <v>Vyplň údaj</v>
      </c>
      <c r="G86" s="38"/>
      <c r="H86" s="38"/>
      <c r="I86" s="31" t="s">
        <v>34</v>
      </c>
      <c r="J86" s="34" t="str">
        <f>E24</f>
        <v xml:space="preserve"> </v>
      </c>
      <c r="K86" s="38"/>
      <c r="L86" s="115"/>
      <c r="S86" s="36"/>
      <c r="T86" s="36"/>
      <c r="U86" s="36"/>
      <c r="V86" s="36"/>
      <c r="W86" s="36"/>
      <c r="X86" s="36"/>
      <c r="Y86" s="36"/>
      <c r="Z86" s="36"/>
      <c r="AA86" s="36"/>
      <c r="AB86" s="36"/>
      <c r="AC86" s="36"/>
      <c r="AD86" s="36"/>
      <c r="AE86" s="36"/>
    </row>
    <row r="87" spans="1:31" s="2" customFormat="1" ht="10.3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11" customFormat="1" ht="29.25" customHeight="1">
      <c r="A88" s="153"/>
      <c r="B88" s="154"/>
      <c r="C88" s="155" t="s">
        <v>155</v>
      </c>
      <c r="D88" s="156" t="s">
        <v>56</v>
      </c>
      <c r="E88" s="156" t="s">
        <v>52</v>
      </c>
      <c r="F88" s="156" t="s">
        <v>53</v>
      </c>
      <c r="G88" s="156" t="s">
        <v>156</v>
      </c>
      <c r="H88" s="156" t="s">
        <v>157</v>
      </c>
      <c r="I88" s="156" t="s">
        <v>158</v>
      </c>
      <c r="J88" s="156" t="s">
        <v>143</v>
      </c>
      <c r="K88" s="157" t="s">
        <v>159</v>
      </c>
      <c r="L88" s="158"/>
      <c r="M88" s="70" t="s">
        <v>19</v>
      </c>
      <c r="N88" s="71" t="s">
        <v>41</v>
      </c>
      <c r="O88" s="71" t="s">
        <v>160</v>
      </c>
      <c r="P88" s="71" t="s">
        <v>161</v>
      </c>
      <c r="Q88" s="71" t="s">
        <v>162</v>
      </c>
      <c r="R88" s="71" t="s">
        <v>163</v>
      </c>
      <c r="S88" s="71" t="s">
        <v>164</v>
      </c>
      <c r="T88" s="72" t="s">
        <v>165</v>
      </c>
      <c r="U88" s="153"/>
      <c r="V88" s="153"/>
      <c r="W88" s="153"/>
      <c r="X88" s="153"/>
      <c r="Y88" s="153"/>
      <c r="Z88" s="153"/>
      <c r="AA88" s="153"/>
      <c r="AB88" s="153"/>
      <c r="AC88" s="153"/>
      <c r="AD88" s="153"/>
      <c r="AE88" s="153"/>
    </row>
    <row r="89" spans="1:63" s="2" customFormat="1" ht="22.9" customHeight="1">
      <c r="A89" s="36"/>
      <c r="B89" s="37"/>
      <c r="C89" s="77" t="s">
        <v>166</v>
      </c>
      <c r="D89" s="38"/>
      <c r="E89" s="38"/>
      <c r="F89" s="38"/>
      <c r="G89" s="38"/>
      <c r="H89" s="38"/>
      <c r="I89" s="38"/>
      <c r="J89" s="159">
        <f>BK89</f>
        <v>0</v>
      </c>
      <c r="K89" s="38"/>
      <c r="L89" s="41"/>
      <c r="M89" s="73"/>
      <c r="N89" s="160"/>
      <c r="O89" s="74"/>
      <c r="P89" s="161">
        <f>P90+P104+P113+P116+P119+P121+P127+P129+P131+P143</f>
        <v>0</v>
      </c>
      <c r="Q89" s="74"/>
      <c r="R89" s="161">
        <f>R90+R104+R113+R116+R119+R121+R127+R129+R131+R143</f>
        <v>0</v>
      </c>
      <c r="S89" s="74"/>
      <c r="T89" s="162">
        <f>T90+T104+T113+T116+T119+T121+T127+T129+T131+T143</f>
        <v>0</v>
      </c>
      <c r="U89" s="36"/>
      <c r="V89" s="36"/>
      <c r="W89" s="36"/>
      <c r="X89" s="36"/>
      <c r="Y89" s="36"/>
      <c r="Z89" s="36"/>
      <c r="AA89" s="36"/>
      <c r="AB89" s="36"/>
      <c r="AC89" s="36"/>
      <c r="AD89" s="36"/>
      <c r="AE89" s="36"/>
      <c r="AT89" s="19" t="s">
        <v>70</v>
      </c>
      <c r="AU89" s="19" t="s">
        <v>144</v>
      </c>
      <c r="BK89" s="163">
        <f>BK90+BK104+BK113+BK116+BK119+BK121+BK127+BK129+BK131+BK143</f>
        <v>0</v>
      </c>
    </row>
    <row r="90" spans="2:63" s="12" customFormat="1" ht="25.9" customHeight="1">
      <c r="B90" s="164"/>
      <c r="C90" s="165"/>
      <c r="D90" s="166" t="s">
        <v>70</v>
      </c>
      <c r="E90" s="167" t="s">
        <v>1698</v>
      </c>
      <c r="F90" s="167" t="s">
        <v>3626</v>
      </c>
      <c r="G90" s="165"/>
      <c r="H90" s="165"/>
      <c r="I90" s="168"/>
      <c r="J90" s="169">
        <f>BK90</f>
        <v>0</v>
      </c>
      <c r="K90" s="165"/>
      <c r="L90" s="170"/>
      <c r="M90" s="171"/>
      <c r="N90" s="172"/>
      <c r="O90" s="172"/>
      <c r="P90" s="173">
        <f>SUM(P91:P103)</f>
        <v>0</v>
      </c>
      <c r="Q90" s="172"/>
      <c r="R90" s="173">
        <f>SUM(R91:R103)</f>
        <v>0</v>
      </c>
      <c r="S90" s="172"/>
      <c r="T90" s="174">
        <f>SUM(T91:T103)</f>
        <v>0</v>
      </c>
      <c r="AR90" s="175" t="s">
        <v>14</v>
      </c>
      <c r="AT90" s="176" t="s">
        <v>70</v>
      </c>
      <c r="AU90" s="176" t="s">
        <v>71</v>
      </c>
      <c r="AY90" s="175" t="s">
        <v>169</v>
      </c>
      <c r="BK90" s="177">
        <f>SUM(BK91:BK103)</f>
        <v>0</v>
      </c>
    </row>
    <row r="91" spans="1:65" s="2" customFormat="1" ht="44.25" customHeight="1">
      <c r="A91" s="36"/>
      <c r="B91" s="37"/>
      <c r="C91" s="180" t="s">
        <v>14</v>
      </c>
      <c r="D91" s="180" t="s">
        <v>172</v>
      </c>
      <c r="E91" s="181" t="s">
        <v>3627</v>
      </c>
      <c r="F91" s="182" t="s">
        <v>3628</v>
      </c>
      <c r="G91" s="183" t="s">
        <v>1734</v>
      </c>
      <c r="H91" s="184">
        <v>1</v>
      </c>
      <c r="I91" s="185"/>
      <c r="J91" s="186">
        <f aca="true" t="shared" si="0" ref="J91:J103">ROUND(I91*H91,2)</f>
        <v>0</v>
      </c>
      <c r="K91" s="182" t="s">
        <v>19</v>
      </c>
      <c r="L91" s="41"/>
      <c r="M91" s="187" t="s">
        <v>19</v>
      </c>
      <c r="N91" s="188" t="s">
        <v>42</v>
      </c>
      <c r="O91" s="66"/>
      <c r="P91" s="189">
        <f aca="true" t="shared" si="1" ref="P91:P103">O91*H91</f>
        <v>0</v>
      </c>
      <c r="Q91" s="189">
        <v>0</v>
      </c>
      <c r="R91" s="189">
        <f aca="true" t="shared" si="2" ref="R91:R103">Q91*H91</f>
        <v>0</v>
      </c>
      <c r="S91" s="189">
        <v>0</v>
      </c>
      <c r="T91" s="190">
        <f aca="true" t="shared" si="3" ref="T91:T103">S91*H91</f>
        <v>0</v>
      </c>
      <c r="U91" s="36"/>
      <c r="V91" s="36"/>
      <c r="W91" s="36"/>
      <c r="X91" s="36"/>
      <c r="Y91" s="36"/>
      <c r="Z91" s="36"/>
      <c r="AA91" s="36"/>
      <c r="AB91" s="36"/>
      <c r="AC91" s="36"/>
      <c r="AD91" s="36"/>
      <c r="AE91" s="36"/>
      <c r="AR91" s="191" t="s">
        <v>106</v>
      </c>
      <c r="AT91" s="191" t="s">
        <v>172</v>
      </c>
      <c r="AU91" s="191" t="s">
        <v>14</v>
      </c>
      <c r="AY91" s="19" t="s">
        <v>169</v>
      </c>
      <c r="BE91" s="192">
        <f aca="true" t="shared" si="4" ref="BE91:BE103">IF(N91="základní",J91,0)</f>
        <v>0</v>
      </c>
      <c r="BF91" s="192">
        <f aca="true" t="shared" si="5" ref="BF91:BF103">IF(N91="snížená",J91,0)</f>
        <v>0</v>
      </c>
      <c r="BG91" s="192">
        <f aca="true" t="shared" si="6" ref="BG91:BG103">IF(N91="zákl. přenesená",J91,0)</f>
        <v>0</v>
      </c>
      <c r="BH91" s="192">
        <f aca="true" t="shared" si="7" ref="BH91:BH103">IF(N91="sníž. přenesená",J91,0)</f>
        <v>0</v>
      </c>
      <c r="BI91" s="192">
        <f aca="true" t="shared" si="8" ref="BI91:BI103">IF(N91="nulová",J91,0)</f>
        <v>0</v>
      </c>
      <c r="BJ91" s="19" t="s">
        <v>14</v>
      </c>
      <c r="BK91" s="192">
        <f aca="true" t="shared" si="9" ref="BK91:BK103">ROUND(I91*H91,2)</f>
        <v>0</v>
      </c>
      <c r="BL91" s="19" t="s">
        <v>106</v>
      </c>
      <c r="BM91" s="191" t="s">
        <v>79</v>
      </c>
    </row>
    <row r="92" spans="1:65" s="2" customFormat="1" ht="55.5" customHeight="1">
      <c r="A92" s="36"/>
      <c r="B92" s="37"/>
      <c r="C92" s="180" t="s">
        <v>79</v>
      </c>
      <c r="D92" s="180" t="s">
        <v>172</v>
      </c>
      <c r="E92" s="181" t="s">
        <v>3629</v>
      </c>
      <c r="F92" s="182" t="s">
        <v>3630</v>
      </c>
      <c r="G92" s="183" t="s">
        <v>1734</v>
      </c>
      <c r="H92" s="184">
        <v>2</v>
      </c>
      <c r="I92" s="185"/>
      <c r="J92" s="186">
        <f t="shared" si="0"/>
        <v>0</v>
      </c>
      <c r="K92" s="182" t="s">
        <v>19</v>
      </c>
      <c r="L92" s="41"/>
      <c r="M92" s="187" t="s">
        <v>19</v>
      </c>
      <c r="N92" s="188" t="s">
        <v>42</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106</v>
      </c>
      <c r="AT92" s="191" t="s">
        <v>172</v>
      </c>
      <c r="AU92" s="191" t="s">
        <v>14</v>
      </c>
      <c r="AY92" s="19" t="s">
        <v>169</v>
      </c>
      <c r="BE92" s="192">
        <f t="shared" si="4"/>
        <v>0</v>
      </c>
      <c r="BF92" s="192">
        <f t="shared" si="5"/>
        <v>0</v>
      </c>
      <c r="BG92" s="192">
        <f t="shared" si="6"/>
        <v>0</v>
      </c>
      <c r="BH92" s="192">
        <f t="shared" si="7"/>
        <v>0</v>
      </c>
      <c r="BI92" s="192">
        <f t="shared" si="8"/>
        <v>0</v>
      </c>
      <c r="BJ92" s="19" t="s">
        <v>14</v>
      </c>
      <c r="BK92" s="192">
        <f t="shared" si="9"/>
        <v>0</v>
      </c>
      <c r="BL92" s="19" t="s">
        <v>106</v>
      </c>
      <c r="BM92" s="191" t="s">
        <v>106</v>
      </c>
    </row>
    <row r="93" spans="1:65" s="2" customFormat="1" ht="101.25" customHeight="1">
      <c r="A93" s="36"/>
      <c r="B93" s="37"/>
      <c r="C93" s="180" t="s">
        <v>103</v>
      </c>
      <c r="D93" s="180" t="s">
        <v>172</v>
      </c>
      <c r="E93" s="181" t="s">
        <v>3631</v>
      </c>
      <c r="F93" s="182" t="s">
        <v>3632</v>
      </c>
      <c r="G93" s="183" t="s">
        <v>1734</v>
      </c>
      <c r="H93" s="184">
        <v>2</v>
      </c>
      <c r="I93" s="185"/>
      <c r="J93" s="186">
        <f t="shared" si="0"/>
        <v>0</v>
      </c>
      <c r="K93" s="182" t="s">
        <v>19</v>
      </c>
      <c r="L93" s="41"/>
      <c r="M93" s="187" t="s">
        <v>19</v>
      </c>
      <c r="N93" s="188" t="s">
        <v>42</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106</v>
      </c>
      <c r="AT93" s="191" t="s">
        <v>172</v>
      </c>
      <c r="AU93" s="191" t="s">
        <v>14</v>
      </c>
      <c r="AY93" s="19" t="s">
        <v>169</v>
      </c>
      <c r="BE93" s="192">
        <f t="shared" si="4"/>
        <v>0</v>
      </c>
      <c r="BF93" s="192">
        <f t="shared" si="5"/>
        <v>0</v>
      </c>
      <c r="BG93" s="192">
        <f t="shared" si="6"/>
        <v>0</v>
      </c>
      <c r="BH93" s="192">
        <f t="shared" si="7"/>
        <v>0</v>
      </c>
      <c r="BI93" s="192">
        <f t="shared" si="8"/>
        <v>0</v>
      </c>
      <c r="BJ93" s="19" t="s">
        <v>14</v>
      </c>
      <c r="BK93" s="192">
        <f t="shared" si="9"/>
        <v>0</v>
      </c>
      <c r="BL93" s="19" t="s">
        <v>106</v>
      </c>
      <c r="BM93" s="191" t="s">
        <v>112</v>
      </c>
    </row>
    <row r="94" spans="1:65" s="2" customFormat="1" ht="37.9" customHeight="1">
      <c r="A94" s="36"/>
      <c r="B94" s="37"/>
      <c r="C94" s="180" t="s">
        <v>106</v>
      </c>
      <c r="D94" s="180" t="s">
        <v>172</v>
      </c>
      <c r="E94" s="181" t="s">
        <v>3633</v>
      </c>
      <c r="F94" s="182" t="s">
        <v>3634</v>
      </c>
      <c r="G94" s="183" t="s">
        <v>1734</v>
      </c>
      <c r="H94" s="184">
        <v>1</v>
      </c>
      <c r="I94" s="185"/>
      <c r="J94" s="186">
        <f t="shared" si="0"/>
        <v>0</v>
      </c>
      <c r="K94" s="182" t="s">
        <v>19</v>
      </c>
      <c r="L94" s="41"/>
      <c r="M94" s="187" t="s">
        <v>19</v>
      </c>
      <c r="N94" s="188" t="s">
        <v>42</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106</v>
      </c>
      <c r="AT94" s="191" t="s">
        <v>172</v>
      </c>
      <c r="AU94" s="191" t="s">
        <v>14</v>
      </c>
      <c r="AY94" s="19" t="s">
        <v>169</v>
      </c>
      <c r="BE94" s="192">
        <f t="shared" si="4"/>
        <v>0</v>
      </c>
      <c r="BF94" s="192">
        <f t="shared" si="5"/>
        <v>0</v>
      </c>
      <c r="BG94" s="192">
        <f t="shared" si="6"/>
        <v>0</v>
      </c>
      <c r="BH94" s="192">
        <f t="shared" si="7"/>
        <v>0</v>
      </c>
      <c r="BI94" s="192">
        <f t="shared" si="8"/>
        <v>0</v>
      </c>
      <c r="BJ94" s="19" t="s">
        <v>14</v>
      </c>
      <c r="BK94" s="192">
        <f t="shared" si="9"/>
        <v>0</v>
      </c>
      <c r="BL94" s="19" t="s">
        <v>106</v>
      </c>
      <c r="BM94" s="191" t="s">
        <v>224</v>
      </c>
    </row>
    <row r="95" spans="1:65" s="2" customFormat="1" ht="90" customHeight="1">
      <c r="A95" s="36"/>
      <c r="B95" s="37"/>
      <c r="C95" s="180" t="s">
        <v>109</v>
      </c>
      <c r="D95" s="180" t="s">
        <v>172</v>
      </c>
      <c r="E95" s="181" t="s">
        <v>3635</v>
      </c>
      <c r="F95" s="182" t="s">
        <v>3636</v>
      </c>
      <c r="G95" s="183" t="s">
        <v>282</v>
      </c>
      <c r="H95" s="184">
        <v>1</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106</v>
      </c>
      <c r="AT95" s="191" t="s">
        <v>172</v>
      </c>
      <c r="AU95" s="191" t="s">
        <v>14</v>
      </c>
      <c r="AY95" s="19" t="s">
        <v>169</v>
      </c>
      <c r="BE95" s="192">
        <f t="shared" si="4"/>
        <v>0</v>
      </c>
      <c r="BF95" s="192">
        <f t="shared" si="5"/>
        <v>0</v>
      </c>
      <c r="BG95" s="192">
        <f t="shared" si="6"/>
        <v>0</v>
      </c>
      <c r="BH95" s="192">
        <f t="shared" si="7"/>
        <v>0</v>
      </c>
      <c r="BI95" s="192">
        <f t="shared" si="8"/>
        <v>0</v>
      </c>
      <c r="BJ95" s="19" t="s">
        <v>14</v>
      </c>
      <c r="BK95" s="192">
        <f t="shared" si="9"/>
        <v>0</v>
      </c>
      <c r="BL95" s="19" t="s">
        <v>106</v>
      </c>
      <c r="BM95" s="191" t="s">
        <v>236</v>
      </c>
    </row>
    <row r="96" spans="1:65" s="2" customFormat="1" ht="101.25" customHeight="1">
      <c r="A96" s="36"/>
      <c r="B96" s="37"/>
      <c r="C96" s="180" t="s">
        <v>112</v>
      </c>
      <c r="D96" s="180" t="s">
        <v>172</v>
      </c>
      <c r="E96" s="181" t="s">
        <v>3637</v>
      </c>
      <c r="F96" s="182" t="s">
        <v>3638</v>
      </c>
      <c r="G96" s="183" t="s">
        <v>1734</v>
      </c>
      <c r="H96" s="184">
        <v>2</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3639</v>
      </c>
    </row>
    <row r="97" spans="1:65" s="2" customFormat="1" ht="66.75" customHeight="1">
      <c r="A97" s="36"/>
      <c r="B97" s="37"/>
      <c r="C97" s="180" t="s">
        <v>115</v>
      </c>
      <c r="D97" s="180" t="s">
        <v>172</v>
      </c>
      <c r="E97" s="181" t="s">
        <v>3640</v>
      </c>
      <c r="F97" s="182" t="s">
        <v>3641</v>
      </c>
      <c r="G97" s="183" t="s">
        <v>1734</v>
      </c>
      <c r="H97" s="184">
        <v>1</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8</v>
      </c>
    </row>
    <row r="98" spans="1:65" s="2" customFormat="1" ht="37.9" customHeight="1">
      <c r="A98" s="36"/>
      <c r="B98" s="37"/>
      <c r="C98" s="180" t="s">
        <v>224</v>
      </c>
      <c r="D98" s="180" t="s">
        <v>172</v>
      </c>
      <c r="E98" s="181" t="s">
        <v>3642</v>
      </c>
      <c r="F98" s="182" t="s">
        <v>3643</v>
      </c>
      <c r="G98" s="183" t="s">
        <v>1734</v>
      </c>
      <c r="H98" s="184">
        <v>1</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302</v>
      </c>
    </row>
    <row r="99" spans="1:65" s="2" customFormat="1" ht="24.2" customHeight="1">
      <c r="A99" s="36"/>
      <c r="B99" s="37"/>
      <c r="C99" s="180" t="s">
        <v>170</v>
      </c>
      <c r="D99" s="180" t="s">
        <v>172</v>
      </c>
      <c r="E99" s="181" t="s">
        <v>3644</v>
      </c>
      <c r="F99" s="182" t="s">
        <v>3645</v>
      </c>
      <c r="G99" s="183" t="s">
        <v>1734</v>
      </c>
      <c r="H99" s="184">
        <v>2</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312</v>
      </c>
    </row>
    <row r="100" spans="1:65" s="2" customFormat="1" ht="55.5" customHeight="1">
      <c r="A100" s="36"/>
      <c r="B100" s="37"/>
      <c r="C100" s="180" t="s">
        <v>236</v>
      </c>
      <c r="D100" s="180" t="s">
        <v>172</v>
      </c>
      <c r="E100" s="181" t="s">
        <v>3646</v>
      </c>
      <c r="F100" s="182" t="s">
        <v>3647</v>
      </c>
      <c r="G100" s="183" t="s">
        <v>1734</v>
      </c>
      <c r="H100" s="184">
        <v>1</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329</v>
      </c>
    </row>
    <row r="101" spans="1:65" s="2" customFormat="1" ht="21.75" customHeight="1">
      <c r="A101" s="36"/>
      <c r="B101" s="37"/>
      <c r="C101" s="180" t="s">
        <v>286</v>
      </c>
      <c r="D101" s="180" t="s">
        <v>172</v>
      </c>
      <c r="E101" s="181" t="s">
        <v>3648</v>
      </c>
      <c r="F101" s="182" t="s">
        <v>3649</v>
      </c>
      <c r="G101" s="183" t="s">
        <v>1734</v>
      </c>
      <c r="H101" s="184">
        <v>1</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14</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360</v>
      </c>
    </row>
    <row r="102" spans="1:65" s="2" customFormat="1" ht="44.25" customHeight="1">
      <c r="A102" s="36"/>
      <c r="B102" s="37"/>
      <c r="C102" s="180" t="s">
        <v>8</v>
      </c>
      <c r="D102" s="180" t="s">
        <v>172</v>
      </c>
      <c r="E102" s="181" t="s">
        <v>3650</v>
      </c>
      <c r="F102" s="182" t="s">
        <v>3651</v>
      </c>
      <c r="G102" s="183" t="s">
        <v>1734</v>
      </c>
      <c r="H102" s="184">
        <v>1</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106</v>
      </c>
      <c r="AT102" s="191" t="s">
        <v>172</v>
      </c>
      <c r="AU102" s="191" t="s">
        <v>14</v>
      </c>
      <c r="AY102" s="19" t="s">
        <v>169</v>
      </c>
      <c r="BE102" s="192">
        <f t="shared" si="4"/>
        <v>0</v>
      </c>
      <c r="BF102" s="192">
        <f t="shared" si="5"/>
        <v>0</v>
      </c>
      <c r="BG102" s="192">
        <f t="shared" si="6"/>
        <v>0</v>
      </c>
      <c r="BH102" s="192">
        <f t="shared" si="7"/>
        <v>0</v>
      </c>
      <c r="BI102" s="192">
        <f t="shared" si="8"/>
        <v>0</v>
      </c>
      <c r="BJ102" s="19" t="s">
        <v>14</v>
      </c>
      <c r="BK102" s="192">
        <f t="shared" si="9"/>
        <v>0</v>
      </c>
      <c r="BL102" s="19" t="s">
        <v>106</v>
      </c>
      <c r="BM102" s="191" t="s">
        <v>191</v>
      </c>
    </row>
    <row r="103" spans="1:65" s="2" customFormat="1" ht="37.9" customHeight="1">
      <c r="A103" s="36"/>
      <c r="B103" s="37"/>
      <c r="C103" s="180" t="s">
        <v>296</v>
      </c>
      <c r="D103" s="180" t="s">
        <v>172</v>
      </c>
      <c r="E103" s="181" t="s">
        <v>3652</v>
      </c>
      <c r="F103" s="182" t="s">
        <v>3653</v>
      </c>
      <c r="G103" s="183" t="s">
        <v>1734</v>
      </c>
      <c r="H103" s="184">
        <v>1</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106</v>
      </c>
      <c r="AT103" s="191" t="s">
        <v>172</v>
      </c>
      <c r="AU103" s="191" t="s">
        <v>14</v>
      </c>
      <c r="AY103" s="19" t="s">
        <v>169</v>
      </c>
      <c r="BE103" s="192">
        <f t="shared" si="4"/>
        <v>0</v>
      </c>
      <c r="BF103" s="192">
        <f t="shared" si="5"/>
        <v>0</v>
      </c>
      <c r="BG103" s="192">
        <f t="shared" si="6"/>
        <v>0</v>
      </c>
      <c r="BH103" s="192">
        <f t="shared" si="7"/>
        <v>0</v>
      </c>
      <c r="BI103" s="192">
        <f t="shared" si="8"/>
        <v>0</v>
      </c>
      <c r="BJ103" s="19" t="s">
        <v>14</v>
      </c>
      <c r="BK103" s="192">
        <f t="shared" si="9"/>
        <v>0</v>
      </c>
      <c r="BL103" s="19" t="s">
        <v>106</v>
      </c>
      <c r="BM103" s="191" t="s">
        <v>252</v>
      </c>
    </row>
    <row r="104" spans="2:63" s="12" customFormat="1" ht="25.9" customHeight="1">
      <c r="B104" s="164"/>
      <c r="C104" s="165"/>
      <c r="D104" s="166" t="s">
        <v>70</v>
      </c>
      <c r="E104" s="167" t="s">
        <v>1712</v>
      </c>
      <c r="F104" s="167" t="s">
        <v>3654</v>
      </c>
      <c r="G104" s="165"/>
      <c r="H104" s="165"/>
      <c r="I104" s="168"/>
      <c r="J104" s="169">
        <f>BK104</f>
        <v>0</v>
      </c>
      <c r="K104" s="165"/>
      <c r="L104" s="170"/>
      <c r="M104" s="171"/>
      <c r="N104" s="172"/>
      <c r="O104" s="172"/>
      <c r="P104" s="173">
        <f>SUM(P105:P112)</f>
        <v>0</v>
      </c>
      <c r="Q104" s="172"/>
      <c r="R104" s="173">
        <f>SUM(R105:R112)</f>
        <v>0</v>
      </c>
      <c r="S104" s="172"/>
      <c r="T104" s="174">
        <f>SUM(T105:T112)</f>
        <v>0</v>
      </c>
      <c r="AR104" s="175" t="s">
        <v>14</v>
      </c>
      <c r="AT104" s="176" t="s">
        <v>70</v>
      </c>
      <c r="AU104" s="176" t="s">
        <v>71</v>
      </c>
      <c r="AY104" s="175" t="s">
        <v>169</v>
      </c>
      <c r="BK104" s="177">
        <f>SUM(BK105:BK112)</f>
        <v>0</v>
      </c>
    </row>
    <row r="105" spans="1:65" s="2" customFormat="1" ht="322.9" customHeight="1">
      <c r="A105" s="36"/>
      <c r="B105" s="37"/>
      <c r="C105" s="180" t="s">
        <v>302</v>
      </c>
      <c r="D105" s="180" t="s">
        <v>172</v>
      </c>
      <c r="E105" s="181" t="s">
        <v>3655</v>
      </c>
      <c r="F105" s="182" t="s">
        <v>3656</v>
      </c>
      <c r="G105" s="183" t="s">
        <v>1734</v>
      </c>
      <c r="H105" s="184">
        <v>1</v>
      </c>
      <c r="I105" s="185"/>
      <c r="J105" s="186">
        <f aca="true" t="shared" si="10" ref="J105:J112">ROUND(I105*H105,2)</f>
        <v>0</v>
      </c>
      <c r="K105" s="182" t="s">
        <v>19</v>
      </c>
      <c r="L105" s="41"/>
      <c r="M105" s="187" t="s">
        <v>19</v>
      </c>
      <c r="N105" s="188" t="s">
        <v>42</v>
      </c>
      <c r="O105" s="66"/>
      <c r="P105" s="189">
        <f aca="true" t="shared" si="11" ref="P105:P112">O105*H105</f>
        <v>0</v>
      </c>
      <c r="Q105" s="189">
        <v>0</v>
      </c>
      <c r="R105" s="189">
        <f aca="true" t="shared" si="12" ref="R105:R112">Q105*H105</f>
        <v>0</v>
      </c>
      <c r="S105" s="189">
        <v>0</v>
      </c>
      <c r="T105" s="190">
        <f aca="true" t="shared" si="13" ref="T105:T112">S105*H105</f>
        <v>0</v>
      </c>
      <c r="U105" s="36"/>
      <c r="V105" s="36"/>
      <c r="W105" s="36"/>
      <c r="X105" s="36"/>
      <c r="Y105" s="36"/>
      <c r="Z105" s="36"/>
      <c r="AA105" s="36"/>
      <c r="AB105" s="36"/>
      <c r="AC105" s="36"/>
      <c r="AD105" s="36"/>
      <c r="AE105" s="36"/>
      <c r="AR105" s="191" t="s">
        <v>106</v>
      </c>
      <c r="AT105" s="191" t="s">
        <v>172</v>
      </c>
      <c r="AU105" s="191" t="s">
        <v>14</v>
      </c>
      <c r="AY105" s="19" t="s">
        <v>169</v>
      </c>
      <c r="BE105" s="192">
        <f aca="true" t="shared" si="14" ref="BE105:BE112">IF(N105="základní",J105,0)</f>
        <v>0</v>
      </c>
      <c r="BF105" s="192">
        <f aca="true" t="shared" si="15" ref="BF105:BF112">IF(N105="snížená",J105,0)</f>
        <v>0</v>
      </c>
      <c r="BG105" s="192">
        <f aca="true" t="shared" si="16" ref="BG105:BG112">IF(N105="zákl. přenesená",J105,0)</f>
        <v>0</v>
      </c>
      <c r="BH105" s="192">
        <f aca="true" t="shared" si="17" ref="BH105:BH112">IF(N105="sníž. přenesená",J105,0)</f>
        <v>0</v>
      </c>
      <c r="BI105" s="192">
        <f aca="true" t="shared" si="18" ref="BI105:BI112">IF(N105="nulová",J105,0)</f>
        <v>0</v>
      </c>
      <c r="BJ105" s="19" t="s">
        <v>14</v>
      </c>
      <c r="BK105" s="192">
        <f aca="true" t="shared" si="19" ref="BK105:BK112">ROUND(I105*H105,2)</f>
        <v>0</v>
      </c>
      <c r="BL105" s="19" t="s">
        <v>106</v>
      </c>
      <c r="BM105" s="191" t="s">
        <v>336</v>
      </c>
    </row>
    <row r="106" spans="1:65" s="2" customFormat="1" ht="37.9" customHeight="1">
      <c r="A106" s="36"/>
      <c r="B106" s="37"/>
      <c r="C106" s="180" t="s">
        <v>307</v>
      </c>
      <c r="D106" s="180" t="s">
        <v>172</v>
      </c>
      <c r="E106" s="181" t="s">
        <v>3657</v>
      </c>
      <c r="F106" s="182" t="s">
        <v>3658</v>
      </c>
      <c r="G106" s="183" t="s">
        <v>1734</v>
      </c>
      <c r="H106" s="184">
        <v>1</v>
      </c>
      <c r="I106" s="185"/>
      <c r="J106" s="186">
        <f t="shared" si="10"/>
        <v>0</v>
      </c>
      <c r="K106" s="182" t="s">
        <v>19</v>
      </c>
      <c r="L106" s="41"/>
      <c r="M106" s="187" t="s">
        <v>19</v>
      </c>
      <c r="N106" s="188" t="s">
        <v>42</v>
      </c>
      <c r="O106" s="66"/>
      <c r="P106" s="189">
        <f t="shared" si="11"/>
        <v>0</v>
      </c>
      <c r="Q106" s="189">
        <v>0</v>
      </c>
      <c r="R106" s="189">
        <f t="shared" si="12"/>
        <v>0</v>
      </c>
      <c r="S106" s="189">
        <v>0</v>
      </c>
      <c r="T106" s="190">
        <f t="shared" si="13"/>
        <v>0</v>
      </c>
      <c r="U106" s="36"/>
      <c r="V106" s="36"/>
      <c r="W106" s="36"/>
      <c r="X106" s="36"/>
      <c r="Y106" s="36"/>
      <c r="Z106" s="36"/>
      <c r="AA106" s="36"/>
      <c r="AB106" s="36"/>
      <c r="AC106" s="36"/>
      <c r="AD106" s="36"/>
      <c r="AE106" s="36"/>
      <c r="AR106" s="191" t="s">
        <v>106</v>
      </c>
      <c r="AT106" s="191" t="s">
        <v>172</v>
      </c>
      <c r="AU106" s="191" t="s">
        <v>14</v>
      </c>
      <c r="AY106" s="19" t="s">
        <v>169</v>
      </c>
      <c r="BE106" s="192">
        <f t="shared" si="14"/>
        <v>0</v>
      </c>
      <c r="BF106" s="192">
        <f t="shared" si="15"/>
        <v>0</v>
      </c>
      <c r="BG106" s="192">
        <f t="shared" si="16"/>
        <v>0</v>
      </c>
      <c r="BH106" s="192">
        <f t="shared" si="17"/>
        <v>0</v>
      </c>
      <c r="BI106" s="192">
        <f t="shared" si="18"/>
        <v>0</v>
      </c>
      <c r="BJ106" s="19" t="s">
        <v>14</v>
      </c>
      <c r="BK106" s="192">
        <f t="shared" si="19"/>
        <v>0</v>
      </c>
      <c r="BL106" s="19" t="s">
        <v>106</v>
      </c>
      <c r="BM106" s="191" t="s">
        <v>272</v>
      </c>
    </row>
    <row r="107" spans="1:65" s="2" customFormat="1" ht="114.95" customHeight="1">
      <c r="A107" s="36"/>
      <c r="B107" s="37"/>
      <c r="C107" s="180" t="s">
        <v>312</v>
      </c>
      <c r="D107" s="180" t="s">
        <v>172</v>
      </c>
      <c r="E107" s="181" t="s">
        <v>3659</v>
      </c>
      <c r="F107" s="182" t="s">
        <v>3660</v>
      </c>
      <c r="G107" s="183" t="s">
        <v>1734</v>
      </c>
      <c r="H107" s="184">
        <v>1</v>
      </c>
      <c r="I107" s="185"/>
      <c r="J107" s="186">
        <f t="shared" si="10"/>
        <v>0</v>
      </c>
      <c r="K107" s="182" t="s">
        <v>19</v>
      </c>
      <c r="L107" s="41"/>
      <c r="M107" s="187" t="s">
        <v>19</v>
      </c>
      <c r="N107" s="188" t="s">
        <v>42</v>
      </c>
      <c r="O107" s="66"/>
      <c r="P107" s="189">
        <f t="shared" si="11"/>
        <v>0</v>
      </c>
      <c r="Q107" s="189">
        <v>0</v>
      </c>
      <c r="R107" s="189">
        <f t="shared" si="12"/>
        <v>0</v>
      </c>
      <c r="S107" s="189">
        <v>0</v>
      </c>
      <c r="T107" s="190">
        <f t="shared" si="13"/>
        <v>0</v>
      </c>
      <c r="U107" s="36"/>
      <c r="V107" s="36"/>
      <c r="W107" s="36"/>
      <c r="X107" s="36"/>
      <c r="Y107" s="36"/>
      <c r="Z107" s="36"/>
      <c r="AA107" s="36"/>
      <c r="AB107" s="36"/>
      <c r="AC107" s="36"/>
      <c r="AD107" s="36"/>
      <c r="AE107" s="36"/>
      <c r="AR107" s="191" t="s">
        <v>106</v>
      </c>
      <c r="AT107" s="191" t="s">
        <v>172</v>
      </c>
      <c r="AU107" s="191" t="s">
        <v>14</v>
      </c>
      <c r="AY107" s="19" t="s">
        <v>169</v>
      </c>
      <c r="BE107" s="192">
        <f t="shared" si="14"/>
        <v>0</v>
      </c>
      <c r="BF107" s="192">
        <f t="shared" si="15"/>
        <v>0</v>
      </c>
      <c r="BG107" s="192">
        <f t="shared" si="16"/>
        <v>0</v>
      </c>
      <c r="BH107" s="192">
        <f t="shared" si="17"/>
        <v>0</v>
      </c>
      <c r="BI107" s="192">
        <f t="shared" si="18"/>
        <v>0</v>
      </c>
      <c r="BJ107" s="19" t="s">
        <v>14</v>
      </c>
      <c r="BK107" s="192">
        <f t="shared" si="19"/>
        <v>0</v>
      </c>
      <c r="BL107" s="19" t="s">
        <v>106</v>
      </c>
      <c r="BM107" s="191" t="s">
        <v>246</v>
      </c>
    </row>
    <row r="108" spans="1:65" s="2" customFormat="1" ht="33" customHeight="1">
      <c r="A108" s="36"/>
      <c r="B108" s="37"/>
      <c r="C108" s="180" t="s">
        <v>321</v>
      </c>
      <c r="D108" s="180" t="s">
        <v>172</v>
      </c>
      <c r="E108" s="181" t="s">
        <v>3661</v>
      </c>
      <c r="F108" s="182" t="s">
        <v>3662</v>
      </c>
      <c r="G108" s="183" t="s">
        <v>1734</v>
      </c>
      <c r="H108" s="184">
        <v>1</v>
      </c>
      <c r="I108" s="185"/>
      <c r="J108" s="186">
        <f t="shared" si="10"/>
        <v>0</v>
      </c>
      <c r="K108" s="182" t="s">
        <v>19</v>
      </c>
      <c r="L108" s="41"/>
      <c r="M108" s="187" t="s">
        <v>19</v>
      </c>
      <c r="N108" s="188" t="s">
        <v>42</v>
      </c>
      <c r="O108" s="66"/>
      <c r="P108" s="189">
        <f t="shared" si="11"/>
        <v>0</v>
      </c>
      <c r="Q108" s="189">
        <v>0</v>
      </c>
      <c r="R108" s="189">
        <f t="shared" si="12"/>
        <v>0</v>
      </c>
      <c r="S108" s="189">
        <v>0</v>
      </c>
      <c r="T108" s="190">
        <f t="shared" si="13"/>
        <v>0</v>
      </c>
      <c r="U108" s="36"/>
      <c r="V108" s="36"/>
      <c r="W108" s="36"/>
      <c r="X108" s="36"/>
      <c r="Y108" s="36"/>
      <c r="Z108" s="36"/>
      <c r="AA108" s="36"/>
      <c r="AB108" s="36"/>
      <c r="AC108" s="36"/>
      <c r="AD108" s="36"/>
      <c r="AE108" s="36"/>
      <c r="AR108" s="191" t="s">
        <v>106</v>
      </c>
      <c r="AT108" s="191" t="s">
        <v>172</v>
      </c>
      <c r="AU108" s="191" t="s">
        <v>14</v>
      </c>
      <c r="AY108" s="19" t="s">
        <v>169</v>
      </c>
      <c r="BE108" s="192">
        <f t="shared" si="14"/>
        <v>0</v>
      </c>
      <c r="BF108" s="192">
        <f t="shared" si="15"/>
        <v>0</v>
      </c>
      <c r="BG108" s="192">
        <f t="shared" si="16"/>
        <v>0</v>
      </c>
      <c r="BH108" s="192">
        <f t="shared" si="17"/>
        <v>0</v>
      </c>
      <c r="BI108" s="192">
        <f t="shared" si="18"/>
        <v>0</v>
      </c>
      <c r="BJ108" s="19" t="s">
        <v>14</v>
      </c>
      <c r="BK108" s="192">
        <f t="shared" si="19"/>
        <v>0</v>
      </c>
      <c r="BL108" s="19" t="s">
        <v>106</v>
      </c>
      <c r="BM108" s="191" t="s">
        <v>572</v>
      </c>
    </row>
    <row r="109" spans="1:65" s="2" customFormat="1" ht="24.2" customHeight="1">
      <c r="A109" s="36"/>
      <c r="B109" s="37"/>
      <c r="C109" s="180" t="s">
        <v>329</v>
      </c>
      <c r="D109" s="180" t="s">
        <v>172</v>
      </c>
      <c r="E109" s="181" t="s">
        <v>3663</v>
      </c>
      <c r="F109" s="182" t="s">
        <v>3664</v>
      </c>
      <c r="G109" s="183" t="s">
        <v>1734</v>
      </c>
      <c r="H109" s="184">
        <v>1</v>
      </c>
      <c r="I109" s="185"/>
      <c r="J109" s="186">
        <f t="shared" si="10"/>
        <v>0</v>
      </c>
      <c r="K109" s="182" t="s">
        <v>19</v>
      </c>
      <c r="L109" s="41"/>
      <c r="M109" s="187" t="s">
        <v>19</v>
      </c>
      <c r="N109" s="188" t="s">
        <v>42</v>
      </c>
      <c r="O109" s="66"/>
      <c r="P109" s="189">
        <f t="shared" si="11"/>
        <v>0</v>
      </c>
      <c r="Q109" s="189">
        <v>0</v>
      </c>
      <c r="R109" s="189">
        <f t="shared" si="12"/>
        <v>0</v>
      </c>
      <c r="S109" s="189">
        <v>0</v>
      </c>
      <c r="T109" s="190">
        <f t="shared" si="13"/>
        <v>0</v>
      </c>
      <c r="U109" s="36"/>
      <c r="V109" s="36"/>
      <c r="W109" s="36"/>
      <c r="X109" s="36"/>
      <c r="Y109" s="36"/>
      <c r="Z109" s="36"/>
      <c r="AA109" s="36"/>
      <c r="AB109" s="36"/>
      <c r="AC109" s="36"/>
      <c r="AD109" s="36"/>
      <c r="AE109" s="36"/>
      <c r="AR109" s="191" t="s">
        <v>106</v>
      </c>
      <c r="AT109" s="191" t="s">
        <v>172</v>
      </c>
      <c r="AU109" s="191" t="s">
        <v>14</v>
      </c>
      <c r="AY109" s="19" t="s">
        <v>169</v>
      </c>
      <c r="BE109" s="192">
        <f t="shared" si="14"/>
        <v>0</v>
      </c>
      <c r="BF109" s="192">
        <f t="shared" si="15"/>
        <v>0</v>
      </c>
      <c r="BG109" s="192">
        <f t="shared" si="16"/>
        <v>0</v>
      </c>
      <c r="BH109" s="192">
        <f t="shared" si="17"/>
        <v>0</v>
      </c>
      <c r="BI109" s="192">
        <f t="shared" si="18"/>
        <v>0</v>
      </c>
      <c r="BJ109" s="19" t="s">
        <v>14</v>
      </c>
      <c r="BK109" s="192">
        <f t="shared" si="19"/>
        <v>0</v>
      </c>
      <c r="BL109" s="19" t="s">
        <v>106</v>
      </c>
      <c r="BM109" s="191" t="s">
        <v>584</v>
      </c>
    </row>
    <row r="110" spans="1:65" s="2" customFormat="1" ht="16.5" customHeight="1">
      <c r="A110" s="36"/>
      <c r="B110" s="37"/>
      <c r="C110" s="180" t="s">
        <v>353</v>
      </c>
      <c r="D110" s="180" t="s">
        <v>172</v>
      </c>
      <c r="E110" s="181" t="s">
        <v>3665</v>
      </c>
      <c r="F110" s="182" t="s">
        <v>3666</v>
      </c>
      <c r="G110" s="183" t="s">
        <v>1734</v>
      </c>
      <c r="H110" s="184">
        <v>1</v>
      </c>
      <c r="I110" s="185"/>
      <c r="J110" s="186">
        <f t="shared" si="10"/>
        <v>0</v>
      </c>
      <c r="K110" s="182" t="s">
        <v>19</v>
      </c>
      <c r="L110" s="41"/>
      <c r="M110" s="187" t="s">
        <v>19</v>
      </c>
      <c r="N110" s="188" t="s">
        <v>42</v>
      </c>
      <c r="O110" s="66"/>
      <c r="P110" s="189">
        <f t="shared" si="11"/>
        <v>0</v>
      </c>
      <c r="Q110" s="189">
        <v>0</v>
      </c>
      <c r="R110" s="189">
        <f t="shared" si="12"/>
        <v>0</v>
      </c>
      <c r="S110" s="189">
        <v>0</v>
      </c>
      <c r="T110" s="190">
        <f t="shared" si="13"/>
        <v>0</v>
      </c>
      <c r="U110" s="36"/>
      <c r="V110" s="36"/>
      <c r="W110" s="36"/>
      <c r="X110" s="36"/>
      <c r="Y110" s="36"/>
      <c r="Z110" s="36"/>
      <c r="AA110" s="36"/>
      <c r="AB110" s="36"/>
      <c r="AC110" s="36"/>
      <c r="AD110" s="36"/>
      <c r="AE110" s="36"/>
      <c r="AR110" s="191" t="s">
        <v>106</v>
      </c>
      <c r="AT110" s="191" t="s">
        <v>172</v>
      </c>
      <c r="AU110" s="191" t="s">
        <v>14</v>
      </c>
      <c r="AY110" s="19" t="s">
        <v>169</v>
      </c>
      <c r="BE110" s="192">
        <f t="shared" si="14"/>
        <v>0</v>
      </c>
      <c r="BF110" s="192">
        <f t="shared" si="15"/>
        <v>0</v>
      </c>
      <c r="BG110" s="192">
        <f t="shared" si="16"/>
        <v>0</v>
      </c>
      <c r="BH110" s="192">
        <f t="shared" si="17"/>
        <v>0</v>
      </c>
      <c r="BI110" s="192">
        <f t="shared" si="18"/>
        <v>0</v>
      </c>
      <c r="BJ110" s="19" t="s">
        <v>14</v>
      </c>
      <c r="BK110" s="192">
        <f t="shared" si="19"/>
        <v>0</v>
      </c>
      <c r="BL110" s="19" t="s">
        <v>106</v>
      </c>
      <c r="BM110" s="191" t="s">
        <v>599</v>
      </c>
    </row>
    <row r="111" spans="1:65" s="2" customFormat="1" ht="16.5" customHeight="1">
      <c r="A111" s="36"/>
      <c r="B111" s="37"/>
      <c r="C111" s="180" t="s">
        <v>360</v>
      </c>
      <c r="D111" s="180" t="s">
        <v>172</v>
      </c>
      <c r="E111" s="181" t="s">
        <v>3667</v>
      </c>
      <c r="F111" s="182" t="s">
        <v>3668</v>
      </c>
      <c r="G111" s="183" t="s">
        <v>282</v>
      </c>
      <c r="H111" s="184">
        <v>1</v>
      </c>
      <c r="I111" s="185"/>
      <c r="J111" s="186">
        <f t="shared" si="10"/>
        <v>0</v>
      </c>
      <c r="K111" s="182" t="s">
        <v>19</v>
      </c>
      <c r="L111" s="41"/>
      <c r="M111" s="187" t="s">
        <v>19</v>
      </c>
      <c r="N111" s="188" t="s">
        <v>42</v>
      </c>
      <c r="O111" s="66"/>
      <c r="P111" s="189">
        <f t="shared" si="11"/>
        <v>0</v>
      </c>
      <c r="Q111" s="189">
        <v>0</v>
      </c>
      <c r="R111" s="189">
        <f t="shared" si="12"/>
        <v>0</v>
      </c>
      <c r="S111" s="189">
        <v>0</v>
      </c>
      <c r="T111" s="190">
        <f t="shared" si="13"/>
        <v>0</v>
      </c>
      <c r="U111" s="36"/>
      <c r="V111" s="36"/>
      <c r="W111" s="36"/>
      <c r="X111" s="36"/>
      <c r="Y111" s="36"/>
      <c r="Z111" s="36"/>
      <c r="AA111" s="36"/>
      <c r="AB111" s="36"/>
      <c r="AC111" s="36"/>
      <c r="AD111" s="36"/>
      <c r="AE111" s="36"/>
      <c r="AR111" s="191" t="s">
        <v>106</v>
      </c>
      <c r="AT111" s="191" t="s">
        <v>172</v>
      </c>
      <c r="AU111" s="191" t="s">
        <v>14</v>
      </c>
      <c r="AY111" s="19" t="s">
        <v>169</v>
      </c>
      <c r="BE111" s="192">
        <f t="shared" si="14"/>
        <v>0</v>
      </c>
      <c r="BF111" s="192">
        <f t="shared" si="15"/>
        <v>0</v>
      </c>
      <c r="BG111" s="192">
        <f t="shared" si="16"/>
        <v>0</v>
      </c>
      <c r="BH111" s="192">
        <f t="shared" si="17"/>
        <v>0</v>
      </c>
      <c r="BI111" s="192">
        <f t="shared" si="18"/>
        <v>0</v>
      </c>
      <c r="BJ111" s="19" t="s">
        <v>14</v>
      </c>
      <c r="BK111" s="192">
        <f t="shared" si="19"/>
        <v>0</v>
      </c>
      <c r="BL111" s="19" t="s">
        <v>106</v>
      </c>
      <c r="BM111" s="191" t="s">
        <v>618</v>
      </c>
    </row>
    <row r="112" spans="1:65" s="2" customFormat="1" ht="194.45" customHeight="1">
      <c r="A112" s="36"/>
      <c r="B112" s="37"/>
      <c r="C112" s="180" t="s">
        <v>7</v>
      </c>
      <c r="D112" s="180" t="s">
        <v>172</v>
      </c>
      <c r="E112" s="181" t="s">
        <v>3669</v>
      </c>
      <c r="F112" s="182" t="s">
        <v>3670</v>
      </c>
      <c r="G112" s="183" t="s">
        <v>282</v>
      </c>
      <c r="H112" s="184">
        <v>1</v>
      </c>
      <c r="I112" s="185"/>
      <c r="J112" s="186">
        <f t="shared" si="10"/>
        <v>0</v>
      </c>
      <c r="K112" s="182" t="s">
        <v>19</v>
      </c>
      <c r="L112" s="41"/>
      <c r="M112" s="187" t="s">
        <v>19</v>
      </c>
      <c r="N112" s="188" t="s">
        <v>42</v>
      </c>
      <c r="O112" s="66"/>
      <c r="P112" s="189">
        <f t="shared" si="11"/>
        <v>0</v>
      </c>
      <c r="Q112" s="189">
        <v>0</v>
      </c>
      <c r="R112" s="189">
        <f t="shared" si="12"/>
        <v>0</v>
      </c>
      <c r="S112" s="189">
        <v>0</v>
      </c>
      <c r="T112" s="190">
        <f t="shared" si="13"/>
        <v>0</v>
      </c>
      <c r="U112" s="36"/>
      <c r="V112" s="36"/>
      <c r="W112" s="36"/>
      <c r="X112" s="36"/>
      <c r="Y112" s="36"/>
      <c r="Z112" s="36"/>
      <c r="AA112" s="36"/>
      <c r="AB112" s="36"/>
      <c r="AC112" s="36"/>
      <c r="AD112" s="36"/>
      <c r="AE112" s="36"/>
      <c r="AR112" s="191" t="s">
        <v>106</v>
      </c>
      <c r="AT112" s="191" t="s">
        <v>172</v>
      </c>
      <c r="AU112" s="191" t="s">
        <v>14</v>
      </c>
      <c r="AY112" s="19" t="s">
        <v>169</v>
      </c>
      <c r="BE112" s="192">
        <f t="shared" si="14"/>
        <v>0</v>
      </c>
      <c r="BF112" s="192">
        <f t="shared" si="15"/>
        <v>0</v>
      </c>
      <c r="BG112" s="192">
        <f t="shared" si="16"/>
        <v>0</v>
      </c>
      <c r="BH112" s="192">
        <f t="shared" si="17"/>
        <v>0</v>
      </c>
      <c r="BI112" s="192">
        <f t="shared" si="18"/>
        <v>0</v>
      </c>
      <c r="BJ112" s="19" t="s">
        <v>14</v>
      </c>
      <c r="BK112" s="192">
        <f t="shared" si="19"/>
        <v>0</v>
      </c>
      <c r="BL112" s="19" t="s">
        <v>106</v>
      </c>
      <c r="BM112" s="191" t="s">
        <v>629</v>
      </c>
    </row>
    <row r="113" spans="2:63" s="12" customFormat="1" ht="25.9" customHeight="1">
      <c r="B113" s="164"/>
      <c r="C113" s="165"/>
      <c r="D113" s="166" t="s">
        <v>70</v>
      </c>
      <c r="E113" s="167" t="s">
        <v>1728</v>
      </c>
      <c r="F113" s="167" t="s">
        <v>3671</v>
      </c>
      <c r="G113" s="165"/>
      <c r="H113" s="165"/>
      <c r="I113" s="168"/>
      <c r="J113" s="169">
        <f>BK113</f>
        <v>0</v>
      </c>
      <c r="K113" s="165"/>
      <c r="L113" s="170"/>
      <c r="M113" s="171"/>
      <c r="N113" s="172"/>
      <c r="O113" s="172"/>
      <c r="P113" s="173">
        <f>SUM(P114:P115)</f>
        <v>0</v>
      </c>
      <c r="Q113" s="172"/>
      <c r="R113" s="173">
        <f>SUM(R114:R115)</f>
        <v>0</v>
      </c>
      <c r="S113" s="172"/>
      <c r="T113" s="174">
        <f>SUM(T114:T115)</f>
        <v>0</v>
      </c>
      <c r="AR113" s="175" t="s">
        <v>14</v>
      </c>
      <c r="AT113" s="176" t="s">
        <v>70</v>
      </c>
      <c r="AU113" s="176" t="s">
        <v>71</v>
      </c>
      <c r="AY113" s="175" t="s">
        <v>169</v>
      </c>
      <c r="BK113" s="177">
        <f>SUM(BK114:BK115)</f>
        <v>0</v>
      </c>
    </row>
    <row r="114" spans="1:65" s="2" customFormat="1" ht="16.5" customHeight="1">
      <c r="A114" s="36"/>
      <c r="B114" s="37"/>
      <c r="C114" s="180" t="s">
        <v>191</v>
      </c>
      <c r="D114" s="180" t="s">
        <v>172</v>
      </c>
      <c r="E114" s="181" t="s">
        <v>3672</v>
      </c>
      <c r="F114" s="182" t="s">
        <v>3673</v>
      </c>
      <c r="G114" s="183" t="s">
        <v>1734</v>
      </c>
      <c r="H114" s="184">
        <v>2</v>
      </c>
      <c r="I114" s="185"/>
      <c r="J114" s="186">
        <f>ROUND(I114*H114,2)</f>
        <v>0</v>
      </c>
      <c r="K114" s="182" t="s">
        <v>19</v>
      </c>
      <c r="L114" s="41"/>
      <c r="M114" s="187" t="s">
        <v>19</v>
      </c>
      <c r="N114" s="188" t="s">
        <v>42</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106</v>
      </c>
      <c r="AT114" s="191" t="s">
        <v>172</v>
      </c>
      <c r="AU114" s="191" t="s">
        <v>14</v>
      </c>
      <c r="AY114" s="19" t="s">
        <v>169</v>
      </c>
      <c r="BE114" s="192">
        <f>IF(N114="základní",J114,0)</f>
        <v>0</v>
      </c>
      <c r="BF114" s="192">
        <f>IF(N114="snížená",J114,0)</f>
        <v>0</v>
      </c>
      <c r="BG114" s="192">
        <f>IF(N114="zákl. přenesená",J114,0)</f>
        <v>0</v>
      </c>
      <c r="BH114" s="192">
        <f>IF(N114="sníž. přenesená",J114,0)</f>
        <v>0</v>
      </c>
      <c r="BI114" s="192">
        <f>IF(N114="nulová",J114,0)</f>
        <v>0</v>
      </c>
      <c r="BJ114" s="19" t="s">
        <v>14</v>
      </c>
      <c r="BK114" s="192">
        <f>ROUND(I114*H114,2)</f>
        <v>0</v>
      </c>
      <c r="BL114" s="19" t="s">
        <v>106</v>
      </c>
      <c r="BM114" s="191" t="s">
        <v>641</v>
      </c>
    </row>
    <row r="115" spans="1:65" s="2" customFormat="1" ht="16.5" customHeight="1">
      <c r="A115" s="36"/>
      <c r="B115" s="37"/>
      <c r="C115" s="180" t="s">
        <v>523</v>
      </c>
      <c r="D115" s="180" t="s">
        <v>172</v>
      </c>
      <c r="E115" s="181" t="s">
        <v>3674</v>
      </c>
      <c r="F115" s="182" t="s">
        <v>3675</v>
      </c>
      <c r="G115" s="183" t="s">
        <v>1734</v>
      </c>
      <c r="H115" s="184">
        <v>2</v>
      </c>
      <c r="I115" s="185"/>
      <c r="J115" s="186">
        <f>ROUND(I115*H115,2)</f>
        <v>0</v>
      </c>
      <c r="K115" s="182" t="s">
        <v>19</v>
      </c>
      <c r="L115" s="41"/>
      <c r="M115" s="187" t="s">
        <v>19</v>
      </c>
      <c r="N115" s="188" t="s">
        <v>42</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106</v>
      </c>
      <c r="AT115" s="191" t="s">
        <v>172</v>
      </c>
      <c r="AU115" s="191" t="s">
        <v>14</v>
      </c>
      <c r="AY115" s="19" t="s">
        <v>169</v>
      </c>
      <c r="BE115" s="192">
        <f>IF(N115="základní",J115,0)</f>
        <v>0</v>
      </c>
      <c r="BF115" s="192">
        <f>IF(N115="snížená",J115,0)</f>
        <v>0</v>
      </c>
      <c r="BG115" s="192">
        <f>IF(N115="zákl. přenesená",J115,0)</f>
        <v>0</v>
      </c>
      <c r="BH115" s="192">
        <f>IF(N115="sníž. přenesená",J115,0)</f>
        <v>0</v>
      </c>
      <c r="BI115" s="192">
        <f>IF(N115="nulová",J115,0)</f>
        <v>0</v>
      </c>
      <c r="BJ115" s="19" t="s">
        <v>14</v>
      </c>
      <c r="BK115" s="192">
        <f>ROUND(I115*H115,2)</f>
        <v>0</v>
      </c>
      <c r="BL115" s="19" t="s">
        <v>106</v>
      </c>
      <c r="BM115" s="191" t="s">
        <v>651</v>
      </c>
    </row>
    <row r="116" spans="2:63" s="12" customFormat="1" ht="25.9" customHeight="1">
      <c r="B116" s="164"/>
      <c r="C116" s="165"/>
      <c r="D116" s="166" t="s">
        <v>70</v>
      </c>
      <c r="E116" s="167" t="s">
        <v>1783</v>
      </c>
      <c r="F116" s="167" t="s">
        <v>3676</v>
      </c>
      <c r="G116" s="165"/>
      <c r="H116" s="165"/>
      <c r="I116" s="168"/>
      <c r="J116" s="169">
        <f>BK116</f>
        <v>0</v>
      </c>
      <c r="K116" s="165"/>
      <c r="L116" s="170"/>
      <c r="M116" s="171"/>
      <c r="N116" s="172"/>
      <c r="O116" s="172"/>
      <c r="P116" s="173">
        <f>SUM(P117:P118)</f>
        <v>0</v>
      </c>
      <c r="Q116" s="172"/>
      <c r="R116" s="173">
        <f>SUM(R117:R118)</f>
        <v>0</v>
      </c>
      <c r="S116" s="172"/>
      <c r="T116" s="174">
        <f>SUM(T117:T118)</f>
        <v>0</v>
      </c>
      <c r="AR116" s="175" t="s">
        <v>14</v>
      </c>
      <c r="AT116" s="176" t="s">
        <v>70</v>
      </c>
      <c r="AU116" s="176" t="s">
        <v>71</v>
      </c>
      <c r="AY116" s="175" t="s">
        <v>169</v>
      </c>
      <c r="BK116" s="177">
        <f>SUM(BK117:BK118)</f>
        <v>0</v>
      </c>
    </row>
    <row r="117" spans="1:65" s="2" customFormat="1" ht="37.9" customHeight="1">
      <c r="A117" s="36"/>
      <c r="B117" s="37"/>
      <c r="C117" s="180" t="s">
        <v>252</v>
      </c>
      <c r="D117" s="180" t="s">
        <v>172</v>
      </c>
      <c r="E117" s="181" t="s">
        <v>3677</v>
      </c>
      <c r="F117" s="182" t="s">
        <v>3678</v>
      </c>
      <c r="G117" s="183" t="s">
        <v>1734</v>
      </c>
      <c r="H117" s="184">
        <v>2</v>
      </c>
      <c r="I117" s="185"/>
      <c r="J117" s="186">
        <f>ROUND(I117*H117,2)</f>
        <v>0</v>
      </c>
      <c r="K117" s="182" t="s">
        <v>19</v>
      </c>
      <c r="L117" s="41"/>
      <c r="M117" s="187" t="s">
        <v>19</v>
      </c>
      <c r="N117" s="188" t="s">
        <v>42</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106</v>
      </c>
      <c r="AT117" s="191" t="s">
        <v>172</v>
      </c>
      <c r="AU117" s="191" t="s">
        <v>14</v>
      </c>
      <c r="AY117" s="19" t="s">
        <v>169</v>
      </c>
      <c r="BE117" s="192">
        <f>IF(N117="základní",J117,0)</f>
        <v>0</v>
      </c>
      <c r="BF117" s="192">
        <f>IF(N117="snížená",J117,0)</f>
        <v>0</v>
      </c>
      <c r="BG117" s="192">
        <f>IF(N117="zákl. přenesená",J117,0)</f>
        <v>0</v>
      </c>
      <c r="BH117" s="192">
        <f>IF(N117="sníž. přenesená",J117,0)</f>
        <v>0</v>
      </c>
      <c r="BI117" s="192">
        <f>IF(N117="nulová",J117,0)</f>
        <v>0</v>
      </c>
      <c r="BJ117" s="19" t="s">
        <v>14</v>
      </c>
      <c r="BK117" s="192">
        <f>ROUND(I117*H117,2)</f>
        <v>0</v>
      </c>
      <c r="BL117" s="19" t="s">
        <v>106</v>
      </c>
      <c r="BM117" s="191" t="s">
        <v>664</v>
      </c>
    </row>
    <row r="118" spans="1:65" s="2" customFormat="1" ht="37.9" customHeight="1">
      <c r="A118" s="36"/>
      <c r="B118" s="37"/>
      <c r="C118" s="180" t="s">
        <v>344</v>
      </c>
      <c r="D118" s="180" t="s">
        <v>172</v>
      </c>
      <c r="E118" s="181" t="s">
        <v>3679</v>
      </c>
      <c r="F118" s="182" t="s">
        <v>3680</v>
      </c>
      <c r="G118" s="183" t="s">
        <v>1734</v>
      </c>
      <c r="H118" s="184">
        <v>1</v>
      </c>
      <c r="I118" s="185"/>
      <c r="J118" s="186">
        <f>ROUND(I118*H118,2)</f>
        <v>0</v>
      </c>
      <c r="K118" s="182" t="s">
        <v>19</v>
      </c>
      <c r="L118" s="41"/>
      <c r="M118" s="187" t="s">
        <v>19</v>
      </c>
      <c r="N118" s="188" t="s">
        <v>42</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106</v>
      </c>
      <c r="AT118" s="191" t="s">
        <v>172</v>
      </c>
      <c r="AU118" s="191" t="s">
        <v>14</v>
      </c>
      <c r="AY118" s="19" t="s">
        <v>169</v>
      </c>
      <c r="BE118" s="192">
        <f>IF(N118="základní",J118,0)</f>
        <v>0</v>
      </c>
      <c r="BF118" s="192">
        <f>IF(N118="snížená",J118,0)</f>
        <v>0</v>
      </c>
      <c r="BG118" s="192">
        <f>IF(N118="zákl. přenesená",J118,0)</f>
        <v>0</v>
      </c>
      <c r="BH118" s="192">
        <f>IF(N118="sníž. přenesená",J118,0)</f>
        <v>0</v>
      </c>
      <c r="BI118" s="192">
        <f>IF(N118="nulová",J118,0)</f>
        <v>0</v>
      </c>
      <c r="BJ118" s="19" t="s">
        <v>14</v>
      </c>
      <c r="BK118" s="192">
        <f>ROUND(I118*H118,2)</f>
        <v>0</v>
      </c>
      <c r="BL118" s="19" t="s">
        <v>106</v>
      </c>
      <c r="BM118" s="191" t="s">
        <v>680</v>
      </c>
    </row>
    <row r="119" spans="2:63" s="12" customFormat="1" ht="25.9" customHeight="1">
      <c r="B119" s="164"/>
      <c r="C119" s="165"/>
      <c r="D119" s="166" t="s">
        <v>70</v>
      </c>
      <c r="E119" s="167" t="s">
        <v>2273</v>
      </c>
      <c r="F119" s="167" t="s">
        <v>3681</v>
      </c>
      <c r="G119" s="165"/>
      <c r="H119" s="165"/>
      <c r="I119" s="168"/>
      <c r="J119" s="169">
        <f>BK119</f>
        <v>0</v>
      </c>
      <c r="K119" s="165"/>
      <c r="L119" s="170"/>
      <c r="M119" s="171"/>
      <c r="N119" s="172"/>
      <c r="O119" s="172"/>
      <c r="P119" s="173">
        <f>P120</f>
        <v>0</v>
      </c>
      <c r="Q119" s="172"/>
      <c r="R119" s="173">
        <f>R120</f>
        <v>0</v>
      </c>
      <c r="S119" s="172"/>
      <c r="T119" s="174">
        <f>T120</f>
        <v>0</v>
      </c>
      <c r="AR119" s="175" t="s">
        <v>14</v>
      </c>
      <c r="AT119" s="176" t="s">
        <v>70</v>
      </c>
      <c r="AU119" s="176" t="s">
        <v>71</v>
      </c>
      <c r="AY119" s="175" t="s">
        <v>169</v>
      </c>
      <c r="BK119" s="177">
        <f>BK120</f>
        <v>0</v>
      </c>
    </row>
    <row r="120" spans="1:65" s="2" customFormat="1" ht="55.5" customHeight="1">
      <c r="A120" s="36"/>
      <c r="B120" s="37"/>
      <c r="C120" s="180" t="s">
        <v>336</v>
      </c>
      <c r="D120" s="180" t="s">
        <v>172</v>
      </c>
      <c r="E120" s="181" t="s">
        <v>3682</v>
      </c>
      <c r="F120" s="182" t="s">
        <v>3683</v>
      </c>
      <c r="G120" s="183" t="s">
        <v>1734</v>
      </c>
      <c r="H120" s="184">
        <v>1</v>
      </c>
      <c r="I120" s="185"/>
      <c r="J120" s="186">
        <f>ROUND(I120*H120,2)</f>
        <v>0</v>
      </c>
      <c r="K120" s="182" t="s">
        <v>19</v>
      </c>
      <c r="L120" s="41"/>
      <c r="M120" s="187" t="s">
        <v>19</v>
      </c>
      <c r="N120" s="188" t="s">
        <v>42</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106</v>
      </c>
      <c r="AT120" s="191" t="s">
        <v>172</v>
      </c>
      <c r="AU120" s="191" t="s">
        <v>14</v>
      </c>
      <c r="AY120" s="19" t="s">
        <v>169</v>
      </c>
      <c r="BE120" s="192">
        <f>IF(N120="základní",J120,0)</f>
        <v>0</v>
      </c>
      <c r="BF120" s="192">
        <f>IF(N120="snížená",J120,0)</f>
        <v>0</v>
      </c>
      <c r="BG120" s="192">
        <f>IF(N120="zákl. přenesená",J120,0)</f>
        <v>0</v>
      </c>
      <c r="BH120" s="192">
        <f>IF(N120="sníž. přenesená",J120,0)</f>
        <v>0</v>
      </c>
      <c r="BI120" s="192">
        <f>IF(N120="nulová",J120,0)</f>
        <v>0</v>
      </c>
      <c r="BJ120" s="19" t="s">
        <v>14</v>
      </c>
      <c r="BK120" s="192">
        <f>ROUND(I120*H120,2)</f>
        <v>0</v>
      </c>
      <c r="BL120" s="19" t="s">
        <v>106</v>
      </c>
      <c r="BM120" s="191" t="s">
        <v>692</v>
      </c>
    </row>
    <row r="121" spans="2:63" s="12" customFormat="1" ht="25.9" customHeight="1">
      <c r="B121" s="164"/>
      <c r="C121" s="165"/>
      <c r="D121" s="166" t="s">
        <v>70</v>
      </c>
      <c r="E121" s="167" t="s">
        <v>2280</v>
      </c>
      <c r="F121" s="167" t="s">
        <v>3684</v>
      </c>
      <c r="G121" s="165"/>
      <c r="H121" s="165"/>
      <c r="I121" s="168"/>
      <c r="J121" s="169">
        <f>BK121</f>
        <v>0</v>
      </c>
      <c r="K121" s="165"/>
      <c r="L121" s="170"/>
      <c r="M121" s="171"/>
      <c r="N121" s="172"/>
      <c r="O121" s="172"/>
      <c r="P121" s="173">
        <f>SUM(P122:P126)</f>
        <v>0</v>
      </c>
      <c r="Q121" s="172"/>
      <c r="R121" s="173">
        <f>SUM(R122:R126)</f>
        <v>0</v>
      </c>
      <c r="S121" s="172"/>
      <c r="T121" s="174">
        <f>SUM(T122:T126)</f>
        <v>0</v>
      </c>
      <c r="AR121" s="175" t="s">
        <v>14</v>
      </c>
      <c r="AT121" s="176" t="s">
        <v>70</v>
      </c>
      <c r="AU121" s="176" t="s">
        <v>71</v>
      </c>
      <c r="AY121" s="175" t="s">
        <v>169</v>
      </c>
      <c r="BK121" s="177">
        <f>SUM(BK122:BK126)</f>
        <v>0</v>
      </c>
    </row>
    <row r="122" spans="1:65" s="2" customFormat="1" ht="24.2" customHeight="1">
      <c r="A122" s="36"/>
      <c r="B122" s="37"/>
      <c r="C122" s="180" t="s">
        <v>368</v>
      </c>
      <c r="D122" s="180" t="s">
        <v>172</v>
      </c>
      <c r="E122" s="181" t="s">
        <v>3685</v>
      </c>
      <c r="F122" s="182" t="s">
        <v>3686</v>
      </c>
      <c r="G122" s="183" t="s">
        <v>1734</v>
      </c>
      <c r="H122" s="184">
        <v>1</v>
      </c>
      <c r="I122" s="185"/>
      <c r="J122" s="186">
        <f>ROUND(I122*H122,2)</f>
        <v>0</v>
      </c>
      <c r="K122" s="182" t="s">
        <v>19</v>
      </c>
      <c r="L122" s="41"/>
      <c r="M122" s="187" t="s">
        <v>19</v>
      </c>
      <c r="N122" s="188" t="s">
        <v>42</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106</v>
      </c>
      <c r="AT122" s="191" t="s">
        <v>172</v>
      </c>
      <c r="AU122" s="191" t="s">
        <v>14</v>
      </c>
      <c r="AY122" s="19" t="s">
        <v>169</v>
      </c>
      <c r="BE122" s="192">
        <f>IF(N122="základní",J122,0)</f>
        <v>0</v>
      </c>
      <c r="BF122" s="192">
        <f>IF(N122="snížená",J122,0)</f>
        <v>0</v>
      </c>
      <c r="BG122" s="192">
        <f>IF(N122="zákl. přenesená",J122,0)</f>
        <v>0</v>
      </c>
      <c r="BH122" s="192">
        <f>IF(N122="sníž. přenesená",J122,0)</f>
        <v>0</v>
      </c>
      <c r="BI122" s="192">
        <f>IF(N122="nulová",J122,0)</f>
        <v>0</v>
      </c>
      <c r="BJ122" s="19" t="s">
        <v>14</v>
      </c>
      <c r="BK122" s="192">
        <f>ROUND(I122*H122,2)</f>
        <v>0</v>
      </c>
      <c r="BL122" s="19" t="s">
        <v>106</v>
      </c>
      <c r="BM122" s="191" t="s">
        <v>703</v>
      </c>
    </row>
    <row r="123" spans="1:65" s="2" customFormat="1" ht="37.9" customHeight="1">
      <c r="A123" s="36"/>
      <c r="B123" s="37"/>
      <c r="C123" s="180" t="s">
        <v>272</v>
      </c>
      <c r="D123" s="180" t="s">
        <v>172</v>
      </c>
      <c r="E123" s="181" t="s">
        <v>3687</v>
      </c>
      <c r="F123" s="182" t="s">
        <v>3688</v>
      </c>
      <c r="G123" s="183" t="s">
        <v>1734</v>
      </c>
      <c r="H123" s="184">
        <v>3</v>
      </c>
      <c r="I123" s="185"/>
      <c r="J123" s="186">
        <f>ROUND(I123*H123,2)</f>
        <v>0</v>
      </c>
      <c r="K123" s="182" t="s">
        <v>19</v>
      </c>
      <c r="L123" s="41"/>
      <c r="M123" s="187" t="s">
        <v>19</v>
      </c>
      <c r="N123" s="188" t="s">
        <v>42</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106</v>
      </c>
      <c r="AT123" s="191" t="s">
        <v>172</v>
      </c>
      <c r="AU123" s="191" t="s">
        <v>14</v>
      </c>
      <c r="AY123" s="19" t="s">
        <v>169</v>
      </c>
      <c r="BE123" s="192">
        <f>IF(N123="základní",J123,0)</f>
        <v>0</v>
      </c>
      <c r="BF123" s="192">
        <f>IF(N123="snížená",J123,0)</f>
        <v>0</v>
      </c>
      <c r="BG123" s="192">
        <f>IF(N123="zákl. přenesená",J123,0)</f>
        <v>0</v>
      </c>
      <c r="BH123" s="192">
        <f>IF(N123="sníž. přenesená",J123,0)</f>
        <v>0</v>
      </c>
      <c r="BI123" s="192">
        <f>IF(N123="nulová",J123,0)</f>
        <v>0</v>
      </c>
      <c r="BJ123" s="19" t="s">
        <v>14</v>
      </c>
      <c r="BK123" s="192">
        <f>ROUND(I123*H123,2)</f>
        <v>0</v>
      </c>
      <c r="BL123" s="19" t="s">
        <v>106</v>
      </c>
      <c r="BM123" s="191" t="s">
        <v>716</v>
      </c>
    </row>
    <row r="124" spans="1:65" s="2" customFormat="1" ht="37.9" customHeight="1">
      <c r="A124" s="36"/>
      <c r="B124" s="37"/>
      <c r="C124" s="180" t="s">
        <v>259</v>
      </c>
      <c r="D124" s="180" t="s">
        <v>172</v>
      </c>
      <c r="E124" s="181" t="s">
        <v>3689</v>
      </c>
      <c r="F124" s="182" t="s">
        <v>3690</v>
      </c>
      <c r="G124" s="183" t="s">
        <v>1734</v>
      </c>
      <c r="H124" s="184">
        <v>2</v>
      </c>
      <c r="I124" s="185"/>
      <c r="J124" s="186">
        <f>ROUND(I124*H124,2)</f>
        <v>0</v>
      </c>
      <c r="K124" s="182" t="s">
        <v>19</v>
      </c>
      <c r="L124" s="41"/>
      <c r="M124" s="187" t="s">
        <v>19</v>
      </c>
      <c r="N124" s="188" t="s">
        <v>42</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106</v>
      </c>
      <c r="AT124" s="191" t="s">
        <v>172</v>
      </c>
      <c r="AU124" s="191" t="s">
        <v>14</v>
      </c>
      <c r="AY124" s="19" t="s">
        <v>169</v>
      </c>
      <c r="BE124" s="192">
        <f>IF(N124="základní",J124,0)</f>
        <v>0</v>
      </c>
      <c r="BF124" s="192">
        <f>IF(N124="snížená",J124,0)</f>
        <v>0</v>
      </c>
      <c r="BG124" s="192">
        <f>IF(N124="zákl. přenesená",J124,0)</f>
        <v>0</v>
      </c>
      <c r="BH124" s="192">
        <f>IF(N124="sníž. přenesená",J124,0)</f>
        <v>0</v>
      </c>
      <c r="BI124" s="192">
        <f>IF(N124="nulová",J124,0)</f>
        <v>0</v>
      </c>
      <c r="BJ124" s="19" t="s">
        <v>14</v>
      </c>
      <c r="BK124" s="192">
        <f>ROUND(I124*H124,2)</f>
        <v>0</v>
      </c>
      <c r="BL124" s="19" t="s">
        <v>106</v>
      </c>
      <c r="BM124" s="191" t="s">
        <v>725</v>
      </c>
    </row>
    <row r="125" spans="1:65" s="2" customFormat="1" ht="37.9" customHeight="1">
      <c r="A125" s="36"/>
      <c r="B125" s="37"/>
      <c r="C125" s="180" t="s">
        <v>246</v>
      </c>
      <c r="D125" s="180" t="s">
        <v>172</v>
      </c>
      <c r="E125" s="181" t="s">
        <v>3691</v>
      </c>
      <c r="F125" s="182" t="s">
        <v>3692</v>
      </c>
      <c r="G125" s="183" t="s">
        <v>1734</v>
      </c>
      <c r="H125" s="184">
        <v>2</v>
      </c>
      <c r="I125" s="185"/>
      <c r="J125" s="186">
        <f>ROUND(I125*H125,2)</f>
        <v>0</v>
      </c>
      <c r="K125" s="182" t="s">
        <v>19</v>
      </c>
      <c r="L125" s="41"/>
      <c r="M125" s="187" t="s">
        <v>19</v>
      </c>
      <c r="N125" s="188" t="s">
        <v>42</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106</v>
      </c>
      <c r="AT125" s="191" t="s">
        <v>172</v>
      </c>
      <c r="AU125" s="191" t="s">
        <v>14</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106</v>
      </c>
      <c r="BM125" s="191" t="s">
        <v>730</v>
      </c>
    </row>
    <row r="126" spans="1:65" s="2" customFormat="1" ht="16.5" customHeight="1">
      <c r="A126" s="36"/>
      <c r="B126" s="37"/>
      <c r="C126" s="180" t="s">
        <v>279</v>
      </c>
      <c r="D126" s="180" t="s">
        <v>172</v>
      </c>
      <c r="E126" s="181" t="s">
        <v>3693</v>
      </c>
      <c r="F126" s="182" t="s">
        <v>3694</v>
      </c>
      <c r="G126" s="183" t="s">
        <v>1734</v>
      </c>
      <c r="H126" s="184">
        <v>1</v>
      </c>
      <c r="I126" s="185"/>
      <c r="J126" s="186">
        <f>ROUND(I126*H126,2)</f>
        <v>0</v>
      </c>
      <c r="K126" s="182" t="s">
        <v>19</v>
      </c>
      <c r="L126" s="41"/>
      <c r="M126" s="187" t="s">
        <v>19</v>
      </c>
      <c r="N126" s="188" t="s">
        <v>42</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106</v>
      </c>
      <c r="AT126" s="191" t="s">
        <v>172</v>
      </c>
      <c r="AU126" s="191" t="s">
        <v>14</v>
      </c>
      <c r="AY126" s="19" t="s">
        <v>169</v>
      </c>
      <c r="BE126" s="192">
        <f>IF(N126="základní",J126,0)</f>
        <v>0</v>
      </c>
      <c r="BF126" s="192">
        <f>IF(N126="snížená",J126,0)</f>
        <v>0</v>
      </c>
      <c r="BG126" s="192">
        <f>IF(N126="zákl. přenesená",J126,0)</f>
        <v>0</v>
      </c>
      <c r="BH126" s="192">
        <f>IF(N126="sníž. přenesená",J126,0)</f>
        <v>0</v>
      </c>
      <c r="BI126" s="192">
        <f>IF(N126="nulová",J126,0)</f>
        <v>0</v>
      </c>
      <c r="BJ126" s="19" t="s">
        <v>14</v>
      </c>
      <c r="BK126" s="192">
        <f>ROUND(I126*H126,2)</f>
        <v>0</v>
      </c>
      <c r="BL126" s="19" t="s">
        <v>106</v>
      </c>
      <c r="BM126" s="191" t="s">
        <v>738</v>
      </c>
    </row>
    <row r="127" spans="2:63" s="12" customFormat="1" ht="25.9" customHeight="1">
      <c r="B127" s="164"/>
      <c r="C127" s="165"/>
      <c r="D127" s="166" t="s">
        <v>70</v>
      </c>
      <c r="E127" s="167" t="s">
        <v>2288</v>
      </c>
      <c r="F127" s="167" t="s">
        <v>3695</v>
      </c>
      <c r="G127" s="165"/>
      <c r="H127" s="165"/>
      <c r="I127" s="168"/>
      <c r="J127" s="169">
        <f>BK127</f>
        <v>0</v>
      </c>
      <c r="K127" s="165"/>
      <c r="L127" s="170"/>
      <c r="M127" s="171"/>
      <c r="N127" s="172"/>
      <c r="O127" s="172"/>
      <c r="P127" s="173">
        <f>P128</f>
        <v>0</v>
      </c>
      <c r="Q127" s="172"/>
      <c r="R127" s="173">
        <f>R128</f>
        <v>0</v>
      </c>
      <c r="S127" s="172"/>
      <c r="T127" s="174">
        <f>T128</f>
        <v>0</v>
      </c>
      <c r="AR127" s="175" t="s">
        <v>14</v>
      </c>
      <c r="AT127" s="176" t="s">
        <v>70</v>
      </c>
      <c r="AU127" s="176" t="s">
        <v>71</v>
      </c>
      <c r="AY127" s="175" t="s">
        <v>169</v>
      </c>
      <c r="BK127" s="177">
        <f>BK128</f>
        <v>0</v>
      </c>
    </row>
    <row r="128" spans="1:65" s="2" customFormat="1" ht="44.25" customHeight="1">
      <c r="A128" s="36"/>
      <c r="B128" s="37"/>
      <c r="C128" s="180" t="s">
        <v>572</v>
      </c>
      <c r="D128" s="180" t="s">
        <v>172</v>
      </c>
      <c r="E128" s="181" t="s">
        <v>3696</v>
      </c>
      <c r="F128" s="182" t="s">
        <v>3697</v>
      </c>
      <c r="G128" s="183" t="s">
        <v>282</v>
      </c>
      <c r="H128" s="184">
        <v>1</v>
      </c>
      <c r="I128" s="185"/>
      <c r="J128" s="186">
        <f>ROUND(I128*H128,2)</f>
        <v>0</v>
      </c>
      <c r="K128" s="182" t="s">
        <v>19</v>
      </c>
      <c r="L128" s="41"/>
      <c r="M128" s="187" t="s">
        <v>19</v>
      </c>
      <c r="N128" s="188" t="s">
        <v>42</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106</v>
      </c>
      <c r="AT128" s="191" t="s">
        <v>172</v>
      </c>
      <c r="AU128" s="191" t="s">
        <v>14</v>
      </c>
      <c r="AY128" s="19" t="s">
        <v>169</v>
      </c>
      <c r="BE128" s="192">
        <f>IF(N128="základní",J128,0)</f>
        <v>0</v>
      </c>
      <c r="BF128" s="192">
        <f>IF(N128="snížená",J128,0)</f>
        <v>0</v>
      </c>
      <c r="BG128" s="192">
        <f>IF(N128="zákl. přenesená",J128,0)</f>
        <v>0</v>
      </c>
      <c r="BH128" s="192">
        <f>IF(N128="sníž. přenesená",J128,0)</f>
        <v>0</v>
      </c>
      <c r="BI128" s="192">
        <f>IF(N128="nulová",J128,0)</f>
        <v>0</v>
      </c>
      <c r="BJ128" s="19" t="s">
        <v>14</v>
      </c>
      <c r="BK128" s="192">
        <f>ROUND(I128*H128,2)</f>
        <v>0</v>
      </c>
      <c r="BL128" s="19" t="s">
        <v>106</v>
      </c>
      <c r="BM128" s="191" t="s">
        <v>616</v>
      </c>
    </row>
    <row r="129" spans="2:63" s="12" customFormat="1" ht="25.9" customHeight="1">
      <c r="B129" s="164"/>
      <c r="C129" s="165"/>
      <c r="D129" s="166" t="s">
        <v>70</v>
      </c>
      <c r="E129" s="167" t="s">
        <v>2886</v>
      </c>
      <c r="F129" s="167" t="s">
        <v>3698</v>
      </c>
      <c r="G129" s="165"/>
      <c r="H129" s="165"/>
      <c r="I129" s="168"/>
      <c r="J129" s="169">
        <f>BK129</f>
        <v>0</v>
      </c>
      <c r="K129" s="165"/>
      <c r="L129" s="170"/>
      <c r="M129" s="171"/>
      <c r="N129" s="172"/>
      <c r="O129" s="172"/>
      <c r="P129" s="173">
        <f>P130</f>
        <v>0</v>
      </c>
      <c r="Q129" s="172"/>
      <c r="R129" s="173">
        <f>R130</f>
        <v>0</v>
      </c>
      <c r="S129" s="172"/>
      <c r="T129" s="174">
        <f>T130</f>
        <v>0</v>
      </c>
      <c r="AR129" s="175" t="s">
        <v>14</v>
      </c>
      <c r="AT129" s="176" t="s">
        <v>70</v>
      </c>
      <c r="AU129" s="176" t="s">
        <v>71</v>
      </c>
      <c r="AY129" s="175" t="s">
        <v>169</v>
      </c>
      <c r="BK129" s="177">
        <f>BK130</f>
        <v>0</v>
      </c>
    </row>
    <row r="130" spans="1:65" s="2" customFormat="1" ht="37.9" customHeight="1">
      <c r="A130" s="36"/>
      <c r="B130" s="37"/>
      <c r="C130" s="180" t="s">
        <v>579</v>
      </c>
      <c r="D130" s="180" t="s">
        <v>172</v>
      </c>
      <c r="E130" s="181" t="s">
        <v>3699</v>
      </c>
      <c r="F130" s="182" t="s">
        <v>3700</v>
      </c>
      <c r="G130" s="183" t="s">
        <v>282</v>
      </c>
      <c r="H130" s="184">
        <v>1</v>
      </c>
      <c r="I130" s="185"/>
      <c r="J130" s="186">
        <f>ROUND(I130*H130,2)</f>
        <v>0</v>
      </c>
      <c r="K130" s="182" t="s">
        <v>19</v>
      </c>
      <c r="L130" s="41"/>
      <c r="M130" s="187" t="s">
        <v>19</v>
      </c>
      <c r="N130" s="188" t="s">
        <v>42</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106</v>
      </c>
      <c r="AT130" s="191" t="s">
        <v>172</v>
      </c>
      <c r="AU130" s="191" t="s">
        <v>14</v>
      </c>
      <c r="AY130" s="19" t="s">
        <v>169</v>
      </c>
      <c r="BE130" s="192">
        <f>IF(N130="základní",J130,0)</f>
        <v>0</v>
      </c>
      <c r="BF130" s="192">
        <f>IF(N130="snížená",J130,0)</f>
        <v>0</v>
      </c>
      <c r="BG130" s="192">
        <f>IF(N130="zákl. přenesená",J130,0)</f>
        <v>0</v>
      </c>
      <c r="BH130" s="192">
        <f>IF(N130="sníž. přenesená",J130,0)</f>
        <v>0</v>
      </c>
      <c r="BI130" s="192">
        <f>IF(N130="nulová",J130,0)</f>
        <v>0</v>
      </c>
      <c r="BJ130" s="19" t="s">
        <v>14</v>
      </c>
      <c r="BK130" s="192">
        <f>ROUND(I130*H130,2)</f>
        <v>0</v>
      </c>
      <c r="BL130" s="19" t="s">
        <v>106</v>
      </c>
      <c r="BM130" s="191" t="s">
        <v>754</v>
      </c>
    </row>
    <row r="131" spans="2:63" s="12" customFormat="1" ht="25.9" customHeight="1">
      <c r="B131" s="164"/>
      <c r="C131" s="165"/>
      <c r="D131" s="166" t="s">
        <v>70</v>
      </c>
      <c r="E131" s="167" t="s">
        <v>2976</v>
      </c>
      <c r="F131" s="167" t="s">
        <v>3701</v>
      </c>
      <c r="G131" s="165"/>
      <c r="H131" s="165"/>
      <c r="I131" s="168"/>
      <c r="J131" s="169">
        <f>BK131</f>
        <v>0</v>
      </c>
      <c r="K131" s="165"/>
      <c r="L131" s="170"/>
      <c r="M131" s="171"/>
      <c r="N131" s="172"/>
      <c r="O131" s="172"/>
      <c r="P131" s="173">
        <f>SUM(P132:P142)</f>
        <v>0</v>
      </c>
      <c r="Q131" s="172"/>
      <c r="R131" s="173">
        <f>SUM(R132:R142)</f>
        <v>0</v>
      </c>
      <c r="S131" s="172"/>
      <c r="T131" s="174">
        <f>SUM(T132:T142)</f>
        <v>0</v>
      </c>
      <c r="AR131" s="175" t="s">
        <v>14</v>
      </c>
      <c r="AT131" s="176" t="s">
        <v>70</v>
      </c>
      <c r="AU131" s="176" t="s">
        <v>71</v>
      </c>
      <c r="AY131" s="175" t="s">
        <v>169</v>
      </c>
      <c r="BK131" s="177">
        <f>SUM(BK132:BK142)</f>
        <v>0</v>
      </c>
    </row>
    <row r="132" spans="1:65" s="2" customFormat="1" ht="62.65" customHeight="1">
      <c r="A132" s="36"/>
      <c r="B132" s="37"/>
      <c r="C132" s="180" t="s">
        <v>584</v>
      </c>
      <c r="D132" s="180" t="s">
        <v>172</v>
      </c>
      <c r="E132" s="181" t="s">
        <v>3702</v>
      </c>
      <c r="F132" s="182" t="s">
        <v>3703</v>
      </c>
      <c r="G132" s="183" t="s">
        <v>282</v>
      </c>
      <c r="H132" s="184">
        <v>1</v>
      </c>
      <c r="I132" s="185"/>
      <c r="J132" s="186">
        <f aca="true" t="shared" si="20" ref="J132:J142">ROUND(I132*H132,2)</f>
        <v>0</v>
      </c>
      <c r="K132" s="182" t="s">
        <v>19</v>
      </c>
      <c r="L132" s="41"/>
      <c r="M132" s="187" t="s">
        <v>19</v>
      </c>
      <c r="N132" s="188" t="s">
        <v>42</v>
      </c>
      <c r="O132" s="66"/>
      <c r="P132" s="189">
        <f aca="true" t="shared" si="21" ref="P132:P142">O132*H132</f>
        <v>0</v>
      </c>
      <c r="Q132" s="189">
        <v>0</v>
      </c>
      <c r="R132" s="189">
        <f aca="true" t="shared" si="22" ref="R132:R142">Q132*H132</f>
        <v>0</v>
      </c>
      <c r="S132" s="189">
        <v>0</v>
      </c>
      <c r="T132" s="190">
        <f aca="true" t="shared" si="23" ref="T132:T142">S132*H132</f>
        <v>0</v>
      </c>
      <c r="U132" s="36"/>
      <c r="V132" s="36"/>
      <c r="W132" s="36"/>
      <c r="X132" s="36"/>
      <c r="Y132" s="36"/>
      <c r="Z132" s="36"/>
      <c r="AA132" s="36"/>
      <c r="AB132" s="36"/>
      <c r="AC132" s="36"/>
      <c r="AD132" s="36"/>
      <c r="AE132" s="36"/>
      <c r="AR132" s="191" t="s">
        <v>106</v>
      </c>
      <c r="AT132" s="191" t="s">
        <v>172</v>
      </c>
      <c r="AU132" s="191" t="s">
        <v>14</v>
      </c>
      <c r="AY132" s="19" t="s">
        <v>169</v>
      </c>
      <c r="BE132" s="192">
        <f aca="true" t="shared" si="24" ref="BE132:BE142">IF(N132="základní",J132,0)</f>
        <v>0</v>
      </c>
      <c r="BF132" s="192">
        <f aca="true" t="shared" si="25" ref="BF132:BF142">IF(N132="snížená",J132,0)</f>
        <v>0</v>
      </c>
      <c r="BG132" s="192">
        <f aca="true" t="shared" si="26" ref="BG132:BG142">IF(N132="zákl. přenesená",J132,0)</f>
        <v>0</v>
      </c>
      <c r="BH132" s="192">
        <f aca="true" t="shared" si="27" ref="BH132:BH142">IF(N132="sníž. přenesená",J132,0)</f>
        <v>0</v>
      </c>
      <c r="BI132" s="192">
        <f aca="true" t="shared" si="28" ref="BI132:BI142">IF(N132="nulová",J132,0)</f>
        <v>0</v>
      </c>
      <c r="BJ132" s="19" t="s">
        <v>14</v>
      </c>
      <c r="BK132" s="192">
        <f aca="true" t="shared" si="29" ref="BK132:BK142">ROUND(I132*H132,2)</f>
        <v>0</v>
      </c>
      <c r="BL132" s="19" t="s">
        <v>106</v>
      </c>
      <c r="BM132" s="191" t="s">
        <v>3704</v>
      </c>
    </row>
    <row r="133" spans="1:65" s="2" customFormat="1" ht="16.5" customHeight="1">
      <c r="A133" s="36"/>
      <c r="B133" s="37"/>
      <c r="C133" s="180" t="s">
        <v>595</v>
      </c>
      <c r="D133" s="180" t="s">
        <v>172</v>
      </c>
      <c r="E133" s="181" t="s">
        <v>3705</v>
      </c>
      <c r="F133" s="182" t="s">
        <v>3706</v>
      </c>
      <c r="G133" s="183" t="s">
        <v>282</v>
      </c>
      <c r="H133" s="184">
        <v>1</v>
      </c>
      <c r="I133" s="185"/>
      <c r="J133" s="186">
        <f t="shared" si="20"/>
        <v>0</v>
      </c>
      <c r="K133" s="182" t="s">
        <v>19</v>
      </c>
      <c r="L133" s="41"/>
      <c r="M133" s="187" t="s">
        <v>19</v>
      </c>
      <c r="N133" s="188" t="s">
        <v>42</v>
      </c>
      <c r="O133" s="66"/>
      <c r="P133" s="189">
        <f t="shared" si="21"/>
        <v>0</v>
      </c>
      <c r="Q133" s="189">
        <v>0</v>
      </c>
      <c r="R133" s="189">
        <f t="shared" si="22"/>
        <v>0</v>
      </c>
      <c r="S133" s="189">
        <v>0</v>
      </c>
      <c r="T133" s="190">
        <f t="shared" si="23"/>
        <v>0</v>
      </c>
      <c r="U133" s="36"/>
      <c r="V133" s="36"/>
      <c r="W133" s="36"/>
      <c r="X133" s="36"/>
      <c r="Y133" s="36"/>
      <c r="Z133" s="36"/>
      <c r="AA133" s="36"/>
      <c r="AB133" s="36"/>
      <c r="AC133" s="36"/>
      <c r="AD133" s="36"/>
      <c r="AE133" s="36"/>
      <c r="AR133" s="191" t="s">
        <v>106</v>
      </c>
      <c r="AT133" s="191" t="s">
        <v>172</v>
      </c>
      <c r="AU133" s="191" t="s">
        <v>14</v>
      </c>
      <c r="AY133" s="19" t="s">
        <v>169</v>
      </c>
      <c r="BE133" s="192">
        <f t="shared" si="24"/>
        <v>0</v>
      </c>
      <c r="BF133" s="192">
        <f t="shared" si="25"/>
        <v>0</v>
      </c>
      <c r="BG133" s="192">
        <f t="shared" si="26"/>
        <v>0</v>
      </c>
      <c r="BH133" s="192">
        <f t="shared" si="27"/>
        <v>0</v>
      </c>
      <c r="BI133" s="192">
        <f t="shared" si="28"/>
        <v>0</v>
      </c>
      <c r="BJ133" s="19" t="s">
        <v>14</v>
      </c>
      <c r="BK133" s="192">
        <f t="shared" si="29"/>
        <v>0</v>
      </c>
      <c r="BL133" s="19" t="s">
        <v>106</v>
      </c>
      <c r="BM133" s="191" t="s">
        <v>3707</v>
      </c>
    </row>
    <row r="134" spans="1:65" s="2" customFormat="1" ht="16.5" customHeight="1">
      <c r="A134" s="36"/>
      <c r="B134" s="37"/>
      <c r="C134" s="180" t="s">
        <v>599</v>
      </c>
      <c r="D134" s="180" t="s">
        <v>172</v>
      </c>
      <c r="E134" s="181" t="s">
        <v>3708</v>
      </c>
      <c r="F134" s="182" t="s">
        <v>3709</v>
      </c>
      <c r="G134" s="183" t="s">
        <v>282</v>
      </c>
      <c r="H134" s="184">
        <v>1</v>
      </c>
      <c r="I134" s="185"/>
      <c r="J134" s="186">
        <f t="shared" si="20"/>
        <v>0</v>
      </c>
      <c r="K134" s="182" t="s">
        <v>19</v>
      </c>
      <c r="L134" s="41"/>
      <c r="M134" s="187" t="s">
        <v>19</v>
      </c>
      <c r="N134" s="188" t="s">
        <v>42</v>
      </c>
      <c r="O134" s="66"/>
      <c r="P134" s="189">
        <f t="shared" si="21"/>
        <v>0</v>
      </c>
      <c r="Q134" s="189">
        <v>0</v>
      </c>
      <c r="R134" s="189">
        <f t="shared" si="22"/>
        <v>0</v>
      </c>
      <c r="S134" s="189">
        <v>0</v>
      </c>
      <c r="T134" s="190">
        <f t="shared" si="23"/>
        <v>0</v>
      </c>
      <c r="U134" s="36"/>
      <c r="V134" s="36"/>
      <c r="W134" s="36"/>
      <c r="X134" s="36"/>
      <c r="Y134" s="36"/>
      <c r="Z134" s="36"/>
      <c r="AA134" s="36"/>
      <c r="AB134" s="36"/>
      <c r="AC134" s="36"/>
      <c r="AD134" s="36"/>
      <c r="AE134" s="36"/>
      <c r="AR134" s="191" t="s">
        <v>106</v>
      </c>
      <c r="AT134" s="191" t="s">
        <v>172</v>
      </c>
      <c r="AU134" s="191" t="s">
        <v>14</v>
      </c>
      <c r="AY134" s="19" t="s">
        <v>169</v>
      </c>
      <c r="BE134" s="192">
        <f t="shared" si="24"/>
        <v>0</v>
      </c>
      <c r="BF134" s="192">
        <f t="shared" si="25"/>
        <v>0</v>
      </c>
      <c r="BG134" s="192">
        <f t="shared" si="26"/>
        <v>0</v>
      </c>
      <c r="BH134" s="192">
        <f t="shared" si="27"/>
        <v>0</v>
      </c>
      <c r="BI134" s="192">
        <f t="shared" si="28"/>
        <v>0</v>
      </c>
      <c r="BJ134" s="19" t="s">
        <v>14</v>
      </c>
      <c r="BK134" s="192">
        <f t="shared" si="29"/>
        <v>0</v>
      </c>
      <c r="BL134" s="19" t="s">
        <v>106</v>
      </c>
      <c r="BM134" s="191" t="s">
        <v>3710</v>
      </c>
    </row>
    <row r="135" spans="1:65" s="2" customFormat="1" ht="16.5" customHeight="1">
      <c r="A135" s="36"/>
      <c r="B135" s="37"/>
      <c r="C135" s="180" t="s">
        <v>610</v>
      </c>
      <c r="D135" s="180" t="s">
        <v>172</v>
      </c>
      <c r="E135" s="181" t="s">
        <v>3711</v>
      </c>
      <c r="F135" s="182" t="s">
        <v>3712</v>
      </c>
      <c r="G135" s="183" t="s">
        <v>282</v>
      </c>
      <c r="H135" s="184">
        <v>1</v>
      </c>
      <c r="I135" s="185"/>
      <c r="J135" s="186">
        <f t="shared" si="20"/>
        <v>0</v>
      </c>
      <c r="K135" s="182" t="s">
        <v>19</v>
      </c>
      <c r="L135" s="41"/>
      <c r="M135" s="187" t="s">
        <v>19</v>
      </c>
      <c r="N135" s="188" t="s">
        <v>42</v>
      </c>
      <c r="O135" s="66"/>
      <c r="P135" s="189">
        <f t="shared" si="21"/>
        <v>0</v>
      </c>
      <c r="Q135" s="189">
        <v>0</v>
      </c>
      <c r="R135" s="189">
        <f t="shared" si="22"/>
        <v>0</v>
      </c>
      <c r="S135" s="189">
        <v>0</v>
      </c>
      <c r="T135" s="190">
        <f t="shared" si="23"/>
        <v>0</v>
      </c>
      <c r="U135" s="36"/>
      <c r="V135" s="36"/>
      <c r="W135" s="36"/>
      <c r="X135" s="36"/>
      <c r="Y135" s="36"/>
      <c r="Z135" s="36"/>
      <c r="AA135" s="36"/>
      <c r="AB135" s="36"/>
      <c r="AC135" s="36"/>
      <c r="AD135" s="36"/>
      <c r="AE135" s="36"/>
      <c r="AR135" s="191" t="s">
        <v>106</v>
      </c>
      <c r="AT135" s="191" t="s">
        <v>172</v>
      </c>
      <c r="AU135" s="191" t="s">
        <v>14</v>
      </c>
      <c r="AY135" s="19" t="s">
        <v>169</v>
      </c>
      <c r="BE135" s="192">
        <f t="shared" si="24"/>
        <v>0</v>
      </c>
      <c r="BF135" s="192">
        <f t="shared" si="25"/>
        <v>0</v>
      </c>
      <c r="BG135" s="192">
        <f t="shared" si="26"/>
        <v>0</v>
      </c>
      <c r="BH135" s="192">
        <f t="shared" si="27"/>
        <v>0</v>
      </c>
      <c r="BI135" s="192">
        <f t="shared" si="28"/>
        <v>0</v>
      </c>
      <c r="BJ135" s="19" t="s">
        <v>14</v>
      </c>
      <c r="BK135" s="192">
        <f t="shared" si="29"/>
        <v>0</v>
      </c>
      <c r="BL135" s="19" t="s">
        <v>106</v>
      </c>
      <c r="BM135" s="191" t="s">
        <v>3713</v>
      </c>
    </row>
    <row r="136" spans="1:65" s="2" customFormat="1" ht="16.5" customHeight="1">
      <c r="A136" s="36"/>
      <c r="B136" s="37"/>
      <c r="C136" s="180" t="s">
        <v>618</v>
      </c>
      <c r="D136" s="180" t="s">
        <v>172</v>
      </c>
      <c r="E136" s="181" t="s">
        <v>3714</v>
      </c>
      <c r="F136" s="182" t="s">
        <v>3715</v>
      </c>
      <c r="G136" s="183" t="s">
        <v>282</v>
      </c>
      <c r="H136" s="184">
        <v>1</v>
      </c>
      <c r="I136" s="185"/>
      <c r="J136" s="186">
        <f t="shared" si="20"/>
        <v>0</v>
      </c>
      <c r="K136" s="182" t="s">
        <v>19</v>
      </c>
      <c r="L136" s="41"/>
      <c r="M136" s="187" t="s">
        <v>19</v>
      </c>
      <c r="N136" s="188" t="s">
        <v>42</v>
      </c>
      <c r="O136" s="66"/>
      <c r="P136" s="189">
        <f t="shared" si="21"/>
        <v>0</v>
      </c>
      <c r="Q136" s="189">
        <v>0</v>
      </c>
      <c r="R136" s="189">
        <f t="shared" si="22"/>
        <v>0</v>
      </c>
      <c r="S136" s="189">
        <v>0</v>
      </c>
      <c r="T136" s="190">
        <f t="shared" si="23"/>
        <v>0</v>
      </c>
      <c r="U136" s="36"/>
      <c r="V136" s="36"/>
      <c r="W136" s="36"/>
      <c r="X136" s="36"/>
      <c r="Y136" s="36"/>
      <c r="Z136" s="36"/>
      <c r="AA136" s="36"/>
      <c r="AB136" s="36"/>
      <c r="AC136" s="36"/>
      <c r="AD136" s="36"/>
      <c r="AE136" s="36"/>
      <c r="AR136" s="191" t="s">
        <v>106</v>
      </c>
      <c r="AT136" s="191" t="s">
        <v>172</v>
      </c>
      <c r="AU136" s="191" t="s">
        <v>14</v>
      </c>
      <c r="AY136" s="19" t="s">
        <v>169</v>
      </c>
      <c r="BE136" s="192">
        <f t="shared" si="24"/>
        <v>0</v>
      </c>
      <c r="BF136" s="192">
        <f t="shared" si="25"/>
        <v>0</v>
      </c>
      <c r="BG136" s="192">
        <f t="shared" si="26"/>
        <v>0</v>
      </c>
      <c r="BH136" s="192">
        <f t="shared" si="27"/>
        <v>0</v>
      </c>
      <c r="BI136" s="192">
        <f t="shared" si="28"/>
        <v>0</v>
      </c>
      <c r="BJ136" s="19" t="s">
        <v>14</v>
      </c>
      <c r="BK136" s="192">
        <f t="shared" si="29"/>
        <v>0</v>
      </c>
      <c r="BL136" s="19" t="s">
        <v>106</v>
      </c>
      <c r="BM136" s="191" t="s">
        <v>3716</v>
      </c>
    </row>
    <row r="137" spans="1:65" s="2" customFormat="1" ht="16.5" customHeight="1">
      <c r="A137" s="36"/>
      <c r="B137" s="37"/>
      <c r="C137" s="180" t="s">
        <v>624</v>
      </c>
      <c r="D137" s="180" t="s">
        <v>172</v>
      </c>
      <c r="E137" s="181" t="s">
        <v>3717</v>
      </c>
      <c r="F137" s="182" t="s">
        <v>3718</v>
      </c>
      <c r="G137" s="183" t="s">
        <v>282</v>
      </c>
      <c r="H137" s="184">
        <v>1</v>
      </c>
      <c r="I137" s="185"/>
      <c r="J137" s="186">
        <f t="shared" si="20"/>
        <v>0</v>
      </c>
      <c r="K137" s="182" t="s">
        <v>19</v>
      </c>
      <c r="L137" s="41"/>
      <c r="M137" s="187" t="s">
        <v>19</v>
      </c>
      <c r="N137" s="188" t="s">
        <v>42</v>
      </c>
      <c r="O137" s="66"/>
      <c r="P137" s="189">
        <f t="shared" si="21"/>
        <v>0</v>
      </c>
      <c r="Q137" s="189">
        <v>0</v>
      </c>
      <c r="R137" s="189">
        <f t="shared" si="22"/>
        <v>0</v>
      </c>
      <c r="S137" s="189">
        <v>0</v>
      </c>
      <c r="T137" s="190">
        <f t="shared" si="23"/>
        <v>0</v>
      </c>
      <c r="U137" s="36"/>
      <c r="V137" s="36"/>
      <c r="W137" s="36"/>
      <c r="X137" s="36"/>
      <c r="Y137" s="36"/>
      <c r="Z137" s="36"/>
      <c r="AA137" s="36"/>
      <c r="AB137" s="36"/>
      <c r="AC137" s="36"/>
      <c r="AD137" s="36"/>
      <c r="AE137" s="36"/>
      <c r="AR137" s="191" t="s">
        <v>106</v>
      </c>
      <c r="AT137" s="191" t="s">
        <v>172</v>
      </c>
      <c r="AU137" s="191" t="s">
        <v>14</v>
      </c>
      <c r="AY137" s="19" t="s">
        <v>169</v>
      </c>
      <c r="BE137" s="192">
        <f t="shared" si="24"/>
        <v>0</v>
      </c>
      <c r="BF137" s="192">
        <f t="shared" si="25"/>
        <v>0</v>
      </c>
      <c r="BG137" s="192">
        <f t="shared" si="26"/>
        <v>0</v>
      </c>
      <c r="BH137" s="192">
        <f t="shared" si="27"/>
        <v>0</v>
      </c>
      <c r="BI137" s="192">
        <f t="shared" si="28"/>
        <v>0</v>
      </c>
      <c r="BJ137" s="19" t="s">
        <v>14</v>
      </c>
      <c r="BK137" s="192">
        <f t="shared" si="29"/>
        <v>0</v>
      </c>
      <c r="BL137" s="19" t="s">
        <v>106</v>
      </c>
      <c r="BM137" s="191" t="s">
        <v>3719</v>
      </c>
    </row>
    <row r="138" spans="1:65" s="2" customFormat="1" ht="16.5" customHeight="1">
      <c r="A138" s="36"/>
      <c r="B138" s="37"/>
      <c r="C138" s="180" t="s">
        <v>629</v>
      </c>
      <c r="D138" s="180" t="s">
        <v>172</v>
      </c>
      <c r="E138" s="181" t="s">
        <v>3720</v>
      </c>
      <c r="F138" s="182" t="s">
        <v>3721</v>
      </c>
      <c r="G138" s="183" t="s">
        <v>282</v>
      </c>
      <c r="H138" s="184">
        <v>1</v>
      </c>
      <c r="I138" s="185"/>
      <c r="J138" s="186">
        <f t="shared" si="20"/>
        <v>0</v>
      </c>
      <c r="K138" s="182" t="s">
        <v>19</v>
      </c>
      <c r="L138" s="41"/>
      <c r="M138" s="187" t="s">
        <v>19</v>
      </c>
      <c r="N138" s="188" t="s">
        <v>42</v>
      </c>
      <c r="O138" s="66"/>
      <c r="P138" s="189">
        <f t="shared" si="21"/>
        <v>0</v>
      </c>
      <c r="Q138" s="189">
        <v>0</v>
      </c>
      <c r="R138" s="189">
        <f t="shared" si="22"/>
        <v>0</v>
      </c>
      <c r="S138" s="189">
        <v>0</v>
      </c>
      <c r="T138" s="190">
        <f t="shared" si="23"/>
        <v>0</v>
      </c>
      <c r="U138" s="36"/>
      <c r="V138" s="36"/>
      <c r="W138" s="36"/>
      <c r="X138" s="36"/>
      <c r="Y138" s="36"/>
      <c r="Z138" s="36"/>
      <c r="AA138" s="36"/>
      <c r="AB138" s="36"/>
      <c r="AC138" s="36"/>
      <c r="AD138" s="36"/>
      <c r="AE138" s="36"/>
      <c r="AR138" s="191" t="s">
        <v>106</v>
      </c>
      <c r="AT138" s="191" t="s">
        <v>172</v>
      </c>
      <c r="AU138" s="191" t="s">
        <v>14</v>
      </c>
      <c r="AY138" s="19" t="s">
        <v>169</v>
      </c>
      <c r="BE138" s="192">
        <f t="shared" si="24"/>
        <v>0</v>
      </c>
      <c r="BF138" s="192">
        <f t="shared" si="25"/>
        <v>0</v>
      </c>
      <c r="BG138" s="192">
        <f t="shared" si="26"/>
        <v>0</v>
      </c>
      <c r="BH138" s="192">
        <f t="shared" si="27"/>
        <v>0</v>
      </c>
      <c r="BI138" s="192">
        <f t="shared" si="28"/>
        <v>0</v>
      </c>
      <c r="BJ138" s="19" t="s">
        <v>14</v>
      </c>
      <c r="BK138" s="192">
        <f t="shared" si="29"/>
        <v>0</v>
      </c>
      <c r="BL138" s="19" t="s">
        <v>106</v>
      </c>
      <c r="BM138" s="191" t="s">
        <v>3722</v>
      </c>
    </row>
    <row r="139" spans="1:65" s="2" customFormat="1" ht="16.5" customHeight="1">
      <c r="A139" s="36"/>
      <c r="B139" s="37"/>
      <c r="C139" s="180" t="s">
        <v>634</v>
      </c>
      <c r="D139" s="180" t="s">
        <v>172</v>
      </c>
      <c r="E139" s="181" t="s">
        <v>3723</v>
      </c>
      <c r="F139" s="182" t="s">
        <v>3724</v>
      </c>
      <c r="G139" s="183" t="s">
        <v>282</v>
      </c>
      <c r="H139" s="184">
        <v>1</v>
      </c>
      <c r="I139" s="185"/>
      <c r="J139" s="186">
        <f t="shared" si="20"/>
        <v>0</v>
      </c>
      <c r="K139" s="182" t="s">
        <v>19</v>
      </c>
      <c r="L139" s="41"/>
      <c r="M139" s="187" t="s">
        <v>19</v>
      </c>
      <c r="N139" s="188" t="s">
        <v>42</v>
      </c>
      <c r="O139" s="66"/>
      <c r="P139" s="189">
        <f t="shared" si="21"/>
        <v>0</v>
      </c>
      <c r="Q139" s="189">
        <v>0</v>
      </c>
      <c r="R139" s="189">
        <f t="shared" si="22"/>
        <v>0</v>
      </c>
      <c r="S139" s="189">
        <v>0</v>
      </c>
      <c r="T139" s="190">
        <f t="shared" si="23"/>
        <v>0</v>
      </c>
      <c r="U139" s="36"/>
      <c r="V139" s="36"/>
      <c r="W139" s="36"/>
      <c r="X139" s="36"/>
      <c r="Y139" s="36"/>
      <c r="Z139" s="36"/>
      <c r="AA139" s="36"/>
      <c r="AB139" s="36"/>
      <c r="AC139" s="36"/>
      <c r="AD139" s="36"/>
      <c r="AE139" s="36"/>
      <c r="AR139" s="191" t="s">
        <v>106</v>
      </c>
      <c r="AT139" s="191" t="s">
        <v>172</v>
      </c>
      <c r="AU139" s="191" t="s">
        <v>14</v>
      </c>
      <c r="AY139" s="19" t="s">
        <v>169</v>
      </c>
      <c r="BE139" s="192">
        <f t="shared" si="24"/>
        <v>0</v>
      </c>
      <c r="BF139" s="192">
        <f t="shared" si="25"/>
        <v>0</v>
      </c>
      <c r="BG139" s="192">
        <f t="shared" si="26"/>
        <v>0</v>
      </c>
      <c r="BH139" s="192">
        <f t="shared" si="27"/>
        <v>0</v>
      </c>
      <c r="BI139" s="192">
        <f t="shared" si="28"/>
        <v>0</v>
      </c>
      <c r="BJ139" s="19" t="s">
        <v>14</v>
      </c>
      <c r="BK139" s="192">
        <f t="shared" si="29"/>
        <v>0</v>
      </c>
      <c r="BL139" s="19" t="s">
        <v>106</v>
      </c>
      <c r="BM139" s="191" t="s">
        <v>3725</v>
      </c>
    </row>
    <row r="140" spans="1:65" s="2" customFormat="1" ht="16.5" customHeight="1">
      <c r="A140" s="36"/>
      <c r="B140" s="37"/>
      <c r="C140" s="180" t="s">
        <v>641</v>
      </c>
      <c r="D140" s="180" t="s">
        <v>172</v>
      </c>
      <c r="E140" s="181" t="s">
        <v>3726</v>
      </c>
      <c r="F140" s="182" t="s">
        <v>3727</v>
      </c>
      <c r="G140" s="183" t="s">
        <v>282</v>
      </c>
      <c r="H140" s="184">
        <v>1</v>
      </c>
      <c r="I140" s="185"/>
      <c r="J140" s="186">
        <f t="shared" si="20"/>
        <v>0</v>
      </c>
      <c r="K140" s="182" t="s">
        <v>19</v>
      </c>
      <c r="L140" s="41"/>
      <c r="M140" s="187" t="s">
        <v>19</v>
      </c>
      <c r="N140" s="188" t="s">
        <v>42</v>
      </c>
      <c r="O140" s="66"/>
      <c r="P140" s="189">
        <f t="shared" si="21"/>
        <v>0</v>
      </c>
      <c r="Q140" s="189">
        <v>0</v>
      </c>
      <c r="R140" s="189">
        <f t="shared" si="22"/>
        <v>0</v>
      </c>
      <c r="S140" s="189">
        <v>0</v>
      </c>
      <c r="T140" s="190">
        <f t="shared" si="23"/>
        <v>0</v>
      </c>
      <c r="U140" s="36"/>
      <c r="V140" s="36"/>
      <c r="W140" s="36"/>
      <c r="X140" s="36"/>
      <c r="Y140" s="36"/>
      <c r="Z140" s="36"/>
      <c r="AA140" s="36"/>
      <c r="AB140" s="36"/>
      <c r="AC140" s="36"/>
      <c r="AD140" s="36"/>
      <c r="AE140" s="36"/>
      <c r="AR140" s="191" t="s">
        <v>106</v>
      </c>
      <c r="AT140" s="191" t="s">
        <v>172</v>
      </c>
      <c r="AU140" s="191" t="s">
        <v>14</v>
      </c>
      <c r="AY140" s="19" t="s">
        <v>169</v>
      </c>
      <c r="BE140" s="192">
        <f t="shared" si="24"/>
        <v>0</v>
      </c>
      <c r="BF140" s="192">
        <f t="shared" si="25"/>
        <v>0</v>
      </c>
      <c r="BG140" s="192">
        <f t="shared" si="26"/>
        <v>0</v>
      </c>
      <c r="BH140" s="192">
        <f t="shared" si="27"/>
        <v>0</v>
      </c>
      <c r="BI140" s="192">
        <f t="shared" si="28"/>
        <v>0</v>
      </c>
      <c r="BJ140" s="19" t="s">
        <v>14</v>
      </c>
      <c r="BK140" s="192">
        <f t="shared" si="29"/>
        <v>0</v>
      </c>
      <c r="BL140" s="19" t="s">
        <v>106</v>
      </c>
      <c r="BM140" s="191" t="s">
        <v>3728</v>
      </c>
    </row>
    <row r="141" spans="1:65" s="2" customFormat="1" ht="16.5" customHeight="1">
      <c r="A141" s="36"/>
      <c r="B141" s="37"/>
      <c r="C141" s="180" t="s">
        <v>646</v>
      </c>
      <c r="D141" s="180" t="s">
        <v>172</v>
      </c>
      <c r="E141" s="181" t="s">
        <v>3729</v>
      </c>
      <c r="F141" s="182" t="s">
        <v>3730</v>
      </c>
      <c r="G141" s="183" t="s">
        <v>282</v>
      </c>
      <c r="H141" s="184">
        <v>1</v>
      </c>
      <c r="I141" s="185"/>
      <c r="J141" s="186">
        <f t="shared" si="20"/>
        <v>0</v>
      </c>
      <c r="K141" s="182" t="s">
        <v>19</v>
      </c>
      <c r="L141" s="41"/>
      <c r="M141" s="187" t="s">
        <v>19</v>
      </c>
      <c r="N141" s="188" t="s">
        <v>42</v>
      </c>
      <c r="O141" s="66"/>
      <c r="P141" s="189">
        <f t="shared" si="21"/>
        <v>0</v>
      </c>
      <c r="Q141" s="189">
        <v>0</v>
      </c>
      <c r="R141" s="189">
        <f t="shared" si="22"/>
        <v>0</v>
      </c>
      <c r="S141" s="189">
        <v>0</v>
      </c>
      <c r="T141" s="190">
        <f t="shared" si="23"/>
        <v>0</v>
      </c>
      <c r="U141" s="36"/>
      <c r="V141" s="36"/>
      <c r="W141" s="36"/>
      <c r="X141" s="36"/>
      <c r="Y141" s="36"/>
      <c r="Z141" s="36"/>
      <c r="AA141" s="36"/>
      <c r="AB141" s="36"/>
      <c r="AC141" s="36"/>
      <c r="AD141" s="36"/>
      <c r="AE141" s="36"/>
      <c r="AR141" s="191" t="s">
        <v>106</v>
      </c>
      <c r="AT141" s="191" t="s">
        <v>172</v>
      </c>
      <c r="AU141" s="191" t="s">
        <v>14</v>
      </c>
      <c r="AY141" s="19" t="s">
        <v>169</v>
      </c>
      <c r="BE141" s="192">
        <f t="shared" si="24"/>
        <v>0</v>
      </c>
      <c r="BF141" s="192">
        <f t="shared" si="25"/>
        <v>0</v>
      </c>
      <c r="BG141" s="192">
        <f t="shared" si="26"/>
        <v>0</v>
      </c>
      <c r="BH141" s="192">
        <f t="shared" si="27"/>
        <v>0</v>
      </c>
      <c r="BI141" s="192">
        <f t="shared" si="28"/>
        <v>0</v>
      </c>
      <c r="BJ141" s="19" t="s">
        <v>14</v>
      </c>
      <c r="BK141" s="192">
        <f t="shared" si="29"/>
        <v>0</v>
      </c>
      <c r="BL141" s="19" t="s">
        <v>106</v>
      </c>
      <c r="BM141" s="191" t="s">
        <v>3731</v>
      </c>
    </row>
    <row r="142" spans="1:65" s="2" customFormat="1" ht="16.5" customHeight="1">
      <c r="A142" s="36"/>
      <c r="B142" s="37"/>
      <c r="C142" s="180" t="s">
        <v>651</v>
      </c>
      <c r="D142" s="180" t="s">
        <v>172</v>
      </c>
      <c r="E142" s="181" t="s">
        <v>3732</v>
      </c>
      <c r="F142" s="182" t="s">
        <v>3733</v>
      </c>
      <c r="G142" s="183" t="s">
        <v>282</v>
      </c>
      <c r="H142" s="184">
        <v>1</v>
      </c>
      <c r="I142" s="185"/>
      <c r="J142" s="186">
        <f t="shared" si="20"/>
        <v>0</v>
      </c>
      <c r="K142" s="182" t="s">
        <v>19</v>
      </c>
      <c r="L142" s="41"/>
      <c r="M142" s="187" t="s">
        <v>19</v>
      </c>
      <c r="N142" s="188" t="s">
        <v>42</v>
      </c>
      <c r="O142" s="66"/>
      <c r="P142" s="189">
        <f t="shared" si="21"/>
        <v>0</v>
      </c>
      <c r="Q142" s="189">
        <v>0</v>
      </c>
      <c r="R142" s="189">
        <f t="shared" si="22"/>
        <v>0</v>
      </c>
      <c r="S142" s="189">
        <v>0</v>
      </c>
      <c r="T142" s="190">
        <f t="shared" si="23"/>
        <v>0</v>
      </c>
      <c r="U142" s="36"/>
      <c r="V142" s="36"/>
      <c r="W142" s="36"/>
      <c r="X142" s="36"/>
      <c r="Y142" s="36"/>
      <c r="Z142" s="36"/>
      <c r="AA142" s="36"/>
      <c r="AB142" s="36"/>
      <c r="AC142" s="36"/>
      <c r="AD142" s="36"/>
      <c r="AE142" s="36"/>
      <c r="AR142" s="191" t="s">
        <v>106</v>
      </c>
      <c r="AT142" s="191" t="s">
        <v>172</v>
      </c>
      <c r="AU142" s="191" t="s">
        <v>14</v>
      </c>
      <c r="AY142" s="19" t="s">
        <v>169</v>
      </c>
      <c r="BE142" s="192">
        <f t="shared" si="24"/>
        <v>0</v>
      </c>
      <c r="BF142" s="192">
        <f t="shared" si="25"/>
        <v>0</v>
      </c>
      <c r="BG142" s="192">
        <f t="shared" si="26"/>
        <v>0</v>
      </c>
      <c r="BH142" s="192">
        <f t="shared" si="27"/>
        <v>0</v>
      </c>
      <c r="BI142" s="192">
        <f t="shared" si="28"/>
        <v>0</v>
      </c>
      <c r="BJ142" s="19" t="s">
        <v>14</v>
      </c>
      <c r="BK142" s="192">
        <f t="shared" si="29"/>
        <v>0</v>
      </c>
      <c r="BL142" s="19" t="s">
        <v>106</v>
      </c>
      <c r="BM142" s="191" t="s">
        <v>3734</v>
      </c>
    </row>
    <row r="143" spans="2:63" s="12" customFormat="1" ht="25.9" customHeight="1">
      <c r="B143" s="164"/>
      <c r="C143" s="165"/>
      <c r="D143" s="166" t="s">
        <v>70</v>
      </c>
      <c r="E143" s="167" t="s">
        <v>3027</v>
      </c>
      <c r="F143" s="167" t="s">
        <v>3735</v>
      </c>
      <c r="G143" s="165"/>
      <c r="H143" s="165"/>
      <c r="I143" s="168"/>
      <c r="J143" s="169">
        <f>BK143</f>
        <v>0</v>
      </c>
      <c r="K143" s="165"/>
      <c r="L143" s="170"/>
      <c r="M143" s="171"/>
      <c r="N143" s="172"/>
      <c r="O143" s="172"/>
      <c r="P143" s="173">
        <f>SUM(P144:P148)</f>
        <v>0</v>
      </c>
      <c r="Q143" s="172"/>
      <c r="R143" s="173">
        <f>SUM(R144:R148)</f>
        <v>0</v>
      </c>
      <c r="S143" s="172"/>
      <c r="T143" s="174">
        <f>SUM(T144:T148)</f>
        <v>0</v>
      </c>
      <c r="AR143" s="175" t="s">
        <v>14</v>
      </c>
      <c r="AT143" s="176" t="s">
        <v>70</v>
      </c>
      <c r="AU143" s="176" t="s">
        <v>71</v>
      </c>
      <c r="AY143" s="175" t="s">
        <v>169</v>
      </c>
      <c r="BK143" s="177">
        <f>SUM(BK144:BK148)</f>
        <v>0</v>
      </c>
    </row>
    <row r="144" spans="1:65" s="2" customFormat="1" ht="24.2" customHeight="1">
      <c r="A144" s="36"/>
      <c r="B144" s="37"/>
      <c r="C144" s="180" t="s">
        <v>659</v>
      </c>
      <c r="D144" s="180" t="s">
        <v>172</v>
      </c>
      <c r="E144" s="181" t="s">
        <v>3736</v>
      </c>
      <c r="F144" s="182" t="s">
        <v>3737</v>
      </c>
      <c r="G144" s="183" t="s">
        <v>1734</v>
      </c>
      <c r="H144" s="184">
        <v>1</v>
      </c>
      <c r="I144" s="185"/>
      <c r="J144" s="186">
        <f>ROUND(I144*H144,2)</f>
        <v>0</v>
      </c>
      <c r="K144" s="182" t="s">
        <v>19</v>
      </c>
      <c r="L144" s="41"/>
      <c r="M144" s="187" t="s">
        <v>19</v>
      </c>
      <c r="N144" s="188" t="s">
        <v>42</v>
      </c>
      <c r="O144" s="66"/>
      <c r="P144" s="189">
        <f>O144*H144</f>
        <v>0</v>
      </c>
      <c r="Q144" s="189">
        <v>0</v>
      </c>
      <c r="R144" s="189">
        <f>Q144*H144</f>
        <v>0</v>
      </c>
      <c r="S144" s="189">
        <v>0</v>
      </c>
      <c r="T144" s="190">
        <f>S144*H144</f>
        <v>0</v>
      </c>
      <c r="U144" s="36"/>
      <c r="V144" s="36"/>
      <c r="W144" s="36"/>
      <c r="X144" s="36"/>
      <c r="Y144" s="36"/>
      <c r="Z144" s="36"/>
      <c r="AA144" s="36"/>
      <c r="AB144" s="36"/>
      <c r="AC144" s="36"/>
      <c r="AD144" s="36"/>
      <c r="AE144" s="36"/>
      <c r="AR144" s="191" t="s">
        <v>106</v>
      </c>
      <c r="AT144" s="191" t="s">
        <v>172</v>
      </c>
      <c r="AU144" s="191" t="s">
        <v>14</v>
      </c>
      <c r="AY144" s="19" t="s">
        <v>169</v>
      </c>
      <c r="BE144" s="192">
        <f>IF(N144="základní",J144,0)</f>
        <v>0</v>
      </c>
      <c r="BF144" s="192">
        <f>IF(N144="snížená",J144,0)</f>
        <v>0</v>
      </c>
      <c r="BG144" s="192">
        <f>IF(N144="zákl. přenesená",J144,0)</f>
        <v>0</v>
      </c>
      <c r="BH144" s="192">
        <f>IF(N144="sníž. přenesená",J144,0)</f>
        <v>0</v>
      </c>
      <c r="BI144" s="192">
        <f>IF(N144="nulová",J144,0)</f>
        <v>0</v>
      </c>
      <c r="BJ144" s="19" t="s">
        <v>14</v>
      </c>
      <c r="BK144" s="192">
        <f>ROUND(I144*H144,2)</f>
        <v>0</v>
      </c>
      <c r="BL144" s="19" t="s">
        <v>106</v>
      </c>
      <c r="BM144" s="191" t="s">
        <v>3738</v>
      </c>
    </row>
    <row r="145" spans="1:65" s="2" customFormat="1" ht="37.9" customHeight="1">
      <c r="A145" s="36"/>
      <c r="B145" s="37"/>
      <c r="C145" s="180" t="s">
        <v>664</v>
      </c>
      <c r="D145" s="180" t="s">
        <v>172</v>
      </c>
      <c r="E145" s="181" t="s">
        <v>3739</v>
      </c>
      <c r="F145" s="182" t="s">
        <v>3740</v>
      </c>
      <c r="G145" s="183" t="s">
        <v>1734</v>
      </c>
      <c r="H145" s="184">
        <v>1</v>
      </c>
      <c r="I145" s="185"/>
      <c r="J145" s="186">
        <f>ROUND(I145*H145,2)</f>
        <v>0</v>
      </c>
      <c r="K145" s="182" t="s">
        <v>19</v>
      </c>
      <c r="L145" s="41"/>
      <c r="M145" s="187" t="s">
        <v>19</v>
      </c>
      <c r="N145" s="188" t="s">
        <v>42</v>
      </c>
      <c r="O145" s="66"/>
      <c r="P145" s="189">
        <f>O145*H145</f>
        <v>0</v>
      </c>
      <c r="Q145" s="189">
        <v>0</v>
      </c>
      <c r="R145" s="189">
        <f>Q145*H145</f>
        <v>0</v>
      </c>
      <c r="S145" s="189">
        <v>0</v>
      </c>
      <c r="T145" s="190">
        <f>S145*H145</f>
        <v>0</v>
      </c>
      <c r="U145" s="36"/>
      <c r="V145" s="36"/>
      <c r="W145" s="36"/>
      <c r="X145" s="36"/>
      <c r="Y145" s="36"/>
      <c r="Z145" s="36"/>
      <c r="AA145" s="36"/>
      <c r="AB145" s="36"/>
      <c r="AC145" s="36"/>
      <c r="AD145" s="36"/>
      <c r="AE145" s="36"/>
      <c r="AR145" s="191" t="s">
        <v>106</v>
      </c>
      <c r="AT145" s="191" t="s">
        <v>172</v>
      </c>
      <c r="AU145" s="191" t="s">
        <v>14</v>
      </c>
      <c r="AY145" s="19" t="s">
        <v>169</v>
      </c>
      <c r="BE145" s="192">
        <f>IF(N145="základní",J145,0)</f>
        <v>0</v>
      </c>
      <c r="BF145" s="192">
        <f>IF(N145="snížená",J145,0)</f>
        <v>0</v>
      </c>
      <c r="BG145" s="192">
        <f>IF(N145="zákl. přenesená",J145,0)</f>
        <v>0</v>
      </c>
      <c r="BH145" s="192">
        <f>IF(N145="sníž. přenesená",J145,0)</f>
        <v>0</v>
      </c>
      <c r="BI145" s="192">
        <f>IF(N145="nulová",J145,0)</f>
        <v>0</v>
      </c>
      <c r="BJ145" s="19" t="s">
        <v>14</v>
      </c>
      <c r="BK145" s="192">
        <f>ROUND(I145*H145,2)</f>
        <v>0</v>
      </c>
      <c r="BL145" s="19" t="s">
        <v>106</v>
      </c>
      <c r="BM145" s="191" t="s">
        <v>3741</v>
      </c>
    </row>
    <row r="146" spans="1:65" s="2" customFormat="1" ht="24.2" customHeight="1">
      <c r="A146" s="36"/>
      <c r="B146" s="37"/>
      <c r="C146" s="180" t="s">
        <v>669</v>
      </c>
      <c r="D146" s="180" t="s">
        <v>172</v>
      </c>
      <c r="E146" s="181" t="s">
        <v>3742</v>
      </c>
      <c r="F146" s="182" t="s">
        <v>3743</v>
      </c>
      <c r="G146" s="183" t="s">
        <v>1734</v>
      </c>
      <c r="H146" s="184">
        <v>1</v>
      </c>
      <c r="I146" s="185"/>
      <c r="J146" s="186">
        <f>ROUND(I146*H146,2)</f>
        <v>0</v>
      </c>
      <c r="K146" s="182" t="s">
        <v>19</v>
      </c>
      <c r="L146" s="41"/>
      <c r="M146" s="187" t="s">
        <v>19</v>
      </c>
      <c r="N146" s="188" t="s">
        <v>42</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106</v>
      </c>
      <c r="AT146" s="191" t="s">
        <v>172</v>
      </c>
      <c r="AU146" s="191" t="s">
        <v>14</v>
      </c>
      <c r="AY146" s="19" t="s">
        <v>169</v>
      </c>
      <c r="BE146" s="192">
        <f>IF(N146="základní",J146,0)</f>
        <v>0</v>
      </c>
      <c r="BF146" s="192">
        <f>IF(N146="snížená",J146,0)</f>
        <v>0</v>
      </c>
      <c r="BG146" s="192">
        <f>IF(N146="zákl. přenesená",J146,0)</f>
        <v>0</v>
      </c>
      <c r="BH146" s="192">
        <f>IF(N146="sníž. přenesená",J146,0)</f>
        <v>0</v>
      </c>
      <c r="BI146" s="192">
        <f>IF(N146="nulová",J146,0)</f>
        <v>0</v>
      </c>
      <c r="BJ146" s="19" t="s">
        <v>14</v>
      </c>
      <c r="BK146" s="192">
        <f>ROUND(I146*H146,2)</f>
        <v>0</v>
      </c>
      <c r="BL146" s="19" t="s">
        <v>106</v>
      </c>
      <c r="BM146" s="191" t="s">
        <v>3744</v>
      </c>
    </row>
    <row r="147" spans="1:65" s="2" customFormat="1" ht="49.15" customHeight="1">
      <c r="A147" s="36"/>
      <c r="B147" s="37"/>
      <c r="C147" s="180" t="s">
        <v>680</v>
      </c>
      <c r="D147" s="180" t="s">
        <v>172</v>
      </c>
      <c r="E147" s="181" t="s">
        <v>3745</v>
      </c>
      <c r="F147" s="182" t="s">
        <v>3746</v>
      </c>
      <c r="G147" s="183" t="s">
        <v>1734</v>
      </c>
      <c r="H147" s="184">
        <v>1</v>
      </c>
      <c r="I147" s="185"/>
      <c r="J147" s="186">
        <f>ROUND(I147*H147,2)</f>
        <v>0</v>
      </c>
      <c r="K147" s="182" t="s">
        <v>19</v>
      </c>
      <c r="L147" s="41"/>
      <c r="M147" s="187" t="s">
        <v>19</v>
      </c>
      <c r="N147" s="188" t="s">
        <v>42</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106</v>
      </c>
      <c r="AT147" s="191" t="s">
        <v>172</v>
      </c>
      <c r="AU147" s="191" t="s">
        <v>14</v>
      </c>
      <c r="AY147" s="19" t="s">
        <v>169</v>
      </c>
      <c r="BE147" s="192">
        <f>IF(N147="základní",J147,0)</f>
        <v>0</v>
      </c>
      <c r="BF147" s="192">
        <f>IF(N147="snížená",J147,0)</f>
        <v>0</v>
      </c>
      <c r="BG147" s="192">
        <f>IF(N147="zákl. přenesená",J147,0)</f>
        <v>0</v>
      </c>
      <c r="BH147" s="192">
        <f>IF(N147="sníž. přenesená",J147,0)</f>
        <v>0</v>
      </c>
      <c r="BI147" s="192">
        <f>IF(N147="nulová",J147,0)</f>
        <v>0</v>
      </c>
      <c r="BJ147" s="19" t="s">
        <v>14</v>
      </c>
      <c r="BK147" s="192">
        <f>ROUND(I147*H147,2)</f>
        <v>0</v>
      </c>
      <c r="BL147" s="19" t="s">
        <v>106</v>
      </c>
      <c r="BM147" s="191" t="s">
        <v>3747</v>
      </c>
    </row>
    <row r="148" spans="1:65" s="2" customFormat="1" ht="16.5" customHeight="1">
      <c r="A148" s="36"/>
      <c r="B148" s="37"/>
      <c r="C148" s="180" t="s">
        <v>686</v>
      </c>
      <c r="D148" s="180" t="s">
        <v>172</v>
      </c>
      <c r="E148" s="181" t="s">
        <v>2096</v>
      </c>
      <c r="F148" s="182" t="s">
        <v>882</v>
      </c>
      <c r="G148" s="183" t="s">
        <v>282</v>
      </c>
      <c r="H148" s="184">
        <v>1</v>
      </c>
      <c r="I148" s="185"/>
      <c r="J148" s="186">
        <f>ROUND(I148*H148,2)</f>
        <v>0</v>
      </c>
      <c r="K148" s="182" t="s">
        <v>19</v>
      </c>
      <c r="L148" s="41"/>
      <c r="M148" s="248" t="s">
        <v>19</v>
      </c>
      <c r="N148" s="249" t="s">
        <v>42</v>
      </c>
      <c r="O148" s="246"/>
      <c r="P148" s="250">
        <f>O148*H148</f>
        <v>0</v>
      </c>
      <c r="Q148" s="250">
        <v>0</v>
      </c>
      <c r="R148" s="250">
        <f>Q148*H148</f>
        <v>0</v>
      </c>
      <c r="S148" s="250">
        <v>0</v>
      </c>
      <c r="T148" s="251">
        <f>S148*H148</f>
        <v>0</v>
      </c>
      <c r="U148" s="36"/>
      <c r="V148" s="36"/>
      <c r="W148" s="36"/>
      <c r="X148" s="36"/>
      <c r="Y148" s="36"/>
      <c r="Z148" s="36"/>
      <c r="AA148" s="36"/>
      <c r="AB148" s="36"/>
      <c r="AC148" s="36"/>
      <c r="AD148" s="36"/>
      <c r="AE148" s="36"/>
      <c r="AR148" s="191" t="s">
        <v>312</v>
      </c>
      <c r="AT148" s="191" t="s">
        <v>172</v>
      </c>
      <c r="AU148" s="191" t="s">
        <v>14</v>
      </c>
      <c r="AY148" s="19" t="s">
        <v>169</v>
      </c>
      <c r="BE148" s="192">
        <f>IF(N148="základní",J148,0)</f>
        <v>0</v>
      </c>
      <c r="BF148" s="192">
        <f>IF(N148="snížená",J148,0)</f>
        <v>0</v>
      </c>
      <c r="BG148" s="192">
        <f>IF(N148="zákl. přenesená",J148,0)</f>
        <v>0</v>
      </c>
      <c r="BH148" s="192">
        <f>IF(N148="sníž. přenesená",J148,0)</f>
        <v>0</v>
      </c>
      <c r="BI148" s="192">
        <f>IF(N148="nulová",J148,0)</f>
        <v>0</v>
      </c>
      <c r="BJ148" s="19" t="s">
        <v>14</v>
      </c>
      <c r="BK148" s="192">
        <f>ROUND(I148*H148,2)</f>
        <v>0</v>
      </c>
      <c r="BL148" s="19" t="s">
        <v>312</v>
      </c>
      <c r="BM148" s="191" t="s">
        <v>3748</v>
      </c>
    </row>
    <row r="149" spans="1:31" s="2" customFormat="1" ht="6.95" customHeight="1">
      <c r="A149" s="36"/>
      <c r="B149" s="49"/>
      <c r="C149" s="50"/>
      <c r="D149" s="50"/>
      <c r="E149" s="50"/>
      <c r="F149" s="50"/>
      <c r="G149" s="50"/>
      <c r="H149" s="50"/>
      <c r="I149" s="50"/>
      <c r="J149" s="50"/>
      <c r="K149" s="50"/>
      <c r="L149" s="41"/>
      <c r="M149" s="36"/>
      <c r="O149" s="36"/>
      <c r="P149" s="36"/>
      <c r="Q149" s="36"/>
      <c r="R149" s="36"/>
      <c r="S149" s="36"/>
      <c r="T149" s="36"/>
      <c r="U149" s="36"/>
      <c r="V149" s="36"/>
      <c r="W149" s="36"/>
      <c r="X149" s="36"/>
      <c r="Y149" s="36"/>
      <c r="Z149" s="36"/>
      <c r="AA149" s="36"/>
      <c r="AB149" s="36"/>
      <c r="AC149" s="36"/>
      <c r="AD149" s="36"/>
      <c r="AE149" s="36"/>
    </row>
  </sheetData>
  <sheetProtection algorithmName="SHA-512" hashValue="mz10vLHwBLDIdEoLEvL9gJsLu5x7hu9zP9b2amNRiouXyF0qYxTlxkyA63FMwQrZrJPZIqu4faYwwZfjh5vJiw==" saltValue="bvJRMMEOyGqIHDe8/mBeiuC28zJp0cHQtxFraRrw0tk8Me9B2QsDtKe7B90tbmqtcLuo6ubpkduL81bAAXZEBw==" spinCount="100000" sheet="1" objects="1" scenarios="1" formatColumns="0" formatRows="0" autoFilter="0"/>
  <autoFilter ref="C88:K148"/>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135</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3749</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89" t="s">
        <v>19</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ROUND(J80,2)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ROUND((SUM(BE80:BE93)),2)</f>
        <v>0</v>
      </c>
      <c r="G33" s="36"/>
      <c r="H33" s="36"/>
      <c r="I33" s="126">
        <v>0.21</v>
      </c>
      <c r="J33" s="125">
        <f>ROUND(((SUM(BE80:BE93))*I33),2)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ROUND((SUM(BF80:BF93)),2)</f>
        <v>0</v>
      </c>
      <c r="G34" s="36"/>
      <c r="H34" s="36"/>
      <c r="I34" s="126">
        <v>0.12</v>
      </c>
      <c r="J34" s="125">
        <f>ROUND(((SUM(BF80:BF93))*I34),2)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ROUND((SUM(BG80:BG93)),2)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ROUND((SUM(BH80:BH93)),2)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ROUND((SUM(BI80:BI93)),2)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VRN - Ostatní a vedlejší náklady</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J80</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3750</v>
      </c>
      <c r="E60" s="145"/>
      <c r="F60" s="145"/>
      <c r="G60" s="145"/>
      <c r="H60" s="145"/>
      <c r="I60" s="145"/>
      <c r="J60" s="146">
        <f>J81</f>
        <v>0</v>
      </c>
      <c r="K60" s="143"/>
      <c r="L60" s="147"/>
    </row>
    <row r="61" spans="1:31" s="2" customFormat="1" ht="21.7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15"/>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15"/>
      <c r="S66" s="36"/>
      <c r="T66" s="36"/>
      <c r="U66" s="36"/>
      <c r="V66" s="36"/>
      <c r="W66" s="36"/>
      <c r="X66" s="36"/>
      <c r="Y66" s="36"/>
      <c r="Z66" s="36"/>
      <c r="AA66" s="36"/>
      <c r="AB66" s="36"/>
      <c r="AC66" s="36"/>
      <c r="AD66" s="36"/>
      <c r="AE66" s="36"/>
    </row>
    <row r="67" spans="1:31" s="2" customFormat="1" ht="24.95" customHeight="1">
      <c r="A67" s="36"/>
      <c r="B67" s="37"/>
      <c r="C67" s="25" t="s">
        <v>154</v>
      </c>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16.5" customHeight="1">
      <c r="A70" s="36"/>
      <c r="B70" s="37"/>
      <c r="C70" s="38"/>
      <c r="D70" s="38"/>
      <c r="E70" s="390" t="str">
        <f>E7</f>
        <v>Infekce Nemocnice Tábor, a.s.(2.ETAPA)</v>
      </c>
      <c r="F70" s="391"/>
      <c r="G70" s="391"/>
      <c r="H70" s="391"/>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137</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344" t="str">
        <f>E9</f>
        <v>VRN - Ostatní a vedlejší náklady</v>
      </c>
      <c r="F72" s="392"/>
      <c r="G72" s="392"/>
      <c r="H72" s="392"/>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 xml:space="preserve"> </v>
      </c>
      <c r="G74" s="38"/>
      <c r="H74" s="38"/>
      <c r="I74" s="31" t="s">
        <v>23</v>
      </c>
      <c r="J74" s="61" t="str">
        <f>IF(J12="","",J12)</f>
        <v>26. 1. 2024</v>
      </c>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Nemocnice Tábor, a.s.</v>
      </c>
      <c r="G76" s="38"/>
      <c r="H76" s="38"/>
      <c r="I76" s="31" t="s">
        <v>31</v>
      </c>
      <c r="J76" s="34" t="str">
        <f>E21</f>
        <v>AGP nova spol. s r.o.</v>
      </c>
      <c r="K76" s="38"/>
      <c r="L76" s="115"/>
      <c r="S76" s="36"/>
      <c r="T76" s="36"/>
      <c r="U76" s="36"/>
      <c r="V76" s="36"/>
      <c r="W76" s="36"/>
      <c r="X76" s="36"/>
      <c r="Y76" s="36"/>
      <c r="Z76" s="36"/>
      <c r="AA76" s="36"/>
      <c r="AB76" s="36"/>
      <c r="AC76" s="36"/>
      <c r="AD76" s="36"/>
      <c r="AE76" s="36"/>
    </row>
    <row r="77" spans="1:31" s="2" customFormat="1" ht="15.2" customHeight="1">
      <c r="A77" s="36"/>
      <c r="B77" s="37"/>
      <c r="C77" s="31" t="s">
        <v>29</v>
      </c>
      <c r="D77" s="38"/>
      <c r="E77" s="38"/>
      <c r="F77" s="29" t="str">
        <f>IF(E18="","",E18)</f>
        <v>Vyplň údaj</v>
      </c>
      <c r="G77" s="38"/>
      <c r="H77" s="38"/>
      <c r="I77" s="31" t="s">
        <v>34</v>
      </c>
      <c r="J77" s="34" t="str">
        <f>E24</f>
        <v xml:space="preserve"> </v>
      </c>
      <c r="K77" s="38"/>
      <c r="L77" s="115"/>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11" customFormat="1" ht="29.25" customHeight="1">
      <c r="A79" s="153"/>
      <c r="B79" s="154"/>
      <c r="C79" s="155" t="s">
        <v>155</v>
      </c>
      <c r="D79" s="156" t="s">
        <v>56</v>
      </c>
      <c r="E79" s="156" t="s">
        <v>52</v>
      </c>
      <c r="F79" s="156" t="s">
        <v>53</v>
      </c>
      <c r="G79" s="156" t="s">
        <v>156</v>
      </c>
      <c r="H79" s="156" t="s">
        <v>157</v>
      </c>
      <c r="I79" s="156" t="s">
        <v>158</v>
      </c>
      <c r="J79" s="156" t="s">
        <v>143</v>
      </c>
      <c r="K79" s="157" t="s">
        <v>159</v>
      </c>
      <c r="L79" s="158"/>
      <c r="M79" s="70" t="s">
        <v>19</v>
      </c>
      <c r="N79" s="71" t="s">
        <v>41</v>
      </c>
      <c r="O79" s="71" t="s">
        <v>160</v>
      </c>
      <c r="P79" s="71" t="s">
        <v>161</v>
      </c>
      <c r="Q79" s="71" t="s">
        <v>162</v>
      </c>
      <c r="R79" s="71" t="s">
        <v>163</v>
      </c>
      <c r="S79" s="71" t="s">
        <v>164</v>
      </c>
      <c r="T79" s="72" t="s">
        <v>165</v>
      </c>
      <c r="U79" s="153"/>
      <c r="V79" s="153"/>
      <c r="W79" s="153"/>
      <c r="X79" s="153"/>
      <c r="Y79" s="153"/>
      <c r="Z79" s="153"/>
      <c r="AA79" s="153"/>
      <c r="AB79" s="153"/>
      <c r="AC79" s="153"/>
      <c r="AD79" s="153"/>
      <c r="AE79" s="153"/>
    </row>
    <row r="80" spans="1:63" s="2" customFormat="1" ht="22.9" customHeight="1">
      <c r="A80" s="36"/>
      <c r="B80" s="37"/>
      <c r="C80" s="77" t="s">
        <v>166</v>
      </c>
      <c r="D80" s="38"/>
      <c r="E80" s="38"/>
      <c r="F80" s="38"/>
      <c r="G80" s="38"/>
      <c r="H80" s="38"/>
      <c r="I80" s="38"/>
      <c r="J80" s="159">
        <f>BK80</f>
        <v>0</v>
      </c>
      <c r="K80" s="38"/>
      <c r="L80" s="41"/>
      <c r="M80" s="73"/>
      <c r="N80" s="160"/>
      <c r="O80" s="74"/>
      <c r="P80" s="161">
        <f>P81</f>
        <v>0</v>
      </c>
      <c r="Q80" s="74"/>
      <c r="R80" s="161">
        <f>R81</f>
        <v>0</v>
      </c>
      <c r="S80" s="74"/>
      <c r="T80" s="162">
        <f>T81</f>
        <v>0</v>
      </c>
      <c r="U80" s="36"/>
      <c r="V80" s="36"/>
      <c r="W80" s="36"/>
      <c r="X80" s="36"/>
      <c r="Y80" s="36"/>
      <c r="Z80" s="36"/>
      <c r="AA80" s="36"/>
      <c r="AB80" s="36"/>
      <c r="AC80" s="36"/>
      <c r="AD80" s="36"/>
      <c r="AE80" s="36"/>
      <c r="AT80" s="19" t="s">
        <v>70</v>
      </c>
      <c r="AU80" s="19" t="s">
        <v>144</v>
      </c>
      <c r="BK80" s="163">
        <f>BK81</f>
        <v>0</v>
      </c>
    </row>
    <row r="81" spans="2:63" s="12" customFormat="1" ht="25.9" customHeight="1">
      <c r="B81" s="164"/>
      <c r="C81" s="165"/>
      <c r="D81" s="166" t="s">
        <v>70</v>
      </c>
      <c r="E81" s="167" t="s">
        <v>133</v>
      </c>
      <c r="F81" s="167" t="s">
        <v>3751</v>
      </c>
      <c r="G81" s="165"/>
      <c r="H81" s="165"/>
      <c r="I81" s="168"/>
      <c r="J81" s="169">
        <f>BK81</f>
        <v>0</v>
      </c>
      <c r="K81" s="165"/>
      <c r="L81" s="170"/>
      <c r="M81" s="171"/>
      <c r="N81" s="172"/>
      <c r="O81" s="172"/>
      <c r="P81" s="173">
        <f>SUM(P82:P93)</f>
        <v>0</v>
      </c>
      <c r="Q81" s="172"/>
      <c r="R81" s="173">
        <f>SUM(R82:R93)</f>
        <v>0</v>
      </c>
      <c r="S81" s="172"/>
      <c r="T81" s="174">
        <f>SUM(T82:T93)</f>
        <v>0</v>
      </c>
      <c r="AR81" s="175" t="s">
        <v>109</v>
      </c>
      <c r="AT81" s="176" t="s">
        <v>70</v>
      </c>
      <c r="AU81" s="176" t="s">
        <v>71</v>
      </c>
      <c r="AY81" s="175" t="s">
        <v>169</v>
      </c>
      <c r="BK81" s="177">
        <f>SUM(BK82:BK93)</f>
        <v>0</v>
      </c>
    </row>
    <row r="82" spans="1:65" s="2" customFormat="1" ht="24.2" customHeight="1">
      <c r="A82" s="36"/>
      <c r="B82" s="37"/>
      <c r="C82" s="180" t="s">
        <v>14</v>
      </c>
      <c r="D82" s="180" t="s">
        <v>172</v>
      </c>
      <c r="E82" s="181" t="s">
        <v>1089</v>
      </c>
      <c r="F82" s="182" t="s">
        <v>3752</v>
      </c>
      <c r="G82" s="183" t="s">
        <v>282</v>
      </c>
      <c r="H82" s="184">
        <v>1</v>
      </c>
      <c r="I82" s="185"/>
      <c r="J82" s="186">
        <f aca="true" t="shared" si="0" ref="J82:J93">ROUND(I82*H82,2)</f>
        <v>0</v>
      </c>
      <c r="K82" s="182" t="s">
        <v>19</v>
      </c>
      <c r="L82" s="41"/>
      <c r="M82" s="187" t="s">
        <v>19</v>
      </c>
      <c r="N82" s="188" t="s">
        <v>42</v>
      </c>
      <c r="O82" s="66"/>
      <c r="P82" s="189">
        <f aca="true" t="shared" si="1" ref="P82:P93">O82*H82</f>
        <v>0</v>
      </c>
      <c r="Q82" s="189">
        <v>0</v>
      </c>
      <c r="R82" s="189">
        <f aca="true" t="shared" si="2" ref="R82:R93">Q82*H82</f>
        <v>0</v>
      </c>
      <c r="S82" s="189">
        <v>0</v>
      </c>
      <c r="T82" s="190">
        <f aca="true" t="shared" si="3" ref="T82:T93">S82*H82</f>
        <v>0</v>
      </c>
      <c r="U82" s="36"/>
      <c r="V82" s="36"/>
      <c r="W82" s="36"/>
      <c r="X82" s="36"/>
      <c r="Y82" s="36"/>
      <c r="Z82" s="36"/>
      <c r="AA82" s="36"/>
      <c r="AB82" s="36"/>
      <c r="AC82" s="36"/>
      <c r="AD82" s="36"/>
      <c r="AE82" s="36"/>
      <c r="AR82" s="191" t="s">
        <v>106</v>
      </c>
      <c r="AT82" s="191" t="s">
        <v>172</v>
      </c>
      <c r="AU82" s="191" t="s">
        <v>14</v>
      </c>
      <c r="AY82" s="19" t="s">
        <v>169</v>
      </c>
      <c r="BE82" s="192">
        <f aca="true" t="shared" si="4" ref="BE82:BE93">IF(N82="základní",J82,0)</f>
        <v>0</v>
      </c>
      <c r="BF82" s="192">
        <f aca="true" t="shared" si="5" ref="BF82:BF93">IF(N82="snížená",J82,0)</f>
        <v>0</v>
      </c>
      <c r="BG82" s="192">
        <f aca="true" t="shared" si="6" ref="BG82:BG93">IF(N82="zákl. přenesená",J82,0)</f>
        <v>0</v>
      </c>
      <c r="BH82" s="192">
        <f aca="true" t="shared" si="7" ref="BH82:BH93">IF(N82="sníž. přenesená",J82,0)</f>
        <v>0</v>
      </c>
      <c r="BI82" s="192">
        <f aca="true" t="shared" si="8" ref="BI82:BI93">IF(N82="nulová",J82,0)</f>
        <v>0</v>
      </c>
      <c r="BJ82" s="19" t="s">
        <v>14</v>
      </c>
      <c r="BK82" s="192">
        <f aca="true" t="shared" si="9" ref="BK82:BK93">ROUND(I82*H82,2)</f>
        <v>0</v>
      </c>
      <c r="BL82" s="19" t="s">
        <v>106</v>
      </c>
      <c r="BM82" s="191" t="s">
        <v>3753</v>
      </c>
    </row>
    <row r="83" spans="1:65" s="2" customFormat="1" ht="219.4" customHeight="1">
      <c r="A83" s="36"/>
      <c r="B83" s="37"/>
      <c r="C83" s="180" t="s">
        <v>79</v>
      </c>
      <c r="D83" s="180" t="s">
        <v>172</v>
      </c>
      <c r="E83" s="181" t="s">
        <v>280</v>
      </c>
      <c r="F83" s="182" t="s">
        <v>3754</v>
      </c>
      <c r="G83" s="183" t="s">
        <v>282</v>
      </c>
      <c r="H83" s="184">
        <v>1</v>
      </c>
      <c r="I83" s="185"/>
      <c r="J83" s="186">
        <f t="shared" si="0"/>
        <v>0</v>
      </c>
      <c r="K83" s="182" t="s">
        <v>19</v>
      </c>
      <c r="L83" s="41"/>
      <c r="M83" s="187" t="s">
        <v>19</v>
      </c>
      <c r="N83" s="188" t="s">
        <v>42</v>
      </c>
      <c r="O83" s="66"/>
      <c r="P83" s="189">
        <f t="shared" si="1"/>
        <v>0</v>
      </c>
      <c r="Q83" s="189">
        <v>0</v>
      </c>
      <c r="R83" s="189">
        <f t="shared" si="2"/>
        <v>0</v>
      </c>
      <c r="S83" s="189">
        <v>0</v>
      </c>
      <c r="T83" s="190">
        <f t="shared" si="3"/>
        <v>0</v>
      </c>
      <c r="U83" s="36"/>
      <c r="V83" s="36"/>
      <c r="W83" s="36"/>
      <c r="X83" s="36"/>
      <c r="Y83" s="36"/>
      <c r="Z83" s="36"/>
      <c r="AA83" s="36"/>
      <c r="AB83" s="36"/>
      <c r="AC83" s="36"/>
      <c r="AD83" s="36"/>
      <c r="AE83" s="36"/>
      <c r="AR83" s="191" t="s">
        <v>106</v>
      </c>
      <c r="AT83" s="191" t="s">
        <v>172</v>
      </c>
      <c r="AU83" s="191" t="s">
        <v>14</v>
      </c>
      <c r="AY83" s="19" t="s">
        <v>169</v>
      </c>
      <c r="BE83" s="192">
        <f t="shared" si="4"/>
        <v>0</v>
      </c>
      <c r="BF83" s="192">
        <f t="shared" si="5"/>
        <v>0</v>
      </c>
      <c r="BG83" s="192">
        <f t="shared" si="6"/>
        <v>0</v>
      </c>
      <c r="BH83" s="192">
        <f t="shared" si="7"/>
        <v>0</v>
      </c>
      <c r="BI83" s="192">
        <f t="shared" si="8"/>
        <v>0</v>
      </c>
      <c r="BJ83" s="19" t="s">
        <v>14</v>
      </c>
      <c r="BK83" s="192">
        <f t="shared" si="9"/>
        <v>0</v>
      </c>
      <c r="BL83" s="19" t="s">
        <v>106</v>
      </c>
      <c r="BM83" s="191" t="s">
        <v>3755</v>
      </c>
    </row>
    <row r="84" spans="1:65" s="2" customFormat="1" ht="24.2" customHeight="1">
      <c r="A84" s="36"/>
      <c r="B84" s="37"/>
      <c r="C84" s="180" t="s">
        <v>103</v>
      </c>
      <c r="D84" s="180" t="s">
        <v>172</v>
      </c>
      <c r="E84" s="181" t="s">
        <v>1892</v>
      </c>
      <c r="F84" s="182" t="s">
        <v>3756</v>
      </c>
      <c r="G84" s="183" t="s">
        <v>282</v>
      </c>
      <c r="H84" s="184">
        <v>1</v>
      </c>
      <c r="I84" s="185"/>
      <c r="J84" s="186">
        <f t="shared" si="0"/>
        <v>0</v>
      </c>
      <c r="K84" s="182" t="s">
        <v>19</v>
      </c>
      <c r="L84" s="41"/>
      <c r="M84" s="187" t="s">
        <v>19</v>
      </c>
      <c r="N84" s="188" t="s">
        <v>42</v>
      </c>
      <c r="O84" s="66"/>
      <c r="P84" s="189">
        <f t="shared" si="1"/>
        <v>0</v>
      </c>
      <c r="Q84" s="189">
        <v>0</v>
      </c>
      <c r="R84" s="189">
        <f t="shared" si="2"/>
        <v>0</v>
      </c>
      <c r="S84" s="189">
        <v>0</v>
      </c>
      <c r="T84" s="190">
        <f t="shared" si="3"/>
        <v>0</v>
      </c>
      <c r="U84" s="36"/>
      <c r="V84" s="36"/>
      <c r="W84" s="36"/>
      <c r="X84" s="36"/>
      <c r="Y84" s="36"/>
      <c r="Z84" s="36"/>
      <c r="AA84" s="36"/>
      <c r="AB84" s="36"/>
      <c r="AC84" s="36"/>
      <c r="AD84" s="36"/>
      <c r="AE84" s="36"/>
      <c r="AR84" s="191" t="s">
        <v>106</v>
      </c>
      <c r="AT84" s="191" t="s">
        <v>172</v>
      </c>
      <c r="AU84" s="191" t="s">
        <v>14</v>
      </c>
      <c r="AY84" s="19" t="s">
        <v>169</v>
      </c>
      <c r="BE84" s="192">
        <f t="shared" si="4"/>
        <v>0</v>
      </c>
      <c r="BF84" s="192">
        <f t="shared" si="5"/>
        <v>0</v>
      </c>
      <c r="BG84" s="192">
        <f t="shared" si="6"/>
        <v>0</v>
      </c>
      <c r="BH84" s="192">
        <f t="shared" si="7"/>
        <v>0</v>
      </c>
      <c r="BI84" s="192">
        <f t="shared" si="8"/>
        <v>0</v>
      </c>
      <c r="BJ84" s="19" t="s">
        <v>14</v>
      </c>
      <c r="BK84" s="192">
        <f t="shared" si="9"/>
        <v>0</v>
      </c>
      <c r="BL84" s="19" t="s">
        <v>106</v>
      </c>
      <c r="BM84" s="191" t="s">
        <v>3757</v>
      </c>
    </row>
    <row r="85" spans="1:65" s="2" customFormat="1" ht="16.5" customHeight="1">
      <c r="A85" s="36"/>
      <c r="B85" s="37"/>
      <c r="C85" s="180" t="s">
        <v>106</v>
      </c>
      <c r="D85" s="180" t="s">
        <v>172</v>
      </c>
      <c r="E85" s="181" t="s">
        <v>3758</v>
      </c>
      <c r="F85" s="182" t="s">
        <v>3759</v>
      </c>
      <c r="G85" s="183" t="s">
        <v>282</v>
      </c>
      <c r="H85" s="184">
        <v>1</v>
      </c>
      <c r="I85" s="185"/>
      <c r="J85" s="186">
        <f t="shared" si="0"/>
        <v>0</v>
      </c>
      <c r="K85" s="182" t="s">
        <v>19</v>
      </c>
      <c r="L85" s="41"/>
      <c r="M85" s="187" t="s">
        <v>19</v>
      </c>
      <c r="N85" s="188" t="s">
        <v>42</v>
      </c>
      <c r="O85" s="66"/>
      <c r="P85" s="189">
        <f t="shared" si="1"/>
        <v>0</v>
      </c>
      <c r="Q85" s="189">
        <v>0</v>
      </c>
      <c r="R85" s="189">
        <f t="shared" si="2"/>
        <v>0</v>
      </c>
      <c r="S85" s="189">
        <v>0</v>
      </c>
      <c r="T85" s="190">
        <f t="shared" si="3"/>
        <v>0</v>
      </c>
      <c r="U85" s="36"/>
      <c r="V85" s="36"/>
      <c r="W85" s="36"/>
      <c r="X85" s="36"/>
      <c r="Y85" s="36"/>
      <c r="Z85" s="36"/>
      <c r="AA85" s="36"/>
      <c r="AB85" s="36"/>
      <c r="AC85" s="36"/>
      <c r="AD85" s="36"/>
      <c r="AE85" s="36"/>
      <c r="AR85" s="191" t="s">
        <v>106</v>
      </c>
      <c r="AT85" s="191" t="s">
        <v>172</v>
      </c>
      <c r="AU85" s="191" t="s">
        <v>14</v>
      </c>
      <c r="AY85" s="19" t="s">
        <v>169</v>
      </c>
      <c r="BE85" s="192">
        <f t="shared" si="4"/>
        <v>0</v>
      </c>
      <c r="BF85" s="192">
        <f t="shared" si="5"/>
        <v>0</v>
      </c>
      <c r="BG85" s="192">
        <f t="shared" si="6"/>
        <v>0</v>
      </c>
      <c r="BH85" s="192">
        <f t="shared" si="7"/>
        <v>0</v>
      </c>
      <c r="BI85" s="192">
        <f t="shared" si="8"/>
        <v>0</v>
      </c>
      <c r="BJ85" s="19" t="s">
        <v>14</v>
      </c>
      <c r="BK85" s="192">
        <f t="shared" si="9"/>
        <v>0</v>
      </c>
      <c r="BL85" s="19" t="s">
        <v>106</v>
      </c>
      <c r="BM85" s="191" t="s">
        <v>3760</v>
      </c>
    </row>
    <row r="86" spans="1:65" s="2" customFormat="1" ht="16.5" customHeight="1">
      <c r="A86" s="36"/>
      <c r="B86" s="37"/>
      <c r="C86" s="180" t="s">
        <v>109</v>
      </c>
      <c r="D86" s="180" t="s">
        <v>172</v>
      </c>
      <c r="E86" s="181" t="s">
        <v>1917</v>
      </c>
      <c r="F86" s="182" t="s">
        <v>3761</v>
      </c>
      <c r="G86" s="183" t="s">
        <v>282</v>
      </c>
      <c r="H86" s="184">
        <v>1</v>
      </c>
      <c r="I86" s="185"/>
      <c r="J86" s="186">
        <f t="shared" si="0"/>
        <v>0</v>
      </c>
      <c r="K86" s="182" t="s">
        <v>19</v>
      </c>
      <c r="L86" s="41"/>
      <c r="M86" s="187" t="s">
        <v>19</v>
      </c>
      <c r="N86" s="188" t="s">
        <v>42</v>
      </c>
      <c r="O86" s="66"/>
      <c r="P86" s="189">
        <f t="shared" si="1"/>
        <v>0</v>
      </c>
      <c r="Q86" s="189">
        <v>0</v>
      </c>
      <c r="R86" s="189">
        <f t="shared" si="2"/>
        <v>0</v>
      </c>
      <c r="S86" s="189">
        <v>0</v>
      </c>
      <c r="T86" s="190">
        <f t="shared" si="3"/>
        <v>0</v>
      </c>
      <c r="U86" s="36"/>
      <c r="V86" s="36"/>
      <c r="W86" s="36"/>
      <c r="X86" s="36"/>
      <c r="Y86" s="36"/>
      <c r="Z86" s="36"/>
      <c r="AA86" s="36"/>
      <c r="AB86" s="36"/>
      <c r="AC86" s="36"/>
      <c r="AD86" s="36"/>
      <c r="AE86" s="36"/>
      <c r="AR86" s="191" t="s">
        <v>106</v>
      </c>
      <c r="AT86" s="191" t="s">
        <v>172</v>
      </c>
      <c r="AU86" s="191" t="s">
        <v>14</v>
      </c>
      <c r="AY86" s="19" t="s">
        <v>169</v>
      </c>
      <c r="BE86" s="192">
        <f t="shared" si="4"/>
        <v>0</v>
      </c>
      <c r="BF86" s="192">
        <f t="shared" si="5"/>
        <v>0</v>
      </c>
      <c r="BG86" s="192">
        <f t="shared" si="6"/>
        <v>0</v>
      </c>
      <c r="BH86" s="192">
        <f t="shared" si="7"/>
        <v>0</v>
      </c>
      <c r="BI86" s="192">
        <f t="shared" si="8"/>
        <v>0</v>
      </c>
      <c r="BJ86" s="19" t="s">
        <v>14</v>
      </c>
      <c r="BK86" s="192">
        <f t="shared" si="9"/>
        <v>0</v>
      </c>
      <c r="BL86" s="19" t="s">
        <v>106</v>
      </c>
      <c r="BM86" s="191" t="s">
        <v>3762</v>
      </c>
    </row>
    <row r="87" spans="1:65" s="2" customFormat="1" ht="24.2" customHeight="1">
      <c r="A87" s="36"/>
      <c r="B87" s="37"/>
      <c r="C87" s="180" t="s">
        <v>112</v>
      </c>
      <c r="D87" s="180" t="s">
        <v>172</v>
      </c>
      <c r="E87" s="181" t="s">
        <v>2080</v>
      </c>
      <c r="F87" s="182" t="s">
        <v>3763</v>
      </c>
      <c r="G87" s="183" t="s">
        <v>282</v>
      </c>
      <c r="H87" s="184">
        <v>1</v>
      </c>
      <c r="I87" s="185"/>
      <c r="J87" s="186">
        <f t="shared" si="0"/>
        <v>0</v>
      </c>
      <c r="K87" s="182" t="s">
        <v>19</v>
      </c>
      <c r="L87" s="41"/>
      <c r="M87" s="187" t="s">
        <v>19</v>
      </c>
      <c r="N87" s="188" t="s">
        <v>42</v>
      </c>
      <c r="O87" s="66"/>
      <c r="P87" s="189">
        <f t="shared" si="1"/>
        <v>0</v>
      </c>
      <c r="Q87" s="189">
        <v>0</v>
      </c>
      <c r="R87" s="189">
        <f t="shared" si="2"/>
        <v>0</v>
      </c>
      <c r="S87" s="189">
        <v>0</v>
      </c>
      <c r="T87" s="190">
        <f t="shared" si="3"/>
        <v>0</v>
      </c>
      <c r="U87" s="36"/>
      <c r="V87" s="36"/>
      <c r="W87" s="36"/>
      <c r="X87" s="36"/>
      <c r="Y87" s="36"/>
      <c r="Z87" s="36"/>
      <c r="AA87" s="36"/>
      <c r="AB87" s="36"/>
      <c r="AC87" s="36"/>
      <c r="AD87" s="36"/>
      <c r="AE87" s="36"/>
      <c r="AR87" s="191" t="s">
        <v>106</v>
      </c>
      <c r="AT87" s="191" t="s">
        <v>172</v>
      </c>
      <c r="AU87" s="191" t="s">
        <v>14</v>
      </c>
      <c r="AY87" s="19" t="s">
        <v>169</v>
      </c>
      <c r="BE87" s="192">
        <f t="shared" si="4"/>
        <v>0</v>
      </c>
      <c r="BF87" s="192">
        <f t="shared" si="5"/>
        <v>0</v>
      </c>
      <c r="BG87" s="192">
        <f t="shared" si="6"/>
        <v>0</v>
      </c>
      <c r="BH87" s="192">
        <f t="shared" si="7"/>
        <v>0</v>
      </c>
      <c r="BI87" s="192">
        <f t="shared" si="8"/>
        <v>0</v>
      </c>
      <c r="BJ87" s="19" t="s">
        <v>14</v>
      </c>
      <c r="BK87" s="192">
        <f t="shared" si="9"/>
        <v>0</v>
      </c>
      <c r="BL87" s="19" t="s">
        <v>106</v>
      </c>
      <c r="BM87" s="191" t="s">
        <v>3764</v>
      </c>
    </row>
    <row r="88" spans="1:65" s="2" customFormat="1" ht="16.5" customHeight="1">
      <c r="A88" s="36"/>
      <c r="B88" s="37"/>
      <c r="C88" s="180" t="s">
        <v>115</v>
      </c>
      <c r="D88" s="180" t="s">
        <v>172</v>
      </c>
      <c r="E88" s="181" t="s">
        <v>3183</v>
      </c>
      <c r="F88" s="182" t="s">
        <v>3765</v>
      </c>
      <c r="G88" s="183" t="s">
        <v>282</v>
      </c>
      <c r="H88" s="184">
        <v>1</v>
      </c>
      <c r="I88" s="185"/>
      <c r="J88" s="186">
        <f t="shared" si="0"/>
        <v>0</v>
      </c>
      <c r="K88" s="182" t="s">
        <v>19</v>
      </c>
      <c r="L88" s="41"/>
      <c r="M88" s="187" t="s">
        <v>19</v>
      </c>
      <c r="N88" s="188" t="s">
        <v>42</v>
      </c>
      <c r="O88" s="66"/>
      <c r="P88" s="189">
        <f t="shared" si="1"/>
        <v>0</v>
      </c>
      <c r="Q88" s="189">
        <v>0</v>
      </c>
      <c r="R88" s="189">
        <f t="shared" si="2"/>
        <v>0</v>
      </c>
      <c r="S88" s="189">
        <v>0</v>
      </c>
      <c r="T88" s="190">
        <f t="shared" si="3"/>
        <v>0</v>
      </c>
      <c r="U88" s="36"/>
      <c r="V88" s="36"/>
      <c r="W88" s="36"/>
      <c r="X88" s="36"/>
      <c r="Y88" s="36"/>
      <c r="Z88" s="36"/>
      <c r="AA88" s="36"/>
      <c r="AB88" s="36"/>
      <c r="AC88" s="36"/>
      <c r="AD88" s="36"/>
      <c r="AE88" s="36"/>
      <c r="AR88" s="191" t="s">
        <v>106</v>
      </c>
      <c r="AT88" s="191" t="s">
        <v>172</v>
      </c>
      <c r="AU88" s="191" t="s">
        <v>14</v>
      </c>
      <c r="AY88" s="19" t="s">
        <v>169</v>
      </c>
      <c r="BE88" s="192">
        <f t="shared" si="4"/>
        <v>0</v>
      </c>
      <c r="BF88" s="192">
        <f t="shared" si="5"/>
        <v>0</v>
      </c>
      <c r="BG88" s="192">
        <f t="shared" si="6"/>
        <v>0</v>
      </c>
      <c r="BH88" s="192">
        <f t="shared" si="7"/>
        <v>0</v>
      </c>
      <c r="BI88" s="192">
        <f t="shared" si="8"/>
        <v>0</v>
      </c>
      <c r="BJ88" s="19" t="s">
        <v>14</v>
      </c>
      <c r="BK88" s="192">
        <f t="shared" si="9"/>
        <v>0</v>
      </c>
      <c r="BL88" s="19" t="s">
        <v>106</v>
      </c>
      <c r="BM88" s="191" t="s">
        <v>3766</v>
      </c>
    </row>
    <row r="89" spans="1:65" s="2" customFormat="1" ht="44.25" customHeight="1">
      <c r="A89" s="36"/>
      <c r="B89" s="37"/>
      <c r="C89" s="180" t="s">
        <v>224</v>
      </c>
      <c r="D89" s="180" t="s">
        <v>172</v>
      </c>
      <c r="E89" s="181" t="s">
        <v>3767</v>
      </c>
      <c r="F89" s="182" t="s">
        <v>3768</v>
      </c>
      <c r="G89" s="183" t="s">
        <v>282</v>
      </c>
      <c r="H89" s="184">
        <v>1</v>
      </c>
      <c r="I89" s="185"/>
      <c r="J89" s="186">
        <f t="shared" si="0"/>
        <v>0</v>
      </c>
      <c r="K89" s="182" t="s">
        <v>19</v>
      </c>
      <c r="L89" s="41"/>
      <c r="M89" s="187" t="s">
        <v>19</v>
      </c>
      <c r="N89" s="188" t="s">
        <v>42</v>
      </c>
      <c r="O89" s="66"/>
      <c r="P89" s="189">
        <f t="shared" si="1"/>
        <v>0</v>
      </c>
      <c r="Q89" s="189">
        <v>0</v>
      </c>
      <c r="R89" s="189">
        <f t="shared" si="2"/>
        <v>0</v>
      </c>
      <c r="S89" s="189">
        <v>0</v>
      </c>
      <c r="T89" s="190">
        <f t="shared" si="3"/>
        <v>0</v>
      </c>
      <c r="U89" s="36"/>
      <c r="V89" s="36"/>
      <c r="W89" s="36"/>
      <c r="X89" s="36"/>
      <c r="Y89" s="36"/>
      <c r="Z89" s="36"/>
      <c r="AA89" s="36"/>
      <c r="AB89" s="36"/>
      <c r="AC89" s="36"/>
      <c r="AD89" s="36"/>
      <c r="AE89" s="36"/>
      <c r="AR89" s="191" t="s">
        <v>106</v>
      </c>
      <c r="AT89" s="191" t="s">
        <v>172</v>
      </c>
      <c r="AU89" s="191" t="s">
        <v>14</v>
      </c>
      <c r="AY89" s="19" t="s">
        <v>169</v>
      </c>
      <c r="BE89" s="192">
        <f t="shared" si="4"/>
        <v>0</v>
      </c>
      <c r="BF89" s="192">
        <f t="shared" si="5"/>
        <v>0</v>
      </c>
      <c r="BG89" s="192">
        <f t="shared" si="6"/>
        <v>0</v>
      </c>
      <c r="BH89" s="192">
        <f t="shared" si="7"/>
        <v>0</v>
      </c>
      <c r="BI89" s="192">
        <f t="shared" si="8"/>
        <v>0</v>
      </c>
      <c r="BJ89" s="19" t="s">
        <v>14</v>
      </c>
      <c r="BK89" s="192">
        <f t="shared" si="9"/>
        <v>0</v>
      </c>
      <c r="BL89" s="19" t="s">
        <v>106</v>
      </c>
      <c r="BM89" s="191" t="s">
        <v>3769</v>
      </c>
    </row>
    <row r="90" spans="1:65" s="2" customFormat="1" ht="232.15" customHeight="1">
      <c r="A90" s="36"/>
      <c r="B90" s="37"/>
      <c r="C90" s="180" t="s">
        <v>170</v>
      </c>
      <c r="D90" s="180" t="s">
        <v>172</v>
      </c>
      <c r="E90" s="181" t="s">
        <v>3770</v>
      </c>
      <c r="F90" s="182" t="s">
        <v>3771</v>
      </c>
      <c r="G90" s="183" t="s">
        <v>282</v>
      </c>
      <c r="H90" s="184">
        <v>1</v>
      </c>
      <c r="I90" s="185"/>
      <c r="J90" s="186">
        <f t="shared" si="0"/>
        <v>0</v>
      </c>
      <c r="K90" s="182" t="s">
        <v>19</v>
      </c>
      <c r="L90" s="41"/>
      <c r="M90" s="187" t="s">
        <v>19</v>
      </c>
      <c r="N90" s="188" t="s">
        <v>42</v>
      </c>
      <c r="O90" s="66"/>
      <c r="P90" s="189">
        <f t="shared" si="1"/>
        <v>0</v>
      </c>
      <c r="Q90" s="189">
        <v>0</v>
      </c>
      <c r="R90" s="189">
        <f t="shared" si="2"/>
        <v>0</v>
      </c>
      <c r="S90" s="189">
        <v>0</v>
      </c>
      <c r="T90" s="190">
        <f t="shared" si="3"/>
        <v>0</v>
      </c>
      <c r="U90" s="36"/>
      <c r="V90" s="36"/>
      <c r="W90" s="36"/>
      <c r="X90" s="36"/>
      <c r="Y90" s="36"/>
      <c r="Z90" s="36"/>
      <c r="AA90" s="36"/>
      <c r="AB90" s="36"/>
      <c r="AC90" s="36"/>
      <c r="AD90" s="36"/>
      <c r="AE90" s="36"/>
      <c r="AR90" s="191" t="s">
        <v>106</v>
      </c>
      <c r="AT90" s="191" t="s">
        <v>172</v>
      </c>
      <c r="AU90" s="191" t="s">
        <v>14</v>
      </c>
      <c r="AY90" s="19" t="s">
        <v>169</v>
      </c>
      <c r="BE90" s="192">
        <f t="shared" si="4"/>
        <v>0</v>
      </c>
      <c r="BF90" s="192">
        <f t="shared" si="5"/>
        <v>0</v>
      </c>
      <c r="BG90" s="192">
        <f t="shared" si="6"/>
        <v>0</v>
      </c>
      <c r="BH90" s="192">
        <f t="shared" si="7"/>
        <v>0</v>
      </c>
      <c r="BI90" s="192">
        <f t="shared" si="8"/>
        <v>0</v>
      </c>
      <c r="BJ90" s="19" t="s">
        <v>14</v>
      </c>
      <c r="BK90" s="192">
        <f t="shared" si="9"/>
        <v>0</v>
      </c>
      <c r="BL90" s="19" t="s">
        <v>106</v>
      </c>
      <c r="BM90" s="191" t="s">
        <v>3772</v>
      </c>
    </row>
    <row r="91" spans="1:65" s="2" customFormat="1" ht="204.95" customHeight="1">
      <c r="A91" s="36"/>
      <c r="B91" s="37"/>
      <c r="C91" s="180" t="s">
        <v>236</v>
      </c>
      <c r="D91" s="180" t="s">
        <v>172</v>
      </c>
      <c r="E91" s="181" t="s">
        <v>3773</v>
      </c>
      <c r="F91" s="182" t="s">
        <v>3774</v>
      </c>
      <c r="G91" s="183" t="s">
        <v>282</v>
      </c>
      <c r="H91" s="184">
        <v>1</v>
      </c>
      <c r="I91" s="185"/>
      <c r="J91" s="186">
        <f t="shared" si="0"/>
        <v>0</v>
      </c>
      <c r="K91" s="182" t="s">
        <v>19</v>
      </c>
      <c r="L91" s="41"/>
      <c r="M91" s="187" t="s">
        <v>19</v>
      </c>
      <c r="N91" s="188" t="s">
        <v>42</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106</v>
      </c>
      <c r="AT91" s="191" t="s">
        <v>172</v>
      </c>
      <c r="AU91" s="191" t="s">
        <v>14</v>
      </c>
      <c r="AY91" s="19" t="s">
        <v>169</v>
      </c>
      <c r="BE91" s="192">
        <f t="shared" si="4"/>
        <v>0</v>
      </c>
      <c r="BF91" s="192">
        <f t="shared" si="5"/>
        <v>0</v>
      </c>
      <c r="BG91" s="192">
        <f t="shared" si="6"/>
        <v>0</v>
      </c>
      <c r="BH91" s="192">
        <f t="shared" si="7"/>
        <v>0</v>
      </c>
      <c r="BI91" s="192">
        <f t="shared" si="8"/>
        <v>0</v>
      </c>
      <c r="BJ91" s="19" t="s">
        <v>14</v>
      </c>
      <c r="BK91" s="192">
        <f t="shared" si="9"/>
        <v>0</v>
      </c>
      <c r="BL91" s="19" t="s">
        <v>106</v>
      </c>
      <c r="BM91" s="191" t="s">
        <v>3775</v>
      </c>
    </row>
    <row r="92" spans="1:65" s="2" customFormat="1" ht="271.5" customHeight="1">
      <c r="A92" s="36"/>
      <c r="B92" s="37"/>
      <c r="C92" s="180" t="s">
        <v>286</v>
      </c>
      <c r="D92" s="180" t="s">
        <v>172</v>
      </c>
      <c r="E92" s="181" t="s">
        <v>3776</v>
      </c>
      <c r="F92" s="182" t="s">
        <v>3777</v>
      </c>
      <c r="G92" s="183" t="s">
        <v>282</v>
      </c>
      <c r="H92" s="184">
        <v>1</v>
      </c>
      <c r="I92" s="185"/>
      <c r="J92" s="186">
        <f t="shared" si="0"/>
        <v>0</v>
      </c>
      <c r="K92" s="182" t="s">
        <v>19</v>
      </c>
      <c r="L92" s="41"/>
      <c r="M92" s="187" t="s">
        <v>19</v>
      </c>
      <c r="N92" s="188" t="s">
        <v>42</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106</v>
      </c>
      <c r="AT92" s="191" t="s">
        <v>172</v>
      </c>
      <c r="AU92" s="191" t="s">
        <v>14</v>
      </c>
      <c r="AY92" s="19" t="s">
        <v>169</v>
      </c>
      <c r="BE92" s="192">
        <f t="shared" si="4"/>
        <v>0</v>
      </c>
      <c r="BF92" s="192">
        <f t="shared" si="5"/>
        <v>0</v>
      </c>
      <c r="BG92" s="192">
        <f t="shared" si="6"/>
        <v>0</v>
      </c>
      <c r="BH92" s="192">
        <f t="shared" si="7"/>
        <v>0</v>
      </c>
      <c r="BI92" s="192">
        <f t="shared" si="8"/>
        <v>0</v>
      </c>
      <c r="BJ92" s="19" t="s">
        <v>14</v>
      </c>
      <c r="BK92" s="192">
        <f t="shared" si="9"/>
        <v>0</v>
      </c>
      <c r="BL92" s="19" t="s">
        <v>106</v>
      </c>
      <c r="BM92" s="191" t="s">
        <v>3778</v>
      </c>
    </row>
    <row r="93" spans="1:65" s="2" customFormat="1" ht="167.85" customHeight="1">
      <c r="A93" s="36"/>
      <c r="B93" s="37"/>
      <c r="C93" s="180" t="s">
        <v>8</v>
      </c>
      <c r="D93" s="180" t="s">
        <v>172</v>
      </c>
      <c r="E93" s="181" t="s">
        <v>3779</v>
      </c>
      <c r="F93" s="182" t="s">
        <v>3780</v>
      </c>
      <c r="G93" s="183" t="s">
        <v>282</v>
      </c>
      <c r="H93" s="184">
        <v>1</v>
      </c>
      <c r="I93" s="185"/>
      <c r="J93" s="186">
        <f t="shared" si="0"/>
        <v>0</v>
      </c>
      <c r="K93" s="182" t="s">
        <v>19</v>
      </c>
      <c r="L93" s="41"/>
      <c r="M93" s="248" t="s">
        <v>19</v>
      </c>
      <c r="N93" s="249" t="s">
        <v>42</v>
      </c>
      <c r="O93" s="246"/>
      <c r="P93" s="250">
        <f t="shared" si="1"/>
        <v>0</v>
      </c>
      <c r="Q93" s="250">
        <v>0</v>
      </c>
      <c r="R93" s="250">
        <f t="shared" si="2"/>
        <v>0</v>
      </c>
      <c r="S93" s="250">
        <v>0</v>
      </c>
      <c r="T93" s="251">
        <f t="shared" si="3"/>
        <v>0</v>
      </c>
      <c r="U93" s="36"/>
      <c r="V93" s="36"/>
      <c r="W93" s="36"/>
      <c r="X93" s="36"/>
      <c r="Y93" s="36"/>
      <c r="Z93" s="36"/>
      <c r="AA93" s="36"/>
      <c r="AB93" s="36"/>
      <c r="AC93" s="36"/>
      <c r="AD93" s="36"/>
      <c r="AE93" s="36"/>
      <c r="AR93" s="191" t="s">
        <v>106</v>
      </c>
      <c r="AT93" s="191" t="s">
        <v>172</v>
      </c>
      <c r="AU93" s="191" t="s">
        <v>14</v>
      </c>
      <c r="AY93" s="19" t="s">
        <v>169</v>
      </c>
      <c r="BE93" s="192">
        <f t="shared" si="4"/>
        <v>0</v>
      </c>
      <c r="BF93" s="192">
        <f t="shared" si="5"/>
        <v>0</v>
      </c>
      <c r="BG93" s="192">
        <f t="shared" si="6"/>
        <v>0</v>
      </c>
      <c r="BH93" s="192">
        <f t="shared" si="7"/>
        <v>0</v>
      </c>
      <c r="BI93" s="192">
        <f t="shared" si="8"/>
        <v>0</v>
      </c>
      <c r="BJ93" s="19" t="s">
        <v>14</v>
      </c>
      <c r="BK93" s="192">
        <f t="shared" si="9"/>
        <v>0</v>
      </c>
      <c r="BL93" s="19" t="s">
        <v>106</v>
      </c>
      <c r="BM93" s="191" t="s">
        <v>3781</v>
      </c>
    </row>
    <row r="94" spans="1:31" s="2" customFormat="1" ht="6.95" customHeight="1">
      <c r="A94" s="36"/>
      <c r="B94" s="49"/>
      <c r="C94" s="50"/>
      <c r="D94" s="50"/>
      <c r="E94" s="50"/>
      <c r="F94" s="50"/>
      <c r="G94" s="50"/>
      <c r="H94" s="50"/>
      <c r="I94" s="50"/>
      <c r="J94" s="50"/>
      <c r="K94" s="50"/>
      <c r="L94" s="41"/>
      <c r="M94" s="36"/>
      <c r="O94" s="36"/>
      <c r="P94" s="36"/>
      <c r="Q94" s="36"/>
      <c r="R94" s="36"/>
      <c r="S94" s="36"/>
      <c r="T94" s="36"/>
      <c r="U94" s="36"/>
      <c r="V94" s="36"/>
      <c r="W94" s="36"/>
      <c r="X94" s="36"/>
      <c r="Y94" s="36"/>
      <c r="Z94" s="36"/>
      <c r="AA94" s="36"/>
      <c r="AB94" s="36"/>
      <c r="AC94" s="36"/>
      <c r="AD94" s="36"/>
      <c r="AE94" s="36"/>
    </row>
  </sheetData>
  <sheetProtection algorithmName="SHA-512" hashValue="eaTmCFO6lFUq9FTYgvPqb4bHlMIO/EVsbsH2oCieblj8GHipDv+IxmydqFk7BywjtsLLBJ5PeQzMGpS/u4WCIw==" saltValue="VvfOGbH21RqKspLP3vqABw9fSEXlkGn+e1M7tqQQzaLCxkRovNy+RDqoe0c91Anl3rtVer5NpF3NfTD1vro1pw==" spinCount="100000" sheet="1" objects="1" scenarios="1" formatColumns="0" formatRows="0" autoFilter="0"/>
  <autoFilter ref="C79:K93"/>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83</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138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140</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ROUND(J94,2)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ROUND((SUM(BE94:BE213)),2)</f>
        <v>0</v>
      </c>
      <c r="G35" s="36"/>
      <c r="H35" s="36"/>
      <c r="I35" s="126">
        <v>0.21</v>
      </c>
      <c r="J35" s="125">
        <f>ROUND(((SUM(BE94:BE213))*I35),2)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ROUND((SUM(BF94:BF213)),2)</f>
        <v>0</v>
      </c>
      <c r="G36" s="36"/>
      <c r="H36" s="36"/>
      <c r="I36" s="126">
        <v>0.12</v>
      </c>
      <c r="J36" s="125">
        <f>ROUND(((SUM(BF94:BF213))*I36),2)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ROUND((SUM(BG94:BG213)),2)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ROUND((SUM(BH94:BH213)),2)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ROUND((SUM(BI94:BI213)),2)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138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0 - Bourací práce</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J94</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145</v>
      </c>
      <c r="E64" s="145"/>
      <c r="F64" s="145"/>
      <c r="G64" s="145"/>
      <c r="H64" s="145"/>
      <c r="I64" s="145"/>
      <c r="J64" s="146">
        <f>J95</f>
        <v>0</v>
      </c>
      <c r="K64" s="143"/>
      <c r="L64" s="147"/>
    </row>
    <row r="65" spans="2:12" s="10" customFormat="1" ht="19.9" customHeight="1">
      <c r="B65" s="148"/>
      <c r="C65" s="99"/>
      <c r="D65" s="149" t="s">
        <v>146</v>
      </c>
      <c r="E65" s="150"/>
      <c r="F65" s="150"/>
      <c r="G65" s="150"/>
      <c r="H65" s="150"/>
      <c r="I65" s="150"/>
      <c r="J65" s="151">
        <f>J96</f>
        <v>0</v>
      </c>
      <c r="K65" s="99"/>
      <c r="L65" s="152"/>
    </row>
    <row r="66" spans="2:12" s="10" customFormat="1" ht="19.9" customHeight="1">
      <c r="B66" s="148"/>
      <c r="C66" s="99"/>
      <c r="D66" s="149" t="s">
        <v>147</v>
      </c>
      <c r="E66" s="150"/>
      <c r="F66" s="150"/>
      <c r="G66" s="150"/>
      <c r="H66" s="150"/>
      <c r="I66" s="150"/>
      <c r="J66" s="151">
        <f>J168</f>
        <v>0</v>
      </c>
      <c r="K66" s="99"/>
      <c r="L66" s="152"/>
    </row>
    <row r="67" spans="2:12" s="9" customFormat="1" ht="24.95" customHeight="1">
      <c r="B67" s="142"/>
      <c r="C67" s="143"/>
      <c r="D67" s="144" t="s">
        <v>148</v>
      </c>
      <c r="E67" s="145"/>
      <c r="F67" s="145"/>
      <c r="G67" s="145"/>
      <c r="H67" s="145"/>
      <c r="I67" s="145"/>
      <c r="J67" s="146">
        <f>J182</f>
        <v>0</v>
      </c>
      <c r="K67" s="143"/>
      <c r="L67" s="147"/>
    </row>
    <row r="68" spans="2:12" s="10" customFormat="1" ht="19.9" customHeight="1">
      <c r="B68" s="148"/>
      <c r="C68" s="99"/>
      <c r="D68" s="149" t="s">
        <v>149</v>
      </c>
      <c r="E68" s="150"/>
      <c r="F68" s="150"/>
      <c r="G68" s="150"/>
      <c r="H68" s="150"/>
      <c r="I68" s="150"/>
      <c r="J68" s="151">
        <f>J183</f>
        <v>0</v>
      </c>
      <c r="K68" s="99"/>
      <c r="L68" s="152"/>
    </row>
    <row r="69" spans="2:12" s="10" customFormat="1" ht="19.9" customHeight="1">
      <c r="B69" s="148"/>
      <c r="C69" s="99"/>
      <c r="D69" s="149" t="s">
        <v>150</v>
      </c>
      <c r="E69" s="150"/>
      <c r="F69" s="150"/>
      <c r="G69" s="150"/>
      <c r="H69" s="150"/>
      <c r="I69" s="150"/>
      <c r="J69" s="151">
        <f>J187</f>
        <v>0</v>
      </c>
      <c r="K69" s="99"/>
      <c r="L69" s="152"/>
    </row>
    <row r="70" spans="2:12" s="10" customFormat="1" ht="19.9" customHeight="1">
      <c r="B70" s="148"/>
      <c r="C70" s="99"/>
      <c r="D70" s="149" t="s">
        <v>151</v>
      </c>
      <c r="E70" s="150"/>
      <c r="F70" s="150"/>
      <c r="G70" s="150"/>
      <c r="H70" s="150"/>
      <c r="I70" s="150"/>
      <c r="J70" s="151">
        <f>J191</f>
        <v>0</v>
      </c>
      <c r="K70" s="99"/>
      <c r="L70" s="152"/>
    </row>
    <row r="71" spans="2:12" s="10" customFormat="1" ht="19.9" customHeight="1">
      <c r="B71" s="148"/>
      <c r="C71" s="99"/>
      <c r="D71" s="149" t="s">
        <v>152</v>
      </c>
      <c r="E71" s="150"/>
      <c r="F71" s="150"/>
      <c r="G71" s="150"/>
      <c r="H71" s="150"/>
      <c r="I71" s="150"/>
      <c r="J71" s="151">
        <f>J200</f>
        <v>0</v>
      </c>
      <c r="K71" s="99"/>
      <c r="L71" s="152"/>
    </row>
    <row r="72" spans="2:12" s="10" customFormat="1" ht="19.9" customHeight="1">
      <c r="B72" s="148"/>
      <c r="C72" s="99"/>
      <c r="D72" s="149" t="s">
        <v>153</v>
      </c>
      <c r="E72" s="150"/>
      <c r="F72" s="150"/>
      <c r="G72" s="150"/>
      <c r="H72" s="150"/>
      <c r="I72" s="150"/>
      <c r="J72" s="151">
        <f>J209</f>
        <v>0</v>
      </c>
      <c r="K72" s="99"/>
      <c r="L72" s="152"/>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154</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90" t="str">
        <f>E7</f>
        <v>Infekce Nemocnice Tábor, a.s.(2.ETAPA)</v>
      </c>
      <c r="F82" s="391"/>
      <c r="G82" s="391"/>
      <c r="H82" s="391"/>
      <c r="I82" s="38"/>
      <c r="J82" s="38"/>
      <c r="K82" s="38"/>
      <c r="L82" s="115"/>
      <c r="S82" s="36"/>
      <c r="T82" s="36"/>
      <c r="U82" s="36"/>
      <c r="V82" s="36"/>
      <c r="W82" s="36"/>
      <c r="X82" s="36"/>
      <c r="Y82" s="36"/>
      <c r="Z82" s="36"/>
      <c r="AA82" s="36"/>
      <c r="AB82" s="36"/>
      <c r="AC82" s="36"/>
      <c r="AD82" s="36"/>
      <c r="AE82" s="36"/>
    </row>
    <row r="83" spans="2:12" s="1" customFormat="1" ht="12" customHeight="1">
      <c r="B83" s="23"/>
      <c r="C83" s="31" t="s">
        <v>137</v>
      </c>
      <c r="D83" s="24"/>
      <c r="E83" s="24"/>
      <c r="F83" s="24"/>
      <c r="G83" s="24"/>
      <c r="H83" s="24"/>
      <c r="I83" s="24"/>
      <c r="J83" s="24"/>
      <c r="K83" s="24"/>
      <c r="L83" s="22"/>
    </row>
    <row r="84" spans="1:31" s="2" customFormat="1" ht="16.5" customHeight="1">
      <c r="A84" s="36"/>
      <c r="B84" s="37"/>
      <c r="C84" s="38"/>
      <c r="D84" s="38"/>
      <c r="E84" s="390" t="s">
        <v>138</v>
      </c>
      <c r="F84" s="392"/>
      <c r="G84" s="392"/>
      <c r="H84" s="392"/>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139</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344" t="str">
        <f>E11</f>
        <v>0 - Bourací práce</v>
      </c>
      <c r="F86" s="392"/>
      <c r="G86" s="392"/>
      <c r="H86" s="392"/>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F14</f>
        <v xml:space="preserve"> </v>
      </c>
      <c r="G88" s="38"/>
      <c r="H88" s="38"/>
      <c r="I88" s="31" t="s">
        <v>23</v>
      </c>
      <c r="J88" s="61" t="str">
        <f>IF(J14="","",J14)</f>
        <v>26. 1. 2024</v>
      </c>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E17</f>
        <v>Nemocnice Tábor, a.s.</v>
      </c>
      <c r="G90" s="38"/>
      <c r="H90" s="38"/>
      <c r="I90" s="31" t="s">
        <v>31</v>
      </c>
      <c r="J90" s="34" t="str">
        <f>E23</f>
        <v>AGP nova spol. s r.o.</v>
      </c>
      <c r="K90" s="38"/>
      <c r="L90" s="115"/>
      <c r="S90" s="36"/>
      <c r="T90" s="36"/>
      <c r="U90" s="36"/>
      <c r="V90" s="36"/>
      <c r="W90" s="36"/>
      <c r="X90" s="36"/>
      <c r="Y90" s="36"/>
      <c r="Z90" s="36"/>
      <c r="AA90" s="36"/>
      <c r="AB90" s="36"/>
      <c r="AC90" s="36"/>
      <c r="AD90" s="36"/>
      <c r="AE90" s="36"/>
    </row>
    <row r="91" spans="1:31" s="2" customFormat="1" ht="15.2" customHeight="1">
      <c r="A91" s="36"/>
      <c r="B91" s="37"/>
      <c r="C91" s="31" t="s">
        <v>29</v>
      </c>
      <c r="D91" s="38"/>
      <c r="E91" s="38"/>
      <c r="F91" s="29" t="str">
        <f>IF(E20="","",E20)</f>
        <v>Vyplň údaj</v>
      </c>
      <c r="G91" s="38"/>
      <c r="H91" s="38"/>
      <c r="I91" s="31" t="s">
        <v>34</v>
      </c>
      <c r="J91" s="34" t="str">
        <f>E26</f>
        <v xml:space="preserve"> </v>
      </c>
      <c r="K91" s="38"/>
      <c r="L91" s="115"/>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11" customFormat="1" ht="29.25" customHeight="1">
      <c r="A93" s="153"/>
      <c r="B93" s="154"/>
      <c r="C93" s="155" t="s">
        <v>155</v>
      </c>
      <c r="D93" s="156" t="s">
        <v>56</v>
      </c>
      <c r="E93" s="156" t="s">
        <v>52</v>
      </c>
      <c r="F93" s="156" t="s">
        <v>53</v>
      </c>
      <c r="G93" s="156" t="s">
        <v>156</v>
      </c>
      <c r="H93" s="156" t="s">
        <v>157</v>
      </c>
      <c r="I93" s="156" t="s">
        <v>158</v>
      </c>
      <c r="J93" s="156" t="s">
        <v>143</v>
      </c>
      <c r="K93" s="157" t="s">
        <v>159</v>
      </c>
      <c r="L93" s="158"/>
      <c r="M93" s="70" t="s">
        <v>19</v>
      </c>
      <c r="N93" s="71" t="s">
        <v>41</v>
      </c>
      <c r="O93" s="71" t="s">
        <v>160</v>
      </c>
      <c r="P93" s="71" t="s">
        <v>161</v>
      </c>
      <c r="Q93" s="71" t="s">
        <v>162</v>
      </c>
      <c r="R93" s="71" t="s">
        <v>163</v>
      </c>
      <c r="S93" s="71" t="s">
        <v>164</v>
      </c>
      <c r="T93" s="72" t="s">
        <v>165</v>
      </c>
      <c r="U93" s="153"/>
      <c r="V93" s="153"/>
      <c r="W93" s="153"/>
      <c r="X93" s="153"/>
      <c r="Y93" s="153"/>
      <c r="Z93" s="153"/>
      <c r="AA93" s="153"/>
      <c r="AB93" s="153"/>
      <c r="AC93" s="153"/>
      <c r="AD93" s="153"/>
      <c r="AE93" s="153"/>
    </row>
    <row r="94" spans="1:63" s="2" customFormat="1" ht="22.9" customHeight="1">
      <c r="A94" s="36"/>
      <c r="B94" s="37"/>
      <c r="C94" s="77" t="s">
        <v>166</v>
      </c>
      <c r="D94" s="38"/>
      <c r="E94" s="38"/>
      <c r="F94" s="38"/>
      <c r="G94" s="38"/>
      <c r="H94" s="38"/>
      <c r="I94" s="38"/>
      <c r="J94" s="159">
        <f>BK94</f>
        <v>0</v>
      </c>
      <c r="K94" s="38"/>
      <c r="L94" s="41"/>
      <c r="M94" s="73"/>
      <c r="N94" s="160"/>
      <c r="O94" s="74"/>
      <c r="P94" s="161">
        <f>P95+P182</f>
        <v>0</v>
      </c>
      <c r="Q94" s="74"/>
      <c r="R94" s="161">
        <f>R95+R182</f>
        <v>0</v>
      </c>
      <c r="S94" s="74"/>
      <c r="T94" s="162">
        <f>T95+T182</f>
        <v>678.688584</v>
      </c>
      <c r="U94" s="36"/>
      <c r="V94" s="36"/>
      <c r="W94" s="36"/>
      <c r="X94" s="36"/>
      <c r="Y94" s="36"/>
      <c r="Z94" s="36"/>
      <c r="AA94" s="36"/>
      <c r="AB94" s="36"/>
      <c r="AC94" s="36"/>
      <c r="AD94" s="36"/>
      <c r="AE94" s="36"/>
      <c r="AT94" s="19" t="s">
        <v>70</v>
      </c>
      <c r="AU94" s="19" t="s">
        <v>144</v>
      </c>
      <c r="BK94" s="163">
        <f>BK95+BK182</f>
        <v>0</v>
      </c>
    </row>
    <row r="95" spans="2:63" s="12" customFormat="1" ht="25.9" customHeight="1">
      <c r="B95" s="164"/>
      <c r="C95" s="165"/>
      <c r="D95" s="166" t="s">
        <v>70</v>
      </c>
      <c r="E95" s="167" t="s">
        <v>167</v>
      </c>
      <c r="F95" s="167" t="s">
        <v>168</v>
      </c>
      <c r="G95" s="165"/>
      <c r="H95" s="165"/>
      <c r="I95" s="168"/>
      <c r="J95" s="169">
        <f>BK95</f>
        <v>0</v>
      </c>
      <c r="K95" s="165"/>
      <c r="L95" s="170"/>
      <c r="M95" s="171"/>
      <c r="N95" s="172"/>
      <c r="O95" s="172"/>
      <c r="P95" s="173">
        <f>P96+P168</f>
        <v>0</v>
      </c>
      <c r="Q95" s="172"/>
      <c r="R95" s="173">
        <f>R96+R168</f>
        <v>0</v>
      </c>
      <c r="S95" s="172"/>
      <c r="T95" s="174">
        <f>T96+T168</f>
        <v>656.634899</v>
      </c>
      <c r="AR95" s="175" t="s">
        <v>14</v>
      </c>
      <c r="AT95" s="176" t="s">
        <v>70</v>
      </c>
      <c r="AU95" s="176" t="s">
        <v>71</v>
      </c>
      <c r="AY95" s="175" t="s">
        <v>169</v>
      </c>
      <c r="BK95" s="177">
        <f>BK96+BK168</f>
        <v>0</v>
      </c>
    </row>
    <row r="96" spans="2:63" s="12" customFormat="1" ht="22.9" customHeight="1">
      <c r="B96" s="164"/>
      <c r="C96" s="165"/>
      <c r="D96" s="166" t="s">
        <v>70</v>
      </c>
      <c r="E96" s="178" t="s">
        <v>170</v>
      </c>
      <c r="F96" s="178" t="s">
        <v>171</v>
      </c>
      <c r="G96" s="165"/>
      <c r="H96" s="165"/>
      <c r="I96" s="168"/>
      <c r="J96" s="179">
        <f>BK96</f>
        <v>0</v>
      </c>
      <c r="K96" s="165"/>
      <c r="L96" s="170"/>
      <c r="M96" s="171"/>
      <c r="N96" s="172"/>
      <c r="O96" s="172"/>
      <c r="P96" s="173">
        <f>SUM(P97:P167)</f>
        <v>0</v>
      </c>
      <c r="Q96" s="172"/>
      <c r="R96" s="173">
        <f>SUM(R97:R167)</f>
        <v>0</v>
      </c>
      <c r="S96" s="172"/>
      <c r="T96" s="174">
        <f>SUM(T97:T167)</f>
        <v>656.634899</v>
      </c>
      <c r="AR96" s="175" t="s">
        <v>14</v>
      </c>
      <c r="AT96" s="176" t="s">
        <v>70</v>
      </c>
      <c r="AU96" s="176" t="s">
        <v>14</v>
      </c>
      <c r="AY96" s="175" t="s">
        <v>169</v>
      </c>
      <c r="BK96" s="177">
        <f>SUM(BK97:BK167)</f>
        <v>0</v>
      </c>
    </row>
    <row r="97" spans="1:65" s="2" customFormat="1" ht="24.2" customHeight="1">
      <c r="A97" s="36"/>
      <c r="B97" s="37"/>
      <c r="C97" s="180" t="s">
        <v>14</v>
      </c>
      <c r="D97" s="180" t="s">
        <v>172</v>
      </c>
      <c r="E97" s="181" t="s">
        <v>173</v>
      </c>
      <c r="F97" s="182" t="s">
        <v>174</v>
      </c>
      <c r="G97" s="183" t="s">
        <v>175</v>
      </c>
      <c r="H97" s="184">
        <v>252.5</v>
      </c>
      <c r="I97" s="185"/>
      <c r="J97" s="186">
        <f>ROUND(I97*H97,2)</f>
        <v>0</v>
      </c>
      <c r="K97" s="182" t="s">
        <v>176</v>
      </c>
      <c r="L97" s="41"/>
      <c r="M97" s="187" t="s">
        <v>19</v>
      </c>
      <c r="N97" s="188" t="s">
        <v>42</v>
      </c>
      <c r="O97" s="66"/>
      <c r="P97" s="189">
        <f>O97*H97</f>
        <v>0</v>
      </c>
      <c r="Q97" s="189">
        <v>0</v>
      </c>
      <c r="R97" s="189">
        <f>Q97*H97</f>
        <v>0</v>
      </c>
      <c r="S97" s="189">
        <v>0.181</v>
      </c>
      <c r="T97" s="190">
        <f>S97*H97</f>
        <v>45.7025</v>
      </c>
      <c r="U97" s="36"/>
      <c r="V97" s="36"/>
      <c r="W97" s="36"/>
      <c r="X97" s="36"/>
      <c r="Y97" s="36"/>
      <c r="Z97" s="36"/>
      <c r="AA97" s="36"/>
      <c r="AB97" s="36"/>
      <c r="AC97" s="36"/>
      <c r="AD97" s="36"/>
      <c r="AE97" s="36"/>
      <c r="AR97" s="191" t="s">
        <v>106</v>
      </c>
      <c r="AT97" s="191" t="s">
        <v>172</v>
      </c>
      <c r="AU97" s="191" t="s">
        <v>79</v>
      </c>
      <c r="AY97" s="19" t="s">
        <v>169</v>
      </c>
      <c r="BE97" s="192">
        <f>IF(N97="základní",J97,0)</f>
        <v>0</v>
      </c>
      <c r="BF97" s="192">
        <f>IF(N97="snížená",J97,0)</f>
        <v>0</v>
      </c>
      <c r="BG97" s="192">
        <f>IF(N97="zákl. přenesená",J97,0)</f>
        <v>0</v>
      </c>
      <c r="BH97" s="192">
        <f>IF(N97="sníž. přenesená",J97,0)</f>
        <v>0</v>
      </c>
      <c r="BI97" s="192">
        <f>IF(N97="nulová",J97,0)</f>
        <v>0</v>
      </c>
      <c r="BJ97" s="19" t="s">
        <v>14</v>
      </c>
      <c r="BK97" s="192">
        <f>ROUND(I97*H97,2)</f>
        <v>0</v>
      </c>
      <c r="BL97" s="19" t="s">
        <v>106</v>
      </c>
      <c r="BM97" s="191" t="s">
        <v>177</v>
      </c>
    </row>
    <row r="98" spans="1:47" s="2" customFormat="1" ht="11.25">
      <c r="A98" s="36"/>
      <c r="B98" s="37"/>
      <c r="C98" s="38"/>
      <c r="D98" s="193" t="s">
        <v>178</v>
      </c>
      <c r="E98" s="38"/>
      <c r="F98" s="194" t="s">
        <v>179</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178</v>
      </c>
      <c r="AU98" s="19" t="s">
        <v>79</v>
      </c>
    </row>
    <row r="99" spans="2:51" s="13" customFormat="1" ht="33.75">
      <c r="B99" s="198"/>
      <c r="C99" s="199"/>
      <c r="D99" s="200" t="s">
        <v>180</v>
      </c>
      <c r="E99" s="201" t="s">
        <v>19</v>
      </c>
      <c r="F99" s="202" t="s">
        <v>181</v>
      </c>
      <c r="G99" s="199"/>
      <c r="H99" s="203">
        <v>306.9</v>
      </c>
      <c r="I99" s="204"/>
      <c r="J99" s="199"/>
      <c r="K99" s="199"/>
      <c r="L99" s="205"/>
      <c r="M99" s="206"/>
      <c r="N99" s="207"/>
      <c r="O99" s="207"/>
      <c r="P99" s="207"/>
      <c r="Q99" s="207"/>
      <c r="R99" s="207"/>
      <c r="S99" s="207"/>
      <c r="T99" s="208"/>
      <c r="AT99" s="209" t="s">
        <v>180</v>
      </c>
      <c r="AU99" s="209" t="s">
        <v>79</v>
      </c>
      <c r="AV99" s="13" t="s">
        <v>79</v>
      </c>
      <c r="AW99" s="13" t="s">
        <v>33</v>
      </c>
      <c r="AX99" s="13" t="s">
        <v>71</v>
      </c>
      <c r="AY99" s="209" t="s">
        <v>169</v>
      </c>
    </row>
    <row r="100" spans="2:51" s="13" customFormat="1" ht="33.75">
      <c r="B100" s="198"/>
      <c r="C100" s="199"/>
      <c r="D100" s="200" t="s">
        <v>180</v>
      </c>
      <c r="E100" s="201" t="s">
        <v>19</v>
      </c>
      <c r="F100" s="202" t="s">
        <v>182</v>
      </c>
      <c r="G100" s="199"/>
      <c r="H100" s="203">
        <v>-54.4</v>
      </c>
      <c r="I100" s="204"/>
      <c r="J100" s="199"/>
      <c r="K100" s="199"/>
      <c r="L100" s="205"/>
      <c r="M100" s="206"/>
      <c r="N100" s="207"/>
      <c r="O100" s="207"/>
      <c r="P100" s="207"/>
      <c r="Q100" s="207"/>
      <c r="R100" s="207"/>
      <c r="S100" s="207"/>
      <c r="T100" s="208"/>
      <c r="AT100" s="209" t="s">
        <v>180</v>
      </c>
      <c r="AU100" s="209" t="s">
        <v>79</v>
      </c>
      <c r="AV100" s="13" t="s">
        <v>79</v>
      </c>
      <c r="AW100" s="13" t="s">
        <v>33</v>
      </c>
      <c r="AX100" s="13" t="s">
        <v>71</v>
      </c>
      <c r="AY100" s="209" t="s">
        <v>169</v>
      </c>
    </row>
    <row r="101" spans="2:51" s="14" customFormat="1" ht="11.25">
      <c r="B101" s="210"/>
      <c r="C101" s="211"/>
      <c r="D101" s="200" t="s">
        <v>180</v>
      </c>
      <c r="E101" s="212" t="s">
        <v>19</v>
      </c>
      <c r="F101" s="213" t="s">
        <v>183</v>
      </c>
      <c r="G101" s="211"/>
      <c r="H101" s="214">
        <v>252.5</v>
      </c>
      <c r="I101" s="215"/>
      <c r="J101" s="211"/>
      <c r="K101" s="211"/>
      <c r="L101" s="216"/>
      <c r="M101" s="217"/>
      <c r="N101" s="218"/>
      <c r="O101" s="218"/>
      <c r="P101" s="218"/>
      <c r="Q101" s="218"/>
      <c r="R101" s="218"/>
      <c r="S101" s="218"/>
      <c r="T101" s="219"/>
      <c r="AT101" s="220" t="s">
        <v>180</v>
      </c>
      <c r="AU101" s="220" t="s">
        <v>79</v>
      </c>
      <c r="AV101" s="14" t="s">
        <v>106</v>
      </c>
      <c r="AW101" s="14" t="s">
        <v>33</v>
      </c>
      <c r="AX101" s="14" t="s">
        <v>14</v>
      </c>
      <c r="AY101" s="220" t="s">
        <v>169</v>
      </c>
    </row>
    <row r="102" spans="1:65" s="2" customFormat="1" ht="24.2" customHeight="1">
      <c r="A102" s="36"/>
      <c r="B102" s="37"/>
      <c r="C102" s="180" t="s">
        <v>79</v>
      </c>
      <c r="D102" s="180" t="s">
        <v>172</v>
      </c>
      <c r="E102" s="181" t="s">
        <v>184</v>
      </c>
      <c r="F102" s="182" t="s">
        <v>185</v>
      </c>
      <c r="G102" s="183" t="s">
        <v>175</v>
      </c>
      <c r="H102" s="184">
        <v>672.8</v>
      </c>
      <c r="I102" s="185"/>
      <c r="J102" s="186">
        <f>ROUND(I102*H102,2)</f>
        <v>0</v>
      </c>
      <c r="K102" s="182" t="s">
        <v>176</v>
      </c>
      <c r="L102" s="41"/>
      <c r="M102" s="187" t="s">
        <v>19</v>
      </c>
      <c r="N102" s="188" t="s">
        <v>42</v>
      </c>
      <c r="O102" s="66"/>
      <c r="P102" s="189">
        <f>O102*H102</f>
        <v>0</v>
      </c>
      <c r="Q102" s="189">
        <v>0</v>
      </c>
      <c r="R102" s="189">
        <f>Q102*H102</f>
        <v>0</v>
      </c>
      <c r="S102" s="189">
        <v>0.261</v>
      </c>
      <c r="T102" s="190">
        <f>S102*H102</f>
        <v>175.6008</v>
      </c>
      <c r="U102" s="36"/>
      <c r="V102" s="36"/>
      <c r="W102" s="36"/>
      <c r="X102" s="36"/>
      <c r="Y102" s="36"/>
      <c r="Z102" s="36"/>
      <c r="AA102" s="36"/>
      <c r="AB102" s="36"/>
      <c r="AC102" s="36"/>
      <c r="AD102" s="36"/>
      <c r="AE102" s="36"/>
      <c r="AR102" s="191" t="s">
        <v>106</v>
      </c>
      <c r="AT102" s="191" t="s">
        <v>172</v>
      </c>
      <c r="AU102" s="191" t="s">
        <v>79</v>
      </c>
      <c r="AY102" s="19" t="s">
        <v>169</v>
      </c>
      <c r="BE102" s="192">
        <f>IF(N102="základní",J102,0)</f>
        <v>0</v>
      </c>
      <c r="BF102" s="192">
        <f>IF(N102="snížená",J102,0)</f>
        <v>0</v>
      </c>
      <c r="BG102" s="192">
        <f>IF(N102="zákl. přenesená",J102,0)</f>
        <v>0</v>
      </c>
      <c r="BH102" s="192">
        <f>IF(N102="sníž. přenesená",J102,0)</f>
        <v>0</v>
      </c>
      <c r="BI102" s="192">
        <f>IF(N102="nulová",J102,0)</f>
        <v>0</v>
      </c>
      <c r="BJ102" s="19" t="s">
        <v>14</v>
      </c>
      <c r="BK102" s="192">
        <f>ROUND(I102*H102,2)</f>
        <v>0</v>
      </c>
      <c r="BL102" s="19" t="s">
        <v>106</v>
      </c>
      <c r="BM102" s="191" t="s">
        <v>186</v>
      </c>
    </row>
    <row r="103" spans="1:47" s="2" customFormat="1" ht="11.25">
      <c r="A103" s="36"/>
      <c r="B103" s="37"/>
      <c r="C103" s="38"/>
      <c r="D103" s="193" t="s">
        <v>178</v>
      </c>
      <c r="E103" s="38"/>
      <c r="F103" s="194" t="s">
        <v>187</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178</v>
      </c>
      <c r="AU103" s="19" t="s">
        <v>79</v>
      </c>
    </row>
    <row r="104" spans="2:51" s="13" customFormat="1" ht="33.75">
      <c r="B104" s="198"/>
      <c r="C104" s="199"/>
      <c r="D104" s="200" t="s">
        <v>180</v>
      </c>
      <c r="E104" s="201" t="s">
        <v>19</v>
      </c>
      <c r="F104" s="202" t="s">
        <v>188</v>
      </c>
      <c r="G104" s="199"/>
      <c r="H104" s="203">
        <v>720.3</v>
      </c>
      <c r="I104" s="204"/>
      <c r="J104" s="199"/>
      <c r="K104" s="199"/>
      <c r="L104" s="205"/>
      <c r="M104" s="206"/>
      <c r="N104" s="207"/>
      <c r="O104" s="207"/>
      <c r="P104" s="207"/>
      <c r="Q104" s="207"/>
      <c r="R104" s="207"/>
      <c r="S104" s="207"/>
      <c r="T104" s="208"/>
      <c r="AT104" s="209" t="s">
        <v>180</v>
      </c>
      <c r="AU104" s="209" t="s">
        <v>79</v>
      </c>
      <c r="AV104" s="13" t="s">
        <v>79</v>
      </c>
      <c r="AW104" s="13" t="s">
        <v>33</v>
      </c>
      <c r="AX104" s="13" t="s">
        <v>71</v>
      </c>
      <c r="AY104" s="209" t="s">
        <v>169</v>
      </c>
    </row>
    <row r="105" spans="2:51" s="13" customFormat="1" ht="11.25">
      <c r="B105" s="198"/>
      <c r="C105" s="199"/>
      <c r="D105" s="200" t="s">
        <v>180</v>
      </c>
      <c r="E105" s="201" t="s">
        <v>19</v>
      </c>
      <c r="F105" s="202" t="s">
        <v>189</v>
      </c>
      <c r="G105" s="199"/>
      <c r="H105" s="203">
        <v>8.7</v>
      </c>
      <c r="I105" s="204"/>
      <c r="J105" s="199"/>
      <c r="K105" s="199"/>
      <c r="L105" s="205"/>
      <c r="M105" s="206"/>
      <c r="N105" s="207"/>
      <c r="O105" s="207"/>
      <c r="P105" s="207"/>
      <c r="Q105" s="207"/>
      <c r="R105" s="207"/>
      <c r="S105" s="207"/>
      <c r="T105" s="208"/>
      <c r="AT105" s="209" t="s">
        <v>180</v>
      </c>
      <c r="AU105" s="209" t="s">
        <v>79</v>
      </c>
      <c r="AV105" s="13" t="s">
        <v>79</v>
      </c>
      <c r="AW105" s="13" t="s">
        <v>33</v>
      </c>
      <c r="AX105" s="13" t="s">
        <v>71</v>
      </c>
      <c r="AY105" s="209" t="s">
        <v>169</v>
      </c>
    </row>
    <row r="106" spans="2:51" s="13" customFormat="1" ht="33.75">
      <c r="B106" s="198"/>
      <c r="C106" s="199"/>
      <c r="D106" s="200" t="s">
        <v>180</v>
      </c>
      <c r="E106" s="201" t="s">
        <v>19</v>
      </c>
      <c r="F106" s="202" t="s">
        <v>190</v>
      </c>
      <c r="G106" s="199"/>
      <c r="H106" s="203">
        <v>-56.2</v>
      </c>
      <c r="I106" s="204"/>
      <c r="J106" s="199"/>
      <c r="K106" s="199"/>
      <c r="L106" s="205"/>
      <c r="M106" s="206"/>
      <c r="N106" s="207"/>
      <c r="O106" s="207"/>
      <c r="P106" s="207"/>
      <c r="Q106" s="207"/>
      <c r="R106" s="207"/>
      <c r="S106" s="207"/>
      <c r="T106" s="208"/>
      <c r="AT106" s="209" t="s">
        <v>180</v>
      </c>
      <c r="AU106" s="209" t="s">
        <v>79</v>
      </c>
      <c r="AV106" s="13" t="s">
        <v>79</v>
      </c>
      <c r="AW106" s="13" t="s">
        <v>33</v>
      </c>
      <c r="AX106" s="13" t="s">
        <v>71</v>
      </c>
      <c r="AY106" s="209" t="s">
        <v>169</v>
      </c>
    </row>
    <row r="107" spans="2:51" s="14" customFormat="1" ht="11.25">
      <c r="B107" s="210"/>
      <c r="C107" s="211"/>
      <c r="D107" s="200" t="s">
        <v>180</v>
      </c>
      <c r="E107" s="212" t="s">
        <v>19</v>
      </c>
      <c r="F107" s="213" t="s">
        <v>183</v>
      </c>
      <c r="G107" s="211"/>
      <c r="H107" s="214">
        <v>672.8</v>
      </c>
      <c r="I107" s="215"/>
      <c r="J107" s="211"/>
      <c r="K107" s="211"/>
      <c r="L107" s="216"/>
      <c r="M107" s="217"/>
      <c r="N107" s="218"/>
      <c r="O107" s="218"/>
      <c r="P107" s="218"/>
      <c r="Q107" s="218"/>
      <c r="R107" s="218"/>
      <c r="S107" s="218"/>
      <c r="T107" s="219"/>
      <c r="AT107" s="220" t="s">
        <v>180</v>
      </c>
      <c r="AU107" s="220" t="s">
        <v>79</v>
      </c>
      <c r="AV107" s="14" t="s">
        <v>106</v>
      </c>
      <c r="AW107" s="14" t="s">
        <v>33</v>
      </c>
      <c r="AX107" s="14" t="s">
        <v>14</v>
      </c>
      <c r="AY107" s="220" t="s">
        <v>169</v>
      </c>
    </row>
    <row r="108" spans="1:65" s="2" customFormat="1" ht="49.15" customHeight="1">
      <c r="A108" s="36"/>
      <c r="B108" s="37"/>
      <c r="C108" s="180" t="s">
        <v>191</v>
      </c>
      <c r="D108" s="180" t="s">
        <v>172</v>
      </c>
      <c r="E108" s="181" t="s">
        <v>192</v>
      </c>
      <c r="F108" s="182" t="s">
        <v>193</v>
      </c>
      <c r="G108" s="183" t="s">
        <v>194</v>
      </c>
      <c r="H108" s="184">
        <v>17.93</v>
      </c>
      <c r="I108" s="185"/>
      <c r="J108" s="186">
        <f>ROUND(I108*H108,2)</f>
        <v>0</v>
      </c>
      <c r="K108" s="182" t="s">
        <v>176</v>
      </c>
      <c r="L108" s="41"/>
      <c r="M108" s="187" t="s">
        <v>19</v>
      </c>
      <c r="N108" s="188" t="s">
        <v>42</v>
      </c>
      <c r="O108" s="66"/>
      <c r="P108" s="189">
        <f>O108*H108</f>
        <v>0</v>
      </c>
      <c r="Q108" s="189">
        <v>0</v>
      </c>
      <c r="R108" s="189">
        <f>Q108*H108</f>
        <v>0</v>
      </c>
      <c r="S108" s="189">
        <v>1.8</v>
      </c>
      <c r="T108" s="190">
        <f>S108*H108</f>
        <v>32.274</v>
      </c>
      <c r="U108" s="36"/>
      <c r="V108" s="36"/>
      <c r="W108" s="36"/>
      <c r="X108" s="36"/>
      <c r="Y108" s="36"/>
      <c r="Z108" s="36"/>
      <c r="AA108" s="36"/>
      <c r="AB108" s="36"/>
      <c r="AC108" s="36"/>
      <c r="AD108" s="36"/>
      <c r="AE108" s="36"/>
      <c r="AR108" s="191" t="s">
        <v>106</v>
      </c>
      <c r="AT108" s="191" t="s">
        <v>172</v>
      </c>
      <c r="AU108" s="191" t="s">
        <v>79</v>
      </c>
      <c r="AY108" s="19" t="s">
        <v>169</v>
      </c>
      <c r="BE108" s="192">
        <f>IF(N108="základní",J108,0)</f>
        <v>0</v>
      </c>
      <c r="BF108" s="192">
        <f>IF(N108="snížená",J108,0)</f>
        <v>0</v>
      </c>
      <c r="BG108" s="192">
        <f>IF(N108="zákl. přenesená",J108,0)</f>
        <v>0</v>
      </c>
      <c r="BH108" s="192">
        <f>IF(N108="sníž. přenesená",J108,0)</f>
        <v>0</v>
      </c>
      <c r="BI108" s="192">
        <f>IF(N108="nulová",J108,0)</f>
        <v>0</v>
      </c>
      <c r="BJ108" s="19" t="s">
        <v>14</v>
      </c>
      <c r="BK108" s="192">
        <f>ROUND(I108*H108,2)</f>
        <v>0</v>
      </c>
      <c r="BL108" s="19" t="s">
        <v>106</v>
      </c>
      <c r="BM108" s="191" t="s">
        <v>195</v>
      </c>
    </row>
    <row r="109" spans="1:47" s="2" customFormat="1" ht="11.25">
      <c r="A109" s="36"/>
      <c r="B109" s="37"/>
      <c r="C109" s="38"/>
      <c r="D109" s="193" t="s">
        <v>178</v>
      </c>
      <c r="E109" s="38"/>
      <c r="F109" s="194" t="s">
        <v>196</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178</v>
      </c>
      <c r="AU109" s="19" t="s">
        <v>79</v>
      </c>
    </row>
    <row r="110" spans="2:51" s="13" customFormat="1" ht="11.25">
      <c r="B110" s="198"/>
      <c r="C110" s="199"/>
      <c r="D110" s="200" t="s">
        <v>180</v>
      </c>
      <c r="E110" s="201" t="s">
        <v>19</v>
      </c>
      <c r="F110" s="202" t="s">
        <v>197</v>
      </c>
      <c r="G110" s="199"/>
      <c r="H110" s="203">
        <v>22.08</v>
      </c>
      <c r="I110" s="204"/>
      <c r="J110" s="199"/>
      <c r="K110" s="199"/>
      <c r="L110" s="205"/>
      <c r="M110" s="206"/>
      <c r="N110" s="207"/>
      <c r="O110" s="207"/>
      <c r="P110" s="207"/>
      <c r="Q110" s="207"/>
      <c r="R110" s="207"/>
      <c r="S110" s="207"/>
      <c r="T110" s="208"/>
      <c r="AT110" s="209" t="s">
        <v>180</v>
      </c>
      <c r="AU110" s="209" t="s">
        <v>79</v>
      </c>
      <c r="AV110" s="13" t="s">
        <v>79</v>
      </c>
      <c r="AW110" s="13" t="s">
        <v>33</v>
      </c>
      <c r="AX110" s="13" t="s">
        <v>71</v>
      </c>
      <c r="AY110" s="209" t="s">
        <v>169</v>
      </c>
    </row>
    <row r="111" spans="2:51" s="13" customFormat="1" ht="11.25">
      <c r="B111" s="198"/>
      <c r="C111" s="199"/>
      <c r="D111" s="200" t="s">
        <v>180</v>
      </c>
      <c r="E111" s="201" t="s">
        <v>19</v>
      </c>
      <c r="F111" s="202" t="s">
        <v>198</v>
      </c>
      <c r="G111" s="199"/>
      <c r="H111" s="203">
        <v>-4.15</v>
      </c>
      <c r="I111" s="204"/>
      <c r="J111" s="199"/>
      <c r="K111" s="199"/>
      <c r="L111" s="205"/>
      <c r="M111" s="206"/>
      <c r="N111" s="207"/>
      <c r="O111" s="207"/>
      <c r="P111" s="207"/>
      <c r="Q111" s="207"/>
      <c r="R111" s="207"/>
      <c r="S111" s="207"/>
      <c r="T111" s="208"/>
      <c r="AT111" s="209" t="s">
        <v>180</v>
      </c>
      <c r="AU111" s="209" t="s">
        <v>79</v>
      </c>
      <c r="AV111" s="13" t="s">
        <v>79</v>
      </c>
      <c r="AW111" s="13" t="s">
        <v>33</v>
      </c>
      <c r="AX111" s="13" t="s">
        <v>71</v>
      </c>
      <c r="AY111" s="209" t="s">
        <v>169</v>
      </c>
    </row>
    <row r="112" spans="2:51" s="14" customFormat="1" ht="11.25">
      <c r="B112" s="210"/>
      <c r="C112" s="211"/>
      <c r="D112" s="200" t="s">
        <v>180</v>
      </c>
      <c r="E112" s="212" t="s">
        <v>19</v>
      </c>
      <c r="F112" s="213" t="s">
        <v>183</v>
      </c>
      <c r="G112" s="211"/>
      <c r="H112" s="214">
        <v>17.93</v>
      </c>
      <c r="I112" s="215"/>
      <c r="J112" s="211"/>
      <c r="K112" s="211"/>
      <c r="L112" s="216"/>
      <c r="M112" s="217"/>
      <c r="N112" s="218"/>
      <c r="O112" s="218"/>
      <c r="P112" s="218"/>
      <c r="Q112" s="218"/>
      <c r="R112" s="218"/>
      <c r="S112" s="218"/>
      <c r="T112" s="219"/>
      <c r="AT112" s="220" t="s">
        <v>180</v>
      </c>
      <c r="AU112" s="220" t="s">
        <v>79</v>
      </c>
      <c r="AV112" s="14" t="s">
        <v>106</v>
      </c>
      <c r="AW112" s="14" t="s">
        <v>33</v>
      </c>
      <c r="AX112" s="14" t="s">
        <v>14</v>
      </c>
      <c r="AY112" s="220" t="s">
        <v>169</v>
      </c>
    </row>
    <row r="113" spans="1:65" s="2" customFormat="1" ht="24.2" customHeight="1">
      <c r="A113" s="36"/>
      <c r="B113" s="37"/>
      <c r="C113" s="180" t="s">
        <v>103</v>
      </c>
      <c r="D113" s="180" t="s">
        <v>172</v>
      </c>
      <c r="E113" s="181" t="s">
        <v>199</v>
      </c>
      <c r="F113" s="182" t="s">
        <v>200</v>
      </c>
      <c r="G113" s="183" t="s">
        <v>194</v>
      </c>
      <c r="H113" s="184">
        <v>62.45</v>
      </c>
      <c r="I113" s="185"/>
      <c r="J113" s="186">
        <f>ROUND(I113*H113,2)</f>
        <v>0</v>
      </c>
      <c r="K113" s="182" t="s">
        <v>176</v>
      </c>
      <c r="L113" s="41"/>
      <c r="M113" s="187" t="s">
        <v>19</v>
      </c>
      <c r="N113" s="188" t="s">
        <v>42</v>
      </c>
      <c r="O113" s="66"/>
      <c r="P113" s="189">
        <f>O113*H113</f>
        <v>0</v>
      </c>
      <c r="Q113" s="189">
        <v>0</v>
      </c>
      <c r="R113" s="189">
        <f>Q113*H113</f>
        <v>0</v>
      </c>
      <c r="S113" s="189">
        <v>2.2</v>
      </c>
      <c r="T113" s="190">
        <f>S113*H113</f>
        <v>137.39000000000001</v>
      </c>
      <c r="U113" s="36"/>
      <c r="V113" s="36"/>
      <c r="W113" s="36"/>
      <c r="X113" s="36"/>
      <c r="Y113" s="36"/>
      <c r="Z113" s="36"/>
      <c r="AA113" s="36"/>
      <c r="AB113" s="36"/>
      <c r="AC113" s="36"/>
      <c r="AD113" s="36"/>
      <c r="AE113" s="36"/>
      <c r="AR113" s="191" t="s">
        <v>106</v>
      </c>
      <c r="AT113" s="191" t="s">
        <v>172</v>
      </c>
      <c r="AU113" s="191" t="s">
        <v>79</v>
      </c>
      <c r="AY113" s="19" t="s">
        <v>169</v>
      </c>
      <c r="BE113" s="192">
        <f>IF(N113="základní",J113,0)</f>
        <v>0</v>
      </c>
      <c r="BF113" s="192">
        <f>IF(N113="snížená",J113,0)</f>
        <v>0</v>
      </c>
      <c r="BG113" s="192">
        <f>IF(N113="zákl. přenesená",J113,0)</f>
        <v>0</v>
      </c>
      <c r="BH113" s="192">
        <f>IF(N113="sníž. přenesená",J113,0)</f>
        <v>0</v>
      </c>
      <c r="BI113" s="192">
        <f>IF(N113="nulová",J113,0)</f>
        <v>0</v>
      </c>
      <c r="BJ113" s="19" t="s">
        <v>14</v>
      </c>
      <c r="BK113" s="192">
        <f>ROUND(I113*H113,2)</f>
        <v>0</v>
      </c>
      <c r="BL113" s="19" t="s">
        <v>106</v>
      </c>
      <c r="BM113" s="191" t="s">
        <v>201</v>
      </c>
    </row>
    <row r="114" spans="1:47" s="2" customFormat="1" ht="11.25">
      <c r="A114" s="36"/>
      <c r="B114" s="37"/>
      <c r="C114" s="38"/>
      <c r="D114" s="193" t="s">
        <v>178</v>
      </c>
      <c r="E114" s="38"/>
      <c r="F114" s="194" t="s">
        <v>202</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178</v>
      </c>
      <c r="AU114" s="19" t="s">
        <v>79</v>
      </c>
    </row>
    <row r="115" spans="2:51" s="15" customFormat="1" ht="11.25">
      <c r="B115" s="221"/>
      <c r="C115" s="222"/>
      <c r="D115" s="200" t="s">
        <v>180</v>
      </c>
      <c r="E115" s="223" t="s">
        <v>19</v>
      </c>
      <c r="F115" s="224" t="s">
        <v>203</v>
      </c>
      <c r="G115" s="222"/>
      <c r="H115" s="223" t="s">
        <v>19</v>
      </c>
      <c r="I115" s="225"/>
      <c r="J115" s="222"/>
      <c r="K115" s="222"/>
      <c r="L115" s="226"/>
      <c r="M115" s="227"/>
      <c r="N115" s="228"/>
      <c r="O115" s="228"/>
      <c r="P115" s="228"/>
      <c r="Q115" s="228"/>
      <c r="R115" s="228"/>
      <c r="S115" s="228"/>
      <c r="T115" s="229"/>
      <c r="AT115" s="230" t="s">
        <v>180</v>
      </c>
      <c r="AU115" s="230" t="s">
        <v>79</v>
      </c>
      <c r="AV115" s="15" t="s">
        <v>14</v>
      </c>
      <c r="AW115" s="15" t="s">
        <v>33</v>
      </c>
      <c r="AX115" s="15" t="s">
        <v>71</v>
      </c>
      <c r="AY115" s="230" t="s">
        <v>169</v>
      </c>
    </row>
    <row r="116" spans="2:51" s="13" customFormat="1" ht="11.25">
      <c r="B116" s="198"/>
      <c r="C116" s="199"/>
      <c r="D116" s="200" t="s">
        <v>180</v>
      </c>
      <c r="E116" s="201" t="s">
        <v>19</v>
      </c>
      <c r="F116" s="202" t="s">
        <v>204</v>
      </c>
      <c r="G116" s="199"/>
      <c r="H116" s="203">
        <v>62.45</v>
      </c>
      <c r="I116" s="204"/>
      <c r="J116" s="199"/>
      <c r="K116" s="199"/>
      <c r="L116" s="205"/>
      <c r="M116" s="206"/>
      <c r="N116" s="207"/>
      <c r="O116" s="207"/>
      <c r="P116" s="207"/>
      <c r="Q116" s="207"/>
      <c r="R116" s="207"/>
      <c r="S116" s="207"/>
      <c r="T116" s="208"/>
      <c r="AT116" s="209" t="s">
        <v>180</v>
      </c>
      <c r="AU116" s="209" t="s">
        <v>79</v>
      </c>
      <c r="AV116" s="13" t="s">
        <v>79</v>
      </c>
      <c r="AW116" s="13" t="s">
        <v>33</v>
      </c>
      <c r="AX116" s="13" t="s">
        <v>14</v>
      </c>
      <c r="AY116" s="209" t="s">
        <v>169</v>
      </c>
    </row>
    <row r="117" spans="1:65" s="2" customFormat="1" ht="24.2" customHeight="1">
      <c r="A117" s="36"/>
      <c r="B117" s="37"/>
      <c r="C117" s="180" t="s">
        <v>106</v>
      </c>
      <c r="D117" s="180" t="s">
        <v>172</v>
      </c>
      <c r="E117" s="181" t="s">
        <v>205</v>
      </c>
      <c r="F117" s="182" t="s">
        <v>206</v>
      </c>
      <c r="G117" s="183" t="s">
        <v>194</v>
      </c>
      <c r="H117" s="184">
        <v>93.675</v>
      </c>
      <c r="I117" s="185"/>
      <c r="J117" s="186">
        <f>ROUND(I117*H117,2)</f>
        <v>0</v>
      </c>
      <c r="K117" s="182" t="s">
        <v>176</v>
      </c>
      <c r="L117" s="41"/>
      <c r="M117" s="187" t="s">
        <v>19</v>
      </c>
      <c r="N117" s="188" t="s">
        <v>42</v>
      </c>
      <c r="O117" s="66"/>
      <c r="P117" s="189">
        <f>O117*H117</f>
        <v>0</v>
      </c>
      <c r="Q117" s="189">
        <v>0</v>
      </c>
      <c r="R117" s="189">
        <f>Q117*H117</f>
        <v>0</v>
      </c>
      <c r="S117" s="189">
        <v>2.2</v>
      </c>
      <c r="T117" s="190">
        <f>S117*H117</f>
        <v>206.085</v>
      </c>
      <c r="U117" s="36"/>
      <c r="V117" s="36"/>
      <c r="W117" s="36"/>
      <c r="X117" s="36"/>
      <c r="Y117" s="36"/>
      <c r="Z117" s="36"/>
      <c r="AA117" s="36"/>
      <c r="AB117" s="36"/>
      <c r="AC117" s="36"/>
      <c r="AD117" s="36"/>
      <c r="AE117" s="36"/>
      <c r="AR117" s="191" t="s">
        <v>106</v>
      </c>
      <c r="AT117" s="191" t="s">
        <v>172</v>
      </c>
      <c r="AU117" s="191" t="s">
        <v>79</v>
      </c>
      <c r="AY117" s="19" t="s">
        <v>169</v>
      </c>
      <c r="BE117" s="192">
        <f>IF(N117="základní",J117,0)</f>
        <v>0</v>
      </c>
      <c r="BF117" s="192">
        <f>IF(N117="snížená",J117,0)</f>
        <v>0</v>
      </c>
      <c r="BG117" s="192">
        <f>IF(N117="zákl. přenesená",J117,0)</f>
        <v>0</v>
      </c>
      <c r="BH117" s="192">
        <f>IF(N117="sníž. přenesená",J117,0)</f>
        <v>0</v>
      </c>
      <c r="BI117" s="192">
        <f>IF(N117="nulová",J117,0)</f>
        <v>0</v>
      </c>
      <c r="BJ117" s="19" t="s">
        <v>14</v>
      </c>
      <c r="BK117" s="192">
        <f>ROUND(I117*H117,2)</f>
        <v>0</v>
      </c>
      <c r="BL117" s="19" t="s">
        <v>106</v>
      </c>
      <c r="BM117" s="191" t="s">
        <v>207</v>
      </c>
    </row>
    <row r="118" spans="1:47" s="2" customFormat="1" ht="11.25">
      <c r="A118" s="36"/>
      <c r="B118" s="37"/>
      <c r="C118" s="38"/>
      <c r="D118" s="193" t="s">
        <v>178</v>
      </c>
      <c r="E118" s="38"/>
      <c r="F118" s="194" t="s">
        <v>208</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178</v>
      </c>
      <c r="AU118" s="19" t="s">
        <v>79</v>
      </c>
    </row>
    <row r="119" spans="2:51" s="15" customFormat="1" ht="11.25">
      <c r="B119" s="221"/>
      <c r="C119" s="222"/>
      <c r="D119" s="200" t="s">
        <v>180</v>
      </c>
      <c r="E119" s="223" t="s">
        <v>19</v>
      </c>
      <c r="F119" s="224" t="s">
        <v>209</v>
      </c>
      <c r="G119" s="222"/>
      <c r="H119" s="223" t="s">
        <v>19</v>
      </c>
      <c r="I119" s="225"/>
      <c r="J119" s="222"/>
      <c r="K119" s="222"/>
      <c r="L119" s="226"/>
      <c r="M119" s="227"/>
      <c r="N119" s="228"/>
      <c r="O119" s="228"/>
      <c r="P119" s="228"/>
      <c r="Q119" s="228"/>
      <c r="R119" s="228"/>
      <c r="S119" s="228"/>
      <c r="T119" s="229"/>
      <c r="AT119" s="230" t="s">
        <v>180</v>
      </c>
      <c r="AU119" s="230" t="s">
        <v>79</v>
      </c>
      <c r="AV119" s="15" t="s">
        <v>14</v>
      </c>
      <c r="AW119" s="15" t="s">
        <v>33</v>
      </c>
      <c r="AX119" s="15" t="s">
        <v>71</v>
      </c>
      <c r="AY119" s="230" t="s">
        <v>169</v>
      </c>
    </row>
    <row r="120" spans="2:51" s="13" customFormat="1" ht="11.25">
      <c r="B120" s="198"/>
      <c r="C120" s="199"/>
      <c r="D120" s="200" t="s">
        <v>180</v>
      </c>
      <c r="E120" s="201" t="s">
        <v>19</v>
      </c>
      <c r="F120" s="202" t="s">
        <v>210</v>
      </c>
      <c r="G120" s="199"/>
      <c r="H120" s="203">
        <v>93.675</v>
      </c>
      <c r="I120" s="204"/>
      <c r="J120" s="199"/>
      <c r="K120" s="199"/>
      <c r="L120" s="205"/>
      <c r="M120" s="206"/>
      <c r="N120" s="207"/>
      <c r="O120" s="207"/>
      <c r="P120" s="207"/>
      <c r="Q120" s="207"/>
      <c r="R120" s="207"/>
      <c r="S120" s="207"/>
      <c r="T120" s="208"/>
      <c r="AT120" s="209" t="s">
        <v>180</v>
      </c>
      <c r="AU120" s="209" t="s">
        <v>79</v>
      </c>
      <c r="AV120" s="13" t="s">
        <v>79</v>
      </c>
      <c r="AW120" s="13" t="s">
        <v>33</v>
      </c>
      <c r="AX120" s="13" t="s">
        <v>14</v>
      </c>
      <c r="AY120" s="209" t="s">
        <v>169</v>
      </c>
    </row>
    <row r="121" spans="1:65" s="2" customFormat="1" ht="33" customHeight="1">
      <c r="A121" s="36"/>
      <c r="B121" s="37"/>
      <c r="C121" s="180" t="s">
        <v>109</v>
      </c>
      <c r="D121" s="180" t="s">
        <v>172</v>
      </c>
      <c r="E121" s="181" t="s">
        <v>211</v>
      </c>
      <c r="F121" s="182" t="s">
        <v>212</v>
      </c>
      <c r="G121" s="183" t="s">
        <v>194</v>
      </c>
      <c r="H121" s="184">
        <v>62.45</v>
      </c>
      <c r="I121" s="185"/>
      <c r="J121" s="186">
        <f>ROUND(I121*H121,2)</f>
        <v>0</v>
      </c>
      <c r="K121" s="182" t="s">
        <v>176</v>
      </c>
      <c r="L121" s="41"/>
      <c r="M121" s="187" t="s">
        <v>19</v>
      </c>
      <c r="N121" s="188" t="s">
        <v>42</v>
      </c>
      <c r="O121" s="66"/>
      <c r="P121" s="189">
        <f>O121*H121</f>
        <v>0</v>
      </c>
      <c r="Q121" s="189">
        <v>0</v>
      </c>
      <c r="R121" s="189">
        <f>Q121*H121</f>
        <v>0</v>
      </c>
      <c r="S121" s="189">
        <v>0.044</v>
      </c>
      <c r="T121" s="190">
        <f>S121*H121</f>
        <v>2.7478</v>
      </c>
      <c r="U121" s="36"/>
      <c r="V121" s="36"/>
      <c r="W121" s="36"/>
      <c r="X121" s="36"/>
      <c r="Y121" s="36"/>
      <c r="Z121" s="36"/>
      <c r="AA121" s="36"/>
      <c r="AB121" s="36"/>
      <c r="AC121" s="36"/>
      <c r="AD121" s="36"/>
      <c r="AE121" s="36"/>
      <c r="AR121" s="191" t="s">
        <v>106</v>
      </c>
      <c r="AT121" s="191" t="s">
        <v>172</v>
      </c>
      <c r="AU121" s="191" t="s">
        <v>79</v>
      </c>
      <c r="AY121" s="19" t="s">
        <v>169</v>
      </c>
      <c r="BE121" s="192">
        <f>IF(N121="základní",J121,0)</f>
        <v>0</v>
      </c>
      <c r="BF121" s="192">
        <f>IF(N121="snížená",J121,0)</f>
        <v>0</v>
      </c>
      <c r="BG121" s="192">
        <f>IF(N121="zákl. přenesená",J121,0)</f>
        <v>0</v>
      </c>
      <c r="BH121" s="192">
        <f>IF(N121="sníž. přenesená",J121,0)</f>
        <v>0</v>
      </c>
      <c r="BI121" s="192">
        <f>IF(N121="nulová",J121,0)</f>
        <v>0</v>
      </c>
      <c r="BJ121" s="19" t="s">
        <v>14</v>
      </c>
      <c r="BK121" s="192">
        <f>ROUND(I121*H121,2)</f>
        <v>0</v>
      </c>
      <c r="BL121" s="19" t="s">
        <v>106</v>
      </c>
      <c r="BM121" s="191" t="s">
        <v>213</v>
      </c>
    </row>
    <row r="122" spans="1:47" s="2" customFormat="1" ht="11.25">
      <c r="A122" s="36"/>
      <c r="B122" s="37"/>
      <c r="C122" s="38"/>
      <c r="D122" s="193" t="s">
        <v>178</v>
      </c>
      <c r="E122" s="38"/>
      <c r="F122" s="194" t="s">
        <v>214</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178</v>
      </c>
      <c r="AU122" s="19" t="s">
        <v>79</v>
      </c>
    </row>
    <row r="123" spans="1:65" s="2" customFormat="1" ht="37.9" customHeight="1">
      <c r="A123" s="36"/>
      <c r="B123" s="37"/>
      <c r="C123" s="180" t="s">
        <v>112</v>
      </c>
      <c r="D123" s="180" t="s">
        <v>172</v>
      </c>
      <c r="E123" s="181" t="s">
        <v>215</v>
      </c>
      <c r="F123" s="182" t="s">
        <v>216</v>
      </c>
      <c r="G123" s="183" t="s">
        <v>194</v>
      </c>
      <c r="H123" s="184">
        <v>93.675</v>
      </c>
      <c r="I123" s="185"/>
      <c r="J123" s="186">
        <f>ROUND(I123*H123,2)</f>
        <v>0</v>
      </c>
      <c r="K123" s="182" t="s">
        <v>176</v>
      </c>
      <c r="L123" s="41"/>
      <c r="M123" s="187" t="s">
        <v>19</v>
      </c>
      <c r="N123" s="188" t="s">
        <v>42</v>
      </c>
      <c r="O123" s="66"/>
      <c r="P123" s="189">
        <f>O123*H123</f>
        <v>0</v>
      </c>
      <c r="Q123" s="189">
        <v>0</v>
      </c>
      <c r="R123" s="189">
        <f>Q123*H123</f>
        <v>0</v>
      </c>
      <c r="S123" s="189">
        <v>0.029</v>
      </c>
      <c r="T123" s="190">
        <f>S123*H123</f>
        <v>2.716575</v>
      </c>
      <c r="U123" s="36"/>
      <c r="V123" s="36"/>
      <c r="W123" s="36"/>
      <c r="X123" s="36"/>
      <c r="Y123" s="36"/>
      <c r="Z123" s="36"/>
      <c r="AA123" s="36"/>
      <c r="AB123" s="36"/>
      <c r="AC123" s="36"/>
      <c r="AD123" s="36"/>
      <c r="AE123" s="36"/>
      <c r="AR123" s="191" t="s">
        <v>106</v>
      </c>
      <c r="AT123" s="191" t="s">
        <v>172</v>
      </c>
      <c r="AU123" s="191" t="s">
        <v>79</v>
      </c>
      <c r="AY123" s="19" t="s">
        <v>169</v>
      </c>
      <c r="BE123" s="192">
        <f>IF(N123="základní",J123,0)</f>
        <v>0</v>
      </c>
      <c r="BF123" s="192">
        <f>IF(N123="snížená",J123,0)</f>
        <v>0</v>
      </c>
      <c r="BG123" s="192">
        <f>IF(N123="zákl. přenesená",J123,0)</f>
        <v>0</v>
      </c>
      <c r="BH123" s="192">
        <f>IF(N123="sníž. přenesená",J123,0)</f>
        <v>0</v>
      </c>
      <c r="BI123" s="192">
        <f>IF(N123="nulová",J123,0)</f>
        <v>0</v>
      </c>
      <c r="BJ123" s="19" t="s">
        <v>14</v>
      </c>
      <c r="BK123" s="192">
        <f>ROUND(I123*H123,2)</f>
        <v>0</v>
      </c>
      <c r="BL123" s="19" t="s">
        <v>106</v>
      </c>
      <c r="BM123" s="191" t="s">
        <v>217</v>
      </c>
    </row>
    <row r="124" spans="1:47" s="2" customFormat="1" ht="11.25">
      <c r="A124" s="36"/>
      <c r="B124" s="37"/>
      <c r="C124" s="38"/>
      <c r="D124" s="193" t="s">
        <v>178</v>
      </c>
      <c r="E124" s="38"/>
      <c r="F124" s="194" t="s">
        <v>218</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178</v>
      </c>
      <c r="AU124" s="19" t="s">
        <v>79</v>
      </c>
    </row>
    <row r="125" spans="1:65" s="2" customFormat="1" ht="44.25" customHeight="1">
      <c r="A125" s="36"/>
      <c r="B125" s="37"/>
      <c r="C125" s="180" t="s">
        <v>115</v>
      </c>
      <c r="D125" s="180" t="s">
        <v>172</v>
      </c>
      <c r="E125" s="181" t="s">
        <v>219</v>
      </c>
      <c r="F125" s="182" t="s">
        <v>220</v>
      </c>
      <c r="G125" s="183" t="s">
        <v>175</v>
      </c>
      <c r="H125" s="184">
        <v>3</v>
      </c>
      <c r="I125" s="185"/>
      <c r="J125" s="186">
        <f>ROUND(I125*H125,2)</f>
        <v>0</v>
      </c>
      <c r="K125" s="182" t="s">
        <v>176</v>
      </c>
      <c r="L125" s="41"/>
      <c r="M125" s="187" t="s">
        <v>19</v>
      </c>
      <c r="N125" s="188" t="s">
        <v>42</v>
      </c>
      <c r="O125" s="66"/>
      <c r="P125" s="189">
        <f>O125*H125</f>
        <v>0</v>
      </c>
      <c r="Q125" s="189">
        <v>0</v>
      </c>
      <c r="R125" s="189">
        <f>Q125*H125</f>
        <v>0</v>
      </c>
      <c r="S125" s="189">
        <v>0.038</v>
      </c>
      <c r="T125" s="190">
        <f>S125*H125</f>
        <v>0.11399999999999999</v>
      </c>
      <c r="U125" s="36"/>
      <c r="V125" s="36"/>
      <c r="W125" s="36"/>
      <c r="X125" s="36"/>
      <c r="Y125" s="36"/>
      <c r="Z125" s="36"/>
      <c r="AA125" s="36"/>
      <c r="AB125" s="36"/>
      <c r="AC125" s="36"/>
      <c r="AD125" s="36"/>
      <c r="AE125" s="36"/>
      <c r="AR125" s="191" t="s">
        <v>106</v>
      </c>
      <c r="AT125" s="191" t="s">
        <v>172</v>
      </c>
      <c r="AU125" s="191" t="s">
        <v>79</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106</v>
      </c>
      <c r="BM125" s="191" t="s">
        <v>221</v>
      </c>
    </row>
    <row r="126" spans="1:47" s="2" customFormat="1" ht="11.25">
      <c r="A126" s="36"/>
      <c r="B126" s="37"/>
      <c r="C126" s="38"/>
      <c r="D126" s="193" t="s">
        <v>178</v>
      </c>
      <c r="E126" s="38"/>
      <c r="F126" s="194" t="s">
        <v>222</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178</v>
      </c>
      <c r="AU126" s="19" t="s">
        <v>79</v>
      </c>
    </row>
    <row r="127" spans="2:51" s="13" customFormat="1" ht="11.25">
      <c r="B127" s="198"/>
      <c r="C127" s="199"/>
      <c r="D127" s="200" t="s">
        <v>180</v>
      </c>
      <c r="E127" s="201" t="s">
        <v>19</v>
      </c>
      <c r="F127" s="202" t="s">
        <v>223</v>
      </c>
      <c r="G127" s="199"/>
      <c r="H127" s="203">
        <v>3</v>
      </c>
      <c r="I127" s="204"/>
      <c r="J127" s="199"/>
      <c r="K127" s="199"/>
      <c r="L127" s="205"/>
      <c r="M127" s="206"/>
      <c r="N127" s="207"/>
      <c r="O127" s="207"/>
      <c r="P127" s="207"/>
      <c r="Q127" s="207"/>
      <c r="R127" s="207"/>
      <c r="S127" s="207"/>
      <c r="T127" s="208"/>
      <c r="AT127" s="209" t="s">
        <v>180</v>
      </c>
      <c r="AU127" s="209" t="s">
        <v>79</v>
      </c>
      <c r="AV127" s="13" t="s">
        <v>79</v>
      </c>
      <c r="AW127" s="13" t="s">
        <v>33</v>
      </c>
      <c r="AX127" s="13" t="s">
        <v>14</v>
      </c>
      <c r="AY127" s="209" t="s">
        <v>169</v>
      </c>
    </row>
    <row r="128" spans="1:65" s="2" customFormat="1" ht="44.25" customHeight="1">
      <c r="A128" s="36"/>
      <c r="B128" s="37"/>
      <c r="C128" s="180" t="s">
        <v>224</v>
      </c>
      <c r="D128" s="180" t="s">
        <v>172</v>
      </c>
      <c r="E128" s="181" t="s">
        <v>225</v>
      </c>
      <c r="F128" s="182" t="s">
        <v>226</v>
      </c>
      <c r="G128" s="183" t="s">
        <v>175</v>
      </c>
      <c r="H128" s="184">
        <v>13.875</v>
      </c>
      <c r="I128" s="185"/>
      <c r="J128" s="186">
        <f>ROUND(I128*H128,2)</f>
        <v>0</v>
      </c>
      <c r="K128" s="182" t="s">
        <v>176</v>
      </c>
      <c r="L128" s="41"/>
      <c r="M128" s="187" t="s">
        <v>19</v>
      </c>
      <c r="N128" s="188" t="s">
        <v>42</v>
      </c>
      <c r="O128" s="66"/>
      <c r="P128" s="189">
        <f>O128*H128</f>
        <v>0</v>
      </c>
      <c r="Q128" s="189">
        <v>0</v>
      </c>
      <c r="R128" s="189">
        <f>Q128*H128</f>
        <v>0</v>
      </c>
      <c r="S128" s="189">
        <v>0.034</v>
      </c>
      <c r="T128" s="190">
        <f>S128*H128</f>
        <v>0.47175000000000006</v>
      </c>
      <c r="U128" s="36"/>
      <c r="V128" s="36"/>
      <c r="W128" s="36"/>
      <c r="X128" s="36"/>
      <c r="Y128" s="36"/>
      <c r="Z128" s="36"/>
      <c r="AA128" s="36"/>
      <c r="AB128" s="36"/>
      <c r="AC128" s="36"/>
      <c r="AD128" s="36"/>
      <c r="AE128" s="36"/>
      <c r="AR128" s="191" t="s">
        <v>106</v>
      </c>
      <c r="AT128" s="191" t="s">
        <v>172</v>
      </c>
      <c r="AU128" s="191" t="s">
        <v>79</v>
      </c>
      <c r="AY128" s="19" t="s">
        <v>169</v>
      </c>
      <c r="BE128" s="192">
        <f>IF(N128="základní",J128,0)</f>
        <v>0</v>
      </c>
      <c r="BF128" s="192">
        <f>IF(N128="snížená",J128,0)</f>
        <v>0</v>
      </c>
      <c r="BG128" s="192">
        <f>IF(N128="zákl. přenesená",J128,0)</f>
        <v>0</v>
      </c>
      <c r="BH128" s="192">
        <f>IF(N128="sníž. přenesená",J128,0)</f>
        <v>0</v>
      </c>
      <c r="BI128" s="192">
        <f>IF(N128="nulová",J128,0)</f>
        <v>0</v>
      </c>
      <c r="BJ128" s="19" t="s">
        <v>14</v>
      </c>
      <c r="BK128" s="192">
        <f>ROUND(I128*H128,2)</f>
        <v>0</v>
      </c>
      <c r="BL128" s="19" t="s">
        <v>106</v>
      </c>
      <c r="BM128" s="191" t="s">
        <v>227</v>
      </c>
    </row>
    <row r="129" spans="1:47" s="2" customFormat="1" ht="11.25">
      <c r="A129" s="36"/>
      <c r="B129" s="37"/>
      <c r="C129" s="38"/>
      <c r="D129" s="193" t="s">
        <v>178</v>
      </c>
      <c r="E129" s="38"/>
      <c r="F129" s="194" t="s">
        <v>228</v>
      </c>
      <c r="G129" s="38"/>
      <c r="H129" s="38"/>
      <c r="I129" s="195"/>
      <c r="J129" s="38"/>
      <c r="K129" s="38"/>
      <c r="L129" s="41"/>
      <c r="M129" s="196"/>
      <c r="N129" s="197"/>
      <c r="O129" s="66"/>
      <c r="P129" s="66"/>
      <c r="Q129" s="66"/>
      <c r="R129" s="66"/>
      <c r="S129" s="66"/>
      <c r="T129" s="67"/>
      <c r="U129" s="36"/>
      <c r="V129" s="36"/>
      <c r="W129" s="36"/>
      <c r="X129" s="36"/>
      <c r="Y129" s="36"/>
      <c r="Z129" s="36"/>
      <c r="AA129" s="36"/>
      <c r="AB129" s="36"/>
      <c r="AC129" s="36"/>
      <c r="AD129" s="36"/>
      <c r="AE129" s="36"/>
      <c r="AT129" s="19" t="s">
        <v>178</v>
      </c>
      <c r="AU129" s="19" t="s">
        <v>79</v>
      </c>
    </row>
    <row r="130" spans="2:51" s="13" customFormat="1" ht="11.25">
      <c r="B130" s="198"/>
      <c r="C130" s="199"/>
      <c r="D130" s="200" t="s">
        <v>180</v>
      </c>
      <c r="E130" s="201" t="s">
        <v>19</v>
      </c>
      <c r="F130" s="202" t="s">
        <v>229</v>
      </c>
      <c r="G130" s="199"/>
      <c r="H130" s="203">
        <v>11.25</v>
      </c>
      <c r="I130" s="204"/>
      <c r="J130" s="199"/>
      <c r="K130" s="199"/>
      <c r="L130" s="205"/>
      <c r="M130" s="206"/>
      <c r="N130" s="207"/>
      <c r="O130" s="207"/>
      <c r="P130" s="207"/>
      <c r="Q130" s="207"/>
      <c r="R130" s="207"/>
      <c r="S130" s="207"/>
      <c r="T130" s="208"/>
      <c r="AT130" s="209" t="s">
        <v>180</v>
      </c>
      <c r="AU130" s="209" t="s">
        <v>79</v>
      </c>
      <c r="AV130" s="13" t="s">
        <v>79</v>
      </c>
      <c r="AW130" s="13" t="s">
        <v>33</v>
      </c>
      <c r="AX130" s="13" t="s">
        <v>71</v>
      </c>
      <c r="AY130" s="209" t="s">
        <v>169</v>
      </c>
    </row>
    <row r="131" spans="2:51" s="13" customFormat="1" ht="11.25">
      <c r="B131" s="198"/>
      <c r="C131" s="199"/>
      <c r="D131" s="200" t="s">
        <v>180</v>
      </c>
      <c r="E131" s="201" t="s">
        <v>19</v>
      </c>
      <c r="F131" s="202" t="s">
        <v>230</v>
      </c>
      <c r="G131" s="199"/>
      <c r="H131" s="203">
        <v>2.625</v>
      </c>
      <c r="I131" s="204"/>
      <c r="J131" s="199"/>
      <c r="K131" s="199"/>
      <c r="L131" s="205"/>
      <c r="M131" s="206"/>
      <c r="N131" s="207"/>
      <c r="O131" s="207"/>
      <c r="P131" s="207"/>
      <c r="Q131" s="207"/>
      <c r="R131" s="207"/>
      <c r="S131" s="207"/>
      <c r="T131" s="208"/>
      <c r="AT131" s="209" t="s">
        <v>180</v>
      </c>
      <c r="AU131" s="209" t="s">
        <v>79</v>
      </c>
      <c r="AV131" s="13" t="s">
        <v>79</v>
      </c>
      <c r="AW131" s="13" t="s">
        <v>33</v>
      </c>
      <c r="AX131" s="13" t="s">
        <v>71</v>
      </c>
      <c r="AY131" s="209" t="s">
        <v>169</v>
      </c>
    </row>
    <row r="132" spans="2:51" s="14" customFormat="1" ht="11.25">
      <c r="B132" s="210"/>
      <c r="C132" s="211"/>
      <c r="D132" s="200" t="s">
        <v>180</v>
      </c>
      <c r="E132" s="212" t="s">
        <v>19</v>
      </c>
      <c r="F132" s="213" t="s">
        <v>183</v>
      </c>
      <c r="G132" s="211"/>
      <c r="H132" s="214">
        <v>13.875</v>
      </c>
      <c r="I132" s="215"/>
      <c r="J132" s="211"/>
      <c r="K132" s="211"/>
      <c r="L132" s="216"/>
      <c r="M132" s="217"/>
      <c r="N132" s="218"/>
      <c r="O132" s="218"/>
      <c r="P132" s="218"/>
      <c r="Q132" s="218"/>
      <c r="R132" s="218"/>
      <c r="S132" s="218"/>
      <c r="T132" s="219"/>
      <c r="AT132" s="220" t="s">
        <v>180</v>
      </c>
      <c r="AU132" s="220" t="s">
        <v>79</v>
      </c>
      <c r="AV132" s="14" t="s">
        <v>106</v>
      </c>
      <c r="AW132" s="14" t="s">
        <v>33</v>
      </c>
      <c r="AX132" s="14" t="s">
        <v>14</v>
      </c>
      <c r="AY132" s="220" t="s">
        <v>169</v>
      </c>
    </row>
    <row r="133" spans="1:65" s="2" customFormat="1" ht="37.9" customHeight="1">
      <c r="A133" s="36"/>
      <c r="B133" s="37"/>
      <c r="C133" s="180" t="s">
        <v>170</v>
      </c>
      <c r="D133" s="180" t="s">
        <v>172</v>
      </c>
      <c r="E133" s="181" t="s">
        <v>231</v>
      </c>
      <c r="F133" s="182" t="s">
        <v>232</v>
      </c>
      <c r="G133" s="183" t="s">
        <v>175</v>
      </c>
      <c r="H133" s="184">
        <v>60.8</v>
      </c>
      <c r="I133" s="185"/>
      <c r="J133" s="186">
        <f>ROUND(I133*H133,2)</f>
        <v>0</v>
      </c>
      <c r="K133" s="182" t="s">
        <v>176</v>
      </c>
      <c r="L133" s="41"/>
      <c r="M133" s="187" t="s">
        <v>19</v>
      </c>
      <c r="N133" s="188" t="s">
        <v>42</v>
      </c>
      <c r="O133" s="66"/>
      <c r="P133" s="189">
        <f>O133*H133</f>
        <v>0</v>
      </c>
      <c r="Q133" s="189">
        <v>0</v>
      </c>
      <c r="R133" s="189">
        <f>Q133*H133</f>
        <v>0</v>
      </c>
      <c r="S133" s="189">
        <v>0.076</v>
      </c>
      <c r="T133" s="190">
        <f>S133*H133</f>
        <v>4.6208</v>
      </c>
      <c r="U133" s="36"/>
      <c r="V133" s="36"/>
      <c r="W133" s="36"/>
      <c r="X133" s="36"/>
      <c r="Y133" s="36"/>
      <c r="Z133" s="36"/>
      <c r="AA133" s="36"/>
      <c r="AB133" s="36"/>
      <c r="AC133" s="36"/>
      <c r="AD133" s="36"/>
      <c r="AE133" s="36"/>
      <c r="AR133" s="191" t="s">
        <v>106</v>
      </c>
      <c r="AT133" s="191" t="s">
        <v>172</v>
      </c>
      <c r="AU133" s="191" t="s">
        <v>79</v>
      </c>
      <c r="AY133" s="19" t="s">
        <v>169</v>
      </c>
      <c r="BE133" s="192">
        <f>IF(N133="základní",J133,0)</f>
        <v>0</v>
      </c>
      <c r="BF133" s="192">
        <f>IF(N133="snížená",J133,0)</f>
        <v>0</v>
      </c>
      <c r="BG133" s="192">
        <f>IF(N133="zákl. přenesená",J133,0)</f>
        <v>0</v>
      </c>
      <c r="BH133" s="192">
        <f>IF(N133="sníž. přenesená",J133,0)</f>
        <v>0</v>
      </c>
      <c r="BI133" s="192">
        <f>IF(N133="nulová",J133,0)</f>
        <v>0</v>
      </c>
      <c r="BJ133" s="19" t="s">
        <v>14</v>
      </c>
      <c r="BK133" s="192">
        <f>ROUND(I133*H133,2)</f>
        <v>0</v>
      </c>
      <c r="BL133" s="19" t="s">
        <v>106</v>
      </c>
      <c r="BM133" s="191" t="s">
        <v>233</v>
      </c>
    </row>
    <row r="134" spans="1:47" s="2" customFormat="1" ht="11.25">
      <c r="A134" s="36"/>
      <c r="B134" s="37"/>
      <c r="C134" s="38"/>
      <c r="D134" s="193" t="s">
        <v>178</v>
      </c>
      <c r="E134" s="38"/>
      <c r="F134" s="194" t="s">
        <v>234</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178</v>
      </c>
      <c r="AU134" s="19" t="s">
        <v>79</v>
      </c>
    </row>
    <row r="135" spans="2:51" s="13" customFormat="1" ht="11.25">
      <c r="B135" s="198"/>
      <c r="C135" s="199"/>
      <c r="D135" s="200" t="s">
        <v>180</v>
      </c>
      <c r="E135" s="201" t="s">
        <v>19</v>
      </c>
      <c r="F135" s="202" t="s">
        <v>235</v>
      </c>
      <c r="G135" s="199"/>
      <c r="H135" s="203">
        <v>60.8</v>
      </c>
      <c r="I135" s="204"/>
      <c r="J135" s="199"/>
      <c r="K135" s="199"/>
      <c r="L135" s="205"/>
      <c r="M135" s="206"/>
      <c r="N135" s="207"/>
      <c r="O135" s="207"/>
      <c r="P135" s="207"/>
      <c r="Q135" s="207"/>
      <c r="R135" s="207"/>
      <c r="S135" s="207"/>
      <c r="T135" s="208"/>
      <c r="AT135" s="209" t="s">
        <v>180</v>
      </c>
      <c r="AU135" s="209" t="s">
        <v>79</v>
      </c>
      <c r="AV135" s="13" t="s">
        <v>79</v>
      </c>
      <c r="AW135" s="13" t="s">
        <v>33</v>
      </c>
      <c r="AX135" s="13" t="s">
        <v>14</v>
      </c>
      <c r="AY135" s="209" t="s">
        <v>169</v>
      </c>
    </row>
    <row r="136" spans="1:65" s="2" customFormat="1" ht="37.9" customHeight="1">
      <c r="A136" s="36"/>
      <c r="B136" s="37"/>
      <c r="C136" s="180" t="s">
        <v>236</v>
      </c>
      <c r="D136" s="180" t="s">
        <v>172</v>
      </c>
      <c r="E136" s="181" t="s">
        <v>237</v>
      </c>
      <c r="F136" s="182" t="s">
        <v>238</v>
      </c>
      <c r="G136" s="183" t="s">
        <v>175</v>
      </c>
      <c r="H136" s="184">
        <v>69.5</v>
      </c>
      <c r="I136" s="185"/>
      <c r="J136" s="186">
        <f>ROUND(I136*H136,2)</f>
        <v>0</v>
      </c>
      <c r="K136" s="182" t="s">
        <v>176</v>
      </c>
      <c r="L136" s="41"/>
      <c r="M136" s="187" t="s">
        <v>19</v>
      </c>
      <c r="N136" s="188" t="s">
        <v>42</v>
      </c>
      <c r="O136" s="66"/>
      <c r="P136" s="189">
        <f>O136*H136</f>
        <v>0</v>
      </c>
      <c r="Q136" s="189">
        <v>0</v>
      </c>
      <c r="R136" s="189">
        <f>Q136*H136</f>
        <v>0</v>
      </c>
      <c r="S136" s="189">
        <v>0.063</v>
      </c>
      <c r="T136" s="190">
        <f>S136*H136</f>
        <v>4.3785</v>
      </c>
      <c r="U136" s="36"/>
      <c r="V136" s="36"/>
      <c r="W136" s="36"/>
      <c r="X136" s="36"/>
      <c r="Y136" s="36"/>
      <c r="Z136" s="36"/>
      <c r="AA136" s="36"/>
      <c r="AB136" s="36"/>
      <c r="AC136" s="36"/>
      <c r="AD136" s="36"/>
      <c r="AE136" s="36"/>
      <c r="AR136" s="191" t="s">
        <v>106</v>
      </c>
      <c r="AT136" s="191" t="s">
        <v>172</v>
      </c>
      <c r="AU136" s="191" t="s">
        <v>79</v>
      </c>
      <c r="AY136" s="19" t="s">
        <v>169</v>
      </c>
      <c r="BE136" s="192">
        <f>IF(N136="základní",J136,0)</f>
        <v>0</v>
      </c>
      <c r="BF136" s="192">
        <f>IF(N136="snížená",J136,0)</f>
        <v>0</v>
      </c>
      <c r="BG136" s="192">
        <f>IF(N136="zákl. přenesená",J136,0)</f>
        <v>0</v>
      </c>
      <c r="BH136" s="192">
        <f>IF(N136="sníž. přenesená",J136,0)</f>
        <v>0</v>
      </c>
      <c r="BI136" s="192">
        <f>IF(N136="nulová",J136,0)</f>
        <v>0</v>
      </c>
      <c r="BJ136" s="19" t="s">
        <v>14</v>
      </c>
      <c r="BK136" s="192">
        <f>ROUND(I136*H136,2)</f>
        <v>0</v>
      </c>
      <c r="BL136" s="19" t="s">
        <v>106</v>
      </c>
      <c r="BM136" s="191" t="s">
        <v>239</v>
      </c>
    </row>
    <row r="137" spans="1:47" s="2" customFormat="1" ht="11.25">
      <c r="A137" s="36"/>
      <c r="B137" s="37"/>
      <c r="C137" s="38"/>
      <c r="D137" s="193" t="s">
        <v>178</v>
      </c>
      <c r="E137" s="38"/>
      <c r="F137" s="194" t="s">
        <v>240</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178</v>
      </c>
      <c r="AU137" s="19" t="s">
        <v>79</v>
      </c>
    </row>
    <row r="138" spans="2:51" s="13" customFormat="1" ht="11.25">
      <c r="B138" s="198"/>
      <c r="C138" s="199"/>
      <c r="D138" s="200" t="s">
        <v>180</v>
      </c>
      <c r="E138" s="201" t="s">
        <v>19</v>
      </c>
      <c r="F138" s="202" t="s">
        <v>241</v>
      </c>
      <c r="G138" s="199"/>
      <c r="H138" s="203">
        <v>44</v>
      </c>
      <c r="I138" s="204"/>
      <c r="J138" s="199"/>
      <c r="K138" s="199"/>
      <c r="L138" s="205"/>
      <c r="M138" s="206"/>
      <c r="N138" s="207"/>
      <c r="O138" s="207"/>
      <c r="P138" s="207"/>
      <c r="Q138" s="207"/>
      <c r="R138" s="207"/>
      <c r="S138" s="207"/>
      <c r="T138" s="208"/>
      <c r="AT138" s="209" t="s">
        <v>180</v>
      </c>
      <c r="AU138" s="209" t="s">
        <v>79</v>
      </c>
      <c r="AV138" s="13" t="s">
        <v>79</v>
      </c>
      <c r="AW138" s="13" t="s">
        <v>33</v>
      </c>
      <c r="AX138" s="13" t="s">
        <v>71</v>
      </c>
      <c r="AY138" s="209" t="s">
        <v>169</v>
      </c>
    </row>
    <row r="139" spans="2:51" s="13" customFormat="1" ht="11.25">
      <c r="B139" s="198"/>
      <c r="C139" s="199"/>
      <c r="D139" s="200" t="s">
        <v>180</v>
      </c>
      <c r="E139" s="201" t="s">
        <v>19</v>
      </c>
      <c r="F139" s="202" t="s">
        <v>242</v>
      </c>
      <c r="G139" s="199"/>
      <c r="H139" s="203">
        <v>9.6</v>
      </c>
      <c r="I139" s="204"/>
      <c r="J139" s="199"/>
      <c r="K139" s="199"/>
      <c r="L139" s="205"/>
      <c r="M139" s="206"/>
      <c r="N139" s="207"/>
      <c r="O139" s="207"/>
      <c r="P139" s="207"/>
      <c r="Q139" s="207"/>
      <c r="R139" s="207"/>
      <c r="S139" s="207"/>
      <c r="T139" s="208"/>
      <c r="AT139" s="209" t="s">
        <v>180</v>
      </c>
      <c r="AU139" s="209" t="s">
        <v>79</v>
      </c>
      <c r="AV139" s="13" t="s">
        <v>79</v>
      </c>
      <c r="AW139" s="13" t="s">
        <v>33</v>
      </c>
      <c r="AX139" s="13" t="s">
        <v>71</v>
      </c>
      <c r="AY139" s="209" t="s">
        <v>169</v>
      </c>
    </row>
    <row r="140" spans="2:51" s="13" customFormat="1" ht="11.25">
      <c r="B140" s="198"/>
      <c r="C140" s="199"/>
      <c r="D140" s="200" t="s">
        <v>180</v>
      </c>
      <c r="E140" s="201" t="s">
        <v>19</v>
      </c>
      <c r="F140" s="202" t="s">
        <v>243</v>
      </c>
      <c r="G140" s="199"/>
      <c r="H140" s="203">
        <v>4.4</v>
      </c>
      <c r="I140" s="204"/>
      <c r="J140" s="199"/>
      <c r="K140" s="199"/>
      <c r="L140" s="205"/>
      <c r="M140" s="206"/>
      <c r="N140" s="207"/>
      <c r="O140" s="207"/>
      <c r="P140" s="207"/>
      <c r="Q140" s="207"/>
      <c r="R140" s="207"/>
      <c r="S140" s="207"/>
      <c r="T140" s="208"/>
      <c r="AT140" s="209" t="s">
        <v>180</v>
      </c>
      <c r="AU140" s="209" t="s">
        <v>79</v>
      </c>
      <c r="AV140" s="13" t="s">
        <v>79</v>
      </c>
      <c r="AW140" s="13" t="s">
        <v>33</v>
      </c>
      <c r="AX140" s="13" t="s">
        <v>71</v>
      </c>
      <c r="AY140" s="209" t="s">
        <v>169</v>
      </c>
    </row>
    <row r="141" spans="2:51" s="13" customFormat="1" ht="11.25">
      <c r="B141" s="198"/>
      <c r="C141" s="199"/>
      <c r="D141" s="200" t="s">
        <v>180</v>
      </c>
      <c r="E141" s="201" t="s">
        <v>19</v>
      </c>
      <c r="F141" s="202" t="s">
        <v>244</v>
      </c>
      <c r="G141" s="199"/>
      <c r="H141" s="203">
        <v>6</v>
      </c>
      <c r="I141" s="204"/>
      <c r="J141" s="199"/>
      <c r="K141" s="199"/>
      <c r="L141" s="205"/>
      <c r="M141" s="206"/>
      <c r="N141" s="207"/>
      <c r="O141" s="207"/>
      <c r="P141" s="207"/>
      <c r="Q141" s="207"/>
      <c r="R141" s="207"/>
      <c r="S141" s="207"/>
      <c r="T141" s="208"/>
      <c r="AT141" s="209" t="s">
        <v>180</v>
      </c>
      <c r="AU141" s="209" t="s">
        <v>79</v>
      </c>
      <c r="AV141" s="13" t="s">
        <v>79</v>
      </c>
      <c r="AW141" s="13" t="s">
        <v>33</v>
      </c>
      <c r="AX141" s="13" t="s">
        <v>71</v>
      </c>
      <c r="AY141" s="209" t="s">
        <v>169</v>
      </c>
    </row>
    <row r="142" spans="2:51" s="13" customFormat="1" ht="11.25">
      <c r="B142" s="198"/>
      <c r="C142" s="199"/>
      <c r="D142" s="200" t="s">
        <v>180</v>
      </c>
      <c r="E142" s="201" t="s">
        <v>19</v>
      </c>
      <c r="F142" s="202" t="s">
        <v>245</v>
      </c>
      <c r="G142" s="199"/>
      <c r="H142" s="203">
        <v>5.5</v>
      </c>
      <c r="I142" s="204"/>
      <c r="J142" s="199"/>
      <c r="K142" s="199"/>
      <c r="L142" s="205"/>
      <c r="M142" s="206"/>
      <c r="N142" s="207"/>
      <c r="O142" s="207"/>
      <c r="P142" s="207"/>
      <c r="Q142" s="207"/>
      <c r="R142" s="207"/>
      <c r="S142" s="207"/>
      <c r="T142" s="208"/>
      <c r="AT142" s="209" t="s">
        <v>180</v>
      </c>
      <c r="AU142" s="209" t="s">
        <v>79</v>
      </c>
      <c r="AV142" s="13" t="s">
        <v>79</v>
      </c>
      <c r="AW142" s="13" t="s">
        <v>33</v>
      </c>
      <c r="AX142" s="13" t="s">
        <v>71</v>
      </c>
      <c r="AY142" s="209" t="s">
        <v>169</v>
      </c>
    </row>
    <row r="143" spans="2:51" s="14" customFormat="1" ht="11.25">
      <c r="B143" s="210"/>
      <c r="C143" s="211"/>
      <c r="D143" s="200" t="s">
        <v>180</v>
      </c>
      <c r="E143" s="212" t="s">
        <v>19</v>
      </c>
      <c r="F143" s="213" t="s">
        <v>183</v>
      </c>
      <c r="G143" s="211"/>
      <c r="H143" s="214">
        <v>69.5</v>
      </c>
      <c r="I143" s="215"/>
      <c r="J143" s="211"/>
      <c r="K143" s="211"/>
      <c r="L143" s="216"/>
      <c r="M143" s="217"/>
      <c r="N143" s="218"/>
      <c r="O143" s="218"/>
      <c r="P143" s="218"/>
      <c r="Q143" s="218"/>
      <c r="R143" s="218"/>
      <c r="S143" s="218"/>
      <c r="T143" s="219"/>
      <c r="AT143" s="220" t="s">
        <v>180</v>
      </c>
      <c r="AU143" s="220" t="s">
        <v>79</v>
      </c>
      <c r="AV143" s="14" t="s">
        <v>106</v>
      </c>
      <c r="AW143" s="14" t="s">
        <v>33</v>
      </c>
      <c r="AX143" s="14" t="s">
        <v>14</v>
      </c>
      <c r="AY143" s="220" t="s">
        <v>169</v>
      </c>
    </row>
    <row r="144" spans="1:65" s="2" customFormat="1" ht="55.5" customHeight="1">
      <c r="A144" s="36"/>
      <c r="B144" s="37"/>
      <c r="C144" s="180" t="s">
        <v>246</v>
      </c>
      <c r="D144" s="180" t="s">
        <v>172</v>
      </c>
      <c r="E144" s="181" t="s">
        <v>247</v>
      </c>
      <c r="F144" s="182" t="s">
        <v>248</v>
      </c>
      <c r="G144" s="183" t="s">
        <v>194</v>
      </c>
      <c r="H144" s="184">
        <v>0.256</v>
      </c>
      <c r="I144" s="185"/>
      <c r="J144" s="186">
        <f>ROUND(I144*H144,2)</f>
        <v>0</v>
      </c>
      <c r="K144" s="182" t="s">
        <v>176</v>
      </c>
      <c r="L144" s="41"/>
      <c r="M144" s="187" t="s">
        <v>19</v>
      </c>
      <c r="N144" s="188" t="s">
        <v>42</v>
      </c>
      <c r="O144" s="66"/>
      <c r="P144" s="189">
        <f>O144*H144</f>
        <v>0</v>
      </c>
      <c r="Q144" s="189">
        <v>0</v>
      </c>
      <c r="R144" s="189">
        <f>Q144*H144</f>
        <v>0</v>
      </c>
      <c r="S144" s="189">
        <v>1.8</v>
      </c>
      <c r="T144" s="190">
        <f>S144*H144</f>
        <v>0.46080000000000004</v>
      </c>
      <c r="U144" s="36"/>
      <c r="V144" s="36"/>
      <c r="W144" s="36"/>
      <c r="X144" s="36"/>
      <c r="Y144" s="36"/>
      <c r="Z144" s="36"/>
      <c r="AA144" s="36"/>
      <c r="AB144" s="36"/>
      <c r="AC144" s="36"/>
      <c r="AD144" s="36"/>
      <c r="AE144" s="36"/>
      <c r="AR144" s="191" t="s">
        <v>106</v>
      </c>
      <c r="AT144" s="191" t="s">
        <v>172</v>
      </c>
      <c r="AU144" s="191" t="s">
        <v>79</v>
      </c>
      <c r="AY144" s="19" t="s">
        <v>169</v>
      </c>
      <c r="BE144" s="192">
        <f>IF(N144="základní",J144,0)</f>
        <v>0</v>
      </c>
      <c r="BF144" s="192">
        <f>IF(N144="snížená",J144,0)</f>
        <v>0</v>
      </c>
      <c r="BG144" s="192">
        <f>IF(N144="zákl. přenesená",J144,0)</f>
        <v>0</v>
      </c>
      <c r="BH144" s="192">
        <f>IF(N144="sníž. přenesená",J144,0)</f>
        <v>0</v>
      </c>
      <c r="BI144" s="192">
        <f>IF(N144="nulová",J144,0)</f>
        <v>0</v>
      </c>
      <c r="BJ144" s="19" t="s">
        <v>14</v>
      </c>
      <c r="BK144" s="192">
        <f>ROUND(I144*H144,2)</f>
        <v>0</v>
      </c>
      <c r="BL144" s="19" t="s">
        <v>106</v>
      </c>
      <c r="BM144" s="191" t="s">
        <v>249</v>
      </c>
    </row>
    <row r="145" spans="1:47" s="2" customFormat="1" ht="11.25">
      <c r="A145" s="36"/>
      <c r="B145" s="37"/>
      <c r="C145" s="38"/>
      <c r="D145" s="193" t="s">
        <v>178</v>
      </c>
      <c r="E145" s="38"/>
      <c r="F145" s="194" t="s">
        <v>250</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178</v>
      </c>
      <c r="AU145" s="19" t="s">
        <v>79</v>
      </c>
    </row>
    <row r="146" spans="2:51" s="13" customFormat="1" ht="11.25">
      <c r="B146" s="198"/>
      <c r="C146" s="199"/>
      <c r="D146" s="200" t="s">
        <v>180</v>
      </c>
      <c r="E146" s="201" t="s">
        <v>19</v>
      </c>
      <c r="F146" s="202" t="s">
        <v>251</v>
      </c>
      <c r="G146" s="199"/>
      <c r="H146" s="203">
        <v>0.256</v>
      </c>
      <c r="I146" s="204"/>
      <c r="J146" s="199"/>
      <c r="K146" s="199"/>
      <c r="L146" s="205"/>
      <c r="M146" s="206"/>
      <c r="N146" s="207"/>
      <c r="O146" s="207"/>
      <c r="P146" s="207"/>
      <c r="Q146" s="207"/>
      <c r="R146" s="207"/>
      <c r="S146" s="207"/>
      <c r="T146" s="208"/>
      <c r="AT146" s="209" t="s">
        <v>180</v>
      </c>
      <c r="AU146" s="209" t="s">
        <v>79</v>
      </c>
      <c r="AV146" s="13" t="s">
        <v>79</v>
      </c>
      <c r="AW146" s="13" t="s">
        <v>33</v>
      </c>
      <c r="AX146" s="13" t="s">
        <v>14</v>
      </c>
      <c r="AY146" s="209" t="s">
        <v>169</v>
      </c>
    </row>
    <row r="147" spans="1:65" s="2" customFormat="1" ht="55.5" customHeight="1">
      <c r="A147" s="36"/>
      <c r="B147" s="37"/>
      <c r="C147" s="180" t="s">
        <v>252</v>
      </c>
      <c r="D147" s="180" t="s">
        <v>172</v>
      </c>
      <c r="E147" s="181" t="s">
        <v>253</v>
      </c>
      <c r="F147" s="182" t="s">
        <v>254</v>
      </c>
      <c r="G147" s="183" t="s">
        <v>194</v>
      </c>
      <c r="H147" s="184">
        <v>3.813</v>
      </c>
      <c r="I147" s="185"/>
      <c r="J147" s="186">
        <f>ROUND(I147*H147,2)</f>
        <v>0</v>
      </c>
      <c r="K147" s="182" t="s">
        <v>176</v>
      </c>
      <c r="L147" s="41"/>
      <c r="M147" s="187" t="s">
        <v>19</v>
      </c>
      <c r="N147" s="188" t="s">
        <v>42</v>
      </c>
      <c r="O147" s="66"/>
      <c r="P147" s="189">
        <f>O147*H147</f>
        <v>0</v>
      </c>
      <c r="Q147" s="189">
        <v>0</v>
      </c>
      <c r="R147" s="189">
        <f>Q147*H147</f>
        <v>0</v>
      </c>
      <c r="S147" s="189">
        <v>1.8</v>
      </c>
      <c r="T147" s="190">
        <f>S147*H147</f>
        <v>6.8634</v>
      </c>
      <c r="U147" s="36"/>
      <c r="V147" s="36"/>
      <c r="W147" s="36"/>
      <c r="X147" s="36"/>
      <c r="Y147" s="36"/>
      <c r="Z147" s="36"/>
      <c r="AA147" s="36"/>
      <c r="AB147" s="36"/>
      <c r="AC147" s="36"/>
      <c r="AD147" s="36"/>
      <c r="AE147" s="36"/>
      <c r="AR147" s="191" t="s">
        <v>106</v>
      </c>
      <c r="AT147" s="191" t="s">
        <v>172</v>
      </c>
      <c r="AU147" s="191" t="s">
        <v>79</v>
      </c>
      <c r="AY147" s="19" t="s">
        <v>169</v>
      </c>
      <c r="BE147" s="192">
        <f>IF(N147="základní",J147,0)</f>
        <v>0</v>
      </c>
      <c r="BF147" s="192">
        <f>IF(N147="snížená",J147,0)</f>
        <v>0</v>
      </c>
      <c r="BG147" s="192">
        <f>IF(N147="zákl. přenesená",J147,0)</f>
        <v>0</v>
      </c>
      <c r="BH147" s="192">
        <f>IF(N147="sníž. přenesená",J147,0)</f>
        <v>0</v>
      </c>
      <c r="BI147" s="192">
        <f>IF(N147="nulová",J147,0)</f>
        <v>0</v>
      </c>
      <c r="BJ147" s="19" t="s">
        <v>14</v>
      </c>
      <c r="BK147" s="192">
        <f>ROUND(I147*H147,2)</f>
        <v>0</v>
      </c>
      <c r="BL147" s="19" t="s">
        <v>106</v>
      </c>
      <c r="BM147" s="191" t="s">
        <v>255</v>
      </c>
    </row>
    <row r="148" spans="1:47" s="2" customFormat="1" ht="11.25">
      <c r="A148" s="36"/>
      <c r="B148" s="37"/>
      <c r="C148" s="38"/>
      <c r="D148" s="193" t="s">
        <v>178</v>
      </c>
      <c r="E148" s="38"/>
      <c r="F148" s="194" t="s">
        <v>256</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178</v>
      </c>
      <c r="AU148" s="19" t="s">
        <v>79</v>
      </c>
    </row>
    <row r="149" spans="2:51" s="13" customFormat="1" ht="11.25">
      <c r="B149" s="198"/>
      <c r="C149" s="199"/>
      <c r="D149" s="200" t="s">
        <v>180</v>
      </c>
      <c r="E149" s="201" t="s">
        <v>19</v>
      </c>
      <c r="F149" s="202" t="s">
        <v>257</v>
      </c>
      <c r="G149" s="199"/>
      <c r="H149" s="203">
        <v>0.861</v>
      </c>
      <c r="I149" s="204"/>
      <c r="J149" s="199"/>
      <c r="K149" s="199"/>
      <c r="L149" s="205"/>
      <c r="M149" s="206"/>
      <c r="N149" s="207"/>
      <c r="O149" s="207"/>
      <c r="P149" s="207"/>
      <c r="Q149" s="207"/>
      <c r="R149" s="207"/>
      <c r="S149" s="207"/>
      <c r="T149" s="208"/>
      <c r="AT149" s="209" t="s">
        <v>180</v>
      </c>
      <c r="AU149" s="209" t="s">
        <v>79</v>
      </c>
      <c r="AV149" s="13" t="s">
        <v>79</v>
      </c>
      <c r="AW149" s="13" t="s">
        <v>33</v>
      </c>
      <c r="AX149" s="13" t="s">
        <v>71</v>
      </c>
      <c r="AY149" s="209" t="s">
        <v>169</v>
      </c>
    </row>
    <row r="150" spans="2:51" s="13" customFormat="1" ht="11.25">
      <c r="B150" s="198"/>
      <c r="C150" s="199"/>
      <c r="D150" s="200" t="s">
        <v>180</v>
      </c>
      <c r="E150" s="201" t="s">
        <v>19</v>
      </c>
      <c r="F150" s="202" t="s">
        <v>258</v>
      </c>
      <c r="G150" s="199"/>
      <c r="H150" s="203">
        <v>2.952</v>
      </c>
      <c r="I150" s="204"/>
      <c r="J150" s="199"/>
      <c r="K150" s="199"/>
      <c r="L150" s="205"/>
      <c r="M150" s="206"/>
      <c r="N150" s="207"/>
      <c r="O150" s="207"/>
      <c r="P150" s="207"/>
      <c r="Q150" s="207"/>
      <c r="R150" s="207"/>
      <c r="S150" s="207"/>
      <c r="T150" s="208"/>
      <c r="AT150" s="209" t="s">
        <v>180</v>
      </c>
      <c r="AU150" s="209" t="s">
        <v>79</v>
      </c>
      <c r="AV150" s="13" t="s">
        <v>79</v>
      </c>
      <c r="AW150" s="13" t="s">
        <v>33</v>
      </c>
      <c r="AX150" s="13" t="s">
        <v>71</v>
      </c>
      <c r="AY150" s="209" t="s">
        <v>169</v>
      </c>
    </row>
    <row r="151" spans="2:51" s="14" customFormat="1" ht="11.25">
      <c r="B151" s="210"/>
      <c r="C151" s="211"/>
      <c r="D151" s="200" t="s">
        <v>180</v>
      </c>
      <c r="E151" s="212" t="s">
        <v>19</v>
      </c>
      <c r="F151" s="213" t="s">
        <v>183</v>
      </c>
      <c r="G151" s="211"/>
      <c r="H151" s="214">
        <v>3.8129999999999997</v>
      </c>
      <c r="I151" s="215"/>
      <c r="J151" s="211"/>
      <c r="K151" s="211"/>
      <c r="L151" s="216"/>
      <c r="M151" s="217"/>
      <c r="N151" s="218"/>
      <c r="O151" s="218"/>
      <c r="P151" s="218"/>
      <c r="Q151" s="218"/>
      <c r="R151" s="218"/>
      <c r="S151" s="218"/>
      <c r="T151" s="219"/>
      <c r="AT151" s="220" t="s">
        <v>180</v>
      </c>
      <c r="AU151" s="220" t="s">
        <v>79</v>
      </c>
      <c r="AV151" s="14" t="s">
        <v>106</v>
      </c>
      <c r="AW151" s="14" t="s">
        <v>33</v>
      </c>
      <c r="AX151" s="14" t="s">
        <v>14</v>
      </c>
      <c r="AY151" s="220" t="s">
        <v>169</v>
      </c>
    </row>
    <row r="152" spans="1:65" s="2" customFormat="1" ht="44.25" customHeight="1">
      <c r="A152" s="36"/>
      <c r="B152" s="37"/>
      <c r="C152" s="180" t="s">
        <v>259</v>
      </c>
      <c r="D152" s="180" t="s">
        <v>172</v>
      </c>
      <c r="E152" s="181" t="s">
        <v>260</v>
      </c>
      <c r="F152" s="182" t="s">
        <v>261</v>
      </c>
      <c r="G152" s="183" t="s">
        <v>175</v>
      </c>
      <c r="H152" s="184">
        <v>279.417</v>
      </c>
      <c r="I152" s="185"/>
      <c r="J152" s="186">
        <f>ROUND(I152*H152,2)</f>
        <v>0</v>
      </c>
      <c r="K152" s="182" t="s">
        <v>176</v>
      </c>
      <c r="L152" s="41"/>
      <c r="M152" s="187" t="s">
        <v>19</v>
      </c>
      <c r="N152" s="188" t="s">
        <v>42</v>
      </c>
      <c r="O152" s="66"/>
      <c r="P152" s="189">
        <f>O152*H152</f>
        <v>0</v>
      </c>
      <c r="Q152" s="189">
        <v>0</v>
      </c>
      <c r="R152" s="189">
        <f>Q152*H152</f>
        <v>0</v>
      </c>
      <c r="S152" s="189">
        <v>0.046</v>
      </c>
      <c r="T152" s="190">
        <f>S152*H152</f>
        <v>12.853181999999999</v>
      </c>
      <c r="U152" s="36"/>
      <c r="V152" s="36"/>
      <c r="W152" s="36"/>
      <c r="X152" s="36"/>
      <c r="Y152" s="36"/>
      <c r="Z152" s="36"/>
      <c r="AA152" s="36"/>
      <c r="AB152" s="36"/>
      <c r="AC152" s="36"/>
      <c r="AD152" s="36"/>
      <c r="AE152" s="36"/>
      <c r="AR152" s="191" t="s">
        <v>106</v>
      </c>
      <c r="AT152" s="191" t="s">
        <v>172</v>
      </c>
      <c r="AU152" s="191" t="s">
        <v>79</v>
      </c>
      <c r="AY152" s="19" t="s">
        <v>169</v>
      </c>
      <c r="BE152" s="192">
        <f>IF(N152="základní",J152,0)</f>
        <v>0</v>
      </c>
      <c r="BF152" s="192">
        <f>IF(N152="snížená",J152,0)</f>
        <v>0</v>
      </c>
      <c r="BG152" s="192">
        <f>IF(N152="zákl. přenesená",J152,0)</f>
        <v>0</v>
      </c>
      <c r="BH152" s="192">
        <f>IF(N152="sníž. přenesená",J152,0)</f>
        <v>0</v>
      </c>
      <c r="BI152" s="192">
        <f>IF(N152="nulová",J152,0)</f>
        <v>0</v>
      </c>
      <c r="BJ152" s="19" t="s">
        <v>14</v>
      </c>
      <c r="BK152" s="192">
        <f>ROUND(I152*H152,2)</f>
        <v>0</v>
      </c>
      <c r="BL152" s="19" t="s">
        <v>106</v>
      </c>
      <c r="BM152" s="191" t="s">
        <v>262</v>
      </c>
    </row>
    <row r="153" spans="1:47" s="2" customFormat="1" ht="11.25">
      <c r="A153" s="36"/>
      <c r="B153" s="37"/>
      <c r="C153" s="38"/>
      <c r="D153" s="193" t="s">
        <v>178</v>
      </c>
      <c r="E153" s="38"/>
      <c r="F153" s="194" t="s">
        <v>263</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178</v>
      </c>
      <c r="AU153" s="19" t="s">
        <v>79</v>
      </c>
    </row>
    <row r="154" spans="2:51" s="13" customFormat="1" ht="11.25">
      <c r="B154" s="198"/>
      <c r="C154" s="199"/>
      <c r="D154" s="200" t="s">
        <v>180</v>
      </c>
      <c r="E154" s="201" t="s">
        <v>19</v>
      </c>
      <c r="F154" s="202" t="s">
        <v>264</v>
      </c>
      <c r="G154" s="199"/>
      <c r="H154" s="203">
        <v>318</v>
      </c>
      <c r="I154" s="204"/>
      <c r="J154" s="199"/>
      <c r="K154" s="199"/>
      <c r="L154" s="205"/>
      <c r="M154" s="206"/>
      <c r="N154" s="207"/>
      <c r="O154" s="207"/>
      <c r="P154" s="207"/>
      <c r="Q154" s="207"/>
      <c r="R154" s="207"/>
      <c r="S154" s="207"/>
      <c r="T154" s="208"/>
      <c r="AT154" s="209" t="s">
        <v>180</v>
      </c>
      <c r="AU154" s="209" t="s">
        <v>79</v>
      </c>
      <c r="AV154" s="13" t="s">
        <v>79</v>
      </c>
      <c r="AW154" s="13" t="s">
        <v>33</v>
      </c>
      <c r="AX154" s="13" t="s">
        <v>71</v>
      </c>
      <c r="AY154" s="209" t="s">
        <v>169</v>
      </c>
    </row>
    <row r="155" spans="2:51" s="13" customFormat="1" ht="33.75">
      <c r="B155" s="198"/>
      <c r="C155" s="199"/>
      <c r="D155" s="200" t="s">
        <v>180</v>
      </c>
      <c r="E155" s="201" t="s">
        <v>19</v>
      </c>
      <c r="F155" s="202" t="s">
        <v>265</v>
      </c>
      <c r="G155" s="199"/>
      <c r="H155" s="203">
        <v>-60.733</v>
      </c>
      <c r="I155" s="204"/>
      <c r="J155" s="199"/>
      <c r="K155" s="199"/>
      <c r="L155" s="205"/>
      <c r="M155" s="206"/>
      <c r="N155" s="207"/>
      <c r="O155" s="207"/>
      <c r="P155" s="207"/>
      <c r="Q155" s="207"/>
      <c r="R155" s="207"/>
      <c r="S155" s="207"/>
      <c r="T155" s="208"/>
      <c r="AT155" s="209" t="s">
        <v>180</v>
      </c>
      <c r="AU155" s="209" t="s">
        <v>79</v>
      </c>
      <c r="AV155" s="13" t="s">
        <v>79</v>
      </c>
      <c r="AW155" s="13" t="s">
        <v>33</v>
      </c>
      <c r="AX155" s="13" t="s">
        <v>71</v>
      </c>
      <c r="AY155" s="209" t="s">
        <v>169</v>
      </c>
    </row>
    <row r="156" spans="2:51" s="13" customFormat="1" ht="11.25">
      <c r="B156" s="198"/>
      <c r="C156" s="199"/>
      <c r="D156" s="200" t="s">
        <v>180</v>
      </c>
      <c r="E156" s="201" t="s">
        <v>19</v>
      </c>
      <c r="F156" s="202" t="s">
        <v>266</v>
      </c>
      <c r="G156" s="199"/>
      <c r="H156" s="203">
        <v>2.06</v>
      </c>
      <c r="I156" s="204"/>
      <c r="J156" s="199"/>
      <c r="K156" s="199"/>
      <c r="L156" s="205"/>
      <c r="M156" s="206"/>
      <c r="N156" s="207"/>
      <c r="O156" s="207"/>
      <c r="P156" s="207"/>
      <c r="Q156" s="207"/>
      <c r="R156" s="207"/>
      <c r="S156" s="207"/>
      <c r="T156" s="208"/>
      <c r="AT156" s="209" t="s">
        <v>180</v>
      </c>
      <c r="AU156" s="209" t="s">
        <v>79</v>
      </c>
      <c r="AV156" s="13" t="s">
        <v>79</v>
      </c>
      <c r="AW156" s="13" t="s">
        <v>33</v>
      </c>
      <c r="AX156" s="13" t="s">
        <v>71</v>
      </c>
      <c r="AY156" s="209" t="s">
        <v>169</v>
      </c>
    </row>
    <row r="157" spans="2:51" s="13" customFormat="1" ht="11.25">
      <c r="B157" s="198"/>
      <c r="C157" s="199"/>
      <c r="D157" s="200" t="s">
        <v>180</v>
      </c>
      <c r="E157" s="201" t="s">
        <v>19</v>
      </c>
      <c r="F157" s="202" t="s">
        <v>267</v>
      </c>
      <c r="G157" s="199"/>
      <c r="H157" s="203">
        <v>9.5</v>
      </c>
      <c r="I157" s="204"/>
      <c r="J157" s="199"/>
      <c r="K157" s="199"/>
      <c r="L157" s="205"/>
      <c r="M157" s="206"/>
      <c r="N157" s="207"/>
      <c r="O157" s="207"/>
      <c r="P157" s="207"/>
      <c r="Q157" s="207"/>
      <c r="R157" s="207"/>
      <c r="S157" s="207"/>
      <c r="T157" s="208"/>
      <c r="AT157" s="209" t="s">
        <v>180</v>
      </c>
      <c r="AU157" s="209" t="s">
        <v>79</v>
      </c>
      <c r="AV157" s="13" t="s">
        <v>79</v>
      </c>
      <c r="AW157" s="13" t="s">
        <v>33</v>
      </c>
      <c r="AX157" s="13" t="s">
        <v>71</v>
      </c>
      <c r="AY157" s="209" t="s">
        <v>169</v>
      </c>
    </row>
    <row r="158" spans="2:51" s="13" customFormat="1" ht="11.25">
      <c r="B158" s="198"/>
      <c r="C158" s="199"/>
      <c r="D158" s="200" t="s">
        <v>180</v>
      </c>
      <c r="E158" s="201" t="s">
        <v>19</v>
      </c>
      <c r="F158" s="202" t="s">
        <v>268</v>
      </c>
      <c r="G158" s="199"/>
      <c r="H158" s="203">
        <v>0.96</v>
      </c>
      <c r="I158" s="204"/>
      <c r="J158" s="199"/>
      <c r="K158" s="199"/>
      <c r="L158" s="205"/>
      <c r="M158" s="206"/>
      <c r="N158" s="207"/>
      <c r="O158" s="207"/>
      <c r="P158" s="207"/>
      <c r="Q158" s="207"/>
      <c r="R158" s="207"/>
      <c r="S158" s="207"/>
      <c r="T158" s="208"/>
      <c r="AT158" s="209" t="s">
        <v>180</v>
      </c>
      <c r="AU158" s="209" t="s">
        <v>79</v>
      </c>
      <c r="AV158" s="13" t="s">
        <v>79</v>
      </c>
      <c r="AW158" s="13" t="s">
        <v>33</v>
      </c>
      <c r="AX158" s="13" t="s">
        <v>71</v>
      </c>
      <c r="AY158" s="209" t="s">
        <v>169</v>
      </c>
    </row>
    <row r="159" spans="2:51" s="13" customFormat="1" ht="11.25">
      <c r="B159" s="198"/>
      <c r="C159" s="199"/>
      <c r="D159" s="200" t="s">
        <v>180</v>
      </c>
      <c r="E159" s="201" t="s">
        <v>19</v>
      </c>
      <c r="F159" s="202" t="s">
        <v>269</v>
      </c>
      <c r="G159" s="199"/>
      <c r="H159" s="203">
        <v>1.03</v>
      </c>
      <c r="I159" s="204"/>
      <c r="J159" s="199"/>
      <c r="K159" s="199"/>
      <c r="L159" s="205"/>
      <c r="M159" s="206"/>
      <c r="N159" s="207"/>
      <c r="O159" s="207"/>
      <c r="P159" s="207"/>
      <c r="Q159" s="207"/>
      <c r="R159" s="207"/>
      <c r="S159" s="207"/>
      <c r="T159" s="208"/>
      <c r="AT159" s="209" t="s">
        <v>180</v>
      </c>
      <c r="AU159" s="209" t="s">
        <v>79</v>
      </c>
      <c r="AV159" s="13" t="s">
        <v>79</v>
      </c>
      <c r="AW159" s="13" t="s">
        <v>33</v>
      </c>
      <c r="AX159" s="13" t="s">
        <v>71</v>
      </c>
      <c r="AY159" s="209" t="s">
        <v>169</v>
      </c>
    </row>
    <row r="160" spans="2:51" s="13" customFormat="1" ht="11.25">
      <c r="B160" s="198"/>
      <c r="C160" s="199"/>
      <c r="D160" s="200" t="s">
        <v>180</v>
      </c>
      <c r="E160" s="201" t="s">
        <v>19</v>
      </c>
      <c r="F160" s="202" t="s">
        <v>270</v>
      </c>
      <c r="G160" s="199"/>
      <c r="H160" s="203">
        <v>5.9</v>
      </c>
      <c r="I160" s="204"/>
      <c r="J160" s="199"/>
      <c r="K160" s="199"/>
      <c r="L160" s="205"/>
      <c r="M160" s="206"/>
      <c r="N160" s="207"/>
      <c r="O160" s="207"/>
      <c r="P160" s="207"/>
      <c r="Q160" s="207"/>
      <c r="R160" s="207"/>
      <c r="S160" s="207"/>
      <c r="T160" s="208"/>
      <c r="AT160" s="209" t="s">
        <v>180</v>
      </c>
      <c r="AU160" s="209" t="s">
        <v>79</v>
      </c>
      <c r="AV160" s="13" t="s">
        <v>79</v>
      </c>
      <c r="AW160" s="13" t="s">
        <v>33</v>
      </c>
      <c r="AX160" s="13" t="s">
        <v>71</v>
      </c>
      <c r="AY160" s="209" t="s">
        <v>169</v>
      </c>
    </row>
    <row r="161" spans="2:51" s="13" customFormat="1" ht="11.25">
      <c r="B161" s="198"/>
      <c r="C161" s="199"/>
      <c r="D161" s="200" t="s">
        <v>180</v>
      </c>
      <c r="E161" s="201" t="s">
        <v>19</v>
      </c>
      <c r="F161" s="202" t="s">
        <v>271</v>
      </c>
      <c r="G161" s="199"/>
      <c r="H161" s="203">
        <v>2.7</v>
      </c>
      <c r="I161" s="204"/>
      <c r="J161" s="199"/>
      <c r="K161" s="199"/>
      <c r="L161" s="205"/>
      <c r="M161" s="206"/>
      <c r="N161" s="207"/>
      <c r="O161" s="207"/>
      <c r="P161" s="207"/>
      <c r="Q161" s="207"/>
      <c r="R161" s="207"/>
      <c r="S161" s="207"/>
      <c r="T161" s="208"/>
      <c r="AT161" s="209" t="s">
        <v>180</v>
      </c>
      <c r="AU161" s="209" t="s">
        <v>79</v>
      </c>
      <c r="AV161" s="13" t="s">
        <v>79</v>
      </c>
      <c r="AW161" s="13" t="s">
        <v>33</v>
      </c>
      <c r="AX161" s="13" t="s">
        <v>71</v>
      </c>
      <c r="AY161" s="209" t="s">
        <v>169</v>
      </c>
    </row>
    <row r="162" spans="2:51" s="14" customFormat="1" ht="11.25">
      <c r="B162" s="210"/>
      <c r="C162" s="211"/>
      <c r="D162" s="200" t="s">
        <v>180</v>
      </c>
      <c r="E162" s="212" t="s">
        <v>19</v>
      </c>
      <c r="F162" s="213" t="s">
        <v>183</v>
      </c>
      <c r="G162" s="211"/>
      <c r="H162" s="214">
        <v>279.4169999999999</v>
      </c>
      <c r="I162" s="215"/>
      <c r="J162" s="211"/>
      <c r="K162" s="211"/>
      <c r="L162" s="216"/>
      <c r="M162" s="217"/>
      <c r="N162" s="218"/>
      <c r="O162" s="218"/>
      <c r="P162" s="218"/>
      <c r="Q162" s="218"/>
      <c r="R162" s="218"/>
      <c r="S162" s="218"/>
      <c r="T162" s="219"/>
      <c r="AT162" s="220" t="s">
        <v>180</v>
      </c>
      <c r="AU162" s="220" t="s">
        <v>79</v>
      </c>
      <c r="AV162" s="14" t="s">
        <v>106</v>
      </c>
      <c r="AW162" s="14" t="s">
        <v>33</v>
      </c>
      <c r="AX162" s="14" t="s">
        <v>14</v>
      </c>
      <c r="AY162" s="220" t="s">
        <v>169</v>
      </c>
    </row>
    <row r="163" spans="1:65" s="2" customFormat="1" ht="44.25" customHeight="1">
      <c r="A163" s="36"/>
      <c r="B163" s="37"/>
      <c r="C163" s="180" t="s">
        <v>272</v>
      </c>
      <c r="D163" s="180" t="s">
        <v>172</v>
      </c>
      <c r="E163" s="181" t="s">
        <v>273</v>
      </c>
      <c r="F163" s="182" t="s">
        <v>274</v>
      </c>
      <c r="G163" s="183" t="s">
        <v>175</v>
      </c>
      <c r="H163" s="184">
        <v>272.237</v>
      </c>
      <c r="I163" s="185"/>
      <c r="J163" s="186">
        <f>ROUND(I163*H163,2)</f>
        <v>0</v>
      </c>
      <c r="K163" s="182" t="s">
        <v>176</v>
      </c>
      <c r="L163" s="41"/>
      <c r="M163" s="187" t="s">
        <v>19</v>
      </c>
      <c r="N163" s="188" t="s">
        <v>42</v>
      </c>
      <c r="O163" s="66"/>
      <c r="P163" s="189">
        <f>O163*H163</f>
        <v>0</v>
      </c>
      <c r="Q163" s="189">
        <v>0</v>
      </c>
      <c r="R163" s="189">
        <f>Q163*H163</f>
        <v>0</v>
      </c>
      <c r="S163" s="189">
        <v>0.016</v>
      </c>
      <c r="T163" s="190">
        <f>S163*H163</f>
        <v>4.355792</v>
      </c>
      <c r="U163" s="36"/>
      <c r="V163" s="36"/>
      <c r="W163" s="36"/>
      <c r="X163" s="36"/>
      <c r="Y163" s="36"/>
      <c r="Z163" s="36"/>
      <c r="AA163" s="36"/>
      <c r="AB163" s="36"/>
      <c r="AC163" s="36"/>
      <c r="AD163" s="36"/>
      <c r="AE163" s="36"/>
      <c r="AR163" s="191" t="s">
        <v>106</v>
      </c>
      <c r="AT163" s="191" t="s">
        <v>172</v>
      </c>
      <c r="AU163" s="191" t="s">
        <v>79</v>
      </c>
      <c r="AY163" s="19" t="s">
        <v>169</v>
      </c>
      <c r="BE163" s="192">
        <f>IF(N163="základní",J163,0)</f>
        <v>0</v>
      </c>
      <c r="BF163" s="192">
        <f>IF(N163="snížená",J163,0)</f>
        <v>0</v>
      </c>
      <c r="BG163" s="192">
        <f>IF(N163="zákl. přenesená",J163,0)</f>
        <v>0</v>
      </c>
      <c r="BH163" s="192">
        <f>IF(N163="sníž. přenesená",J163,0)</f>
        <v>0</v>
      </c>
      <c r="BI163" s="192">
        <f>IF(N163="nulová",J163,0)</f>
        <v>0</v>
      </c>
      <c r="BJ163" s="19" t="s">
        <v>14</v>
      </c>
      <c r="BK163" s="192">
        <f>ROUND(I163*H163,2)</f>
        <v>0</v>
      </c>
      <c r="BL163" s="19" t="s">
        <v>106</v>
      </c>
      <c r="BM163" s="191" t="s">
        <v>275</v>
      </c>
    </row>
    <row r="164" spans="1:47" s="2" customFormat="1" ht="11.25">
      <c r="A164" s="36"/>
      <c r="B164" s="37"/>
      <c r="C164" s="38"/>
      <c r="D164" s="193" t="s">
        <v>178</v>
      </c>
      <c r="E164" s="38"/>
      <c r="F164" s="194" t="s">
        <v>276</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178</v>
      </c>
      <c r="AU164" s="19" t="s">
        <v>79</v>
      </c>
    </row>
    <row r="165" spans="2:51" s="15" customFormat="1" ht="11.25">
      <c r="B165" s="221"/>
      <c r="C165" s="222"/>
      <c r="D165" s="200" t="s">
        <v>180</v>
      </c>
      <c r="E165" s="223" t="s">
        <v>19</v>
      </c>
      <c r="F165" s="224" t="s">
        <v>277</v>
      </c>
      <c r="G165" s="222"/>
      <c r="H165" s="223" t="s">
        <v>19</v>
      </c>
      <c r="I165" s="225"/>
      <c r="J165" s="222"/>
      <c r="K165" s="222"/>
      <c r="L165" s="226"/>
      <c r="M165" s="227"/>
      <c r="N165" s="228"/>
      <c r="O165" s="228"/>
      <c r="P165" s="228"/>
      <c r="Q165" s="228"/>
      <c r="R165" s="228"/>
      <c r="S165" s="228"/>
      <c r="T165" s="229"/>
      <c r="AT165" s="230" t="s">
        <v>180</v>
      </c>
      <c r="AU165" s="230" t="s">
        <v>79</v>
      </c>
      <c r="AV165" s="15" t="s">
        <v>14</v>
      </c>
      <c r="AW165" s="15" t="s">
        <v>33</v>
      </c>
      <c r="AX165" s="15" t="s">
        <v>71</v>
      </c>
      <c r="AY165" s="230" t="s">
        <v>169</v>
      </c>
    </row>
    <row r="166" spans="2:51" s="13" customFormat="1" ht="11.25">
      <c r="B166" s="198"/>
      <c r="C166" s="199"/>
      <c r="D166" s="200" t="s">
        <v>180</v>
      </c>
      <c r="E166" s="201" t="s">
        <v>19</v>
      </c>
      <c r="F166" s="202" t="s">
        <v>278</v>
      </c>
      <c r="G166" s="199"/>
      <c r="H166" s="203">
        <v>272.237</v>
      </c>
      <c r="I166" s="204"/>
      <c r="J166" s="199"/>
      <c r="K166" s="199"/>
      <c r="L166" s="205"/>
      <c r="M166" s="206"/>
      <c r="N166" s="207"/>
      <c r="O166" s="207"/>
      <c r="P166" s="207"/>
      <c r="Q166" s="207"/>
      <c r="R166" s="207"/>
      <c r="S166" s="207"/>
      <c r="T166" s="208"/>
      <c r="AT166" s="209" t="s">
        <v>180</v>
      </c>
      <c r="AU166" s="209" t="s">
        <v>79</v>
      </c>
      <c r="AV166" s="13" t="s">
        <v>79</v>
      </c>
      <c r="AW166" s="13" t="s">
        <v>33</v>
      </c>
      <c r="AX166" s="13" t="s">
        <v>14</v>
      </c>
      <c r="AY166" s="209" t="s">
        <v>169</v>
      </c>
    </row>
    <row r="167" spans="1:65" s="2" customFormat="1" ht="16.5" customHeight="1">
      <c r="A167" s="36"/>
      <c r="B167" s="37"/>
      <c r="C167" s="180" t="s">
        <v>279</v>
      </c>
      <c r="D167" s="180" t="s">
        <v>172</v>
      </c>
      <c r="E167" s="181" t="s">
        <v>280</v>
      </c>
      <c r="F167" s="182" t="s">
        <v>281</v>
      </c>
      <c r="G167" s="183" t="s">
        <v>282</v>
      </c>
      <c r="H167" s="184">
        <v>1</v>
      </c>
      <c r="I167" s="185"/>
      <c r="J167" s="186">
        <f>ROUND(I167*H167,2)</f>
        <v>0</v>
      </c>
      <c r="K167" s="182" t="s">
        <v>19</v>
      </c>
      <c r="L167" s="41"/>
      <c r="M167" s="187" t="s">
        <v>19</v>
      </c>
      <c r="N167" s="188" t="s">
        <v>42</v>
      </c>
      <c r="O167" s="66"/>
      <c r="P167" s="189">
        <f>O167*H167</f>
        <v>0</v>
      </c>
      <c r="Q167" s="189">
        <v>0</v>
      </c>
      <c r="R167" s="189">
        <f>Q167*H167</f>
        <v>0</v>
      </c>
      <c r="S167" s="189">
        <v>20</v>
      </c>
      <c r="T167" s="190">
        <f>S167*H167</f>
        <v>20</v>
      </c>
      <c r="U167" s="36"/>
      <c r="V167" s="36"/>
      <c r="W167" s="36"/>
      <c r="X167" s="36"/>
      <c r="Y167" s="36"/>
      <c r="Z167" s="36"/>
      <c r="AA167" s="36"/>
      <c r="AB167" s="36"/>
      <c r="AC167" s="36"/>
      <c r="AD167" s="36"/>
      <c r="AE167" s="36"/>
      <c r="AR167" s="191" t="s">
        <v>106</v>
      </c>
      <c r="AT167" s="191" t="s">
        <v>172</v>
      </c>
      <c r="AU167" s="191" t="s">
        <v>79</v>
      </c>
      <c r="AY167" s="19" t="s">
        <v>169</v>
      </c>
      <c r="BE167" s="192">
        <f>IF(N167="základní",J167,0)</f>
        <v>0</v>
      </c>
      <c r="BF167" s="192">
        <f>IF(N167="snížená",J167,0)</f>
        <v>0</v>
      </c>
      <c r="BG167" s="192">
        <f>IF(N167="zákl. přenesená",J167,0)</f>
        <v>0</v>
      </c>
      <c r="BH167" s="192">
        <f>IF(N167="sníž. přenesená",J167,0)</f>
        <v>0</v>
      </c>
      <c r="BI167" s="192">
        <f>IF(N167="nulová",J167,0)</f>
        <v>0</v>
      </c>
      <c r="BJ167" s="19" t="s">
        <v>14</v>
      </c>
      <c r="BK167" s="192">
        <f>ROUND(I167*H167,2)</f>
        <v>0</v>
      </c>
      <c r="BL167" s="19" t="s">
        <v>106</v>
      </c>
      <c r="BM167" s="191" t="s">
        <v>283</v>
      </c>
    </row>
    <row r="168" spans="2:63" s="12" customFormat="1" ht="22.9" customHeight="1">
      <c r="B168" s="164"/>
      <c r="C168" s="165"/>
      <c r="D168" s="166" t="s">
        <v>70</v>
      </c>
      <c r="E168" s="178" t="s">
        <v>284</v>
      </c>
      <c r="F168" s="178" t="s">
        <v>285</v>
      </c>
      <c r="G168" s="165"/>
      <c r="H168" s="165"/>
      <c r="I168" s="168"/>
      <c r="J168" s="179">
        <f>BK168</f>
        <v>0</v>
      </c>
      <c r="K168" s="165"/>
      <c r="L168" s="170"/>
      <c r="M168" s="171"/>
      <c r="N168" s="172"/>
      <c r="O168" s="172"/>
      <c r="P168" s="173">
        <f>SUM(P169:P181)</f>
        <v>0</v>
      </c>
      <c r="Q168" s="172"/>
      <c r="R168" s="173">
        <f>SUM(R169:R181)</f>
        <v>0</v>
      </c>
      <c r="S168" s="172"/>
      <c r="T168" s="174">
        <f>SUM(T169:T181)</f>
        <v>0</v>
      </c>
      <c r="AR168" s="175" t="s">
        <v>14</v>
      </c>
      <c r="AT168" s="176" t="s">
        <v>70</v>
      </c>
      <c r="AU168" s="176" t="s">
        <v>14</v>
      </c>
      <c r="AY168" s="175" t="s">
        <v>169</v>
      </c>
      <c r="BK168" s="177">
        <f>SUM(BK169:BK181)</f>
        <v>0</v>
      </c>
    </row>
    <row r="169" spans="1:65" s="2" customFormat="1" ht="37.9" customHeight="1">
      <c r="A169" s="36"/>
      <c r="B169" s="37"/>
      <c r="C169" s="180" t="s">
        <v>286</v>
      </c>
      <c r="D169" s="180" t="s">
        <v>172</v>
      </c>
      <c r="E169" s="181" t="s">
        <v>287</v>
      </c>
      <c r="F169" s="182" t="s">
        <v>288</v>
      </c>
      <c r="G169" s="183" t="s">
        <v>289</v>
      </c>
      <c r="H169" s="184">
        <v>678.689</v>
      </c>
      <c r="I169" s="185"/>
      <c r="J169" s="186">
        <f>ROUND(I169*H169,2)</f>
        <v>0</v>
      </c>
      <c r="K169" s="182" t="s">
        <v>176</v>
      </c>
      <c r="L169" s="41"/>
      <c r="M169" s="187" t="s">
        <v>19</v>
      </c>
      <c r="N169" s="188" t="s">
        <v>42</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106</v>
      </c>
      <c r="AT169" s="191" t="s">
        <v>172</v>
      </c>
      <c r="AU169" s="191" t="s">
        <v>79</v>
      </c>
      <c r="AY169" s="19" t="s">
        <v>169</v>
      </c>
      <c r="BE169" s="192">
        <f>IF(N169="základní",J169,0)</f>
        <v>0</v>
      </c>
      <c r="BF169" s="192">
        <f>IF(N169="snížená",J169,0)</f>
        <v>0</v>
      </c>
      <c r="BG169" s="192">
        <f>IF(N169="zákl. přenesená",J169,0)</f>
        <v>0</v>
      </c>
      <c r="BH169" s="192">
        <f>IF(N169="sníž. přenesená",J169,0)</f>
        <v>0</v>
      </c>
      <c r="BI169" s="192">
        <f>IF(N169="nulová",J169,0)</f>
        <v>0</v>
      </c>
      <c r="BJ169" s="19" t="s">
        <v>14</v>
      </c>
      <c r="BK169" s="192">
        <f>ROUND(I169*H169,2)</f>
        <v>0</v>
      </c>
      <c r="BL169" s="19" t="s">
        <v>106</v>
      </c>
      <c r="BM169" s="191" t="s">
        <v>290</v>
      </c>
    </row>
    <row r="170" spans="1:47" s="2" customFormat="1" ht="11.25">
      <c r="A170" s="36"/>
      <c r="B170" s="37"/>
      <c r="C170" s="38"/>
      <c r="D170" s="193" t="s">
        <v>178</v>
      </c>
      <c r="E170" s="38"/>
      <c r="F170" s="194" t="s">
        <v>291</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178</v>
      </c>
      <c r="AU170" s="19" t="s">
        <v>79</v>
      </c>
    </row>
    <row r="171" spans="1:65" s="2" customFormat="1" ht="33" customHeight="1">
      <c r="A171" s="36"/>
      <c r="B171" s="37"/>
      <c r="C171" s="180" t="s">
        <v>8</v>
      </c>
      <c r="D171" s="180" t="s">
        <v>172</v>
      </c>
      <c r="E171" s="181" t="s">
        <v>292</v>
      </c>
      <c r="F171" s="182" t="s">
        <v>293</v>
      </c>
      <c r="G171" s="183" t="s">
        <v>289</v>
      </c>
      <c r="H171" s="184">
        <v>678.689</v>
      </c>
      <c r="I171" s="185"/>
      <c r="J171" s="186">
        <f>ROUND(I171*H171,2)</f>
        <v>0</v>
      </c>
      <c r="K171" s="182" t="s">
        <v>176</v>
      </c>
      <c r="L171" s="41"/>
      <c r="M171" s="187" t="s">
        <v>19</v>
      </c>
      <c r="N171" s="188" t="s">
        <v>42</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106</v>
      </c>
      <c r="AT171" s="191" t="s">
        <v>172</v>
      </c>
      <c r="AU171" s="191" t="s">
        <v>79</v>
      </c>
      <c r="AY171" s="19" t="s">
        <v>169</v>
      </c>
      <c r="BE171" s="192">
        <f>IF(N171="základní",J171,0)</f>
        <v>0</v>
      </c>
      <c r="BF171" s="192">
        <f>IF(N171="snížená",J171,0)</f>
        <v>0</v>
      </c>
      <c r="BG171" s="192">
        <f>IF(N171="zákl. přenesená",J171,0)</f>
        <v>0</v>
      </c>
      <c r="BH171" s="192">
        <f>IF(N171="sníž. přenesená",J171,0)</f>
        <v>0</v>
      </c>
      <c r="BI171" s="192">
        <f>IF(N171="nulová",J171,0)</f>
        <v>0</v>
      </c>
      <c r="BJ171" s="19" t="s">
        <v>14</v>
      </c>
      <c r="BK171" s="192">
        <f>ROUND(I171*H171,2)</f>
        <v>0</v>
      </c>
      <c r="BL171" s="19" t="s">
        <v>106</v>
      </c>
      <c r="BM171" s="191" t="s">
        <v>294</v>
      </c>
    </row>
    <row r="172" spans="1:47" s="2" customFormat="1" ht="11.25">
      <c r="A172" s="36"/>
      <c r="B172" s="37"/>
      <c r="C172" s="38"/>
      <c r="D172" s="193" t="s">
        <v>178</v>
      </c>
      <c r="E172" s="38"/>
      <c r="F172" s="194" t="s">
        <v>295</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178</v>
      </c>
      <c r="AU172" s="19" t="s">
        <v>79</v>
      </c>
    </row>
    <row r="173" spans="1:65" s="2" customFormat="1" ht="44.25" customHeight="1">
      <c r="A173" s="36"/>
      <c r="B173" s="37"/>
      <c r="C173" s="180" t="s">
        <v>296</v>
      </c>
      <c r="D173" s="180" t="s">
        <v>172</v>
      </c>
      <c r="E173" s="181" t="s">
        <v>297</v>
      </c>
      <c r="F173" s="182" t="s">
        <v>298</v>
      </c>
      <c r="G173" s="183" t="s">
        <v>289</v>
      </c>
      <c r="H173" s="184">
        <v>10180.335</v>
      </c>
      <c r="I173" s="185"/>
      <c r="J173" s="186">
        <f>ROUND(I173*H173,2)</f>
        <v>0</v>
      </c>
      <c r="K173" s="182" t="s">
        <v>176</v>
      </c>
      <c r="L173" s="41"/>
      <c r="M173" s="187" t="s">
        <v>19</v>
      </c>
      <c r="N173" s="188" t="s">
        <v>42</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106</v>
      </c>
      <c r="AT173" s="191" t="s">
        <v>172</v>
      </c>
      <c r="AU173" s="191" t="s">
        <v>79</v>
      </c>
      <c r="AY173" s="19" t="s">
        <v>169</v>
      </c>
      <c r="BE173" s="192">
        <f>IF(N173="základní",J173,0)</f>
        <v>0</v>
      </c>
      <c r="BF173" s="192">
        <f>IF(N173="snížená",J173,0)</f>
        <v>0</v>
      </c>
      <c r="BG173" s="192">
        <f>IF(N173="zákl. přenesená",J173,0)</f>
        <v>0</v>
      </c>
      <c r="BH173" s="192">
        <f>IF(N173="sníž. přenesená",J173,0)</f>
        <v>0</v>
      </c>
      <c r="BI173" s="192">
        <f>IF(N173="nulová",J173,0)</f>
        <v>0</v>
      </c>
      <c r="BJ173" s="19" t="s">
        <v>14</v>
      </c>
      <c r="BK173" s="192">
        <f>ROUND(I173*H173,2)</f>
        <v>0</v>
      </c>
      <c r="BL173" s="19" t="s">
        <v>106</v>
      </c>
      <c r="BM173" s="191" t="s">
        <v>299</v>
      </c>
    </row>
    <row r="174" spans="1:47" s="2" customFormat="1" ht="11.25">
      <c r="A174" s="36"/>
      <c r="B174" s="37"/>
      <c r="C174" s="38"/>
      <c r="D174" s="193" t="s">
        <v>178</v>
      </c>
      <c r="E174" s="38"/>
      <c r="F174" s="194" t="s">
        <v>300</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178</v>
      </c>
      <c r="AU174" s="19" t="s">
        <v>79</v>
      </c>
    </row>
    <row r="175" spans="2:51" s="13" customFormat="1" ht="11.25">
      <c r="B175" s="198"/>
      <c r="C175" s="199"/>
      <c r="D175" s="200" t="s">
        <v>180</v>
      </c>
      <c r="E175" s="199"/>
      <c r="F175" s="202" t="s">
        <v>301</v>
      </c>
      <c r="G175" s="199"/>
      <c r="H175" s="203">
        <v>10180.335</v>
      </c>
      <c r="I175" s="204"/>
      <c r="J175" s="199"/>
      <c r="K175" s="199"/>
      <c r="L175" s="205"/>
      <c r="M175" s="206"/>
      <c r="N175" s="207"/>
      <c r="O175" s="207"/>
      <c r="P175" s="207"/>
      <c r="Q175" s="207"/>
      <c r="R175" s="207"/>
      <c r="S175" s="207"/>
      <c r="T175" s="208"/>
      <c r="AT175" s="209" t="s">
        <v>180</v>
      </c>
      <c r="AU175" s="209" t="s">
        <v>79</v>
      </c>
      <c r="AV175" s="13" t="s">
        <v>79</v>
      </c>
      <c r="AW175" s="13" t="s">
        <v>4</v>
      </c>
      <c r="AX175" s="13" t="s">
        <v>14</v>
      </c>
      <c r="AY175" s="209" t="s">
        <v>169</v>
      </c>
    </row>
    <row r="176" spans="1:65" s="2" customFormat="1" ht="44.25" customHeight="1">
      <c r="A176" s="36"/>
      <c r="B176" s="37"/>
      <c r="C176" s="180" t="s">
        <v>302</v>
      </c>
      <c r="D176" s="180" t="s">
        <v>172</v>
      </c>
      <c r="E176" s="181" t="s">
        <v>303</v>
      </c>
      <c r="F176" s="182" t="s">
        <v>304</v>
      </c>
      <c r="G176" s="183" t="s">
        <v>289</v>
      </c>
      <c r="H176" s="184">
        <v>1.697</v>
      </c>
      <c r="I176" s="185"/>
      <c r="J176" s="186">
        <f>ROUND(I176*H176,2)</f>
        <v>0</v>
      </c>
      <c r="K176" s="182" t="s">
        <v>176</v>
      </c>
      <c r="L176" s="41"/>
      <c r="M176" s="187" t="s">
        <v>19</v>
      </c>
      <c r="N176" s="188" t="s">
        <v>42</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106</v>
      </c>
      <c r="AT176" s="191" t="s">
        <v>172</v>
      </c>
      <c r="AU176" s="191" t="s">
        <v>79</v>
      </c>
      <c r="AY176" s="19" t="s">
        <v>169</v>
      </c>
      <c r="BE176" s="192">
        <f>IF(N176="základní",J176,0)</f>
        <v>0</v>
      </c>
      <c r="BF176" s="192">
        <f>IF(N176="snížená",J176,0)</f>
        <v>0</v>
      </c>
      <c r="BG176" s="192">
        <f>IF(N176="zákl. přenesená",J176,0)</f>
        <v>0</v>
      </c>
      <c r="BH176" s="192">
        <f>IF(N176="sníž. přenesená",J176,0)</f>
        <v>0</v>
      </c>
      <c r="BI176" s="192">
        <f>IF(N176="nulová",J176,0)</f>
        <v>0</v>
      </c>
      <c r="BJ176" s="19" t="s">
        <v>14</v>
      </c>
      <c r="BK176" s="192">
        <f>ROUND(I176*H176,2)</f>
        <v>0</v>
      </c>
      <c r="BL176" s="19" t="s">
        <v>106</v>
      </c>
      <c r="BM176" s="191" t="s">
        <v>305</v>
      </c>
    </row>
    <row r="177" spans="1:47" s="2" customFormat="1" ht="11.25">
      <c r="A177" s="36"/>
      <c r="B177" s="37"/>
      <c r="C177" s="38"/>
      <c r="D177" s="193" t="s">
        <v>178</v>
      </c>
      <c r="E177" s="38"/>
      <c r="F177" s="194" t="s">
        <v>306</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178</v>
      </c>
      <c r="AU177" s="19" t="s">
        <v>79</v>
      </c>
    </row>
    <row r="178" spans="1:65" s="2" customFormat="1" ht="44.25" customHeight="1">
      <c r="A178" s="36"/>
      <c r="B178" s="37"/>
      <c r="C178" s="180" t="s">
        <v>307</v>
      </c>
      <c r="D178" s="180" t="s">
        <v>172</v>
      </c>
      <c r="E178" s="181" t="s">
        <v>308</v>
      </c>
      <c r="F178" s="182" t="s">
        <v>309</v>
      </c>
      <c r="G178" s="183" t="s">
        <v>289</v>
      </c>
      <c r="H178" s="184">
        <v>4.621</v>
      </c>
      <c r="I178" s="185"/>
      <c r="J178" s="186">
        <f>ROUND(I178*H178,2)</f>
        <v>0</v>
      </c>
      <c r="K178" s="182" t="s">
        <v>176</v>
      </c>
      <c r="L178" s="41"/>
      <c r="M178" s="187" t="s">
        <v>19</v>
      </c>
      <c r="N178" s="188" t="s">
        <v>42</v>
      </c>
      <c r="O178" s="66"/>
      <c r="P178" s="189">
        <f>O178*H178</f>
        <v>0</v>
      </c>
      <c r="Q178" s="189">
        <v>0</v>
      </c>
      <c r="R178" s="189">
        <f>Q178*H178</f>
        <v>0</v>
      </c>
      <c r="S178" s="189">
        <v>0</v>
      </c>
      <c r="T178" s="190">
        <f>S178*H178</f>
        <v>0</v>
      </c>
      <c r="U178" s="36"/>
      <c r="V178" s="36"/>
      <c r="W178" s="36"/>
      <c r="X178" s="36"/>
      <c r="Y178" s="36"/>
      <c r="Z178" s="36"/>
      <c r="AA178" s="36"/>
      <c r="AB178" s="36"/>
      <c r="AC178" s="36"/>
      <c r="AD178" s="36"/>
      <c r="AE178" s="36"/>
      <c r="AR178" s="191" t="s">
        <v>106</v>
      </c>
      <c r="AT178" s="191" t="s">
        <v>172</v>
      </c>
      <c r="AU178" s="191" t="s">
        <v>79</v>
      </c>
      <c r="AY178" s="19" t="s">
        <v>169</v>
      </c>
      <c r="BE178" s="192">
        <f>IF(N178="základní",J178,0)</f>
        <v>0</v>
      </c>
      <c r="BF178" s="192">
        <f>IF(N178="snížená",J178,0)</f>
        <v>0</v>
      </c>
      <c r="BG178" s="192">
        <f>IF(N178="zákl. přenesená",J178,0)</f>
        <v>0</v>
      </c>
      <c r="BH178" s="192">
        <f>IF(N178="sníž. přenesená",J178,0)</f>
        <v>0</v>
      </c>
      <c r="BI178" s="192">
        <f>IF(N178="nulová",J178,0)</f>
        <v>0</v>
      </c>
      <c r="BJ178" s="19" t="s">
        <v>14</v>
      </c>
      <c r="BK178" s="192">
        <f>ROUND(I178*H178,2)</f>
        <v>0</v>
      </c>
      <c r="BL178" s="19" t="s">
        <v>106</v>
      </c>
      <c r="BM178" s="191" t="s">
        <v>310</v>
      </c>
    </row>
    <row r="179" spans="1:47" s="2" customFormat="1" ht="11.25">
      <c r="A179" s="36"/>
      <c r="B179" s="37"/>
      <c r="C179" s="38"/>
      <c r="D179" s="193" t="s">
        <v>178</v>
      </c>
      <c r="E179" s="38"/>
      <c r="F179" s="194" t="s">
        <v>311</v>
      </c>
      <c r="G179" s="38"/>
      <c r="H179" s="38"/>
      <c r="I179" s="195"/>
      <c r="J179" s="38"/>
      <c r="K179" s="38"/>
      <c r="L179" s="41"/>
      <c r="M179" s="196"/>
      <c r="N179" s="197"/>
      <c r="O179" s="66"/>
      <c r="P179" s="66"/>
      <c r="Q179" s="66"/>
      <c r="R179" s="66"/>
      <c r="S179" s="66"/>
      <c r="T179" s="67"/>
      <c r="U179" s="36"/>
      <c r="V179" s="36"/>
      <c r="W179" s="36"/>
      <c r="X179" s="36"/>
      <c r="Y179" s="36"/>
      <c r="Z179" s="36"/>
      <c r="AA179" s="36"/>
      <c r="AB179" s="36"/>
      <c r="AC179" s="36"/>
      <c r="AD179" s="36"/>
      <c r="AE179" s="36"/>
      <c r="AT179" s="19" t="s">
        <v>178</v>
      </c>
      <c r="AU179" s="19" t="s">
        <v>79</v>
      </c>
    </row>
    <row r="180" spans="1:65" s="2" customFormat="1" ht="55.5" customHeight="1">
      <c r="A180" s="36"/>
      <c r="B180" s="37"/>
      <c r="C180" s="180" t="s">
        <v>312</v>
      </c>
      <c r="D180" s="180" t="s">
        <v>172</v>
      </c>
      <c r="E180" s="181" t="s">
        <v>313</v>
      </c>
      <c r="F180" s="182" t="s">
        <v>314</v>
      </c>
      <c r="G180" s="183" t="s">
        <v>289</v>
      </c>
      <c r="H180" s="184">
        <v>672.371</v>
      </c>
      <c r="I180" s="185"/>
      <c r="J180" s="186">
        <f>ROUND(I180*H180,2)</f>
        <v>0</v>
      </c>
      <c r="K180" s="182" t="s">
        <v>176</v>
      </c>
      <c r="L180" s="41"/>
      <c r="M180" s="187" t="s">
        <v>19</v>
      </c>
      <c r="N180" s="188" t="s">
        <v>42</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106</v>
      </c>
      <c r="AT180" s="191" t="s">
        <v>172</v>
      </c>
      <c r="AU180" s="191" t="s">
        <v>79</v>
      </c>
      <c r="AY180" s="19" t="s">
        <v>169</v>
      </c>
      <c r="BE180" s="192">
        <f>IF(N180="základní",J180,0)</f>
        <v>0</v>
      </c>
      <c r="BF180" s="192">
        <f>IF(N180="snížená",J180,0)</f>
        <v>0</v>
      </c>
      <c r="BG180" s="192">
        <f>IF(N180="zákl. přenesená",J180,0)</f>
        <v>0</v>
      </c>
      <c r="BH180" s="192">
        <f>IF(N180="sníž. přenesená",J180,0)</f>
        <v>0</v>
      </c>
      <c r="BI180" s="192">
        <f>IF(N180="nulová",J180,0)</f>
        <v>0</v>
      </c>
      <c r="BJ180" s="19" t="s">
        <v>14</v>
      </c>
      <c r="BK180" s="192">
        <f>ROUND(I180*H180,2)</f>
        <v>0</v>
      </c>
      <c r="BL180" s="19" t="s">
        <v>106</v>
      </c>
      <c r="BM180" s="191" t="s">
        <v>315</v>
      </c>
    </row>
    <row r="181" spans="1:47" s="2" customFormat="1" ht="11.25">
      <c r="A181" s="36"/>
      <c r="B181" s="37"/>
      <c r="C181" s="38"/>
      <c r="D181" s="193" t="s">
        <v>178</v>
      </c>
      <c r="E181" s="38"/>
      <c r="F181" s="194" t="s">
        <v>316</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178</v>
      </c>
      <c r="AU181" s="19" t="s">
        <v>79</v>
      </c>
    </row>
    <row r="182" spans="2:63" s="12" customFormat="1" ht="25.9" customHeight="1">
      <c r="B182" s="164"/>
      <c r="C182" s="165"/>
      <c r="D182" s="166" t="s">
        <v>70</v>
      </c>
      <c r="E182" s="167" t="s">
        <v>317</v>
      </c>
      <c r="F182" s="167" t="s">
        <v>318</v>
      </c>
      <c r="G182" s="165"/>
      <c r="H182" s="165"/>
      <c r="I182" s="168"/>
      <c r="J182" s="169">
        <f>BK182</f>
        <v>0</v>
      </c>
      <c r="K182" s="165"/>
      <c r="L182" s="170"/>
      <c r="M182" s="171"/>
      <c r="N182" s="172"/>
      <c r="O182" s="172"/>
      <c r="P182" s="173">
        <f>P183+P187+P191+P200+P209</f>
        <v>0</v>
      </c>
      <c r="Q182" s="172"/>
      <c r="R182" s="173">
        <f>R183+R187+R191+R200+R209</f>
        <v>0</v>
      </c>
      <c r="S182" s="172"/>
      <c r="T182" s="174">
        <f>T183+T187+T191+T200+T209</f>
        <v>22.053684999999998</v>
      </c>
      <c r="AR182" s="175" t="s">
        <v>79</v>
      </c>
      <c r="AT182" s="176" t="s">
        <v>70</v>
      </c>
      <c r="AU182" s="176" t="s">
        <v>71</v>
      </c>
      <c r="AY182" s="175" t="s">
        <v>169</v>
      </c>
      <c r="BK182" s="177">
        <f>BK183+BK187+BK191+BK200+BK209</f>
        <v>0</v>
      </c>
    </row>
    <row r="183" spans="2:63" s="12" customFormat="1" ht="22.9" customHeight="1">
      <c r="B183" s="164"/>
      <c r="C183" s="165"/>
      <c r="D183" s="166" t="s">
        <v>70</v>
      </c>
      <c r="E183" s="178" t="s">
        <v>319</v>
      </c>
      <c r="F183" s="178" t="s">
        <v>320</v>
      </c>
      <c r="G183" s="165"/>
      <c r="H183" s="165"/>
      <c r="I183" s="168"/>
      <c r="J183" s="179">
        <f>BK183</f>
        <v>0</v>
      </c>
      <c r="K183" s="165"/>
      <c r="L183" s="170"/>
      <c r="M183" s="171"/>
      <c r="N183" s="172"/>
      <c r="O183" s="172"/>
      <c r="P183" s="173">
        <f>SUM(P184:P186)</f>
        <v>0</v>
      </c>
      <c r="Q183" s="172"/>
      <c r="R183" s="173">
        <f>SUM(R184:R186)</f>
        <v>0</v>
      </c>
      <c r="S183" s="172"/>
      <c r="T183" s="174">
        <f>SUM(T184:T186)</f>
        <v>2.498</v>
      </c>
      <c r="AR183" s="175" t="s">
        <v>79</v>
      </c>
      <c r="AT183" s="176" t="s">
        <v>70</v>
      </c>
      <c r="AU183" s="176" t="s">
        <v>14</v>
      </c>
      <c r="AY183" s="175" t="s">
        <v>169</v>
      </c>
      <c r="BK183" s="177">
        <f>SUM(BK184:BK186)</f>
        <v>0</v>
      </c>
    </row>
    <row r="184" spans="1:65" s="2" customFormat="1" ht="24.2" customHeight="1">
      <c r="A184" s="36"/>
      <c r="B184" s="37"/>
      <c r="C184" s="180" t="s">
        <v>321</v>
      </c>
      <c r="D184" s="180" t="s">
        <v>172</v>
      </c>
      <c r="E184" s="181" t="s">
        <v>322</v>
      </c>
      <c r="F184" s="182" t="s">
        <v>323</v>
      </c>
      <c r="G184" s="183" t="s">
        <v>175</v>
      </c>
      <c r="H184" s="184">
        <v>624.5</v>
      </c>
      <c r="I184" s="185"/>
      <c r="J184" s="186">
        <f>ROUND(I184*H184,2)</f>
        <v>0</v>
      </c>
      <c r="K184" s="182" t="s">
        <v>176</v>
      </c>
      <c r="L184" s="41"/>
      <c r="M184" s="187" t="s">
        <v>19</v>
      </c>
      <c r="N184" s="188" t="s">
        <v>42</v>
      </c>
      <c r="O184" s="66"/>
      <c r="P184" s="189">
        <f>O184*H184</f>
        <v>0</v>
      </c>
      <c r="Q184" s="189">
        <v>0</v>
      </c>
      <c r="R184" s="189">
        <f>Q184*H184</f>
        <v>0</v>
      </c>
      <c r="S184" s="189">
        <v>0.004</v>
      </c>
      <c r="T184" s="190">
        <f>S184*H184</f>
        <v>2.498</v>
      </c>
      <c r="U184" s="36"/>
      <c r="V184" s="36"/>
      <c r="W184" s="36"/>
      <c r="X184" s="36"/>
      <c r="Y184" s="36"/>
      <c r="Z184" s="36"/>
      <c r="AA184" s="36"/>
      <c r="AB184" s="36"/>
      <c r="AC184" s="36"/>
      <c r="AD184" s="36"/>
      <c r="AE184" s="36"/>
      <c r="AR184" s="191" t="s">
        <v>312</v>
      </c>
      <c r="AT184" s="191" t="s">
        <v>172</v>
      </c>
      <c r="AU184" s="191" t="s">
        <v>79</v>
      </c>
      <c r="AY184" s="19" t="s">
        <v>169</v>
      </c>
      <c r="BE184" s="192">
        <f>IF(N184="základní",J184,0)</f>
        <v>0</v>
      </c>
      <c r="BF184" s="192">
        <f>IF(N184="snížená",J184,0)</f>
        <v>0</v>
      </c>
      <c r="BG184" s="192">
        <f>IF(N184="zákl. přenesená",J184,0)</f>
        <v>0</v>
      </c>
      <c r="BH184" s="192">
        <f>IF(N184="sníž. přenesená",J184,0)</f>
        <v>0</v>
      </c>
      <c r="BI184" s="192">
        <f>IF(N184="nulová",J184,0)</f>
        <v>0</v>
      </c>
      <c r="BJ184" s="19" t="s">
        <v>14</v>
      </c>
      <c r="BK184" s="192">
        <f>ROUND(I184*H184,2)</f>
        <v>0</v>
      </c>
      <c r="BL184" s="19" t="s">
        <v>312</v>
      </c>
      <c r="BM184" s="191" t="s">
        <v>324</v>
      </c>
    </row>
    <row r="185" spans="1:47" s="2" customFormat="1" ht="11.25">
      <c r="A185" s="36"/>
      <c r="B185" s="37"/>
      <c r="C185" s="38"/>
      <c r="D185" s="193" t="s">
        <v>178</v>
      </c>
      <c r="E185" s="38"/>
      <c r="F185" s="194" t="s">
        <v>325</v>
      </c>
      <c r="G185" s="38"/>
      <c r="H185" s="38"/>
      <c r="I185" s="195"/>
      <c r="J185" s="38"/>
      <c r="K185" s="38"/>
      <c r="L185" s="41"/>
      <c r="M185" s="196"/>
      <c r="N185" s="197"/>
      <c r="O185" s="66"/>
      <c r="P185" s="66"/>
      <c r="Q185" s="66"/>
      <c r="R185" s="66"/>
      <c r="S185" s="66"/>
      <c r="T185" s="67"/>
      <c r="U185" s="36"/>
      <c r="V185" s="36"/>
      <c r="W185" s="36"/>
      <c r="X185" s="36"/>
      <c r="Y185" s="36"/>
      <c r="Z185" s="36"/>
      <c r="AA185" s="36"/>
      <c r="AB185" s="36"/>
      <c r="AC185" s="36"/>
      <c r="AD185" s="36"/>
      <c r="AE185" s="36"/>
      <c r="AT185" s="19" t="s">
        <v>178</v>
      </c>
      <c r="AU185" s="19" t="s">
        <v>79</v>
      </c>
    </row>
    <row r="186" spans="2:51" s="13" customFormat="1" ht="11.25">
      <c r="B186" s="198"/>
      <c r="C186" s="199"/>
      <c r="D186" s="200" t="s">
        <v>180</v>
      </c>
      <c r="E186" s="201" t="s">
        <v>19</v>
      </c>
      <c r="F186" s="202" t="s">
        <v>326</v>
      </c>
      <c r="G186" s="199"/>
      <c r="H186" s="203">
        <v>624.5</v>
      </c>
      <c r="I186" s="204"/>
      <c r="J186" s="199"/>
      <c r="K186" s="199"/>
      <c r="L186" s="205"/>
      <c r="M186" s="206"/>
      <c r="N186" s="207"/>
      <c r="O186" s="207"/>
      <c r="P186" s="207"/>
      <c r="Q186" s="207"/>
      <c r="R186" s="207"/>
      <c r="S186" s="207"/>
      <c r="T186" s="208"/>
      <c r="AT186" s="209" t="s">
        <v>180</v>
      </c>
      <c r="AU186" s="209" t="s">
        <v>79</v>
      </c>
      <c r="AV186" s="13" t="s">
        <v>79</v>
      </c>
      <c r="AW186" s="13" t="s">
        <v>33</v>
      </c>
      <c r="AX186" s="13" t="s">
        <v>14</v>
      </c>
      <c r="AY186" s="209" t="s">
        <v>169</v>
      </c>
    </row>
    <row r="187" spans="2:63" s="12" customFormat="1" ht="22.9" customHeight="1">
      <c r="B187" s="164"/>
      <c r="C187" s="165"/>
      <c r="D187" s="166" t="s">
        <v>70</v>
      </c>
      <c r="E187" s="178" t="s">
        <v>327</v>
      </c>
      <c r="F187" s="178" t="s">
        <v>328</v>
      </c>
      <c r="G187" s="165"/>
      <c r="H187" s="165"/>
      <c r="I187" s="168"/>
      <c r="J187" s="179">
        <f>BK187</f>
        <v>0</v>
      </c>
      <c r="K187" s="165"/>
      <c r="L187" s="170"/>
      <c r="M187" s="171"/>
      <c r="N187" s="172"/>
      <c r="O187" s="172"/>
      <c r="P187" s="173">
        <f>SUM(P188:P190)</f>
        <v>0</v>
      </c>
      <c r="Q187" s="172"/>
      <c r="R187" s="173">
        <f>SUM(R188:R190)</f>
        <v>0</v>
      </c>
      <c r="S187" s="172"/>
      <c r="T187" s="174">
        <f>SUM(T188:T190)</f>
        <v>2.1233</v>
      </c>
      <c r="AR187" s="175" t="s">
        <v>79</v>
      </c>
      <c r="AT187" s="176" t="s">
        <v>70</v>
      </c>
      <c r="AU187" s="176" t="s">
        <v>14</v>
      </c>
      <c r="AY187" s="175" t="s">
        <v>169</v>
      </c>
      <c r="BK187" s="177">
        <f>SUM(BK188:BK190)</f>
        <v>0</v>
      </c>
    </row>
    <row r="188" spans="1:65" s="2" customFormat="1" ht="49.15" customHeight="1">
      <c r="A188" s="36"/>
      <c r="B188" s="37"/>
      <c r="C188" s="180" t="s">
        <v>329</v>
      </c>
      <c r="D188" s="180" t="s">
        <v>172</v>
      </c>
      <c r="E188" s="181" t="s">
        <v>330</v>
      </c>
      <c r="F188" s="182" t="s">
        <v>331</v>
      </c>
      <c r="G188" s="183" t="s">
        <v>175</v>
      </c>
      <c r="H188" s="184">
        <v>624.5</v>
      </c>
      <c r="I188" s="185"/>
      <c r="J188" s="186">
        <f>ROUND(I188*H188,2)</f>
        <v>0</v>
      </c>
      <c r="K188" s="182" t="s">
        <v>176</v>
      </c>
      <c r="L188" s="41"/>
      <c r="M188" s="187" t="s">
        <v>19</v>
      </c>
      <c r="N188" s="188" t="s">
        <v>42</v>
      </c>
      <c r="O188" s="66"/>
      <c r="P188" s="189">
        <f>O188*H188</f>
        <v>0</v>
      </c>
      <c r="Q188" s="189">
        <v>0</v>
      </c>
      <c r="R188" s="189">
        <f>Q188*H188</f>
        <v>0</v>
      </c>
      <c r="S188" s="189">
        <v>0.0034</v>
      </c>
      <c r="T188" s="190">
        <f>S188*H188</f>
        <v>2.1233</v>
      </c>
      <c r="U188" s="36"/>
      <c r="V188" s="36"/>
      <c r="W188" s="36"/>
      <c r="X188" s="36"/>
      <c r="Y188" s="36"/>
      <c r="Z188" s="36"/>
      <c r="AA188" s="36"/>
      <c r="AB188" s="36"/>
      <c r="AC188" s="36"/>
      <c r="AD188" s="36"/>
      <c r="AE188" s="36"/>
      <c r="AR188" s="191" t="s">
        <v>312</v>
      </c>
      <c r="AT188" s="191" t="s">
        <v>172</v>
      </c>
      <c r="AU188" s="191" t="s">
        <v>79</v>
      </c>
      <c r="AY188" s="19" t="s">
        <v>169</v>
      </c>
      <c r="BE188" s="192">
        <f>IF(N188="základní",J188,0)</f>
        <v>0</v>
      </c>
      <c r="BF188" s="192">
        <f>IF(N188="snížená",J188,0)</f>
        <v>0</v>
      </c>
      <c r="BG188" s="192">
        <f>IF(N188="zákl. přenesená",J188,0)</f>
        <v>0</v>
      </c>
      <c r="BH188" s="192">
        <f>IF(N188="sníž. přenesená",J188,0)</f>
        <v>0</v>
      </c>
      <c r="BI188" s="192">
        <f>IF(N188="nulová",J188,0)</f>
        <v>0</v>
      </c>
      <c r="BJ188" s="19" t="s">
        <v>14</v>
      </c>
      <c r="BK188" s="192">
        <f>ROUND(I188*H188,2)</f>
        <v>0</v>
      </c>
      <c r="BL188" s="19" t="s">
        <v>312</v>
      </c>
      <c r="BM188" s="191" t="s">
        <v>332</v>
      </c>
    </row>
    <row r="189" spans="1:47" s="2" customFormat="1" ht="11.25">
      <c r="A189" s="36"/>
      <c r="B189" s="37"/>
      <c r="C189" s="38"/>
      <c r="D189" s="193" t="s">
        <v>178</v>
      </c>
      <c r="E189" s="38"/>
      <c r="F189" s="194" t="s">
        <v>333</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178</v>
      </c>
      <c r="AU189" s="19" t="s">
        <v>79</v>
      </c>
    </row>
    <row r="190" spans="2:51" s="13" customFormat="1" ht="11.25">
      <c r="B190" s="198"/>
      <c r="C190" s="199"/>
      <c r="D190" s="200" t="s">
        <v>180</v>
      </c>
      <c r="E190" s="201" t="s">
        <v>19</v>
      </c>
      <c r="F190" s="202" t="s">
        <v>326</v>
      </c>
      <c r="G190" s="199"/>
      <c r="H190" s="203">
        <v>624.5</v>
      </c>
      <c r="I190" s="204"/>
      <c r="J190" s="199"/>
      <c r="K190" s="199"/>
      <c r="L190" s="205"/>
      <c r="M190" s="206"/>
      <c r="N190" s="207"/>
      <c r="O190" s="207"/>
      <c r="P190" s="207"/>
      <c r="Q190" s="207"/>
      <c r="R190" s="207"/>
      <c r="S190" s="207"/>
      <c r="T190" s="208"/>
      <c r="AT190" s="209" t="s">
        <v>180</v>
      </c>
      <c r="AU190" s="209" t="s">
        <v>79</v>
      </c>
      <c r="AV190" s="13" t="s">
        <v>79</v>
      </c>
      <c r="AW190" s="13" t="s">
        <v>33</v>
      </c>
      <c r="AX190" s="13" t="s">
        <v>14</v>
      </c>
      <c r="AY190" s="209" t="s">
        <v>169</v>
      </c>
    </row>
    <row r="191" spans="2:63" s="12" customFormat="1" ht="22.9" customHeight="1">
      <c r="B191" s="164"/>
      <c r="C191" s="165"/>
      <c r="D191" s="166" t="s">
        <v>70</v>
      </c>
      <c r="E191" s="178" t="s">
        <v>334</v>
      </c>
      <c r="F191" s="178" t="s">
        <v>335</v>
      </c>
      <c r="G191" s="165"/>
      <c r="H191" s="165"/>
      <c r="I191" s="168"/>
      <c r="J191" s="179">
        <f>BK191</f>
        <v>0</v>
      </c>
      <c r="K191" s="165"/>
      <c r="L191" s="170"/>
      <c r="M191" s="171"/>
      <c r="N191" s="172"/>
      <c r="O191" s="172"/>
      <c r="P191" s="173">
        <f>SUM(P192:P199)</f>
        <v>0</v>
      </c>
      <c r="Q191" s="172"/>
      <c r="R191" s="173">
        <f>SUM(R192:R199)</f>
        <v>0</v>
      </c>
      <c r="S191" s="172"/>
      <c r="T191" s="174">
        <f>SUM(T192:T199)</f>
        <v>9.623249999999999</v>
      </c>
      <c r="AR191" s="175" t="s">
        <v>79</v>
      </c>
      <c r="AT191" s="176" t="s">
        <v>70</v>
      </c>
      <c r="AU191" s="176" t="s">
        <v>14</v>
      </c>
      <c r="AY191" s="175" t="s">
        <v>169</v>
      </c>
      <c r="BK191" s="177">
        <f>SUM(BK192:BK199)</f>
        <v>0</v>
      </c>
    </row>
    <row r="192" spans="1:65" s="2" customFormat="1" ht="24.2" customHeight="1">
      <c r="A192" s="36"/>
      <c r="B192" s="37"/>
      <c r="C192" s="180" t="s">
        <v>336</v>
      </c>
      <c r="D192" s="180" t="s">
        <v>172</v>
      </c>
      <c r="E192" s="181" t="s">
        <v>337</v>
      </c>
      <c r="F192" s="182" t="s">
        <v>338</v>
      </c>
      <c r="G192" s="183" t="s">
        <v>339</v>
      </c>
      <c r="H192" s="184">
        <v>5</v>
      </c>
      <c r="I192" s="185"/>
      <c r="J192" s="186">
        <f>ROUND(I192*H192,2)</f>
        <v>0</v>
      </c>
      <c r="K192" s="182" t="s">
        <v>176</v>
      </c>
      <c r="L192" s="41"/>
      <c r="M192" s="187" t="s">
        <v>19</v>
      </c>
      <c r="N192" s="188" t="s">
        <v>42</v>
      </c>
      <c r="O192" s="66"/>
      <c r="P192" s="189">
        <f>O192*H192</f>
        <v>0</v>
      </c>
      <c r="Q192" s="189">
        <v>0</v>
      </c>
      <c r="R192" s="189">
        <f>Q192*H192</f>
        <v>0</v>
      </c>
      <c r="S192" s="189">
        <v>0.01174</v>
      </c>
      <c r="T192" s="190">
        <f>S192*H192</f>
        <v>0.0587</v>
      </c>
      <c r="U192" s="36"/>
      <c r="V192" s="36"/>
      <c r="W192" s="36"/>
      <c r="X192" s="36"/>
      <c r="Y192" s="36"/>
      <c r="Z192" s="36"/>
      <c r="AA192" s="36"/>
      <c r="AB192" s="36"/>
      <c r="AC192" s="36"/>
      <c r="AD192" s="36"/>
      <c r="AE192" s="36"/>
      <c r="AR192" s="191" t="s">
        <v>312</v>
      </c>
      <c r="AT192" s="191" t="s">
        <v>172</v>
      </c>
      <c r="AU192" s="191" t="s">
        <v>79</v>
      </c>
      <c r="AY192" s="19" t="s">
        <v>169</v>
      </c>
      <c r="BE192" s="192">
        <f>IF(N192="základní",J192,0)</f>
        <v>0</v>
      </c>
      <c r="BF192" s="192">
        <f>IF(N192="snížená",J192,0)</f>
        <v>0</v>
      </c>
      <c r="BG192" s="192">
        <f>IF(N192="zákl. přenesená",J192,0)</f>
        <v>0</v>
      </c>
      <c r="BH192" s="192">
        <f>IF(N192="sníž. přenesená",J192,0)</f>
        <v>0</v>
      </c>
      <c r="BI192" s="192">
        <f>IF(N192="nulová",J192,0)</f>
        <v>0</v>
      </c>
      <c r="BJ192" s="19" t="s">
        <v>14</v>
      </c>
      <c r="BK192" s="192">
        <f>ROUND(I192*H192,2)</f>
        <v>0</v>
      </c>
      <c r="BL192" s="19" t="s">
        <v>312</v>
      </c>
      <c r="BM192" s="191" t="s">
        <v>340</v>
      </c>
    </row>
    <row r="193" spans="1:47" s="2" customFormat="1" ht="11.25">
      <c r="A193" s="36"/>
      <c r="B193" s="37"/>
      <c r="C193" s="38"/>
      <c r="D193" s="193" t="s">
        <v>178</v>
      </c>
      <c r="E193" s="38"/>
      <c r="F193" s="194" t="s">
        <v>341</v>
      </c>
      <c r="G193" s="38"/>
      <c r="H193" s="38"/>
      <c r="I193" s="195"/>
      <c r="J193" s="38"/>
      <c r="K193" s="38"/>
      <c r="L193" s="41"/>
      <c r="M193" s="196"/>
      <c r="N193" s="197"/>
      <c r="O193" s="66"/>
      <c r="P193" s="66"/>
      <c r="Q193" s="66"/>
      <c r="R193" s="66"/>
      <c r="S193" s="66"/>
      <c r="T193" s="67"/>
      <c r="U193" s="36"/>
      <c r="V193" s="36"/>
      <c r="W193" s="36"/>
      <c r="X193" s="36"/>
      <c r="Y193" s="36"/>
      <c r="Z193" s="36"/>
      <c r="AA193" s="36"/>
      <c r="AB193" s="36"/>
      <c r="AC193" s="36"/>
      <c r="AD193" s="36"/>
      <c r="AE193" s="36"/>
      <c r="AT193" s="19" t="s">
        <v>178</v>
      </c>
      <c r="AU193" s="19" t="s">
        <v>79</v>
      </c>
    </row>
    <row r="194" spans="2:51" s="15" customFormat="1" ht="11.25">
      <c r="B194" s="221"/>
      <c r="C194" s="222"/>
      <c r="D194" s="200" t="s">
        <v>180</v>
      </c>
      <c r="E194" s="223" t="s">
        <v>19</v>
      </c>
      <c r="F194" s="224" t="s">
        <v>342</v>
      </c>
      <c r="G194" s="222"/>
      <c r="H194" s="223" t="s">
        <v>19</v>
      </c>
      <c r="I194" s="225"/>
      <c r="J194" s="222"/>
      <c r="K194" s="222"/>
      <c r="L194" s="226"/>
      <c r="M194" s="227"/>
      <c r="N194" s="228"/>
      <c r="O194" s="228"/>
      <c r="P194" s="228"/>
      <c r="Q194" s="228"/>
      <c r="R194" s="228"/>
      <c r="S194" s="228"/>
      <c r="T194" s="229"/>
      <c r="AT194" s="230" t="s">
        <v>180</v>
      </c>
      <c r="AU194" s="230" t="s">
        <v>79</v>
      </c>
      <c r="AV194" s="15" t="s">
        <v>14</v>
      </c>
      <c r="AW194" s="15" t="s">
        <v>33</v>
      </c>
      <c r="AX194" s="15" t="s">
        <v>71</v>
      </c>
      <c r="AY194" s="230" t="s">
        <v>169</v>
      </c>
    </row>
    <row r="195" spans="2:51" s="13" customFormat="1" ht="11.25">
      <c r="B195" s="198"/>
      <c r="C195" s="199"/>
      <c r="D195" s="200" t="s">
        <v>180</v>
      </c>
      <c r="E195" s="201" t="s">
        <v>19</v>
      </c>
      <c r="F195" s="202" t="s">
        <v>343</v>
      </c>
      <c r="G195" s="199"/>
      <c r="H195" s="203">
        <v>5</v>
      </c>
      <c r="I195" s="204"/>
      <c r="J195" s="199"/>
      <c r="K195" s="199"/>
      <c r="L195" s="205"/>
      <c r="M195" s="206"/>
      <c r="N195" s="207"/>
      <c r="O195" s="207"/>
      <c r="P195" s="207"/>
      <c r="Q195" s="207"/>
      <c r="R195" s="207"/>
      <c r="S195" s="207"/>
      <c r="T195" s="208"/>
      <c r="AT195" s="209" t="s">
        <v>180</v>
      </c>
      <c r="AU195" s="209" t="s">
        <v>79</v>
      </c>
      <c r="AV195" s="13" t="s">
        <v>79</v>
      </c>
      <c r="AW195" s="13" t="s">
        <v>33</v>
      </c>
      <c r="AX195" s="13" t="s">
        <v>14</v>
      </c>
      <c r="AY195" s="209" t="s">
        <v>169</v>
      </c>
    </row>
    <row r="196" spans="1:65" s="2" customFormat="1" ht="24.2" customHeight="1">
      <c r="A196" s="36"/>
      <c r="B196" s="37"/>
      <c r="C196" s="180" t="s">
        <v>344</v>
      </c>
      <c r="D196" s="180" t="s">
        <v>172</v>
      </c>
      <c r="E196" s="181" t="s">
        <v>345</v>
      </c>
      <c r="F196" s="182" t="s">
        <v>346</v>
      </c>
      <c r="G196" s="183" t="s">
        <v>175</v>
      </c>
      <c r="H196" s="184">
        <v>115</v>
      </c>
      <c r="I196" s="185"/>
      <c r="J196" s="186">
        <f>ROUND(I196*H196,2)</f>
        <v>0</v>
      </c>
      <c r="K196" s="182" t="s">
        <v>176</v>
      </c>
      <c r="L196" s="41"/>
      <c r="M196" s="187" t="s">
        <v>19</v>
      </c>
      <c r="N196" s="188" t="s">
        <v>42</v>
      </c>
      <c r="O196" s="66"/>
      <c r="P196" s="189">
        <f>O196*H196</f>
        <v>0</v>
      </c>
      <c r="Q196" s="189">
        <v>0</v>
      </c>
      <c r="R196" s="189">
        <f>Q196*H196</f>
        <v>0</v>
      </c>
      <c r="S196" s="189">
        <v>0.08317</v>
      </c>
      <c r="T196" s="190">
        <f>S196*H196</f>
        <v>9.564549999999999</v>
      </c>
      <c r="U196" s="36"/>
      <c r="V196" s="36"/>
      <c r="W196" s="36"/>
      <c r="X196" s="36"/>
      <c r="Y196" s="36"/>
      <c r="Z196" s="36"/>
      <c r="AA196" s="36"/>
      <c r="AB196" s="36"/>
      <c r="AC196" s="36"/>
      <c r="AD196" s="36"/>
      <c r="AE196" s="36"/>
      <c r="AR196" s="191" t="s">
        <v>312</v>
      </c>
      <c r="AT196" s="191" t="s">
        <v>172</v>
      </c>
      <c r="AU196" s="191" t="s">
        <v>79</v>
      </c>
      <c r="AY196" s="19" t="s">
        <v>169</v>
      </c>
      <c r="BE196" s="192">
        <f>IF(N196="základní",J196,0)</f>
        <v>0</v>
      </c>
      <c r="BF196" s="192">
        <f>IF(N196="snížená",J196,0)</f>
        <v>0</v>
      </c>
      <c r="BG196" s="192">
        <f>IF(N196="zákl. přenesená",J196,0)</f>
        <v>0</v>
      </c>
      <c r="BH196" s="192">
        <f>IF(N196="sníž. přenesená",J196,0)</f>
        <v>0</v>
      </c>
      <c r="BI196" s="192">
        <f>IF(N196="nulová",J196,0)</f>
        <v>0</v>
      </c>
      <c r="BJ196" s="19" t="s">
        <v>14</v>
      </c>
      <c r="BK196" s="192">
        <f>ROUND(I196*H196,2)</f>
        <v>0</v>
      </c>
      <c r="BL196" s="19" t="s">
        <v>312</v>
      </c>
      <c r="BM196" s="191" t="s">
        <v>347</v>
      </c>
    </row>
    <row r="197" spans="1:47" s="2" customFormat="1" ht="11.25">
      <c r="A197" s="36"/>
      <c r="B197" s="37"/>
      <c r="C197" s="38"/>
      <c r="D197" s="193" t="s">
        <v>178</v>
      </c>
      <c r="E197" s="38"/>
      <c r="F197" s="194" t="s">
        <v>348</v>
      </c>
      <c r="G197" s="38"/>
      <c r="H197" s="38"/>
      <c r="I197" s="195"/>
      <c r="J197" s="38"/>
      <c r="K197" s="38"/>
      <c r="L197" s="41"/>
      <c r="M197" s="196"/>
      <c r="N197" s="197"/>
      <c r="O197" s="66"/>
      <c r="P197" s="66"/>
      <c r="Q197" s="66"/>
      <c r="R197" s="66"/>
      <c r="S197" s="66"/>
      <c r="T197" s="67"/>
      <c r="U197" s="36"/>
      <c r="V197" s="36"/>
      <c r="W197" s="36"/>
      <c r="X197" s="36"/>
      <c r="Y197" s="36"/>
      <c r="Z197" s="36"/>
      <c r="AA197" s="36"/>
      <c r="AB197" s="36"/>
      <c r="AC197" s="36"/>
      <c r="AD197" s="36"/>
      <c r="AE197" s="36"/>
      <c r="AT197" s="19" t="s">
        <v>178</v>
      </c>
      <c r="AU197" s="19" t="s">
        <v>79</v>
      </c>
    </row>
    <row r="198" spans="2:51" s="15" customFormat="1" ht="11.25">
      <c r="B198" s="221"/>
      <c r="C198" s="222"/>
      <c r="D198" s="200" t="s">
        <v>180</v>
      </c>
      <c r="E198" s="223" t="s">
        <v>19</v>
      </c>
      <c r="F198" s="224" t="s">
        <v>349</v>
      </c>
      <c r="G198" s="222"/>
      <c r="H198" s="223" t="s">
        <v>19</v>
      </c>
      <c r="I198" s="225"/>
      <c r="J198" s="222"/>
      <c r="K198" s="222"/>
      <c r="L198" s="226"/>
      <c r="M198" s="227"/>
      <c r="N198" s="228"/>
      <c r="O198" s="228"/>
      <c r="P198" s="228"/>
      <c r="Q198" s="228"/>
      <c r="R198" s="228"/>
      <c r="S198" s="228"/>
      <c r="T198" s="229"/>
      <c r="AT198" s="230" t="s">
        <v>180</v>
      </c>
      <c r="AU198" s="230" t="s">
        <v>79</v>
      </c>
      <c r="AV198" s="15" t="s">
        <v>14</v>
      </c>
      <c r="AW198" s="15" t="s">
        <v>33</v>
      </c>
      <c r="AX198" s="15" t="s">
        <v>71</v>
      </c>
      <c r="AY198" s="230" t="s">
        <v>169</v>
      </c>
    </row>
    <row r="199" spans="2:51" s="13" customFormat="1" ht="11.25">
      <c r="B199" s="198"/>
      <c r="C199" s="199"/>
      <c r="D199" s="200" t="s">
        <v>180</v>
      </c>
      <c r="E199" s="201" t="s">
        <v>19</v>
      </c>
      <c r="F199" s="202" t="s">
        <v>350</v>
      </c>
      <c r="G199" s="199"/>
      <c r="H199" s="203">
        <v>115</v>
      </c>
      <c r="I199" s="204"/>
      <c r="J199" s="199"/>
      <c r="K199" s="199"/>
      <c r="L199" s="205"/>
      <c r="M199" s="206"/>
      <c r="N199" s="207"/>
      <c r="O199" s="207"/>
      <c r="P199" s="207"/>
      <c r="Q199" s="207"/>
      <c r="R199" s="207"/>
      <c r="S199" s="207"/>
      <c r="T199" s="208"/>
      <c r="AT199" s="209" t="s">
        <v>180</v>
      </c>
      <c r="AU199" s="209" t="s">
        <v>79</v>
      </c>
      <c r="AV199" s="13" t="s">
        <v>79</v>
      </c>
      <c r="AW199" s="13" t="s">
        <v>33</v>
      </c>
      <c r="AX199" s="13" t="s">
        <v>14</v>
      </c>
      <c r="AY199" s="209" t="s">
        <v>169</v>
      </c>
    </row>
    <row r="200" spans="2:63" s="12" customFormat="1" ht="22.9" customHeight="1">
      <c r="B200" s="164"/>
      <c r="C200" s="165"/>
      <c r="D200" s="166" t="s">
        <v>70</v>
      </c>
      <c r="E200" s="178" t="s">
        <v>351</v>
      </c>
      <c r="F200" s="178" t="s">
        <v>352</v>
      </c>
      <c r="G200" s="165"/>
      <c r="H200" s="165"/>
      <c r="I200" s="168"/>
      <c r="J200" s="179">
        <f>BK200</f>
        <v>0</v>
      </c>
      <c r="K200" s="165"/>
      <c r="L200" s="170"/>
      <c r="M200" s="171"/>
      <c r="N200" s="172"/>
      <c r="O200" s="172"/>
      <c r="P200" s="173">
        <f>SUM(P201:P208)</f>
        <v>0</v>
      </c>
      <c r="Q200" s="172"/>
      <c r="R200" s="173">
        <f>SUM(R201:R208)</f>
        <v>0</v>
      </c>
      <c r="S200" s="172"/>
      <c r="T200" s="174">
        <f>SUM(T201:T208)</f>
        <v>1.696635</v>
      </c>
      <c r="AR200" s="175" t="s">
        <v>79</v>
      </c>
      <c r="AT200" s="176" t="s">
        <v>70</v>
      </c>
      <c r="AU200" s="176" t="s">
        <v>14</v>
      </c>
      <c r="AY200" s="175" t="s">
        <v>169</v>
      </c>
      <c r="BK200" s="177">
        <f>SUM(BK201:BK208)</f>
        <v>0</v>
      </c>
    </row>
    <row r="201" spans="1:65" s="2" customFormat="1" ht="24.2" customHeight="1">
      <c r="A201" s="36"/>
      <c r="B201" s="37"/>
      <c r="C201" s="180" t="s">
        <v>353</v>
      </c>
      <c r="D201" s="180" t="s">
        <v>172</v>
      </c>
      <c r="E201" s="181" t="s">
        <v>354</v>
      </c>
      <c r="F201" s="182" t="s">
        <v>355</v>
      </c>
      <c r="G201" s="183" t="s">
        <v>175</v>
      </c>
      <c r="H201" s="184">
        <v>509.5</v>
      </c>
      <c r="I201" s="185"/>
      <c r="J201" s="186">
        <f>ROUND(I201*H201,2)</f>
        <v>0</v>
      </c>
      <c r="K201" s="182" t="s">
        <v>176</v>
      </c>
      <c r="L201" s="41"/>
      <c r="M201" s="187" t="s">
        <v>19</v>
      </c>
      <c r="N201" s="188" t="s">
        <v>42</v>
      </c>
      <c r="O201" s="66"/>
      <c r="P201" s="189">
        <f>O201*H201</f>
        <v>0</v>
      </c>
      <c r="Q201" s="189">
        <v>0</v>
      </c>
      <c r="R201" s="189">
        <f>Q201*H201</f>
        <v>0</v>
      </c>
      <c r="S201" s="189">
        <v>0.003</v>
      </c>
      <c r="T201" s="190">
        <f>S201*H201</f>
        <v>1.5285</v>
      </c>
      <c r="U201" s="36"/>
      <c r="V201" s="36"/>
      <c r="W201" s="36"/>
      <c r="X201" s="36"/>
      <c r="Y201" s="36"/>
      <c r="Z201" s="36"/>
      <c r="AA201" s="36"/>
      <c r="AB201" s="36"/>
      <c r="AC201" s="36"/>
      <c r="AD201" s="36"/>
      <c r="AE201" s="36"/>
      <c r="AR201" s="191" t="s">
        <v>312</v>
      </c>
      <c r="AT201" s="191" t="s">
        <v>172</v>
      </c>
      <c r="AU201" s="191" t="s">
        <v>79</v>
      </c>
      <c r="AY201" s="19" t="s">
        <v>169</v>
      </c>
      <c r="BE201" s="192">
        <f>IF(N201="základní",J201,0)</f>
        <v>0</v>
      </c>
      <c r="BF201" s="192">
        <f>IF(N201="snížená",J201,0)</f>
        <v>0</v>
      </c>
      <c r="BG201" s="192">
        <f>IF(N201="zákl. přenesená",J201,0)</f>
        <v>0</v>
      </c>
      <c r="BH201" s="192">
        <f>IF(N201="sníž. přenesená",J201,0)</f>
        <v>0</v>
      </c>
      <c r="BI201" s="192">
        <f>IF(N201="nulová",J201,0)</f>
        <v>0</v>
      </c>
      <c r="BJ201" s="19" t="s">
        <v>14</v>
      </c>
      <c r="BK201" s="192">
        <f>ROUND(I201*H201,2)</f>
        <v>0</v>
      </c>
      <c r="BL201" s="19" t="s">
        <v>312</v>
      </c>
      <c r="BM201" s="191" t="s">
        <v>356</v>
      </c>
    </row>
    <row r="202" spans="1:47" s="2" customFormat="1" ht="11.25">
      <c r="A202" s="36"/>
      <c r="B202" s="37"/>
      <c r="C202" s="38"/>
      <c r="D202" s="193" t="s">
        <v>178</v>
      </c>
      <c r="E202" s="38"/>
      <c r="F202" s="194" t="s">
        <v>357</v>
      </c>
      <c r="G202" s="38"/>
      <c r="H202" s="38"/>
      <c r="I202" s="195"/>
      <c r="J202" s="38"/>
      <c r="K202" s="38"/>
      <c r="L202" s="41"/>
      <c r="M202" s="196"/>
      <c r="N202" s="197"/>
      <c r="O202" s="66"/>
      <c r="P202" s="66"/>
      <c r="Q202" s="66"/>
      <c r="R202" s="66"/>
      <c r="S202" s="66"/>
      <c r="T202" s="67"/>
      <c r="U202" s="36"/>
      <c r="V202" s="36"/>
      <c r="W202" s="36"/>
      <c r="X202" s="36"/>
      <c r="Y202" s="36"/>
      <c r="Z202" s="36"/>
      <c r="AA202" s="36"/>
      <c r="AB202" s="36"/>
      <c r="AC202" s="36"/>
      <c r="AD202" s="36"/>
      <c r="AE202" s="36"/>
      <c r="AT202" s="19" t="s">
        <v>178</v>
      </c>
      <c r="AU202" s="19" t="s">
        <v>79</v>
      </c>
    </row>
    <row r="203" spans="2:51" s="15" customFormat="1" ht="11.25">
      <c r="B203" s="221"/>
      <c r="C203" s="222"/>
      <c r="D203" s="200" t="s">
        <v>180</v>
      </c>
      <c r="E203" s="223" t="s">
        <v>19</v>
      </c>
      <c r="F203" s="224" t="s">
        <v>358</v>
      </c>
      <c r="G203" s="222"/>
      <c r="H203" s="223" t="s">
        <v>19</v>
      </c>
      <c r="I203" s="225"/>
      <c r="J203" s="222"/>
      <c r="K203" s="222"/>
      <c r="L203" s="226"/>
      <c r="M203" s="227"/>
      <c r="N203" s="228"/>
      <c r="O203" s="228"/>
      <c r="P203" s="228"/>
      <c r="Q203" s="228"/>
      <c r="R203" s="228"/>
      <c r="S203" s="228"/>
      <c r="T203" s="229"/>
      <c r="AT203" s="230" t="s">
        <v>180</v>
      </c>
      <c r="AU203" s="230" t="s">
        <v>79</v>
      </c>
      <c r="AV203" s="15" t="s">
        <v>14</v>
      </c>
      <c r="AW203" s="15" t="s">
        <v>33</v>
      </c>
      <c r="AX203" s="15" t="s">
        <v>71</v>
      </c>
      <c r="AY203" s="230" t="s">
        <v>169</v>
      </c>
    </row>
    <row r="204" spans="2:51" s="13" customFormat="1" ht="11.25">
      <c r="B204" s="198"/>
      <c r="C204" s="199"/>
      <c r="D204" s="200" t="s">
        <v>180</v>
      </c>
      <c r="E204" s="201" t="s">
        <v>19</v>
      </c>
      <c r="F204" s="202" t="s">
        <v>359</v>
      </c>
      <c r="G204" s="199"/>
      <c r="H204" s="203">
        <v>509.5</v>
      </c>
      <c r="I204" s="204"/>
      <c r="J204" s="199"/>
      <c r="K204" s="199"/>
      <c r="L204" s="205"/>
      <c r="M204" s="206"/>
      <c r="N204" s="207"/>
      <c r="O204" s="207"/>
      <c r="P204" s="207"/>
      <c r="Q204" s="207"/>
      <c r="R204" s="207"/>
      <c r="S204" s="207"/>
      <c r="T204" s="208"/>
      <c r="AT204" s="209" t="s">
        <v>180</v>
      </c>
      <c r="AU204" s="209" t="s">
        <v>79</v>
      </c>
      <c r="AV204" s="13" t="s">
        <v>79</v>
      </c>
      <c r="AW204" s="13" t="s">
        <v>33</v>
      </c>
      <c r="AX204" s="13" t="s">
        <v>14</v>
      </c>
      <c r="AY204" s="209" t="s">
        <v>169</v>
      </c>
    </row>
    <row r="205" spans="1:65" s="2" customFormat="1" ht="21.75" customHeight="1">
      <c r="A205" s="36"/>
      <c r="B205" s="37"/>
      <c r="C205" s="180" t="s">
        <v>360</v>
      </c>
      <c r="D205" s="180" t="s">
        <v>172</v>
      </c>
      <c r="E205" s="181" t="s">
        <v>361</v>
      </c>
      <c r="F205" s="182" t="s">
        <v>362</v>
      </c>
      <c r="G205" s="183" t="s">
        <v>339</v>
      </c>
      <c r="H205" s="184">
        <v>560.45</v>
      </c>
      <c r="I205" s="185"/>
      <c r="J205" s="186">
        <f>ROUND(I205*H205,2)</f>
        <v>0</v>
      </c>
      <c r="K205" s="182" t="s">
        <v>176</v>
      </c>
      <c r="L205" s="41"/>
      <c r="M205" s="187" t="s">
        <v>19</v>
      </c>
      <c r="N205" s="188" t="s">
        <v>42</v>
      </c>
      <c r="O205" s="66"/>
      <c r="P205" s="189">
        <f>O205*H205</f>
        <v>0</v>
      </c>
      <c r="Q205" s="189">
        <v>0</v>
      </c>
      <c r="R205" s="189">
        <f>Q205*H205</f>
        <v>0</v>
      </c>
      <c r="S205" s="189">
        <v>0.0003</v>
      </c>
      <c r="T205" s="190">
        <f>S205*H205</f>
        <v>0.168135</v>
      </c>
      <c r="U205" s="36"/>
      <c r="V205" s="36"/>
      <c r="W205" s="36"/>
      <c r="X205" s="36"/>
      <c r="Y205" s="36"/>
      <c r="Z205" s="36"/>
      <c r="AA205" s="36"/>
      <c r="AB205" s="36"/>
      <c r="AC205" s="36"/>
      <c r="AD205" s="36"/>
      <c r="AE205" s="36"/>
      <c r="AR205" s="191" t="s">
        <v>312</v>
      </c>
      <c r="AT205" s="191" t="s">
        <v>172</v>
      </c>
      <c r="AU205" s="191" t="s">
        <v>79</v>
      </c>
      <c r="AY205" s="19" t="s">
        <v>169</v>
      </c>
      <c r="BE205" s="192">
        <f>IF(N205="základní",J205,0)</f>
        <v>0</v>
      </c>
      <c r="BF205" s="192">
        <f>IF(N205="snížená",J205,0)</f>
        <v>0</v>
      </c>
      <c r="BG205" s="192">
        <f>IF(N205="zákl. přenesená",J205,0)</f>
        <v>0</v>
      </c>
      <c r="BH205" s="192">
        <f>IF(N205="sníž. přenesená",J205,0)</f>
        <v>0</v>
      </c>
      <c r="BI205" s="192">
        <f>IF(N205="nulová",J205,0)</f>
        <v>0</v>
      </c>
      <c r="BJ205" s="19" t="s">
        <v>14</v>
      </c>
      <c r="BK205" s="192">
        <f>ROUND(I205*H205,2)</f>
        <v>0</v>
      </c>
      <c r="BL205" s="19" t="s">
        <v>312</v>
      </c>
      <c r="BM205" s="191" t="s">
        <v>363</v>
      </c>
    </row>
    <row r="206" spans="1:47" s="2" customFormat="1" ht="11.25">
      <c r="A206" s="36"/>
      <c r="B206" s="37"/>
      <c r="C206" s="38"/>
      <c r="D206" s="193" t="s">
        <v>178</v>
      </c>
      <c r="E206" s="38"/>
      <c r="F206" s="194" t="s">
        <v>364</v>
      </c>
      <c r="G206" s="38"/>
      <c r="H206" s="38"/>
      <c r="I206" s="195"/>
      <c r="J206" s="38"/>
      <c r="K206" s="38"/>
      <c r="L206" s="41"/>
      <c r="M206" s="196"/>
      <c r="N206" s="197"/>
      <c r="O206" s="66"/>
      <c r="P206" s="66"/>
      <c r="Q206" s="66"/>
      <c r="R206" s="66"/>
      <c r="S206" s="66"/>
      <c r="T206" s="67"/>
      <c r="U206" s="36"/>
      <c r="V206" s="36"/>
      <c r="W206" s="36"/>
      <c r="X206" s="36"/>
      <c r="Y206" s="36"/>
      <c r="Z206" s="36"/>
      <c r="AA206" s="36"/>
      <c r="AB206" s="36"/>
      <c r="AC206" s="36"/>
      <c r="AD206" s="36"/>
      <c r="AE206" s="36"/>
      <c r="AT206" s="19" t="s">
        <v>178</v>
      </c>
      <c r="AU206" s="19" t="s">
        <v>79</v>
      </c>
    </row>
    <row r="207" spans="2:51" s="15" customFormat="1" ht="11.25">
      <c r="B207" s="221"/>
      <c r="C207" s="222"/>
      <c r="D207" s="200" t="s">
        <v>180</v>
      </c>
      <c r="E207" s="223" t="s">
        <v>19</v>
      </c>
      <c r="F207" s="224" t="s">
        <v>358</v>
      </c>
      <c r="G207" s="222"/>
      <c r="H207" s="223" t="s">
        <v>19</v>
      </c>
      <c r="I207" s="225"/>
      <c r="J207" s="222"/>
      <c r="K207" s="222"/>
      <c r="L207" s="226"/>
      <c r="M207" s="227"/>
      <c r="N207" s="228"/>
      <c r="O207" s="228"/>
      <c r="P207" s="228"/>
      <c r="Q207" s="228"/>
      <c r="R207" s="228"/>
      <c r="S207" s="228"/>
      <c r="T207" s="229"/>
      <c r="AT207" s="230" t="s">
        <v>180</v>
      </c>
      <c r="AU207" s="230" t="s">
        <v>79</v>
      </c>
      <c r="AV207" s="15" t="s">
        <v>14</v>
      </c>
      <c r="AW207" s="15" t="s">
        <v>33</v>
      </c>
      <c r="AX207" s="15" t="s">
        <v>71</v>
      </c>
      <c r="AY207" s="230" t="s">
        <v>169</v>
      </c>
    </row>
    <row r="208" spans="2:51" s="13" customFormat="1" ht="11.25">
      <c r="B208" s="198"/>
      <c r="C208" s="199"/>
      <c r="D208" s="200" t="s">
        <v>180</v>
      </c>
      <c r="E208" s="201" t="s">
        <v>19</v>
      </c>
      <c r="F208" s="202" t="s">
        <v>365</v>
      </c>
      <c r="G208" s="199"/>
      <c r="H208" s="203">
        <v>560.45</v>
      </c>
      <c r="I208" s="204"/>
      <c r="J208" s="199"/>
      <c r="K208" s="199"/>
      <c r="L208" s="205"/>
      <c r="M208" s="206"/>
      <c r="N208" s="207"/>
      <c r="O208" s="207"/>
      <c r="P208" s="207"/>
      <c r="Q208" s="207"/>
      <c r="R208" s="207"/>
      <c r="S208" s="207"/>
      <c r="T208" s="208"/>
      <c r="AT208" s="209" t="s">
        <v>180</v>
      </c>
      <c r="AU208" s="209" t="s">
        <v>79</v>
      </c>
      <c r="AV208" s="13" t="s">
        <v>79</v>
      </c>
      <c r="AW208" s="13" t="s">
        <v>33</v>
      </c>
      <c r="AX208" s="13" t="s">
        <v>14</v>
      </c>
      <c r="AY208" s="209" t="s">
        <v>169</v>
      </c>
    </row>
    <row r="209" spans="2:63" s="12" customFormat="1" ht="22.9" customHeight="1">
      <c r="B209" s="164"/>
      <c r="C209" s="165"/>
      <c r="D209" s="166" t="s">
        <v>70</v>
      </c>
      <c r="E209" s="178" t="s">
        <v>366</v>
      </c>
      <c r="F209" s="178" t="s">
        <v>367</v>
      </c>
      <c r="G209" s="165"/>
      <c r="H209" s="165"/>
      <c r="I209" s="168"/>
      <c r="J209" s="179">
        <f>BK209</f>
        <v>0</v>
      </c>
      <c r="K209" s="165"/>
      <c r="L209" s="170"/>
      <c r="M209" s="171"/>
      <c r="N209" s="172"/>
      <c r="O209" s="172"/>
      <c r="P209" s="173">
        <f>SUM(P210:P213)</f>
        <v>0</v>
      </c>
      <c r="Q209" s="172"/>
      <c r="R209" s="173">
        <f>SUM(R210:R213)</f>
        <v>0</v>
      </c>
      <c r="S209" s="172"/>
      <c r="T209" s="174">
        <f>SUM(T210:T213)</f>
        <v>6.1125</v>
      </c>
      <c r="AR209" s="175" t="s">
        <v>79</v>
      </c>
      <c r="AT209" s="176" t="s">
        <v>70</v>
      </c>
      <c r="AU209" s="176" t="s">
        <v>14</v>
      </c>
      <c r="AY209" s="175" t="s">
        <v>169</v>
      </c>
      <c r="BK209" s="177">
        <f>SUM(BK210:BK213)</f>
        <v>0</v>
      </c>
    </row>
    <row r="210" spans="1:65" s="2" customFormat="1" ht="24.2" customHeight="1">
      <c r="A210" s="36"/>
      <c r="B210" s="37"/>
      <c r="C210" s="180" t="s">
        <v>368</v>
      </c>
      <c r="D210" s="180" t="s">
        <v>172</v>
      </c>
      <c r="E210" s="181" t="s">
        <v>369</v>
      </c>
      <c r="F210" s="182" t="s">
        <v>370</v>
      </c>
      <c r="G210" s="183" t="s">
        <v>175</v>
      </c>
      <c r="H210" s="184">
        <v>75</v>
      </c>
      <c r="I210" s="185"/>
      <c r="J210" s="186">
        <f>ROUND(I210*H210,2)</f>
        <v>0</v>
      </c>
      <c r="K210" s="182" t="s">
        <v>176</v>
      </c>
      <c r="L210" s="41"/>
      <c r="M210" s="187" t="s">
        <v>19</v>
      </c>
      <c r="N210" s="188" t="s">
        <v>42</v>
      </c>
      <c r="O210" s="66"/>
      <c r="P210" s="189">
        <f>O210*H210</f>
        <v>0</v>
      </c>
      <c r="Q210" s="189">
        <v>0</v>
      </c>
      <c r="R210" s="189">
        <f>Q210*H210</f>
        <v>0</v>
      </c>
      <c r="S210" s="189">
        <v>0.0815</v>
      </c>
      <c r="T210" s="190">
        <f>S210*H210</f>
        <v>6.1125</v>
      </c>
      <c r="U210" s="36"/>
      <c r="V210" s="36"/>
      <c r="W210" s="36"/>
      <c r="X210" s="36"/>
      <c r="Y210" s="36"/>
      <c r="Z210" s="36"/>
      <c r="AA210" s="36"/>
      <c r="AB210" s="36"/>
      <c r="AC210" s="36"/>
      <c r="AD210" s="36"/>
      <c r="AE210" s="36"/>
      <c r="AR210" s="191" t="s">
        <v>312</v>
      </c>
      <c r="AT210" s="191" t="s">
        <v>172</v>
      </c>
      <c r="AU210" s="191" t="s">
        <v>79</v>
      </c>
      <c r="AY210" s="19" t="s">
        <v>169</v>
      </c>
      <c r="BE210" s="192">
        <f>IF(N210="základní",J210,0)</f>
        <v>0</v>
      </c>
      <c r="BF210" s="192">
        <f>IF(N210="snížená",J210,0)</f>
        <v>0</v>
      </c>
      <c r="BG210" s="192">
        <f>IF(N210="zákl. přenesená",J210,0)</f>
        <v>0</v>
      </c>
      <c r="BH210" s="192">
        <f>IF(N210="sníž. přenesená",J210,0)</f>
        <v>0</v>
      </c>
      <c r="BI210" s="192">
        <f>IF(N210="nulová",J210,0)</f>
        <v>0</v>
      </c>
      <c r="BJ210" s="19" t="s">
        <v>14</v>
      </c>
      <c r="BK210" s="192">
        <f>ROUND(I210*H210,2)</f>
        <v>0</v>
      </c>
      <c r="BL210" s="19" t="s">
        <v>312</v>
      </c>
      <c r="BM210" s="191" t="s">
        <v>371</v>
      </c>
    </row>
    <row r="211" spans="1:47" s="2" customFormat="1" ht="11.25">
      <c r="A211" s="36"/>
      <c r="B211" s="37"/>
      <c r="C211" s="38"/>
      <c r="D211" s="193" t="s">
        <v>178</v>
      </c>
      <c r="E211" s="38"/>
      <c r="F211" s="194" t="s">
        <v>372</v>
      </c>
      <c r="G211" s="38"/>
      <c r="H211" s="38"/>
      <c r="I211" s="195"/>
      <c r="J211" s="38"/>
      <c r="K211" s="38"/>
      <c r="L211" s="41"/>
      <c r="M211" s="196"/>
      <c r="N211" s="197"/>
      <c r="O211" s="66"/>
      <c r="P211" s="66"/>
      <c r="Q211" s="66"/>
      <c r="R211" s="66"/>
      <c r="S211" s="66"/>
      <c r="T211" s="67"/>
      <c r="U211" s="36"/>
      <c r="V211" s="36"/>
      <c r="W211" s="36"/>
      <c r="X211" s="36"/>
      <c r="Y211" s="36"/>
      <c r="Z211" s="36"/>
      <c r="AA211" s="36"/>
      <c r="AB211" s="36"/>
      <c r="AC211" s="36"/>
      <c r="AD211" s="36"/>
      <c r="AE211" s="36"/>
      <c r="AT211" s="19" t="s">
        <v>178</v>
      </c>
      <c r="AU211" s="19" t="s">
        <v>79</v>
      </c>
    </row>
    <row r="212" spans="2:51" s="15" customFormat="1" ht="11.25">
      <c r="B212" s="221"/>
      <c r="C212" s="222"/>
      <c r="D212" s="200" t="s">
        <v>180</v>
      </c>
      <c r="E212" s="223" t="s">
        <v>19</v>
      </c>
      <c r="F212" s="224" t="s">
        <v>373</v>
      </c>
      <c r="G212" s="222"/>
      <c r="H212" s="223" t="s">
        <v>19</v>
      </c>
      <c r="I212" s="225"/>
      <c r="J212" s="222"/>
      <c r="K212" s="222"/>
      <c r="L212" s="226"/>
      <c r="M212" s="227"/>
      <c r="N212" s="228"/>
      <c r="O212" s="228"/>
      <c r="P212" s="228"/>
      <c r="Q212" s="228"/>
      <c r="R212" s="228"/>
      <c r="S212" s="228"/>
      <c r="T212" s="229"/>
      <c r="AT212" s="230" t="s">
        <v>180</v>
      </c>
      <c r="AU212" s="230" t="s">
        <v>79</v>
      </c>
      <c r="AV212" s="15" t="s">
        <v>14</v>
      </c>
      <c r="AW212" s="15" t="s">
        <v>33</v>
      </c>
      <c r="AX212" s="15" t="s">
        <v>71</v>
      </c>
      <c r="AY212" s="230" t="s">
        <v>169</v>
      </c>
    </row>
    <row r="213" spans="2:51" s="13" customFormat="1" ht="11.25">
      <c r="B213" s="198"/>
      <c r="C213" s="199"/>
      <c r="D213" s="200" t="s">
        <v>180</v>
      </c>
      <c r="E213" s="201" t="s">
        <v>19</v>
      </c>
      <c r="F213" s="202" t="s">
        <v>374</v>
      </c>
      <c r="G213" s="199"/>
      <c r="H213" s="203">
        <v>75</v>
      </c>
      <c r="I213" s="204"/>
      <c r="J213" s="199"/>
      <c r="K213" s="199"/>
      <c r="L213" s="205"/>
      <c r="M213" s="231"/>
      <c r="N213" s="232"/>
      <c r="O213" s="232"/>
      <c r="P213" s="232"/>
      <c r="Q213" s="232"/>
      <c r="R213" s="232"/>
      <c r="S213" s="232"/>
      <c r="T213" s="233"/>
      <c r="AT213" s="209" t="s">
        <v>180</v>
      </c>
      <c r="AU213" s="209" t="s">
        <v>79</v>
      </c>
      <c r="AV213" s="13" t="s">
        <v>79</v>
      </c>
      <c r="AW213" s="13" t="s">
        <v>33</v>
      </c>
      <c r="AX213" s="13" t="s">
        <v>14</v>
      </c>
      <c r="AY213" s="209" t="s">
        <v>169</v>
      </c>
    </row>
    <row r="214" spans="1:31" s="2" customFormat="1" ht="6.95" customHeight="1">
      <c r="A214" s="36"/>
      <c r="B214" s="49"/>
      <c r="C214" s="50"/>
      <c r="D214" s="50"/>
      <c r="E214" s="50"/>
      <c r="F214" s="50"/>
      <c r="G214" s="50"/>
      <c r="H214" s="50"/>
      <c r="I214" s="50"/>
      <c r="J214" s="50"/>
      <c r="K214" s="50"/>
      <c r="L214" s="41"/>
      <c r="M214" s="36"/>
      <c r="O214" s="36"/>
      <c r="P214" s="36"/>
      <c r="Q214" s="36"/>
      <c r="R214" s="36"/>
      <c r="S214" s="36"/>
      <c r="T214" s="36"/>
      <c r="U214" s="36"/>
      <c r="V214" s="36"/>
      <c r="W214" s="36"/>
      <c r="X214" s="36"/>
      <c r="Y214" s="36"/>
      <c r="Z214" s="36"/>
      <c r="AA214" s="36"/>
      <c r="AB214" s="36"/>
      <c r="AC214" s="36"/>
      <c r="AD214" s="36"/>
      <c r="AE214" s="36"/>
    </row>
  </sheetData>
  <sheetProtection algorithmName="SHA-512" hashValue="+FIjpimiMZF2P1h500KYsEfxtG2F0dB0IZydNKzN0uQd0+wkykrAVqAK8tON8X3T63YsxB1BWnD30pXFkQHpaQ==" saltValue="kuP3Gl6HV28YqVN5xq1mFeNUSbZ0NdP/UuFPr1J2XCzpIpBupkF3T4ZDZt0R5O8pR6YvKGAk7bBYXx09XoHQwQ==" spinCount="100000" sheet="1" objects="1" scenarios="1" formatColumns="0" formatRows="0" autoFilter="0"/>
  <autoFilter ref="C93:K213"/>
  <mergeCells count="12">
    <mergeCell ref="E86:H86"/>
    <mergeCell ref="L2:V2"/>
    <mergeCell ref="E50:H50"/>
    <mergeCell ref="E52:H52"/>
    <mergeCell ref="E54:H54"/>
    <mergeCell ref="E82:H82"/>
    <mergeCell ref="E84:H84"/>
    <mergeCell ref="E7:H7"/>
    <mergeCell ref="E9:H9"/>
    <mergeCell ref="E11:H11"/>
    <mergeCell ref="E20:H20"/>
    <mergeCell ref="E29:H29"/>
  </mergeCells>
  <hyperlinks>
    <hyperlink ref="F98" r:id="rId1" display="https://podminky.urs.cz/item/CS_URS_2024_01/962031132"/>
    <hyperlink ref="F103" r:id="rId2" display="https://podminky.urs.cz/item/CS_URS_2024_01/962031133"/>
    <hyperlink ref="F109" r:id="rId3" display="https://podminky.urs.cz/item/CS_URS_2024_01/962032231"/>
    <hyperlink ref="F114" r:id="rId4" display="https://podminky.urs.cz/item/CS_URS_2024_01/965042141"/>
    <hyperlink ref="F118" r:id="rId5" display="https://podminky.urs.cz/item/CS_URS_2024_01/965042241"/>
    <hyperlink ref="F122" r:id="rId6" display="https://podminky.urs.cz/item/CS_URS_2024_01/965049111"/>
    <hyperlink ref="F124" r:id="rId7" display="https://podminky.urs.cz/item/CS_URS_2024_01/965049112"/>
    <hyperlink ref="F126" r:id="rId8" display="https://podminky.urs.cz/item/CS_URS_2024_01/968062375"/>
    <hyperlink ref="F129" r:id="rId9" display="https://podminky.urs.cz/item/CS_URS_2024_01/968062376"/>
    <hyperlink ref="F134" r:id="rId10" display="https://podminky.urs.cz/item/CS_URS_2024_01/968072455"/>
    <hyperlink ref="F137" r:id="rId11" display="https://podminky.urs.cz/item/CS_URS_2024_01/968072456"/>
    <hyperlink ref="F145" r:id="rId12" display="https://podminky.urs.cz/item/CS_URS_2024_01/971033561"/>
    <hyperlink ref="F148" r:id="rId13" display="https://podminky.urs.cz/item/CS_URS_2024_01/971033651"/>
    <hyperlink ref="F153" r:id="rId14" display="https://podminky.urs.cz/item/CS_URS_2024_01/978013191"/>
    <hyperlink ref="F164" r:id="rId15" display="https://podminky.urs.cz/item/CS_URS_2024_01/978015341"/>
    <hyperlink ref="F170" r:id="rId16" display="https://podminky.urs.cz/item/CS_URS_2024_01/997013211"/>
    <hyperlink ref="F172" r:id="rId17" display="https://podminky.urs.cz/item/CS_URS_2024_01/997013501"/>
    <hyperlink ref="F174" r:id="rId18" display="https://podminky.urs.cz/item/CS_URS_2024_01/997013509"/>
    <hyperlink ref="F177" r:id="rId19" display="https://podminky.urs.cz/item/CS_URS_2024_01/997013813"/>
    <hyperlink ref="F179" r:id="rId20" display="https://podminky.urs.cz/item/CS_URS_2024_01/997013814"/>
    <hyperlink ref="F181" r:id="rId21" display="https://podminky.urs.cz/item/CS_URS_2024_01/997013869"/>
    <hyperlink ref="F185" r:id="rId22" display="https://podminky.urs.cz/item/CS_URS_2024_01/711131811"/>
    <hyperlink ref="F189" r:id="rId23" display="https://podminky.urs.cz/item/CS_URS_2024_01/713120811"/>
    <hyperlink ref="F193" r:id="rId24" display="https://podminky.urs.cz/item/CS_URS_2024_01/771471810"/>
    <hyperlink ref="F197" r:id="rId25" display="https://podminky.urs.cz/item/CS_URS_2024_01/771571810"/>
    <hyperlink ref="F202" r:id="rId26" display="https://podminky.urs.cz/item/CS_URS_2024_01/776201812"/>
    <hyperlink ref="F206" r:id="rId27" display="https://podminky.urs.cz/item/CS_URS_2024_01/776410811"/>
    <hyperlink ref="F211" r:id="rId28" display="https://podminky.urs.cz/item/CS_URS_2024_01/78147181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9"/>
  <sheetViews>
    <sheetView showGridLines="0" zoomScale="110" zoomScaleNormal="110" workbookViewId="0" topLeftCell="A58"/>
  </sheetViews>
  <sheetFormatPr defaultColWidth="9.140625" defaultRowHeight="12"/>
  <cols>
    <col min="1" max="1" width="8.28125" style="252" customWidth="1"/>
    <col min="2" max="2" width="1.7109375" style="252" customWidth="1"/>
    <col min="3" max="4" width="5.00390625" style="252" customWidth="1"/>
    <col min="5" max="5" width="11.7109375" style="252" customWidth="1"/>
    <col min="6" max="6" width="9.140625" style="252" customWidth="1"/>
    <col min="7" max="7" width="5.00390625" style="252" customWidth="1"/>
    <col min="8" max="8" width="77.8515625" style="252" customWidth="1"/>
    <col min="9" max="10" width="20.00390625" style="252" customWidth="1"/>
    <col min="11" max="11" width="1.7109375" style="252" customWidth="1"/>
  </cols>
  <sheetData>
    <row r="1" s="1" customFormat="1" ht="37.5" customHeight="1"/>
    <row r="2" spans="2:11" s="1" customFormat="1" ht="7.5" customHeight="1">
      <c r="B2" s="253"/>
      <c r="C2" s="254"/>
      <c r="D2" s="254"/>
      <c r="E2" s="254"/>
      <c r="F2" s="254"/>
      <c r="G2" s="254"/>
      <c r="H2" s="254"/>
      <c r="I2" s="254"/>
      <c r="J2" s="254"/>
      <c r="K2" s="255"/>
    </row>
    <row r="3" spans="2:11" s="16" customFormat="1" ht="45" customHeight="1">
      <c r="B3" s="256"/>
      <c r="C3" s="395" t="s">
        <v>3782</v>
      </c>
      <c r="D3" s="395"/>
      <c r="E3" s="395"/>
      <c r="F3" s="395"/>
      <c r="G3" s="395"/>
      <c r="H3" s="395"/>
      <c r="I3" s="395"/>
      <c r="J3" s="395"/>
      <c r="K3" s="257"/>
    </row>
    <row r="4" spans="2:11" s="1" customFormat="1" ht="25.5" customHeight="1">
      <c r="B4" s="258"/>
      <c r="C4" s="394" t="s">
        <v>3783</v>
      </c>
      <c r="D4" s="394"/>
      <c r="E4" s="394"/>
      <c r="F4" s="394"/>
      <c r="G4" s="394"/>
      <c r="H4" s="394"/>
      <c r="I4" s="394"/>
      <c r="J4" s="394"/>
      <c r="K4" s="259"/>
    </row>
    <row r="5" spans="2:11" s="1" customFormat="1" ht="5.25" customHeight="1">
      <c r="B5" s="258"/>
      <c r="C5" s="260"/>
      <c r="D5" s="260"/>
      <c r="E5" s="260"/>
      <c r="F5" s="260"/>
      <c r="G5" s="260"/>
      <c r="H5" s="260"/>
      <c r="I5" s="260"/>
      <c r="J5" s="260"/>
      <c r="K5" s="259"/>
    </row>
    <row r="6" spans="2:11" s="1" customFormat="1" ht="15" customHeight="1">
      <c r="B6" s="258"/>
      <c r="C6" s="393" t="s">
        <v>3784</v>
      </c>
      <c r="D6" s="393"/>
      <c r="E6" s="393"/>
      <c r="F6" s="393"/>
      <c r="G6" s="393"/>
      <c r="H6" s="393"/>
      <c r="I6" s="393"/>
      <c r="J6" s="393"/>
      <c r="K6" s="259"/>
    </row>
    <row r="7" spans="2:11" s="1" customFormat="1" ht="15" customHeight="1">
      <c r="B7" s="262"/>
      <c r="C7" s="393" t="s">
        <v>3785</v>
      </c>
      <c r="D7" s="393"/>
      <c r="E7" s="393"/>
      <c r="F7" s="393"/>
      <c r="G7" s="393"/>
      <c r="H7" s="393"/>
      <c r="I7" s="393"/>
      <c r="J7" s="393"/>
      <c r="K7" s="259"/>
    </row>
    <row r="8" spans="2:11" s="1" customFormat="1" ht="12.75" customHeight="1">
      <c r="B8" s="262"/>
      <c r="C8" s="261"/>
      <c r="D8" s="261"/>
      <c r="E8" s="261"/>
      <c r="F8" s="261"/>
      <c r="G8" s="261"/>
      <c r="H8" s="261"/>
      <c r="I8" s="261"/>
      <c r="J8" s="261"/>
      <c r="K8" s="259"/>
    </row>
    <row r="9" spans="2:11" s="1" customFormat="1" ht="15" customHeight="1">
      <c r="B9" s="262"/>
      <c r="C9" s="393" t="s">
        <v>3786</v>
      </c>
      <c r="D9" s="393"/>
      <c r="E9" s="393"/>
      <c r="F9" s="393"/>
      <c r="G9" s="393"/>
      <c r="H9" s="393"/>
      <c r="I9" s="393"/>
      <c r="J9" s="393"/>
      <c r="K9" s="259"/>
    </row>
    <row r="10" spans="2:11" s="1" customFormat="1" ht="15" customHeight="1">
      <c r="B10" s="262"/>
      <c r="C10" s="261"/>
      <c r="D10" s="393" t="s">
        <v>3787</v>
      </c>
      <c r="E10" s="393"/>
      <c r="F10" s="393"/>
      <c r="G10" s="393"/>
      <c r="H10" s="393"/>
      <c r="I10" s="393"/>
      <c r="J10" s="393"/>
      <c r="K10" s="259"/>
    </row>
    <row r="11" spans="2:11" s="1" customFormat="1" ht="15" customHeight="1">
      <c r="B11" s="262"/>
      <c r="C11" s="263"/>
      <c r="D11" s="393" t="s">
        <v>3788</v>
      </c>
      <c r="E11" s="393"/>
      <c r="F11" s="393"/>
      <c r="G11" s="393"/>
      <c r="H11" s="393"/>
      <c r="I11" s="393"/>
      <c r="J11" s="393"/>
      <c r="K11" s="259"/>
    </row>
    <row r="12" spans="2:11" s="1" customFormat="1" ht="15" customHeight="1">
      <c r="B12" s="262"/>
      <c r="C12" s="263"/>
      <c r="D12" s="261"/>
      <c r="E12" s="261"/>
      <c r="F12" s="261"/>
      <c r="G12" s="261"/>
      <c r="H12" s="261"/>
      <c r="I12" s="261"/>
      <c r="J12" s="261"/>
      <c r="K12" s="259"/>
    </row>
    <row r="13" spans="2:11" s="1" customFormat="1" ht="15" customHeight="1">
      <c r="B13" s="262"/>
      <c r="C13" s="263"/>
      <c r="D13" s="264" t="s">
        <v>3789</v>
      </c>
      <c r="E13" s="261"/>
      <c r="F13" s="261"/>
      <c r="G13" s="261"/>
      <c r="H13" s="261"/>
      <c r="I13" s="261"/>
      <c r="J13" s="261"/>
      <c r="K13" s="259"/>
    </row>
    <row r="14" spans="2:11" s="1" customFormat="1" ht="12.75" customHeight="1">
      <c r="B14" s="262"/>
      <c r="C14" s="263"/>
      <c r="D14" s="263"/>
      <c r="E14" s="263"/>
      <c r="F14" s="263"/>
      <c r="G14" s="263"/>
      <c r="H14" s="263"/>
      <c r="I14" s="263"/>
      <c r="J14" s="263"/>
      <c r="K14" s="259"/>
    </row>
    <row r="15" spans="2:11" s="1" customFormat="1" ht="15" customHeight="1">
      <c r="B15" s="262"/>
      <c r="C15" s="263"/>
      <c r="D15" s="393" t="s">
        <v>3790</v>
      </c>
      <c r="E15" s="393"/>
      <c r="F15" s="393"/>
      <c r="G15" s="393"/>
      <c r="H15" s="393"/>
      <c r="I15" s="393"/>
      <c r="J15" s="393"/>
      <c r="K15" s="259"/>
    </row>
    <row r="16" spans="2:11" s="1" customFormat="1" ht="15" customHeight="1">
      <c r="B16" s="262"/>
      <c r="C16" s="263"/>
      <c r="D16" s="393" t="s">
        <v>3791</v>
      </c>
      <c r="E16" s="393"/>
      <c r="F16" s="393"/>
      <c r="G16" s="393"/>
      <c r="H16" s="393"/>
      <c r="I16" s="393"/>
      <c r="J16" s="393"/>
      <c r="K16" s="259"/>
    </row>
    <row r="17" spans="2:11" s="1" customFormat="1" ht="15" customHeight="1">
      <c r="B17" s="262"/>
      <c r="C17" s="263"/>
      <c r="D17" s="393" t="s">
        <v>3792</v>
      </c>
      <c r="E17" s="393"/>
      <c r="F17" s="393"/>
      <c r="G17" s="393"/>
      <c r="H17" s="393"/>
      <c r="I17" s="393"/>
      <c r="J17" s="393"/>
      <c r="K17" s="259"/>
    </row>
    <row r="18" spans="2:11" s="1" customFormat="1" ht="15" customHeight="1">
      <c r="B18" s="262"/>
      <c r="C18" s="263"/>
      <c r="D18" s="263"/>
      <c r="E18" s="265" t="s">
        <v>77</v>
      </c>
      <c r="F18" s="393" t="s">
        <v>3793</v>
      </c>
      <c r="G18" s="393"/>
      <c r="H18" s="393"/>
      <c r="I18" s="393"/>
      <c r="J18" s="393"/>
      <c r="K18" s="259"/>
    </row>
    <row r="19" spans="2:11" s="1" customFormat="1" ht="15" customHeight="1">
      <c r="B19" s="262"/>
      <c r="C19" s="263"/>
      <c r="D19" s="263"/>
      <c r="E19" s="265" t="s">
        <v>3794</v>
      </c>
      <c r="F19" s="393" t="s">
        <v>3795</v>
      </c>
      <c r="G19" s="393"/>
      <c r="H19" s="393"/>
      <c r="I19" s="393"/>
      <c r="J19" s="393"/>
      <c r="K19" s="259"/>
    </row>
    <row r="20" spans="2:11" s="1" customFormat="1" ht="15" customHeight="1">
      <c r="B20" s="262"/>
      <c r="C20" s="263"/>
      <c r="D20" s="263"/>
      <c r="E20" s="265" t="s">
        <v>3796</v>
      </c>
      <c r="F20" s="393" t="s">
        <v>3797</v>
      </c>
      <c r="G20" s="393"/>
      <c r="H20" s="393"/>
      <c r="I20" s="393"/>
      <c r="J20" s="393"/>
      <c r="K20" s="259"/>
    </row>
    <row r="21" spans="2:11" s="1" customFormat="1" ht="15" customHeight="1">
      <c r="B21" s="262"/>
      <c r="C21" s="263"/>
      <c r="D21" s="263"/>
      <c r="E21" s="265" t="s">
        <v>3798</v>
      </c>
      <c r="F21" s="393" t="s">
        <v>3799</v>
      </c>
      <c r="G21" s="393"/>
      <c r="H21" s="393"/>
      <c r="I21" s="393"/>
      <c r="J21" s="393"/>
      <c r="K21" s="259"/>
    </row>
    <row r="22" spans="2:11" s="1" customFormat="1" ht="15" customHeight="1">
      <c r="B22" s="262"/>
      <c r="C22" s="263"/>
      <c r="D22" s="263"/>
      <c r="E22" s="265" t="s">
        <v>3800</v>
      </c>
      <c r="F22" s="393" t="s">
        <v>3428</v>
      </c>
      <c r="G22" s="393"/>
      <c r="H22" s="393"/>
      <c r="I22" s="393"/>
      <c r="J22" s="393"/>
      <c r="K22" s="259"/>
    </row>
    <row r="23" spans="2:11" s="1" customFormat="1" ht="15" customHeight="1">
      <c r="B23" s="262"/>
      <c r="C23" s="263"/>
      <c r="D23" s="263"/>
      <c r="E23" s="265" t="s">
        <v>82</v>
      </c>
      <c r="F23" s="393" t="s">
        <v>3801</v>
      </c>
      <c r="G23" s="393"/>
      <c r="H23" s="393"/>
      <c r="I23" s="393"/>
      <c r="J23" s="393"/>
      <c r="K23" s="259"/>
    </row>
    <row r="24" spans="2:11" s="1" customFormat="1" ht="12.75" customHeight="1">
      <c r="B24" s="262"/>
      <c r="C24" s="263"/>
      <c r="D24" s="263"/>
      <c r="E24" s="263"/>
      <c r="F24" s="263"/>
      <c r="G24" s="263"/>
      <c r="H24" s="263"/>
      <c r="I24" s="263"/>
      <c r="J24" s="263"/>
      <c r="K24" s="259"/>
    </row>
    <row r="25" spans="2:11" s="1" customFormat="1" ht="15" customHeight="1">
      <c r="B25" s="262"/>
      <c r="C25" s="393" t="s">
        <v>3802</v>
      </c>
      <c r="D25" s="393"/>
      <c r="E25" s="393"/>
      <c r="F25" s="393"/>
      <c r="G25" s="393"/>
      <c r="H25" s="393"/>
      <c r="I25" s="393"/>
      <c r="J25" s="393"/>
      <c r="K25" s="259"/>
    </row>
    <row r="26" spans="2:11" s="1" customFormat="1" ht="15" customHeight="1">
      <c r="B26" s="262"/>
      <c r="C26" s="393" t="s">
        <v>3803</v>
      </c>
      <c r="D26" s="393"/>
      <c r="E26" s="393"/>
      <c r="F26" s="393"/>
      <c r="G26" s="393"/>
      <c r="H26" s="393"/>
      <c r="I26" s="393"/>
      <c r="J26" s="393"/>
      <c r="K26" s="259"/>
    </row>
    <row r="27" spans="2:11" s="1" customFormat="1" ht="15" customHeight="1">
      <c r="B27" s="262"/>
      <c r="C27" s="261"/>
      <c r="D27" s="393" t="s">
        <v>3804</v>
      </c>
      <c r="E27" s="393"/>
      <c r="F27" s="393"/>
      <c r="G27" s="393"/>
      <c r="H27" s="393"/>
      <c r="I27" s="393"/>
      <c r="J27" s="393"/>
      <c r="K27" s="259"/>
    </row>
    <row r="28" spans="2:11" s="1" customFormat="1" ht="15" customHeight="1">
      <c r="B28" s="262"/>
      <c r="C28" s="263"/>
      <c r="D28" s="393" t="s">
        <v>3805</v>
      </c>
      <c r="E28" s="393"/>
      <c r="F28" s="393"/>
      <c r="G28" s="393"/>
      <c r="H28" s="393"/>
      <c r="I28" s="393"/>
      <c r="J28" s="393"/>
      <c r="K28" s="259"/>
    </row>
    <row r="29" spans="2:11" s="1" customFormat="1" ht="12.75" customHeight="1">
      <c r="B29" s="262"/>
      <c r="C29" s="263"/>
      <c r="D29" s="263"/>
      <c r="E29" s="263"/>
      <c r="F29" s="263"/>
      <c r="G29" s="263"/>
      <c r="H29" s="263"/>
      <c r="I29" s="263"/>
      <c r="J29" s="263"/>
      <c r="K29" s="259"/>
    </row>
    <row r="30" spans="2:11" s="1" customFormat="1" ht="15" customHeight="1">
      <c r="B30" s="262"/>
      <c r="C30" s="263"/>
      <c r="D30" s="393" t="s">
        <v>3806</v>
      </c>
      <c r="E30" s="393"/>
      <c r="F30" s="393"/>
      <c r="G30" s="393"/>
      <c r="H30" s="393"/>
      <c r="I30" s="393"/>
      <c r="J30" s="393"/>
      <c r="K30" s="259"/>
    </row>
    <row r="31" spans="2:11" s="1" customFormat="1" ht="15" customHeight="1">
      <c r="B31" s="262"/>
      <c r="C31" s="263"/>
      <c r="D31" s="393" t="s">
        <v>3807</v>
      </c>
      <c r="E31" s="393"/>
      <c r="F31" s="393"/>
      <c r="G31" s="393"/>
      <c r="H31" s="393"/>
      <c r="I31" s="393"/>
      <c r="J31" s="393"/>
      <c r="K31" s="259"/>
    </row>
    <row r="32" spans="2:11" s="1" customFormat="1" ht="12.75" customHeight="1">
      <c r="B32" s="262"/>
      <c r="C32" s="263"/>
      <c r="D32" s="263"/>
      <c r="E32" s="263"/>
      <c r="F32" s="263"/>
      <c r="G32" s="263"/>
      <c r="H32" s="263"/>
      <c r="I32" s="263"/>
      <c r="J32" s="263"/>
      <c r="K32" s="259"/>
    </row>
    <row r="33" spans="2:11" s="1" customFormat="1" ht="15" customHeight="1">
      <c r="B33" s="262"/>
      <c r="C33" s="263"/>
      <c r="D33" s="393" t="s">
        <v>3808</v>
      </c>
      <c r="E33" s="393"/>
      <c r="F33" s="393"/>
      <c r="G33" s="393"/>
      <c r="H33" s="393"/>
      <c r="I33" s="393"/>
      <c r="J33" s="393"/>
      <c r="K33" s="259"/>
    </row>
    <row r="34" spans="2:11" s="1" customFormat="1" ht="15" customHeight="1">
      <c r="B34" s="262"/>
      <c r="C34" s="263"/>
      <c r="D34" s="393" t="s">
        <v>3809</v>
      </c>
      <c r="E34" s="393"/>
      <c r="F34" s="393"/>
      <c r="G34" s="393"/>
      <c r="H34" s="393"/>
      <c r="I34" s="393"/>
      <c r="J34" s="393"/>
      <c r="K34" s="259"/>
    </row>
    <row r="35" spans="2:11" s="1" customFormat="1" ht="15" customHeight="1">
      <c r="B35" s="262"/>
      <c r="C35" s="263"/>
      <c r="D35" s="393" t="s">
        <v>3810</v>
      </c>
      <c r="E35" s="393"/>
      <c r="F35" s="393"/>
      <c r="G35" s="393"/>
      <c r="H35" s="393"/>
      <c r="I35" s="393"/>
      <c r="J35" s="393"/>
      <c r="K35" s="259"/>
    </row>
    <row r="36" spans="2:11" s="1" customFormat="1" ht="15" customHeight="1">
      <c r="B36" s="262"/>
      <c r="C36" s="263"/>
      <c r="D36" s="261"/>
      <c r="E36" s="264" t="s">
        <v>155</v>
      </c>
      <c r="F36" s="261"/>
      <c r="G36" s="393" t="s">
        <v>3811</v>
      </c>
      <c r="H36" s="393"/>
      <c r="I36" s="393"/>
      <c r="J36" s="393"/>
      <c r="K36" s="259"/>
    </row>
    <row r="37" spans="2:11" s="1" customFormat="1" ht="30.75" customHeight="1">
      <c r="B37" s="262"/>
      <c r="C37" s="263"/>
      <c r="D37" s="261"/>
      <c r="E37" s="264" t="s">
        <v>3812</v>
      </c>
      <c r="F37" s="261"/>
      <c r="G37" s="393" t="s">
        <v>3813</v>
      </c>
      <c r="H37" s="393"/>
      <c r="I37" s="393"/>
      <c r="J37" s="393"/>
      <c r="K37" s="259"/>
    </row>
    <row r="38" spans="2:11" s="1" customFormat="1" ht="15" customHeight="1">
      <c r="B38" s="262"/>
      <c r="C38" s="263"/>
      <c r="D38" s="261"/>
      <c r="E38" s="264" t="s">
        <v>52</v>
      </c>
      <c r="F38" s="261"/>
      <c r="G38" s="393" t="s">
        <v>3814</v>
      </c>
      <c r="H38" s="393"/>
      <c r="I38" s="393"/>
      <c r="J38" s="393"/>
      <c r="K38" s="259"/>
    </row>
    <row r="39" spans="2:11" s="1" customFormat="1" ht="15" customHeight="1">
      <c r="B39" s="262"/>
      <c r="C39" s="263"/>
      <c r="D39" s="261"/>
      <c r="E39" s="264" t="s">
        <v>53</v>
      </c>
      <c r="F39" s="261"/>
      <c r="G39" s="393" t="s">
        <v>3815</v>
      </c>
      <c r="H39" s="393"/>
      <c r="I39" s="393"/>
      <c r="J39" s="393"/>
      <c r="K39" s="259"/>
    </row>
    <row r="40" spans="2:11" s="1" customFormat="1" ht="15" customHeight="1">
      <c r="B40" s="262"/>
      <c r="C40" s="263"/>
      <c r="D40" s="261"/>
      <c r="E40" s="264" t="s">
        <v>156</v>
      </c>
      <c r="F40" s="261"/>
      <c r="G40" s="393" t="s">
        <v>3816</v>
      </c>
      <c r="H40" s="393"/>
      <c r="I40" s="393"/>
      <c r="J40" s="393"/>
      <c r="K40" s="259"/>
    </row>
    <row r="41" spans="2:11" s="1" customFormat="1" ht="15" customHeight="1">
      <c r="B41" s="262"/>
      <c r="C41" s="263"/>
      <c r="D41" s="261"/>
      <c r="E41" s="264" t="s">
        <v>157</v>
      </c>
      <c r="F41" s="261"/>
      <c r="G41" s="393" t="s">
        <v>3817</v>
      </c>
      <c r="H41" s="393"/>
      <c r="I41" s="393"/>
      <c r="J41" s="393"/>
      <c r="K41" s="259"/>
    </row>
    <row r="42" spans="2:11" s="1" customFormat="1" ht="15" customHeight="1">
      <c r="B42" s="262"/>
      <c r="C42" s="263"/>
      <c r="D42" s="261"/>
      <c r="E42" s="264" t="s">
        <v>3818</v>
      </c>
      <c r="F42" s="261"/>
      <c r="G42" s="393" t="s">
        <v>3819</v>
      </c>
      <c r="H42" s="393"/>
      <c r="I42" s="393"/>
      <c r="J42" s="393"/>
      <c r="K42" s="259"/>
    </row>
    <row r="43" spans="2:11" s="1" customFormat="1" ht="15" customHeight="1">
      <c r="B43" s="262"/>
      <c r="C43" s="263"/>
      <c r="D43" s="261"/>
      <c r="E43" s="264"/>
      <c r="F43" s="261"/>
      <c r="G43" s="393" t="s">
        <v>3820</v>
      </c>
      <c r="H43" s="393"/>
      <c r="I43" s="393"/>
      <c r="J43" s="393"/>
      <c r="K43" s="259"/>
    </row>
    <row r="44" spans="2:11" s="1" customFormat="1" ht="15" customHeight="1">
      <c r="B44" s="262"/>
      <c r="C44" s="263"/>
      <c r="D44" s="261"/>
      <c r="E44" s="264" t="s">
        <v>3821</v>
      </c>
      <c r="F44" s="261"/>
      <c r="G44" s="393" t="s">
        <v>3822</v>
      </c>
      <c r="H44" s="393"/>
      <c r="I44" s="393"/>
      <c r="J44" s="393"/>
      <c r="K44" s="259"/>
    </row>
    <row r="45" spans="2:11" s="1" customFormat="1" ht="15" customHeight="1">
      <c r="B45" s="262"/>
      <c r="C45" s="263"/>
      <c r="D45" s="261"/>
      <c r="E45" s="264" t="s">
        <v>159</v>
      </c>
      <c r="F45" s="261"/>
      <c r="G45" s="393" t="s">
        <v>3823</v>
      </c>
      <c r="H45" s="393"/>
      <c r="I45" s="393"/>
      <c r="J45" s="393"/>
      <c r="K45" s="259"/>
    </row>
    <row r="46" spans="2:11" s="1" customFormat="1" ht="12.75" customHeight="1">
      <c r="B46" s="262"/>
      <c r="C46" s="263"/>
      <c r="D46" s="261"/>
      <c r="E46" s="261"/>
      <c r="F46" s="261"/>
      <c r="G46" s="261"/>
      <c r="H46" s="261"/>
      <c r="I46" s="261"/>
      <c r="J46" s="261"/>
      <c r="K46" s="259"/>
    </row>
    <row r="47" spans="2:11" s="1" customFormat="1" ht="15" customHeight="1">
      <c r="B47" s="262"/>
      <c r="C47" s="263"/>
      <c r="D47" s="393" t="s">
        <v>3824</v>
      </c>
      <c r="E47" s="393"/>
      <c r="F47" s="393"/>
      <c r="G47" s="393"/>
      <c r="H47" s="393"/>
      <c r="I47" s="393"/>
      <c r="J47" s="393"/>
      <c r="K47" s="259"/>
    </row>
    <row r="48" spans="2:11" s="1" customFormat="1" ht="15" customHeight="1">
      <c r="B48" s="262"/>
      <c r="C48" s="263"/>
      <c r="D48" s="263"/>
      <c r="E48" s="393" t="s">
        <v>3825</v>
      </c>
      <c r="F48" s="393"/>
      <c r="G48" s="393"/>
      <c r="H48" s="393"/>
      <c r="I48" s="393"/>
      <c r="J48" s="393"/>
      <c r="K48" s="259"/>
    </row>
    <row r="49" spans="2:11" s="1" customFormat="1" ht="15" customHeight="1">
      <c r="B49" s="262"/>
      <c r="C49" s="263"/>
      <c r="D49" s="263"/>
      <c r="E49" s="393" t="s">
        <v>3826</v>
      </c>
      <c r="F49" s="393"/>
      <c r="G49" s="393"/>
      <c r="H49" s="393"/>
      <c r="I49" s="393"/>
      <c r="J49" s="393"/>
      <c r="K49" s="259"/>
    </row>
    <row r="50" spans="2:11" s="1" customFormat="1" ht="15" customHeight="1">
      <c r="B50" s="262"/>
      <c r="C50" s="263"/>
      <c r="D50" s="263"/>
      <c r="E50" s="393" t="s">
        <v>3827</v>
      </c>
      <c r="F50" s="393"/>
      <c r="G50" s="393"/>
      <c r="H50" s="393"/>
      <c r="I50" s="393"/>
      <c r="J50" s="393"/>
      <c r="K50" s="259"/>
    </row>
    <row r="51" spans="2:11" s="1" customFormat="1" ht="15" customHeight="1">
      <c r="B51" s="262"/>
      <c r="C51" s="263"/>
      <c r="D51" s="393" t="s">
        <v>3828</v>
      </c>
      <c r="E51" s="393"/>
      <c r="F51" s="393"/>
      <c r="G51" s="393"/>
      <c r="H51" s="393"/>
      <c r="I51" s="393"/>
      <c r="J51" s="393"/>
      <c r="K51" s="259"/>
    </row>
    <row r="52" spans="2:11" s="1" customFormat="1" ht="25.5" customHeight="1">
      <c r="B52" s="258"/>
      <c r="C52" s="394" t="s">
        <v>3829</v>
      </c>
      <c r="D52" s="394"/>
      <c r="E52" s="394"/>
      <c r="F52" s="394"/>
      <c r="G52" s="394"/>
      <c r="H52" s="394"/>
      <c r="I52" s="394"/>
      <c r="J52" s="394"/>
      <c r="K52" s="259"/>
    </row>
    <row r="53" spans="2:11" s="1" customFormat="1" ht="5.25" customHeight="1">
      <c r="B53" s="258"/>
      <c r="C53" s="260"/>
      <c r="D53" s="260"/>
      <c r="E53" s="260"/>
      <c r="F53" s="260"/>
      <c r="G53" s="260"/>
      <c r="H53" s="260"/>
      <c r="I53" s="260"/>
      <c r="J53" s="260"/>
      <c r="K53" s="259"/>
    </row>
    <row r="54" spans="2:11" s="1" customFormat="1" ht="15" customHeight="1">
      <c r="B54" s="258"/>
      <c r="C54" s="393" t="s">
        <v>3830</v>
      </c>
      <c r="D54" s="393"/>
      <c r="E54" s="393"/>
      <c r="F54" s="393"/>
      <c r="G54" s="393"/>
      <c r="H54" s="393"/>
      <c r="I54" s="393"/>
      <c r="J54" s="393"/>
      <c r="K54" s="259"/>
    </row>
    <row r="55" spans="2:11" s="1" customFormat="1" ht="15" customHeight="1">
      <c r="B55" s="258"/>
      <c r="C55" s="393" t="s">
        <v>3831</v>
      </c>
      <c r="D55" s="393"/>
      <c r="E55" s="393"/>
      <c r="F55" s="393"/>
      <c r="G55" s="393"/>
      <c r="H55" s="393"/>
      <c r="I55" s="393"/>
      <c r="J55" s="393"/>
      <c r="K55" s="259"/>
    </row>
    <row r="56" spans="2:11" s="1" customFormat="1" ht="12.75" customHeight="1">
      <c r="B56" s="258"/>
      <c r="C56" s="261"/>
      <c r="D56" s="261"/>
      <c r="E56" s="261"/>
      <c r="F56" s="261"/>
      <c r="G56" s="261"/>
      <c r="H56" s="261"/>
      <c r="I56" s="261"/>
      <c r="J56" s="261"/>
      <c r="K56" s="259"/>
    </row>
    <row r="57" spans="2:11" s="1" customFormat="1" ht="15" customHeight="1">
      <c r="B57" s="258"/>
      <c r="C57" s="393" t="s">
        <v>3832</v>
      </c>
      <c r="D57" s="393"/>
      <c r="E57" s="393"/>
      <c r="F57" s="393"/>
      <c r="G57" s="393"/>
      <c r="H57" s="393"/>
      <c r="I57" s="393"/>
      <c r="J57" s="393"/>
      <c r="K57" s="259"/>
    </row>
    <row r="58" spans="2:11" s="1" customFormat="1" ht="15" customHeight="1">
      <c r="B58" s="258"/>
      <c r="C58" s="263"/>
      <c r="D58" s="393" t="s">
        <v>3833</v>
      </c>
      <c r="E58" s="393"/>
      <c r="F58" s="393"/>
      <c r="G58" s="393"/>
      <c r="H58" s="393"/>
      <c r="I58" s="393"/>
      <c r="J58" s="393"/>
      <c r="K58" s="259"/>
    </row>
    <row r="59" spans="2:11" s="1" customFormat="1" ht="15" customHeight="1">
      <c r="B59" s="258"/>
      <c r="C59" s="263"/>
      <c r="D59" s="393" t="s">
        <v>3834</v>
      </c>
      <c r="E59" s="393"/>
      <c r="F59" s="393"/>
      <c r="G59" s="393"/>
      <c r="H59" s="393"/>
      <c r="I59" s="393"/>
      <c r="J59" s="393"/>
      <c r="K59" s="259"/>
    </row>
    <row r="60" spans="2:11" s="1" customFormat="1" ht="15" customHeight="1">
      <c r="B60" s="258"/>
      <c r="C60" s="263"/>
      <c r="D60" s="393" t="s">
        <v>3835</v>
      </c>
      <c r="E60" s="393"/>
      <c r="F60" s="393"/>
      <c r="G60" s="393"/>
      <c r="H60" s="393"/>
      <c r="I60" s="393"/>
      <c r="J60" s="393"/>
      <c r="K60" s="259"/>
    </row>
    <row r="61" spans="2:11" s="1" customFormat="1" ht="15" customHeight="1">
      <c r="B61" s="258"/>
      <c r="C61" s="263"/>
      <c r="D61" s="393" t="s">
        <v>3836</v>
      </c>
      <c r="E61" s="393"/>
      <c r="F61" s="393"/>
      <c r="G61" s="393"/>
      <c r="H61" s="393"/>
      <c r="I61" s="393"/>
      <c r="J61" s="393"/>
      <c r="K61" s="259"/>
    </row>
    <row r="62" spans="2:11" s="1" customFormat="1" ht="15" customHeight="1">
      <c r="B62" s="258"/>
      <c r="C62" s="263"/>
      <c r="D62" s="396" t="s">
        <v>3837</v>
      </c>
      <c r="E62" s="396"/>
      <c r="F62" s="396"/>
      <c r="G62" s="396"/>
      <c r="H62" s="396"/>
      <c r="I62" s="396"/>
      <c r="J62" s="396"/>
      <c r="K62" s="259"/>
    </row>
    <row r="63" spans="2:11" s="1" customFormat="1" ht="15" customHeight="1">
      <c r="B63" s="258"/>
      <c r="C63" s="263"/>
      <c r="D63" s="393" t="s">
        <v>3838</v>
      </c>
      <c r="E63" s="393"/>
      <c r="F63" s="393"/>
      <c r="G63" s="393"/>
      <c r="H63" s="393"/>
      <c r="I63" s="393"/>
      <c r="J63" s="393"/>
      <c r="K63" s="259"/>
    </row>
    <row r="64" spans="2:11" s="1" customFormat="1" ht="12.75" customHeight="1">
      <c r="B64" s="258"/>
      <c r="C64" s="263"/>
      <c r="D64" s="263"/>
      <c r="E64" s="266"/>
      <c r="F64" s="263"/>
      <c r="G64" s="263"/>
      <c r="H64" s="263"/>
      <c r="I64" s="263"/>
      <c r="J64" s="263"/>
      <c r="K64" s="259"/>
    </row>
    <row r="65" spans="2:11" s="1" customFormat="1" ht="15" customHeight="1">
      <c r="B65" s="258"/>
      <c r="C65" s="263"/>
      <c r="D65" s="393" t="s">
        <v>3839</v>
      </c>
      <c r="E65" s="393"/>
      <c r="F65" s="393"/>
      <c r="G65" s="393"/>
      <c r="H65" s="393"/>
      <c r="I65" s="393"/>
      <c r="J65" s="393"/>
      <c r="K65" s="259"/>
    </row>
    <row r="66" spans="2:11" s="1" customFormat="1" ht="15" customHeight="1">
      <c r="B66" s="258"/>
      <c r="C66" s="263"/>
      <c r="D66" s="396" t="s">
        <v>3840</v>
      </c>
      <c r="E66" s="396"/>
      <c r="F66" s="396"/>
      <c r="G66" s="396"/>
      <c r="H66" s="396"/>
      <c r="I66" s="396"/>
      <c r="J66" s="396"/>
      <c r="K66" s="259"/>
    </row>
    <row r="67" spans="2:11" s="1" customFormat="1" ht="15" customHeight="1">
      <c r="B67" s="258"/>
      <c r="C67" s="263"/>
      <c r="D67" s="393" t="s">
        <v>3841</v>
      </c>
      <c r="E67" s="393"/>
      <c r="F67" s="393"/>
      <c r="G67" s="393"/>
      <c r="H67" s="393"/>
      <c r="I67" s="393"/>
      <c r="J67" s="393"/>
      <c r="K67" s="259"/>
    </row>
    <row r="68" spans="2:11" s="1" customFormat="1" ht="15" customHeight="1">
      <c r="B68" s="258"/>
      <c r="C68" s="263"/>
      <c r="D68" s="393" t="s">
        <v>3842</v>
      </c>
      <c r="E68" s="393"/>
      <c r="F68" s="393"/>
      <c r="G68" s="393"/>
      <c r="H68" s="393"/>
      <c r="I68" s="393"/>
      <c r="J68" s="393"/>
      <c r="K68" s="259"/>
    </row>
    <row r="69" spans="2:11" s="1" customFormat="1" ht="15" customHeight="1">
      <c r="B69" s="258"/>
      <c r="C69" s="263"/>
      <c r="D69" s="393" t="s">
        <v>3843</v>
      </c>
      <c r="E69" s="393"/>
      <c r="F69" s="393"/>
      <c r="G69" s="393"/>
      <c r="H69" s="393"/>
      <c r="I69" s="393"/>
      <c r="J69" s="393"/>
      <c r="K69" s="259"/>
    </row>
    <row r="70" spans="2:11" s="1" customFormat="1" ht="15" customHeight="1">
      <c r="B70" s="258"/>
      <c r="C70" s="263"/>
      <c r="D70" s="393" t="s">
        <v>3844</v>
      </c>
      <c r="E70" s="393"/>
      <c r="F70" s="393"/>
      <c r="G70" s="393"/>
      <c r="H70" s="393"/>
      <c r="I70" s="393"/>
      <c r="J70" s="393"/>
      <c r="K70" s="259"/>
    </row>
    <row r="71" spans="2:11" s="1" customFormat="1" ht="12.75" customHeight="1">
      <c r="B71" s="267"/>
      <c r="C71" s="268"/>
      <c r="D71" s="268"/>
      <c r="E71" s="268"/>
      <c r="F71" s="268"/>
      <c r="G71" s="268"/>
      <c r="H71" s="268"/>
      <c r="I71" s="268"/>
      <c r="J71" s="268"/>
      <c r="K71" s="269"/>
    </row>
    <row r="72" spans="2:11" s="1" customFormat="1" ht="18.75" customHeight="1">
      <c r="B72" s="270"/>
      <c r="C72" s="270"/>
      <c r="D72" s="270"/>
      <c r="E72" s="270"/>
      <c r="F72" s="270"/>
      <c r="G72" s="270"/>
      <c r="H72" s="270"/>
      <c r="I72" s="270"/>
      <c r="J72" s="270"/>
      <c r="K72" s="271"/>
    </row>
    <row r="73" spans="2:11" s="1" customFormat="1" ht="18.75" customHeight="1">
      <c r="B73" s="271"/>
      <c r="C73" s="271"/>
      <c r="D73" s="271"/>
      <c r="E73" s="271"/>
      <c r="F73" s="271"/>
      <c r="G73" s="271"/>
      <c r="H73" s="271"/>
      <c r="I73" s="271"/>
      <c r="J73" s="271"/>
      <c r="K73" s="271"/>
    </row>
    <row r="74" spans="2:11" s="1" customFormat="1" ht="7.5" customHeight="1">
      <c r="B74" s="272"/>
      <c r="C74" s="273"/>
      <c r="D74" s="273"/>
      <c r="E74" s="273"/>
      <c r="F74" s="273"/>
      <c r="G74" s="273"/>
      <c r="H74" s="273"/>
      <c r="I74" s="273"/>
      <c r="J74" s="273"/>
      <c r="K74" s="274"/>
    </row>
    <row r="75" spans="2:11" s="1" customFormat="1" ht="45" customHeight="1">
      <c r="B75" s="275"/>
      <c r="C75" s="397" t="s">
        <v>3845</v>
      </c>
      <c r="D75" s="397"/>
      <c r="E75" s="397"/>
      <c r="F75" s="397"/>
      <c r="G75" s="397"/>
      <c r="H75" s="397"/>
      <c r="I75" s="397"/>
      <c r="J75" s="397"/>
      <c r="K75" s="276"/>
    </row>
    <row r="76" spans="2:11" s="1" customFormat="1" ht="17.25" customHeight="1">
      <c r="B76" s="275"/>
      <c r="C76" s="277" t="s">
        <v>3846</v>
      </c>
      <c r="D76" s="277"/>
      <c r="E76" s="277"/>
      <c r="F76" s="277" t="s">
        <v>3847</v>
      </c>
      <c r="G76" s="278"/>
      <c r="H76" s="277" t="s">
        <v>53</v>
      </c>
      <c r="I76" s="277" t="s">
        <v>56</v>
      </c>
      <c r="J76" s="277" t="s">
        <v>3848</v>
      </c>
      <c r="K76" s="276"/>
    </row>
    <row r="77" spans="2:11" s="1" customFormat="1" ht="17.25" customHeight="1">
      <c r="B77" s="275"/>
      <c r="C77" s="279" t="s">
        <v>3849</v>
      </c>
      <c r="D77" s="279"/>
      <c r="E77" s="279"/>
      <c r="F77" s="280" t="s">
        <v>3850</v>
      </c>
      <c r="G77" s="281"/>
      <c r="H77" s="279"/>
      <c r="I77" s="279"/>
      <c r="J77" s="279" t="s">
        <v>3851</v>
      </c>
      <c r="K77" s="276"/>
    </row>
    <row r="78" spans="2:11" s="1" customFormat="1" ht="5.25" customHeight="1">
      <c r="B78" s="275"/>
      <c r="C78" s="282"/>
      <c r="D78" s="282"/>
      <c r="E78" s="282"/>
      <c r="F78" s="282"/>
      <c r="G78" s="283"/>
      <c r="H78" s="282"/>
      <c r="I78" s="282"/>
      <c r="J78" s="282"/>
      <c r="K78" s="276"/>
    </row>
    <row r="79" spans="2:11" s="1" customFormat="1" ht="15" customHeight="1">
      <c r="B79" s="275"/>
      <c r="C79" s="264" t="s">
        <v>52</v>
      </c>
      <c r="D79" s="284"/>
      <c r="E79" s="284"/>
      <c r="F79" s="285" t="s">
        <v>3852</v>
      </c>
      <c r="G79" s="286"/>
      <c r="H79" s="264" t="s">
        <v>3853</v>
      </c>
      <c r="I79" s="264" t="s">
        <v>3854</v>
      </c>
      <c r="J79" s="264">
        <v>20</v>
      </c>
      <c r="K79" s="276"/>
    </row>
    <row r="80" spans="2:11" s="1" customFormat="1" ht="15" customHeight="1">
      <c r="B80" s="275"/>
      <c r="C80" s="264" t="s">
        <v>3855</v>
      </c>
      <c r="D80" s="264"/>
      <c r="E80" s="264"/>
      <c r="F80" s="285" t="s">
        <v>3852</v>
      </c>
      <c r="G80" s="286"/>
      <c r="H80" s="264" t="s">
        <v>3856</v>
      </c>
      <c r="I80" s="264" t="s">
        <v>3854</v>
      </c>
      <c r="J80" s="264">
        <v>120</v>
      </c>
      <c r="K80" s="276"/>
    </row>
    <row r="81" spans="2:11" s="1" customFormat="1" ht="15" customHeight="1">
      <c r="B81" s="287"/>
      <c r="C81" s="264" t="s">
        <v>3857</v>
      </c>
      <c r="D81" s="264"/>
      <c r="E81" s="264"/>
      <c r="F81" s="285" t="s">
        <v>3858</v>
      </c>
      <c r="G81" s="286"/>
      <c r="H81" s="264" t="s">
        <v>3859</v>
      </c>
      <c r="I81" s="264" t="s">
        <v>3854</v>
      </c>
      <c r="J81" s="264">
        <v>50</v>
      </c>
      <c r="K81" s="276"/>
    </row>
    <row r="82" spans="2:11" s="1" customFormat="1" ht="15" customHeight="1">
      <c r="B82" s="287"/>
      <c r="C82" s="264" t="s">
        <v>3860</v>
      </c>
      <c r="D82" s="264"/>
      <c r="E82" s="264"/>
      <c r="F82" s="285" t="s">
        <v>3852</v>
      </c>
      <c r="G82" s="286"/>
      <c r="H82" s="264" t="s">
        <v>3861</v>
      </c>
      <c r="I82" s="264" t="s">
        <v>3862</v>
      </c>
      <c r="J82" s="264"/>
      <c r="K82" s="276"/>
    </row>
    <row r="83" spans="2:11" s="1" customFormat="1" ht="15" customHeight="1">
      <c r="B83" s="287"/>
      <c r="C83" s="288" t="s">
        <v>3863</v>
      </c>
      <c r="D83" s="288"/>
      <c r="E83" s="288"/>
      <c r="F83" s="289" t="s">
        <v>3858</v>
      </c>
      <c r="G83" s="288"/>
      <c r="H83" s="288" t="s">
        <v>3864</v>
      </c>
      <c r="I83" s="288" t="s">
        <v>3854</v>
      </c>
      <c r="J83" s="288">
        <v>15</v>
      </c>
      <c r="K83" s="276"/>
    </row>
    <row r="84" spans="2:11" s="1" customFormat="1" ht="15" customHeight="1">
      <c r="B84" s="287"/>
      <c r="C84" s="288" t="s">
        <v>3865</v>
      </c>
      <c r="D84" s="288"/>
      <c r="E84" s="288"/>
      <c r="F84" s="289" t="s">
        <v>3858</v>
      </c>
      <c r="G84" s="288"/>
      <c r="H84" s="288" t="s">
        <v>3866</v>
      </c>
      <c r="I84" s="288" t="s">
        <v>3854</v>
      </c>
      <c r="J84" s="288">
        <v>15</v>
      </c>
      <c r="K84" s="276"/>
    </row>
    <row r="85" spans="2:11" s="1" customFormat="1" ht="15" customHeight="1">
      <c r="B85" s="287"/>
      <c r="C85" s="288" t="s">
        <v>3867</v>
      </c>
      <c r="D85" s="288"/>
      <c r="E85" s="288"/>
      <c r="F85" s="289" t="s">
        <v>3858</v>
      </c>
      <c r="G85" s="288"/>
      <c r="H85" s="288" t="s">
        <v>3868</v>
      </c>
      <c r="I85" s="288" t="s">
        <v>3854</v>
      </c>
      <c r="J85" s="288">
        <v>20</v>
      </c>
      <c r="K85" s="276"/>
    </row>
    <row r="86" spans="2:11" s="1" customFormat="1" ht="15" customHeight="1">
      <c r="B86" s="287"/>
      <c r="C86" s="288" t="s">
        <v>3869</v>
      </c>
      <c r="D86" s="288"/>
      <c r="E86" s="288"/>
      <c r="F86" s="289" t="s">
        <v>3858</v>
      </c>
      <c r="G86" s="288"/>
      <c r="H86" s="288" t="s">
        <v>3870</v>
      </c>
      <c r="I86" s="288" t="s">
        <v>3854</v>
      </c>
      <c r="J86" s="288">
        <v>20</v>
      </c>
      <c r="K86" s="276"/>
    </row>
    <row r="87" spans="2:11" s="1" customFormat="1" ht="15" customHeight="1">
      <c r="B87" s="287"/>
      <c r="C87" s="264" t="s">
        <v>3871</v>
      </c>
      <c r="D87" s="264"/>
      <c r="E87" s="264"/>
      <c r="F87" s="285" t="s">
        <v>3858</v>
      </c>
      <c r="G87" s="286"/>
      <c r="H87" s="264" t="s">
        <v>3872</v>
      </c>
      <c r="I87" s="264" t="s">
        <v>3854</v>
      </c>
      <c r="J87" s="264">
        <v>50</v>
      </c>
      <c r="K87" s="276"/>
    </row>
    <row r="88" spans="2:11" s="1" customFormat="1" ht="15" customHeight="1">
      <c r="B88" s="287"/>
      <c r="C88" s="264" t="s">
        <v>3873</v>
      </c>
      <c r="D88" s="264"/>
      <c r="E88" s="264"/>
      <c r="F88" s="285" t="s">
        <v>3858</v>
      </c>
      <c r="G88" s="286"/>
      <c r="H88" s="264" t="s">
        <v>3874</v>
      </c>
      <c r="I88" s="264" t="s">
        <v>3854</v>
      </c>
      <c r="J88" s="264">
        <v>20</v>
      </c>
      <c r="K88" s="276"/>
    </row>
    <row r="89" spans="2:11" s="1" customFormat="1" ht="15" customHeight="1">
      <c r="B89" s="287"/>
      <c r="C89" s="264" t="s">
        <v>3875</v>
      </c>
      <c r="D89" s="264"/>
      <c r="E89" s="264"/>
      <c r="F89" s="285" t="s">
        <v>3858</v>
      </c>
      <c r="G89" s="286"/>
      <c r="H89" s="264" t="s">
        <v>3876</v>
      </c>
      <c r="I89" s="264" t="s">
        <v>3854</v>
      </c>
      <c r="J89" s="264">
        <v>20</v>
      </c>
      <c r="K89" s="276"/>
    </row>
    <row r="90" spans="2:11" s="1" customFormat="1" ht="15" customHeight="1">
      <c r="B90" s="287"/>
      <c r="C90" s="264" t="s">
        <v>3877</v>
      </c>
      <c r="D90" s="264"/>
      <c r="E90" s="264"/>
      <c r="F90" s="285" t="s">
        <v>3858</v>
      </c>
      <c r="G90" s="286"/>
      <c r="H90" s="264" t="s">
        <v>3878</v>
      </c>
      <c r="I90" s="264" t="s">
        <v>3854</v>
      </c>
      <c r="J90" s="264">
        <v>50</v>
      </c>
      <c r="K90" s="276"/>
    </row>
    <row r="91" spans="2:11" s="1" customFormat="1" ht="15" customHeight="1">
      <c r="B91" s="287"/>
      <c r="C91" s="264" t="s">
        <v>3879</v>
      </c>
      <c r="D91" s="264"/>
      <c r="E91" s="264"/>
      <c r="F91" s="285" t="s">
        <v>3858</v>
      </c>
      <c r="G91" s="286"/>
      <c r="H91" s="264" t="s">
        <v>3879</v>
      </c>
      <c r="I91" s="264" t="s">
        <v>3854</v>
      </c>
      <c r="J91" s="264">
        <v>50</v>
      </c>
      <c r="K91" s="276"/>
    </row>
    <row r="92" spans="2:11" s="1" customFormat="1" ht="15" customHeight="1">
      <c r="B92" s="287"/>
      <c r="C92" s="264" t="s">
        <v>3880</v>
      </c>
      <c r="D92" s="264"/>
      <c r="E92" s="264"/>
      <c r="F92" s="285" t="s">
        <v>3858</v>
      </c>
      <c r="G92" s="286"/>
      <c r="H92" s="264" t="s">
        <v>3881</v>
      </c>
      <c r="I92" s="264" t="s">
        <v>3854</v>
      </c>
      <c r="J92" s="264">
        <v>255</v>
      </c>
      <c r="K92" s="276"/>
    </row>
    <row r="93" spans="2:11" s="1" customFormat="1" ht="15" customHeight="1">
      <c r="B93" s="287"/>
      <c r="C93" s="264" t="s">
        <v>3882</v>
      </c>
      <c r="D93" s="264"/>
      <c r="E93" s="264"/>
      <c r="F93" s="285" t="s">
        <v>3852</v>
      </c>
      <c r="G93" s="286"/>
      <c r="H93" s="264" t="s">
        <v>3883</v>
      </c>
      <c r="I93" s="264" t="s">
        <v>3884</v>
      </c>
      <c r="J93" s="264"/>
      <c r="K93" s="276"/>
    </row>
    <row r="94" spans="2:11" s="1" customFormat="1" ht="15" customHeight="1">
      <c r="B94" s="287"/>
      <c r="C94" s="264" t="s">
        <v>3885</v>
      </c>
      <c r="D94" s="264"/>
      <c r="E94" s="264"/>
      <c r="F94" s="285" t="s">
        <v>3852</v>
      </c>
      <c r="G94" s="286"/>
      <c r="H94" s="264" t="s">
        <v>3886</v>
      </c>
      <c r="I94" s="264" t="s">
        <v>3887</v>
      </c>
      <c r="J94" s="264"/>
      <c r="K94" s="276"/>
    </row>
    <row r="95" spans="2:11" s="1" customFormat="1" ht="15" customHeight="1">
      <c r="B95" s="287"/>
      <c r="C95" s="264" t="s">
        <v>3888</v>
      </c>
      <c r="D95" s="264"/>
      <c r="E95" s="264"/>
      <c r="F95" s="285" t="s">
        <v>3852</v>
      </c>
      <c r="G95" s="286"/>
      <c r="H95" s="264" t="s">
        <v>3888</v>
      </c>
      <c r="I95" s="264" t="s">
        <v>3887</v>
      </c>
      <c r="J95" s="264"/>
      <c r="K95" s="276"/>
    </row>
    <row r="96" spans="2:11" s="1" customFormat="1" ht="15" customHeight="1">
      <c r="B96" s="287"/>
      <c r="C96" s="264" t="s">
        <v>37</v>
      </c>
      <c r="D96" s="264"/>
      <c r="E96" s="264"/>
      <c r="F96" s="285" t="s">
        <v>3852</v>
      </c>
      <c r="G96" s="286"/>
      <c r="H96" s="264" t="s">
        <v>3889</v>
      </c>
      <c r="I96" s="264" t="s">
        <v>3887</v>
      </c>
      <c r="J96" s="264"/>
      <c r="K96" s="276"/>
    </row>
    <row r="97" spans="2:11" s="1" customFormat="1" ht="15" customHeight="1">
      <c r="B97" s="287"/>
      <c r="C97" s="264" t="s">
        <v>47</v>
      </c>
      <c r="D97" s="264"/>
      <c r="E97" s="264"/>
      <c r="F97" s="285" t="s">
        <v>3852</v>
      </c>
      <c r="G97" s="286"/>
      <c r="H97" s="264" t="s">
        <v>3890</v>
      </c>
      <c r="I97" s="264" t="s">
        <v>3887</v>
      </c>
      <c r="J97" s="264"/>
      <c r="K97" s="276"/>
    </row>
    <row r="98" spans="2:11" s="1" customFormat="1" ht="15" customHeight="1">
      <c r="B98" s="290"/>
      <c r="C98" s="291"/>
      <c r="D98" s="291"/>
      <c r="E98" s="291"/>
      <c r="F98" s="291"/>
      <c r="G98" s="291"/>
      <c r="H98" s="291"/>
      <c r="I98" s="291"/>
      <c r="J98" s="291"/>
      <c r="K98" s="292"/>
    </row>
    <row r="99" spans="2:11" s="1" customFormat="1" ht="18.75" customHeight="1">
      <c r="B99" s="293"/>
      <c r="C99" s="294"/>
      <c r="D99" s="294"/>
      <c r="E99" s="294"/>
      <c r="F99" s="294"/>
      <c r="G99" s="294"/>
      <c r="H99" s="294"/>
      <c r="I99" s="294"/>
      <c r="J99" s="294"/>
      <c r="K99" s="293"/>
    </row>
    <row r="100" spans="2:11" s="1" customFormat="1" ht="18.75" customHeight="1">
      <c r="B100" s="271"/>
      <c r="C100" s="271"/>
      <c r="D100" s="271"/>
      <c r="E100" s="271"/>
      <c r="F100" s="271"/>
      <c r="G100" s="271"/>
      <c r="H100" s="271"/>
      <c r="I100" s="271"/>
      <c r="J100" s="271"/>
      <c r="K100" s="271"/>
    </row>
    <row r="101" spans="2:11" s="1" customFormat="1" ht="7.5" customHeight="1">
      <c r="B101" s="272"/>
      <c r="C101" s="273"/>
      <c r="D101" s="273"/>
      <c r="E101" s="273"/>
      <c r="F101" s="273"/>
      <c r="G101" s="273"/>
      <c r="H101" s="273"/>
      <c r="I101" s="273"/>
      <c r="J101" s="273"/>
      <c r="K101" s="274"/>
    </row>
    <row r="102" spans="2:11" s="1" customFormat="1" ht="45" customHeight="1">
      <c r="B102" s="275"/>
      <c r="C102" s="397" t="s">
        <v>3891</v>
      </c>
      <c r="D102" s="397"/>
      <c r="E102" s="397"/>
      <c r="F102" s="397"/>
      <c r="G102" s="397"/>
      <c r="H102" s="397"/>
      <c r="I102" s="397"/>
      <c r="J102" s="397"/>
      <c r="K102" s="276"/>
    </row>
    <row r="103" spans="2:11" s="1" customFormat="1" ht="17.25" customHeight="1">
      <c r="B103" s="275"/>
      <c r="C103" s="277" t="s">
        <v>3846</v>
      </c>
      <c r="D103" s="277"/>
      <c r="E103" s="277"/>
      <c r="F103" s="277" t="s">
        <v>3847</v>
      </c>
      <c r="G103" s="278"/>
      <c r="H103" s="277" t="s">
        <v>53</v>
      </c>
      <c r="I103" s="277" t="s">
        <v>56</v>
      </c>
      <c r="J103" s="277" t="s">
        <v>3848</v>
      </c>
      <c r="K103" s="276"/>
    </row>
    <row r="104" spans="2:11" s="1" customFormat="1" ht="17.25" customHeight="1">
      <c r="B104" s="275"/>
      <c r="C104" s="279" t="s">
        <v>3849</v>
      </c>
      <c r="D104" s="279"/>
      <c r="E104" s="279"/>
      <c r="F104" s="280" t="s">
        <v>3850</v>
      </c>
      <c r="G104" s="281"/>
      <c r="H104" s="279"/>
      <c r="I104" s="279"/>
      <c r="J104" s="279" t="s">
        <v>3851</v>
      </c>
      <c r="K104" s="276"/>
    </row>
    <row r="105" spans="2:11" s="1" customFormat="1" ht="5.25" customHeight="1">
      <c r="B105" s="275"/>
      <c r="C105" s="277"/>
      <c r="D105" s="277"/>
      <c r="E105" s="277"/>
      <c r="F105" s="277"/>
      <c r="G105" s="295"/>
      <c r="H105" s="277"/>
      <c r="I105" s="277"/>
      <c r="J105" s="277"/>
      <c r="K105" s="276"/>
    </row>
    <row r="106" spans="2:11" s="1" customFormat="1" ht="15" customHeight="1">
      <c r="B106" s="275"/>
      <c r="C106" s="264" t="s">
        <v>52</v>
      </c>
      <c r="D106" s="284"/>
      <c r="E106" s="284"/>
      <c r="F106" s="285" t="s">
        <v>3852</v>
      </c>
      <c r="G106" s="264"/>
      <c r="H106" s="264" t="s">
        <v>3892</v>
      </c>
      <c r="I106" s="264" t="s">
        <v>3854</v>
      </c>
      <c r="J106" s="264">
        <v>20</v>
      </c>
      <c r="K106" s="276"/>
    </row>
    <row r="107" spans="2:11" s="1" customFormat="1" ht="15" customHeight="1">
      <c r="B107" s="275"/>
      <c r="C107" s="264" t="s">
        <v>3855</v>
      </c>
      <c r="D107" s="264"/>
      <c r="E107" s="264"/>
      <c r="F107" s="285" t="s">
        <v>3852</v>
      </c>
      <c r="G107" s="264"/>
      <c r="H107" s="264" t="s">
        <v>3892</v>
      </c>
      <c r="I107" s="264" t="s">
        <v>3854</v>
      </c>
      <c r="J107" s="264">
        <v>120</v>
      </c>
      <c r="K107" s="276"/>
    </row>
    <row r="108" spans="2:11" s="1" customFormat="1" ht="15" customHeight="1">
      <c r="B108" s="287"/>
      <c r="C108" s="264" t="s">
        <v>3857</v>
      </c>
      <c r="D108" s="264"/>
      <c r="E108" s="264"/>
      <c r="F108" s="285" t="s">
        <v>3858</v>
      </c>
      <c r="G108" s="264"/>
      <c r="H108" s="264" t="s">
        <v>3892</v>
      </c>
      <c r="I108" s="264" t="s">
        <v>3854</v>
      </c>
      <c r="J108" s="264">
        <v>50</v>
      </c>
      <c r="K108" s="276"/>
    </row>
    <row r="109" spans="2:11" s="1" customFormat="1" ht="15" customHeight="1">
      <c r="B109" s="287"/>
      <c r="C109" s="264" t="s">
        <v>3860</v>
      </c>
      <c r="D109" s="264"/>
      <c r="E109" s="264"/>
      <c r="F109" s="285" t="s">
        <v>3852</v>
      </c>
      <c r="G109" s="264"/>
      <c r="H109" s="264" t="s">
        <v>3892</v>
      </c>
      <c r="I109" s="264" t="s">
        <v>3862</v>
      </c>
      <c r="J109" s="264"/>
      <c r="K109" s="276"/>
    </row>
    <row r="110" spans="2:11" s="1" customFormat="1" ht="15" customHeight="1">
      <c r="B110" s="287"/>
      <c r="C110" s="264" t="s">
        <v>3871</v>
      </c>
      <c r="D110" s="264"/>
      <c r="E110" s="264"/>
      <c r="F110" s="285" t="s">
        <v>3858</v>
      </c>
      <c r="G110" s="264"/>
      <c r="H110" s="264" t="s">
        <v>3892</v>
      </c>
      <c r="I110" s="264" t="s">
        <v>3854</v>
      </c>
      <c r="J110" s="264">
        <v>50</v>
      </c>
      <c r="K110" s="276"/>
    </row>
    <row r="111" spans="2:11" s="1" customFormat="1" ht="15" customHeight="1">
      <c r="B111" s="287"/>
      <c r="C111" s="264" t="s">
        <v>3879</v>
      </c>
      <c r="D111" s="264"/>
      <c r="E111" s="264"/>
      <c r="F111" s="285" t="s">
        <v>3858</v>
      </c>
      <c r="G111" s="264"/>
      <c r="H111" s="264" t="s">
        <v>3892</v>
      </c>
      <c r="I111" s="264" t="s">
        <v>3854</v>
      </c>
      <c r="J111" s="264">
        <v>50</v>
      </c>
      <c r="K111" s="276"/>
    </row>
    <row r="112" spans="2:11" s="1" customFormat="1" ht="15" customHeight="1">
      <c r="B112" s="287"/>
      <c r="C112" s="264" t="s">
        <v>3877</v>
      </c>
      <c r="D112" s="264"/>
      <c r="E112" s="264"/>
      <c r="F112" s="285" t="s">
        <v>3858</v>
      </c>
      <c r="G112" s="264"/>
      <c r="H112" s="264" t="s">
        <v>3892</v>
      </c>
      <c r="I112" s="264" t="s">
        <v>3854</v>
      </c>
      <c r="J112" s="264">
        <v>50</v>
      </c>
      <c r="K112" s="276"/>
    </row>
    <row r="113" spans="2:11" s="1" customFormat="1" ht="15" customHeight="1">
      <c r="B113" s="287"/>
      <c r="C113" s="264" t="s">
        <v>52</v>
      </c>
      <c r="D113" s="264"/>
      <c r="E113" s="264"/>
      <c r="F113" s="285" t="s">
        <v>3852</v>
      </c>
      <c r="G113" s="264"/>
      <c r="H113" s="264" t="s">
        <v>3893</v>
      </c>
      <c r="I113" s="264" t="s">
        <v>3854</v>
      </c>
      <c r="J113" s="264">
        <v>20</v>
      </c>
      <c r="K113" s="276"/>
    </row>
    <row r="114" spans="2:11" s="1" customFormat="1" ht="15" customHeight="1">
      <c r="B114" s="287"/>
      <c r="C114" s="264" t="s">
        <v>3894</v>
      </c>
      <c r="D114" s="264"/>
      <c r="E114" s="264"/>
      <c r="F114" s="285" t="s">
        <v>3852</v>
      </c>
      <c r="G114" s="264"/>
      <c r="H114" s="264" t="s">
        <v>3895</v>
      </c>
      <c r="I114" s="264" t="s">
        <v>3854</v>
      </c>
      <c r="J114" s="264">
        <v>120</v>
      </c>
      <c r="K114" s="276"/>
    </row>
    <row r="115" spans="2:11" s="1" customFormat="1" ht="15" customHeight="1">
      <c r="B115" s="287"/>
      <c r="C115" s="264" t="s">
        <v>37</v>
      </c>
      <c r="D115" s="264"/>
      <c r="E115" s="264"/>
      <c r="F115" s="285" t="s">
        <v>3852</v>
      </c>
      <c r="G115" s="264"/>
      <c r="H115" s="264" t="s">
        <v>3896</v>
      </c>
      <c r="I115" s="264" t="s">
        <v>3887</v>
      </c>
      <c r="J115" s="264"/>
      <c r="K115" s="276"/>
    </row>
    <row r="116" spans="2:11" s="1" customFormat="1" ht="15" customHeight="1">
      <c r="B116" s="287"/>
      <c r="C116" s="264" t="s">
        <v>47</v>
      </c>
      <c r="D116" s="264"/>
      <c r="E116" s="264"/>
      <c r="F116" s="285" t="s">
        <v>3852</v>
      </c>
      <c r="G116" s="264"/>
      <c r="H116" s="264" t="s">
        <v>3897</v>
      </c>
      <c r="I116" s="264" t="s">
        <v>3887</v>
      </c>
      <c r="J116" s="264"/>
      <c r="K116" s="276"/>
    </row>
    <row r="117" spans="2:11" s="1" customFormat="1" ht="15" customHeight="1">
      <c r="B117" s="287"/>
      <c r="C117" s="264" t="s">
        <v>56</v>
      </c>
      <c r="D117" s="264"/>
      <c r="E117" s="264"/>
      <c r="F117" s="285" t="s">
        <v>3852</v>
      </c>
      <c r="G117" s="264"/>
      <c r="H117" s="264" t="s">
        <v>3898</v>
      </c>
      <c r="I117" s="264" t="s">
        <v>3899</v>
      </c>
      <c r="J117" s="264"/>
      <c r="K117" s="276"/>
    </row>
    <row r="118" spans="2:11" s="1" customFormat="1" ht="15" customHeight="1">
      <c r="B118" s="290"/>
      <c r="C118" s="296"/>
      <c r="D118" s="296"/>
      <c r="E118" s="296"/>
      <c r="F118" s="296"/>
      <c r="G118" s="296"/>
      <c r="H118" s="296"/>
      <c r="I118" s="296"/>
      <c r="J118" s="296"/>
      <c r="K118" s="292"/>
    </row>
    <row r="119" spans="2:11" s="1" customFormat="1" ht="18.75" customHeight="1">
      <c r="B119" s="297"/>
      <c r="C119" s="298"/>
      <c r="D119" s="298"/>
      <c r="E119" s="298"/>
      <c r="F119" s="299"/>
      <c r="G119" s="298"/>
      <c r="H119" s="298"/>
      <c r="I119" s="298"/>
      <c r="J119" s="298"/>
      <c r="K119" s="297"/>
    </row>
    <row r="120" spans="2:11" s="1" customFormat="1" ht="18.75" customHeight="1">
      <c r="B120" s="271"/>
      <c r="C120" s="271"/>
      <c r="D120" s="271"/>
      <c r="E120" s="271"/>
      <c r="F120" s="271"/>
      <c r="G120" s="271"/>
      <c r="H120" s="271"/>
      <c r="I120" s="271"/>
      <c r="J120" s="271"/>
      <c r="K120" s="271"/>
    </row>
    <row r="121" spans="2:11" s="1" customFormat="1" ht="7.5" customHeight="1">
      <c r="B121" s="300"/>
      <c r="C121" s="301"/>
      <c r="D121" s="301"/>
      <c r="E121" s="301"/>
      <c r="F121" s="301"/>
      <c r="G121" s="301"/>
      <c r="H121" s="301"/>
      <c r="I121" s="301"/>
      <c r="J121" s="301"/>
      <c r="K121" s="302"/>
    </row>
    <row r="122" spans="2:11" s="1" customFormat="1" ht="45" customHeight="1">
      <c r="B122" s="303"/>
      <c r="C122" s="395" t="s">
        <v>3900</v>
      </c>
      <c r="D122" s="395"/>
      <c r="E122" s="395"/>
      <c r="F122" s="395"/>
      <c r="G122" s="395"/>
      <c r="H122" s="395"/>
      <c r="I122" s="395"/>
      <c r="J122" s="395"/>
      <c r="K122" s="304"/>
    </row>
    <row r="123" spans="2:11" s="1" customFormat="1" ht="17.25" customHeight="1">
      <c r="B123" s="305"/>
      <c r="C123" s="277" t="s">
        <v>3846</v>
      </c>
      <c r="D123" s="277"/>
      <c r="E123" s="277"/>
      <c r="F123" s="277" t="s">
        <v>3847</v>
      </c>
      <c r="G123" s="278"/>
      <c r="H123" s="277" t="s">
        <v>53</v>
      </c>
      <c r="I123" s="277" t="s">
        <v>56</v>
      </c>
      <c r="J123" s="277" t="s">
        <v>3848</v>
      </c>
      <c r="K123" s="306"/>
    </row>
    <row r="124" spans="2:11" s="1" customFormat="1" ht="17.25" customHeight="1">
      <c r="B124" s="305"/>
      <c r="C124" s="279" t="s">
        <v>3849</v>
      </c>
      <c r="D124" s="279"/>
      <c r="E124" s="279"/>
      <c r="F124" s="280" t="s">
        <v>3850</v>
      </c>
      <c r="G124" s="281"/>
      <c r="H124" s="279"/>
      <c r="I124" s="279"/>
      <c r="J124" s="279" t="s">
        <v>3851</v>
      </c>
      <c r="K124" s="306"/>
    </row>
    <row r="125" spans="2:11" s="1" customFormat="1" ht="5.25" customHeight="1">
      <c r="B125" s="307"/>
      <c r="C125" s="282"/>
      <c r="D125" s="282"/>
      <c r="E125" s="282"/>
      <c r="F125" s="282"/>
      <c r="G125" s="308"/>
      <c r="H125" s="282"/>
      <c r="I125" s="282"/>
      <c r="J125" s="282"/>
      <c r="K125" s="309"/>
    </row>
    <row r="126" spans="2:11" s="1" customFormat="1" ht="15" customHeight="1">
      <c r="B126" s="307"/>
      <c r="C126" s="264" t="s">
        <v>3855</v>
      </c>
      <c r="D126" s="284"/>
      <c r="E126" s="284"/>
      <c r="F126" s="285" t="s">
        <v>3852</v>
      </c>
      <c r="G126" s="264"/>
      <c r="H126" s="264" t="s">
        <v>3892</v>
      </c>
      <c r="I126" s="264" t="s">
        <v>3854</v>
      </c>
      <c r="J126" s="264">
        <v>120</v>
      </c>
      <c r="K126" s="310"/>
    </row>
    <row r="127" spans="2:11" s="1" customFormat="1" ht="15" customHeight="1">
      <c r="B127" s="307"/>
      <c r="C127" s="264" t="s">
        <v>3901</v>
      </c>
      <c r="D127" s="264"/>
      <c r="E127" s="264"/>
      <c r="F127" s="285" t="s">
        <v>3852</v>
      </c>
      <c r="G127" s="264"/>
      <c r="H127" s="264" t="s">
        <v>3902</v>
      </c>
      <c r="I127" s="264" t="s">
        <v>3854</v>
      </c>
      <c r="J127" s="264" t="s">
        <v>3903</v>
      </c>
      <c r="K127" s="310"/>
    </row>
    <row r="128" spans="2:11" s="1" customFormat="1" ht="15" customHeight="1">
      <c r="B128" s="307"/>
      <c r="C128" s="264" t="s">
        <v>82</v>
      </c>
      <c r="D128" s="264"/>
      <c r="E128" s="264"/>
      <c r="F128" s="285" t="s">
        <v>3852</v>
      </c>
      <c r="G128" s="264"/>
      <c r="H128" s="264" t="s">
        <v>3904</v>
      </c>
      <c r="I128" s="264" t="s">
        <v>3854</v>
      </c>
      <c r="J128" s="264" t="s">
        <v>3903</v>
      </c>
      <c r="K128" s="310"/>
    </row>
    <row r="129" spans="2:11" s="1" customFormat="1" ht="15" customHeight="1">
      <c r="B129" s="307"/>
      <c r="C129" s="264" t="s">
        <v>3863</v>
      </c>
      <c r="D129" s="264"/>
      <c r="E129" s="264"/>
      <c r="F129" s="285" t="s">
        <v>3858</v>
      </c>
      <c r="G129" s="264"/>
      <c r="H129" s="264" t="s">
        <v>3864</v>
      </c>
      <c r="I129" s="264" t="s">
        <v>3854</v>
      </c>
      <c r="J129" s="264">
        <v>15</v>
      </c>
      <c r="K129" s="310"/>
    </row>
    <row r="130" spans="2:11" s="1" customFormat="1" ht="15" customHeight="1">
      <c r="B130" s="307"/>
      <c r="C130" s="288" t="s">
        <v>3865</v>
      </c>
      <c r="D130" s="288"/>
      <c r="E130" s="288"/>
      <c r="F130" s="289" t="s">
        <v>3858</v>
      </c>
      <c r="G130" s="288"/>
      <c r="H130" s="288" t="s">
        <v>3866</v>
      </c>
      <c r="I130" s="288" t="s">
        <v>3854</v>
      </c>
      <c r="J130" s="288">
        <v>15</v>
      </c>
      <c r="K130" s="310"/>
    </row>
    <row r="131" spans="2:11" s="1" customFormat="1" ht="15" customHeight="1">
      <c r="B131" s="307"/>
      <c r="C131" s="288" t="s">
        <v>3867</v>
      </c>
      <c r="D131" s="288"/>
      <c r="E131" s="288"/>
      <c r="F131" s="289" t="s">
        <v>3858</v>
      </c>
      <c r="G131" s="288"/>
      <c r="H131" s="288" t="s">
        <v>3868</v>
      </c>
      <c r="I131" s="288" t="s">
        <v>3854</v>
      </c>
      <c r="J131" s="288">
        <v>20</v>
      </c>
      <c r="K131" s="310"/>
    </row>
    <row r="132" spans="2:11" s="1" customFormat="1" ht="15" customHeight="1">
      <c r="B132" s="307"/>
      <c r="C132" s="288" t="s">
        <v>3869</v>
      </c>
      <c r="D132" s="288"/>
      <c r="E132" s="288"/>
      <c r="F132" s="289" t="s">
        <v>3858</v>
      </c>
      <c r="G132" s="288"/>
      <c r="H132" s="288" t="s">
        <v>3870</v>
      </c>
      <c r="I132" s="288" t="s">
        <v>3854</v>
      </c>
      <c r="J132" s="288">
        <v>20</v>
      </c>
      <c r="K132" s="310"/>
    </row>
    <row r="133" spans="2:11" s="1" customFormat="1" ht="15" customHeight="1">
      <c r="B133" s="307"/>
      <c r="C133" s="264" t="s">
        <v>3857</v>
      </c>
      <c r="D133" s="264"/>
      <c r="E133" s="264"/>
      <c r="F133" s="285" t="s">
        <v>3858</v>
      </c>
      <c r="G133" s="264"/>
      <c r="H133" s="264" t="s">
        <v>3892</v>
      </c>
      <c r="I133" s="264" t="s">
        <v>3854</v>
      </c>
      <c r="J133" s="264">
        <v>50</v>
      </c>
      <c r="K133" s="310"/>
    </row>
    <row r="134" spans="2:11" s="1" customFormat="1" ht="15" customHeight="1">
      <c r="B134" s="307"/>
      <c r="C134" s="264" t="s">
        <v>3871</v>
      </c>
      <c r="D134" s="264"/>
      <c r="E134" s="264"/>
      <c r="F134" s="285" t="s">
        <v>3858</v>
      </c>
      <c r="G134" s="264"/>
      <c r="H134" s="264" t="s">
        <v>3892</v>
      </c>
      <c r="I134" s="264" t="s">
        <v>3854</v>
      </c>
      <c r="J134" s="264">
        <v>50</v>
      </c>
      <c r="K134" s="310"/>
    </row>
    <row r="135" spans="2:11" s="1" customFormat="1" ht="15" customHeight="1">
      <c r="B135" s="307"/>
      <c r="C135" s="264" t="s">
        <v>3877</v>
      </c>
      <c r="D135" s="264"/>
      <c r="E135" s="264"/>
      <c r="F135" s="285" t="s">
        <v>3858</v>
      </c>
      <c r="G135" s="264"/>
      <c r="H135" s="264" t="s">
        <v>3892</v>
      </c>
      <c r="I135" s="264" t="s">
        <v>3854</v>
      </c>
      <c r="J135" s="264">
        <v>50</v>
      </c>
      <c r="K135" s="310"/>
    </row>
    <row r="136" spans="2:11" s="1" customFormat="1" ht="15" customHeight="1">
      <c r="B136" s="307"/>
      <c r="C136" s="264" t="s">
        <v>3879</v>
      </c>
      <c r="D136" s="264"/>
      <c r="E136" s="264"/>
      <c r="F136" s="285" t="s">
        <v>3858</v>
      </c>
      <c r="G136" s="264"/>
      <c r="H136" s="264" t="s">
        <v>3892</v>
      </c>
      <c r="I136" s="264" t="s">
        <v>3854</v>
      </c>
      <c r="J136" s="264">
        <v>50</v>
      </c>
      <c r="K136" s="310"/>
    </row>
    <row r="137" spans="2:11" s="1" customFormat="1" ht="15" customHeight="1">
      <c r="B137" s="307"/>
      <c r="C137" s="264" t="s">
        <v>3880</v>
      </c>
      <c r="D137" s="264"/>
      <c r="E137" s="264"/>
      <c r="F137" s="285" t="s">
        <v>3858</v>
      </c>
      <c r="G137" s="264"/>
      <c r="H137" s="264" t="s">
        <v>3905</v>
      </c>
      <c r="I137" s="264" t="s">
        <v>3854</v>
      </c>
      <c r="J137" s="264">
        <v>255</v>
      </c>
      <c r="K137" s="310"/>
    </row>
    <row r="138" spans="2:11" s="1" customFormat="1" ht="15" customHeight="1">
      <c r="B138" s="307"/>
      <c r="C138" s="264" t="s">
        <v>3882</v>
      </c>
      <c r="D138" s="264"/>
      <c r="E138" s="264"/>
      <c r="F138" s="285" t="s">
        <v>3852</v>
      </c>
      <c r="G138" s="264"/>
      <c r="H138" s="264" t="s">
        <v>3906</v>
      </c>
      <c r="I138" s="264" t="s">
        <v>3884</v>
      </c>
      <c r="J138" s="264"/>
      <c r="K138" s="310"/>
    </row>
    <row r="139" spans="2:11" s="1" customFormat="1" ht="15" customHeight="1">
      <c r="B139" s="307"/>
      <c r="C139" s="264" t="s">
        <v>3885</v>
      </c>
      <c r="D139" s="264"/>
      <c r="E139" s="264"/>
      <c r="F139" s="285" t="s">
        <v>3852</v>
      </c>
      <c r="G139" s="264"/>
      <c r="H139" s="264" t="s">
        <v>3907</v>
      </c>
      <c r="I139" s="264" t="s">
        <v>3887</v>
      </c>
      <c r="J139" s="264"/>
      <c r="K139" s="310"/>
    </row>
    <row r="140" spans="2:11" s="1" customFormat="1" ht="15" customHeight="1">
      <c r="B140" s="307"/>
      <c r="C140" s="264" t="s">
        <v>3888</v>
      </c>
      <c r="D140" s="264"/>
      <c r="E140" s="264"/>
      <c r="F140" s="285" t="s">
        <v>3852</v>
      </c>
      <c r="G140" s="264"/>
      <c r="H140" s="264" t="s">
        <v>3888</v>
      </c>
      <c r="I140" s="264" t="s">
        <v>3887</v>
      </c>
      <c r="J140" s="264"/>
      <c r="K140" s="310"/>
    </row>
    <row r="141" spans="2:11" s="1" customFormat="1" ht="15" customHeight="1">
      <c r="B141" s="307"/>
      <c r="C141" s="264" t="s">
        <v>37</v>
      </c>
      <c r="D141" s="264"/>
      <c r="E141" s="264"/>
      <c r="F141" s="285" t="s">
        <v>3852</v>
      </c>
      <c r="G141" s="264"/>
      <c r="H141" s="264" t="s">
        <v>3908</v>
      </c>
      <c r="I141" s="264" t="s">
        <v>3887</v>
      </c>
      <c r="J141" s="264"/>
      <c r="K141" s="310"/>
    </row>
    <row r="142" spans="2:11" s="1" customFormat="1" ht="15" customHeight="1">
      <c r="B142" s="307"/>
      <c r="C142" s="264" t="s">
        <v>3909</v>
      </c>
      <c r="D142" s="264"/>
      <c r="E142" s="264"/>
      <c r="F142" s="285" t="s">
        <v>3852</v>
      </c>
      <c r="G142" s="264"/>
      <c r="H142" s="264" t="s">
        <v>3910</v>
      </c>
      <c r="I142" s="264" t="s">
        <v>3887</v>
      </c>
      <c r="J142" s="264"/>
      <c r="K142" s="310"/>
    </row>
    <row r="143" spans="2:11" s="1" customFormat="1" ht="15" customHeight="1">
      <c r="B143" s="311"/>
      <c r="C143" s="312"/>
      <c r="D143" s="312"/>
      <c r="E143" s="312"/>
      <c r="F143" s="312"/>
      <c r="G143" s="312"/>
      <c r="H143" s="312"/>
      <c r="I143" s="312"/>
      <c r="J143" s="312"/>
      <c r="K143" s="313"/>
    </row>
    <row r="144" spans="2:11" s="1" customFormat="1" ht="18.75" customHeight="1">
      <c r="B144" s="298"/>
      <c r="C144" s="298"/>
      <c r="D144" s="298"/>
      <c r="E144" s="298"/>
      <c r="F144" s="299"/>
      <c r="G144" s="298"/>
      <c r="H144" s="298"/>
      <c r="I144" s="298"/>
      <c r="J144" s="298"/>
      <c r="K144" s="298"/>
    </row>
    <row r="145" spans="2:11" s="1" customFormat="1" ht="18.75" customHeight="1">
      <c r="B145" s="271"/>
      <c r="C145" s="271"/>
      <c r="D145" s="271"/>
      <c r="E145" s="271"/>
      <c r="F145" s="271"/>
      <c r="G145" s="271"/>
      <c r="H145" s="271"/>
      <c r="I145" s="271"/>
      <c r="J145" s="271"/>
      <c r="K145" s="271"/>
    </row>
    <row r="146" spans="2:11" s="1" customFormat="1" ht="7.5" customHeight="1">
      <c r="B146" s="272"/>
      <c r="C146" s="273"/>
      <c r="D146" s="273"/>
      <c r="E146" s="273"/>
      <c r="F146" s="273"/>
      <c r="G146" s="273"/>
      <c r="H146" s="273"/>
      <c r="I146" s="273"/>
      <c r="J146" s="273"/>
      <c r="K146" s="274"/>
    </row>
    <row r="147" spans="2:11" s="1" customFormat="1" ht="45" customHeight="1">
      <c r="B147" s="275"/>
      <c r="C147" s="397" t="s">
        <v>3911</v>
      </c>
      <c r="D147" s="397"/>
      <c r="E147" s="397"/>
      <c r="F147" s="397"/>
      <c r="G147" s="397"/>
      <c r="H147" s="397"/>
      <c r="I147" s="397"/>
      <c r="J147" s="397"/>
      <c r="K147" s="276"/>
    </row>
    <row r="148" spans="2:11" s="1" customFormat="1" ht="17.25" customHeight="1">
      <c r="B148" s="275"/>
      <c r="C148" s="277" t="s">
        <v>3846</v>
      </c>
      <c r="D148" s="277"/>
      <c r="E148" s="277"/>
      <c r="F148" s="277" t="s">
        <v>3847</v>
      </c>
      <c r="G148" s="278"/>
      <c r="H148" s="277" t="s">
        <v>53</v>
      </c>
      <c r="I148" s="277" t="s">
        <v>56</v>
      </c>
      <c r="J148" s="277" t="s">
        <v>3848</v>
      </c>
      <c r="K148" s="276"/>
    </row>
    <row r="149" spans="2:11" s="1" customFormat="1" ht="17.25" customHeight="1">
      <c r="B149" s="275"/>
      <c r="C149" s="279" t="s">
        <v>3849</v>
      </c>
      <c r="D149" s="279"/>
      <c r="E149" s="279"/>
      <c r="F149" s="280" t="s">
        <v>3850</v>
      </c>
      <c r="G149" s="281"/>
      <c r="H149" s="279"/>
      <c r="I149" s="279"/>
      <c r="J149" s="279" t="s">
        <v>3851</v>
      </c>
      <c r="K149" s="276"/>
    </row>
    <row r="150" spans="2:11" s="1" customFormat="1" ht="5.25" customHeight="1">
      <c r="B150" s="287"/>
      <c r="C150" s="282"/>
      <c r="D150" s="282"/>
      <c r="E150" s="282"/>
      <c r="F150" s="282"/>
      <c r="G150" s="283"/>
      <c r="H150" s="282"/>
      <c r="I150" s="282"/>
      <c r="J150" s="282"/>
      <c r="K150" s="310"/>
    </row>
    <row r="151" spans="2:11" s="1" customFormat="1" ht="15" customHeight="1">
      <c r="B151" s="287"/>
      <c r="C151" s="314" t="s">
        <v>3855</v>
      </c>
      <c r="D151" s="264"/>
      <c r="E151" s="264"/>
      <c r="F151" s="315" t="s">
        <v>3852</v>
      </c>
      <c r="G151" s="264"/>
      <c r="H151" s="314" t="s">
        <v>3892</v>
      </c>
      <c r="I151" s="314" t="s">
        <v>3854</v>
      </c>
      <c r="J151" s="314">
        <v>120</v>
      </c>
      <c r="K151" s="310"/>
    </row>
    <row r="152" spans="2:11" s="1" customFormat="1" ht="15" customHeight="1">
      <c r="B152" s="287"/>
      <c r="C152" s="314" t="s">
        <v>3901</v>
      </c>
      <c r="D152" s="264"/>
      <c r="E152" s="264"/>
      <c r="F152" s="315" t="s">
        <v>3852</v>
      </c>
      <c r="G152" s="264"/>
      <c r="H152" s="314" t="s">
        <v>3912</v>
      </c>
      <c r="I152" s="314" t="s">
        <v>3854</v>
      </c>
      <c r="J152" s="314" t="s">
        <v>3903</v>
      </c>
      <c r="K152" s="310"/>
    </row>
    <row r="153" spans="2:11" s="1" customFormat="1" ht="15" customHeight="1">
      <c r="B153" s="287"/>
      <c r="C153" s="314" t="s">
        <v>82</v>
      </c>
      <c r="D153" s="264"/>
      <c r="E153" s="264"/>
      <c r="F153" s="315" t="s">
        <v>3852</v>
      </c>
      <c r="G153" s="264"/>
      <c r="H153" s="314" t="s">
        <v>3913</v>
      </c>
      <c r="I153" s="314" t="s">
        <v>3854</v>
      </c>
      <c r="J153" s="314" t="s">
        <v>3903</v>
      </c>
      <c r="K153" s="310"/>
    </row>
    <row r="154" spans="2:11" s="1" customFormat="1" ht="15" customHeight="1">
      <c r="B154" s="287"/>
      <c r="C154" s="314" t="s">
        <v>3857</v>
      </c>
      <c r="D154" s="264"/>
      <c r="E154" s="264"/>
      <c r="F154" s="315" t="s">
        <v>3858</v>
      </c>
      <c r="G154" s="264"/>
      <c r="H154" s="314" t="s">
        <v>3892</v>
      </c>
      <c r="I154" s="314" t="s">
        <v>3854</v>
      </c>
      <c r="J154" s="314">
        <v>50</v>
      </c>
      <c r="K154" s="310"/>
    </row>
    <row r="155" spans="2:11" s="1" customFormat="1" ht="15" customHeight="1">
      <c r="B155" s="287"/>
      <c r="C155" s="314" t="s">
        <v>3860</v>
      </c>
      <c r="D155" s="264"/>
      <c r="E155" s="264"/>
      <c r="F155" s="315" t="s">
        <v>3852</v>
      </c>
      <c r="G155" s="264"/>
      <c r="H155" s="314" t="s">
        <v>3892</v>
      </c>
      <c r="I155" s="314" t="s">
        <v>3862</v>
      </c>
      <c r="J155" s="314"/>
      <c r="K155" s="310"/>
    </row>
    <row r="156" spans="2:11" s="1" customFormat="1" ht="15" customHeight="1">
      <c r="B156" s="287"/>
      <c r="C156" s="314" t="s">
        <v>3871</v>
      </c>
      <c r="D156" s="264"/>
      <c r="E156" s="264"/>
      <c r="F156" s="315" t="s">
        <v>3858</v>
      </c>
      <c r="G156" s="264"/>
      <c r="H156" s="314" t="s">
        <v>3892</v>
      </c>
      <c r="I156" s="314" t="s">
        <v>3854</v>
      </c>
      <c r="J156" s="314">
        <v>50</v>
      </c>
      <c r="K156" s="310"/>
    </row>
    <row r="157" spans="2:11" s="1" customFormat="1" ht="15" customHeight="1">
      <c r="B157" s="287"/>
      <c r="C157" s="314" t="s">
        <v>3879</v>
      </c>
      <c r="D157" s="264"/>
      <c r="E157" s="264"/>
      <c r="F157" s="315" t="s">
        <v>3858</v>
      </c>
      <c r="G157" s="264"/>
      <c r="H157" s="314" t="s">
        <v>3892</v>
      </c>
      <c r="I157" s="314" t="s">
        <v>3854</v>
      </c>
      <c r="J157" s="314">
        <v>50</v>
      </c>
      <c r="K157" s="310"/>
    </row>
    <row r="158" spans="2:11" s="1" customFormat="1" ht="15" customHeight="1">
      <c r="B158" s="287"/>
      <c r="C158" s="314" t="s">
        <v>3877</v>
      </c>
      <c r="D158" s="264"/>
      <c r="E158" s="264"/>
      <c r="F158" s="315" t="s">
        <v>3858</v>
      </c>
      <c r="G158" s="264"/>
      <c r="H158" s="314" t="s">
        <v>3892</v>
      </c>
      <c r="I158" s="314" t="s">
        <v>3854</v>
      </c>
      <c r="J158" s="314">
        <v>50</v>
      </c>
      <c r="K158" s="310"/>
    </row>
    <row r="159" spans="2:11" s="1" customFormat="1" ht="15" customHeight="1">
      <c r="B159" s="287"/>
      <c r="C159" s="314" t="s">
        <v>142</v>
      </c>
      <c r="D159" s="264"/>
      <c r="E159" s="264"/>
      <c r="F159" s="315" t="s">
        <v>3852</v>
      </c>
      <c r="G159" s="264"/>
      <c r="H159" s="314" t="s">
        <v>3914</v>
      </c>
      <c r="I159" s="314" t="s">
        <v>3854</v>
      </c>
      <c r="J159" s="314" t="s">
        <v>3915</v>
      </c>
      <c r="K159" s="310"/>
    </row>
    <row r="160" spans="2:11" s="1" customFormat="1" ht="15" customHeight="1">
      <c r="B160" s="287"/>
      <c r="C160" s="314" t="s">
        <v>3916</v>
      </c>
      <c r="D160" s="264"/>
      <c r="E160" s="264"/>
      <c r="F160" s="315" t="s">
        <v>3852</v>
      </c>
      <c r="G160" s="264"/>
      <c r="H160" s="314" t="s">
        <v>3917</v>
      </c>
      <c r="I160" s="314" t="s">
        <v>3887</v>
      </c>
      <c r="J160" s="314"/>
      <c r="K160" s="310"/>
    </row>
    <row r="161" spans="2:11" s="1" customFormat="1" ht="15" customHeight="1">
      <c r="B161" s="316"/>
      <c r="C161" s="296"/>
      <c r="D161" s="296"/>
      <c r="E161" s="296"/>
      <c r="F161" s="296"/>
      <c r="G161" s="296"/>
      <c r="H161" s="296"/>
      <c r="I161" s="296"/>
      <c r="J161" s="296"/>
      <c r="K161" s="317"/>
    </row>
    <row r="162" spans="2:11" s="1" customFormat="1" ht="18.75" customHeight="1">
      <c r="B162" s="298"/>
      <c r="C162" s="308"/>
      <c r="D162" s="308"/>
      <c r="E162" s="308"/>
      <c r="F162" s="318"/>
      <c r="G162" s="308"/>
      <c r="H162" s="308"/>
      <c r="I162" s="308"/>
      <c r="J162" s="308"/>
      <c r="K162" s="298"/>
    </row>
    <row r="163" spans="2:11" s="1" customFormat="1" ht="18.75" customHeight="1">
      <c r="B163" s="271"/>
      <c r="C163" s="271"/>
      <c r="D163" s="271"/>
      <c r="E163" s="271"/>
      <c r="F163" s="271"/>
      <c r="G163" s="271"/>
      <c r="H163" s="271"/>
      <c r="I163" s="271"/>
      <c r="J163" s="271"/>
      <c r="K163" s="271"/>
    </row>
    <row r="164" spans="2:11" s="1" customFormat="1" ht="7.5" customHeight="1">
      <c r="B164" s="253"/>
      <c r="C164" s="254"/>
      <c r="D164" s="254"/>
      <c r="E164" s="254"/>
      <c r="F164" s="254"/>
      <c r="G164" s="254"/>
      <c r="H164" s="254"/>
      <c r="I164" s="254"/>
      <c r="J164" s="254"/>
      <c r="K164" s="255"/>
    </row>
    <row r="165" spans="2:11" s="1" customFormat="1" ht="45" customHeight="1">
      <c r="B165" s="256"/>
      <c r="C165" s="395" t="s">
        <v>3918</v>
      </c>
      <c r="D165" s="395"/>
      <c r="E165" s="395"/>
      <c r="F165" s="395"/>
      <c r="G165" s="395"/>
      <c r="H165" s="395"/>
      <c r="I165" s="395"/>
      <c r="J165" s="395"/>
      <c r="K165" s="257"/>
    </row>
    <row r="166" spans="2:11" s="1" customFormat="1" ht="17.25" customHeight="1">
      <c r="B166" s="256"/>
      <c r="C166" s="277" t="s">
        <v>3846</v>
      </c>
      <c r="D166" s="277"/>
      <c r="E166" s="277"/>
      <c r="F166" s="277" t="s">
        <v>3847</v>
      </c>
      <c r="G166" s="319"/>
      <c r="H166" s="320" t="s">
        <v>53</v>
      </c>
      <c r="I166" s="320" t="s">
        <v>56</v>
      </c>
      <c r="J166" s="277" t="s">
        <v>3848</v>
      </c>
      <c r="K166" s="257"/>
    </row>
    <row r="167" spans="2:11" s="1" customFormat="1" ht="17.25" customHeight="1">
      <c r="B167" s="258"/>
      <c r="C167" s="279" t="s">
        <v>3849</v>
      </c>
      <c r="D167" s="279"/>
      <c r="E167" s="279"/>
      <c r="F167" s="280" t="s">
        <v>3850</v>
      </c>
      <c r="G167" s="321"/>
      <c r="H167" s="322"/>
      <c r="I167" s="322"/>
      <c r="J167" s="279" t="s">
        <v>3851</v>
      </c>
      <c r="K167" s="259"/>
    </row>
    <row r="168" spans="2:11" s="1" customFormat="1" ht="5.25" customHeight="1">
      <c r="B168" s="287"/>
      <c r="C168" s="282"/>
      <c r="D168" s="282"/>
      <c r="E168" s="282"/>
      <c r="F168" s="282"/>
      <c r="G168" s="283"/>
      <c r="H168" s="282"/>
      <c r="I168" s="282"/>
      <c r="J168" s="282"/>
      <c r="K168" s="310"/>
    </row>
    <row r="169" spans="2:11" s="1" customFormat="1" ht="15" customHeight="1">
      <c r="B169" s="287"/>
      <c r="C169" s="264" t="s">
        <v>3855</v>
      </c>
      <c r="D169" s="264"/>
      <c r="E169" s="264"/>
      <c r="F169" s="285" t="s">
        <v>3852</v>
      </c>
      <c r="G169" s="264"/>
      <c r="H169" s="264" t="s">
        <v>3892</v>
      </c>
      <c r="I169" s="264" t="s">
        <v>3854</v>
      </c>
      <c r="J169" s="264">
        <v>120</v>
      </c>
      <c r="K169" s="310"/>
    </row>
    <row r="170" spans="2:11" s="1" customFormat="1" ht="15" customHeight="1">
      <c r="B170" s="287"/>
      <c r="C170" s="264" t="s">
        <v>3901</v>
      </c>
      <c r="D170" s="264"/>
      <c r="E170" s="264"/>
      <c r="F170" s="285" t="s">
        <v>3852</v>
      </c>
      <c r="G170" s="264"/>
      <c r="H170" s="264" t="s">
        <v>3902</v>
      </c>
      <c r="I170" s="264" t="s">
        <v>3854</v>
      </c>
      <c r="J170" s="264" t="s">
        <v>3903</v>
      </c>
      <c r="K170" s="310"/>
    </row>
    <row r="171" spans="2:11" s="1" customFormat="1" ht="15" customHeight="1">
      <c r="B171" s="287"/>
      <c r="C171" s="264" t="s">
        <v>82</v>
      </c>
      <c r="D171" s="264"/>
      <c r="E171" s="264"/>
      <c r="F171" s="285" t="s">
        <v>3852</v>
      </c>
      <c r="G171" s="264"/>
      <c r="H171" s="264" t="s">
        <v>3919</v>
      </c>
      <c r="I171" s="264" t="s">
        <v>3854</v>
      </c>
      <c r="J171" s="264" t="s">
        <v>3903</v>
      </c>
      <c r="K171" s="310"/>
    </row>
    <row r="172" spans="2:11" s="1" customFormat="1" ht="15" customHeight="1">
      <c r="B172" s="287"/>
      <c r="C172" s="264" t="s">
        <v>3857</v>
      </c>
      <c r="D172" s="264"/>
      <c r="E172" s="264"/>
      <c r="F172" s="285" t="s">
        <v>3858</v>
      </c>
      <c r="G172" s="264"/>
      <c r="H172" s="264" t="s">
        <v>3919</v>
      </c>
      <c r="I172" s="264" t="s">
        <v>3854</v>
      </c>
      <c r="J172" s="264">
        <v>50</v>
      </c>
      <c r="K172" s="310"/>
    </row>
    <row r="173" spans="2:11" s="1" customFormat="1" ht="15" customHeight="1">
      <c r="B173" s="287"/>
      <c r="C173" s="264" t="s">
        <v>3860</v>
      </c>
      <c r="D173" s="264"/>
      <c r="E173" s="264"/>
      <c r="F173" s="285" t="s">
        <v>3852</v>
      </c>
      <c r="G173" s="264"/>
      <c r="H173" s="264" t="s">
        <v>3919</v>
      </c>
      <c r="I173" s="264" t="s">
        <v>3862</v>
      </c>
      <c r="J173" s="264"/>
      <c r="K173" s="310"/>
    </row>
    <row r="174" spans="2:11" s="1" customFormat="1" ht="15" customHeight="1">
      <c r="B174" s="287"/>
      <c r="C174" s="264" t="s">
        <v>3871</v>
      </c>
      <c r="D174" s="264"/>
      <c r="E174" s="264"/>
      <c r="F174" s="285" t="s">
        <v>3858</v>
      </c>
      <c r="G174" s="264"/>
      <c r="H174" s="264" t="s">
        <v>3919</v>
      </c>
      <c r="I174" s="264" t="s">
        <v>3854</v>
      </c>
      <c r="J174" s="264">
        <v>50</v>
      </c>
      <c r="K174" s="310"/>
    </row>
    <row r="175" spans="2:11" s="1" customFormat="1" ht="15" customHeight="1">
      <c r="B175" s="287"/>
      <c r="C175" s="264" t="s">
        <v>3879</v>
      </c>
      <c r="D175" s="264"/>
      <c r="E175" s="264"/>
      <c r="F175" s="285" t="s">
        <v>3858</v>
      </c>
      <c r="G175" s="264"/>
      <c r="H175" s="264" t="s">
        <v>3919</v>
      </c>
      <c r="I175" s="264" t="s">
        <v>3854</v>
      </c>
      <c r="J175" s="264">
        <v>50</v>
      </c>
      <c r="K175" s="310"/>
    </row>
    <row r="176" spans="2:11" s="1" customFormat="1" ht="15" customHeight="1">
      <c r="B176" s="287"/>
      <c r="C176" s="264" t="s">
        <v>3877</v>
      </c>
      <c r="D176" s="264"/>
      <c r="E176" s="264"/>
      <c r="F176" s="285" t="s">
        <v>3858</v>
      </c>
      <c r="G176" s="264"/>
      <c r="H176" s="264" t="s">
        <v>3919</v>
      </c>
      <c r="I176" s="264" t="s">
        <v>3854</v>
      </c>
      <c r="J176" s="264">
        <v>50</v>
      </c>
      <c r="K176" s="310"/>
    </row>
    <row r="177" spans="2:11" s="1" customFormat="1" ht="15" customHeight="1">
      <c r="B177" s="287"/>
      <c r="C177" s="264" t="s">
        <v>155</v>
      </c>
      <c r="D177" s="264"/>
      <c r="E177" s="264"/>
      <c r="F177" s="285" t="s">
        <v>3852</v>
      </c>
      <c r="G177" s="264"/>
      <c r="H177" s="264" t="s">
        <v>3920</v>
      </c>
      <c r="I177" s="264" t="s">
        <v>3921</v>
      </c>
      <c r="J177" s="264"/>
      <c r="K177" s="310"/>
    </row>
    <row r="178" spans="2:11" s="1" customFormat="1" ht="15" customHeight="1">
      <c r="B178" s="287"/>
      <c r="C178" s="264" t="s">
        <v>56</v>
      </c>
      <c r="D178" s="264"/>
      <c r="E178" s="264"/>
      <c r="F178" s="285" t="s">
        <v>3852</v>
      </c>
      <c r="G178" s="264"/>
      <c r="H178" s="264" t="s">
        <v>3922</v>
      </c>
      <c r="I178" s="264" t="s">
        <v>3923</v>
      </c>
      <c r="J178" s="264">
        <v>1</v>
      </c>
      <c r="K178" s="310"/>
    </row>
    <row r="179" spans="2:11" s="1" customFormat="1" ht="15" customHeight="1">
      <c r="B179" s="287"/>
      <c r="C179" s="264" t="s">
        <v>52</v>
      </c>
      <c r="D179" s="264"/>
      <c r="E179" s="264"/>
      <c r="F179" s="285" t="s">
        <v>3852</v>
      </c>
      <c r="G179" s="264"/>
      <c r="H179" s="264" t="s">
        <v>3924</v>
      </c>
      <c r="I179" s="264" t="s">
        <v>3854</v>
      </c>
      <c r="J179" s="264">
        <v>20</v>
      </c>
      <c r="K179" s="310"/>
    </row>
    <row r="180" spans="2:11" s="1" customFormat="1" ht="15" customHeight="1">
      <c r="B180" s="287"/>
      <c r="C180" s="264" t="s">
        <v>53</v>
      </c>
      <c r="D180" s="264"/>
      <c r="E180" s="264"/>
      <c r="F180" s="285" t="s">
        <v>3852</v>
      </c>
      <c r="G180" s="264"/>
      <c r="H180" s="264" t="s">
        <v>3925</v>
      </c>
      <c r="I180" s="264" t="s">
        <v>3854</v>
      </c>
      <c r="J180" s="264">
        <v>255</v>
      </c>
      <c r="K180" s="310"/>
    </row>
    <row r="181" spans="2:11" s="1" customFormat="1" ht="15" customHeight="1">
      <c r="B181" s="287"/>
      <c r="C181" s="264" t="s">
        <v>156</v>
      </c>
      <c r="D181" s="264"/>
      <c r="E181" s="264"/>
      <c r="F181" s="285" t="s">
        <v>3852</v>
      </c>
      <c r="G181" s="264"/>
      <c r="H181" s="264" t="s">
        <v>3816</v>
      </c>
      <c r="I181" s="264" t="s">
        <v>3854</v>
      </c>
      <c r="J181" s="264">
        <v>10</v>
      </c>
      <c r="K181" s="310"/>
    </row>
    <row r="182" spans="2:11" s="1" customFormat="1" ht="15" customHeight="1">
      <c r="B182" s="287"/>
      <c r="C182" s="264" t="s">
        <v>157</v>
      </c>
      <c r="D182" s="264"/>
      <c r="E182" s="264"/>
      <c r="F182" s="285" t="s">
        <v>3852</v>
      </c>
      <c r="G182" s="264"/>
      <c r="H182" s="264" t="s">
        <v>3926</v>
      </c>
      <c r="I182" s="264" t="s">
        <v>3887</v>
      </c>
      <c r="J182" s="264"/>
      <c r="K182" s="310"/>
    </row>
    <row r="183" spans="2:11" s="1" customFormat="1" ht="15" customHeight="1">
      <c r="B183" s="287"/>
      <c r="C183" s="264" t="s">
        <v>3927</v>
      </c>
      <c r="D183" s="264"/>
      <c r="E183" s="264"/>
      <c r="F183" s="285" t="s">
        <v>3852</v>
      </c>
      <c r="G183" s="264"/>
      <c r="H183" s="264" t="s">
        <v>3928</v>
      </c>
      <c r="I183" s="264" t="s">
        <v>3887</v>
      </c>
      <c r="J183" s="264"/>
      <c r="K183" s="310"/>
    </row>
    <row r="184" spans="2:11" s="1" customFormat="1" ht="15" customHeight="1">
      <c r="B184" s="287"/>
      <c r="C184" s="264" t="s">
        <v>3916</v>
      </c>
      <c r="D184" s="264"/>
      <c r="E184" s="264"/>
      <c r="F184" s="285" t="s">
        <v>3852</v>
      </c>
      <c r="G184" s="264"/>
      <c r="H184" s="264" t="s">
        <v>3929</v>
      </c>
      <c r="I184" s="264" t="s">
        <v>3887</v>
      </c>
      <c r="J184" s="264"/>
      <c r="K184" s="310"/>
    </row>
    <row r="185" spans="2:11" s="1" customFormat="1" ht="15" customHeight="1">
      <c r="B185" s="287"/>
      <c r="C185" s="264" t="s">
        <v>159</v>
      </c>
      <c r="D185" s="264"/>
      <c r="E185" s="264"/>
      <c r="F185" s="285" t="s">
        <v>3858</v>
      </c>
      <c r="G185" s="264"/>
      <c r="H185" s="264" t="s">
        <v>3930</v>
      </c>
      <c r="I185" s="264" t="s">
        <v>3854</v>
      </c>
      <c r="J185" s="264">
        <v>50</v>
      </c>
      <c r="K185" s="310"/>
    </row>
    <row r="186" spans="2:11" s="1" customFormat="1" ht="15" customHeight="1">
      <c r="B186" s="287"/>
      <c r="C186" s="264" t="s">
        <v>3931</v>
      </c>
      <c r="D186" s="264"/>
      <c r="E186" s="264"/>
      <c r="F186" s="285" t="s">
        <v>3858</v>
      </c>
      <c r="G186" s="264"/>
      <c r="H186" s="264" t="s">
        <v>3932</v>
      </c>
      <c r="I186" s="264" t="s">
        <v>3933</v>
      </c>
      <c r="J186" s="264"/>
      <c r="K186" s="310"/>
    </row>
    <row r="187" spans="2:11" s="1" customFormat="1" ht="15" customHeight="1">
      <c r="B187" s="287"/>
      <c r="C187" s="264" t="s">
        <v>3934</v>
      </c>
      <c r="D187" s="264"/>
      <c r="E187" s="264"/>
      <c r="F187" s="285" t="s">
        <v>3858</v>
      </c>
      <c r="G187" s="264"/>
      <c r="H187" s="264" t="s">
        <v>3935</v>
      </c>
      <c r="I187" s="264" t="s">
        <v>3933</v>
      </c>
      <c r="J187" s="264"/>
      <c r="K187" s="310"/>
    </row>
    <row r="188" spans="2:11" s="1" customFormat="1" ht="15" customHeight="1">
      <c r="B188" s="287"/>
      <c r="C188" s="264" t="s">
        <v>3936</v>
      </c>
      <c r="D188" s="264"/>
      <c r="E188" s="264"/>
      <c r="F188" s="285" t="s">
        <v>3858</v>
      </c>
      <c r="G188" s="264"/>
      <c r="H188" s="264" t="s">
        <v>3937</v>
      </c>
      <c r="I188" s="264" t="s">
        <v>3933</v>
      </c>
      <c r="J188" s="264"/>
      <c r="K188" s="310"/>
    </row>
    <row r="189" spans="2:11" s="1" customFormat="1" ht="15" customHeight="1">
      <c r="B189" s="287"/>
      <c r="C189" s="323" t="s">
        <v>3938</v>
      </c>
      <c r="D189" s="264"/>
      <c r="E189" s="264"/>
      <c r="F189" s="285" t="s">
        <v>3858</v>
      </c>
      <c r="G189" s="264"/>
      <c r="H189" s="264" t="s">
        <v>3939</v>
      </c>
      <c r="I189" s="264" t="s">
        <v>3940</v>
      </c>
      <c r="J189" s="324" t="s">
        <v>3941</v>
      </c>
      <c r="K189" s="310"/>
    </row>
    <row r="190" spans="2:11" s="17" customFormat="1" ht="15" customHeight="1">
      <c r="B190" s="325"/>
      <c r="C190" s="326" t="s">
        <v>3942</v>
      </c>
      <c r="D190" s="327"/>
      <c r="E190" s="327"/>
      <c r="F190" s="328" t="s">
        <v>3858</v>
      </c>
      <c r="G190" s="327"/>
      <c r="H190" s="327" t="s">
        <v>3943</v>
      </c>
      <c r="I190" s="327" t="s">
        <v>3940</v>
      </c>
      <c r="J190" s="329" t="s">
        <v>3941</v>
      </c>
      <c r="K190" s="330"/>
    </row>
    <row r="191" spans="2:11" s="1" customFormat="1" ht="15" customHeight="1">
      <c r="B191" s="287"/>
      <c r="C191" s="323" t="s">
        <v>41</v>
      </c>
      <c r="D191" s="264"/>
      <c r="E191" s="264"/>
      <c r="F191" s="285" t="s">
        <v>3852</v>
      </c>
      <c r="G191" s="264"/>
      <c r="H191" s="261" t="s">
        <v>3944</v>
      </c>
      <c r="I191" s="264" t="s">
        <v>3945</v>
      </c>
      <c r="J191" s="264"/>
      <c r="K191" s="310"/>
    </row>
    <row r="192" spans="2:11" s="1" customFormat="1" ht="15" customHeight="1">
      <c r="B192" s="287"/>
      <c r="C192" s="323" t="s">
        <v>3946</v>
      </c>
      <c r="D192" s="264"/>
      <c r="E192" s="264"/>
      <c r="F192" s="285" t="s">
        <v>3852</v>
      </c>
      <c r="G192" s="264"/>
      <c r="H192" s="264" t="s">
        <v>3947</v>
      </c>
      <c r="I192" s="264" t="s">
        <v>3887</v>
      </c>
      <c r="J192" s="264"/>
      <c r="K192" s="310"/>
    </row>
    <row r="193" spans="2:11" s="1" customFormat="1" ht="15" customHeight="1">
      <c r="B193" s="287"/>
      <c r="C193" s="323" t="s">
        <v>3948</v>
      </c>
      <c r="D193" s="264"/>
      <c r="E193" s="264"/>
      <c r="F193" s="285" t="s">
        <v>3852</v>
      </c>
      <c r="G193" s="264"/>
      <c r="H193" s="264" t="s">
        <v>3949</v>
      </c>
      <c r="I193" s="264" t="s">
        <v>3887</v>
      </c>
      <c r="J193" s="264"/>
      <c r="K193" s="310"/>
    </row>
    <row r="194" spans="2:11" s="1" customFormat="1" ht="15" customHeight="1">
      <c r="B194" s="287"/>
      <c r="C194" s="323" t="s">
        <v>3950</v>
      </c>
      <c r="D194" s="264"/>
      <c r="E194" s="264"/>
      <c r="F194" s="285" t="s">
        <v>3858</v>
      </c>
      <c r="G194" s="264"/>
      <c r="H194" s="264" t="s">
        <v>3951</v>
      </c>
      <c r="I194" s="264" t="s">
        <v>3887</v>
      </c>
      <c r="J194" s="264"/>
      <c r="K194" s="310"/>
    </row>
    <row r="195" spans="2:11" s="1" customFormat="1" ht="15" customHeight="1">
      <c r="B195" s="316"/>
      <c r="C195" s="331"/>
      <c r="D195" s="296"/>
      <c r="E195" s="296"/>
      <c r="F195" s="296"/>
      <c r="G195" s="296"/>
      <c r="H195" s="296"/>
      <c r="I195" s="296"/>
      <c r="J195" s="296"/>
      <c r="K195" s="317"/>
    </row>
    <row r="196" spans="2:11" s="1" customFormat="1" ht="18.75" customHeight="1">
      <c r="B196" s="298"/>
      <c r="C196" s="308"/>
      <c r="D196" s="308"/>
      <c r="E196" s="308"/>
      <c r="F196" s="318"/>
      <c r="G196" s="308"/>
      <c r="H196" s="308"/>
      <c r="I196" s="308"/>
      <c r="J196" s="308"/>
      <c r="K196" s="298"/>
    </row>
    <row r="197" spans="2:11" s="1" customFormat="1" ht="18.75" customHeight="1">
      <c r="B197" s="298"/>
      <c r="C197" s="308"/>
      <c r="D197" s="308"/>
      <c r="E197" s="308"/>
      <c r="F197" s="318"/>
      <c r="G197" s="308"/>
      <c r="H197" s="308"/>
      <c r="I197" s="308"/>
      <c r="J197" s="308"/>
      <c r="K197" s="298"/>
    </row>
    <row r="198" spans="2:11" s="1" customFormat="1" ht="18.75" customHeight="1">
      <c r="B198" s="271"/>
      <c r="C198" s="271"/>
      <c r="D198" s="271"/>
      <c r="E198" s="271"/>
      <c r="F198" s="271"/>
      <c r="G198" s="271"/>
      <c r="H198" s="271"/>
      <c r="I198" s="271"/>
      <c r="J198" s="271"/>
      <c r="K198" s="271"/>
    </row>
    <row r="199" spans="2:11" s="1" customFormat="1" ht="13.5">
      <c r="B199" s="253"/>
      <c r="C199" s="254"/>
      <c r="D199" s="254"/>
      <c r="E199" s="254"/>
      <c r="F199" s="254"/>
      <c r="G199" s="254"/>
      <c r="H199" s="254"/>
      <c r="I199" s="254"/>
      <c r="J199" s="254"/>
      <c r="K199" s="255"/>
    </row>
    <row r="200" spans="2:11" s="1" customFormat="1" ht="21">
      <c r="B200" s="256"/>
      <c r="C200" s="395" t="s">
        <v>3952</v>
      </c>
      <c r="D200" s="395"/>
      <c r="E200" s="395"/>
      <c r="F200" s="395"/>
      <c r="G200" s="395"/>
      <c r="H200" s="395"/>
      <c r="I200" s="395"/>
      <c r="J200" s="395"/>
      <c r="K200" s="257"/>
    </row>
    <row r="201" spans="2:11" s="1" customFormat="1" ht="25.5" customHeight="1">
      <c r="B201" s="256"/>
      <c r="C201" s="332" t="s">
        <v>3953</v>
      </c>
      <c r="D201" s="332"/>
      <c r="E201" s="332"/>
      <c r="F201" s="332" t="s">
        <v>3954</v>
      </c>
      <c r="G201" s="333"/>
      <c r="H201" s="398" t="s">
        <v>3955</v>
      </c>
      <c r="I201" s="398"/>
      <c r="J201" s="398"/>
      <c r="K201" s="257"/>
    </row>
    <row r="202" spans="2:11" s="1" customFormat="1" ht="5.25" customHeight="1">
      <c r="B202" s="287"/>
      <c r="C202" s="282"/>
      <c r="D202" s="282"/>
      <c r="E202" s="282"/>
      <c r="F202" s="282"/>
      <c r="G202" s="308"/>
      <c r="H202" s="282"/>
      <c r="I202" s="282"/>
      <c r="J202" s="282"/>
      <c r="K202" s="310"/>
    </row>
    <row r="203" spans="2:11" s="1" customFormat="1" ht="15" customHeight="1">
      <c r="B203" s="287"/>
      <c r="C203" s="264" t="s">
        <v>3945</v>
      </c>
      <c r="D203" s="264"/>
      <c r="E203" s="264"/>
      <c r="F203" s="285" t="s">
        <v>42</v>
      </c>
      <c r="G203" s="264"/>
      <c r="H203" s="399" t="s">
        <v>3956</v>
      </c>
      <c r="I203" s="399"/>
      <c r="J203" s="399"/>
      <c r="K203" s="310"/>
    </row>
    <row r="204" spans="2:11" s="1" customFormat="1" ht="15" customHeight="1">
      <c r="B204" s="287"/>
      <c r="C204" s="264"/>
      <c r="D204" s="264"/>
      <c r="E204" s="264"/>
      <c r="F204" s="285" t="s">
        <v>43</v>
      </c>
      <c r="G204" s="264"/>
      <c r="H204" s="399" t="s">
        <v>3957</v>
      </c>
      <c r="I204" s="399"/>
      <c r="J204" s="399"/>
      <c r="K204" s="310"/>
    </row>
    <row r="205" spans="2:11" s="1" customFormat="1" ht="15" customHeight="1">
      <c r="B205" s="287"/>
      <c r="C205" s="264"/>
      <c r="D205" s="264"/>
      <c r="E205" s="264"/>
      <c r="F205" s="285" t="s">
        <v>46</v>
      </c>
      <c r="G205" s="264"/>
      <c r="H205" s="399" t="s">
        <v>3958</v>
      </c>
      <c r="I205" s="399"/>
      <c r="J205" s="399"/>
      <c r="K205" s="310"/>
    </row>
    <row r="206" spans="2:11" s="1" customFormat="1" ht="15" customHeight="1">
      <c r="B206" s="287"/>
      <c r="C206" s="264"/>
      <c r="D206" s="264"/>
      <c r="E206" s="264"/>
      <c r="F206" s="285" t="s">
        <v>44</v>
      </c>
      <c r="G206" s="264"/>
      <c r="H206" s="399" t="s">
        <v>3959</v>
      </c>
      <c r="I206" s="399"/>
      <c r="J206" s="399"/>
      <c r="K206" s="310"/>
    </row>
    <row r="207" spans="2:11" s="1" customFormat="1" ht="15" customHeight="1">
      <c r="B207" s="287"/>
      <c r="C207" s="264"/>
      <c r="D207" s="264"/>
      <c r="E207" s="264"/>
      <c r="F207" s="285" t="s">
        <v>45</v>
      </c>
      <c r="G207" s="264"/>
      <c r="H207" s="399" t="s">
        <v>3960</v>
      </c>
      <c r="I207" s="399"/>
      <c r="J207" s="399"/>
      <c r="K207" s="310"/>
    </row>
    <row r="208" spans="2:11" s="1" customFormat="1" ht="15" customHeight="1">
      <c r="B208" s="287"/>
      <c r="C208" s="264"/>
      <c r="D208" s="264"/>
      <c r="E208" s="264"/>
      <c r="F208" s="285"/>
      <c r="G208" s="264"/>
      <c r="H208" s="264"/>
      <c r="I208" s="264"/>
      <c r="J208" s="264"/>
      <c r="K208" s="310"/>
    </row>
    <row r="209" spans="2:11" s="1" customFormat="1" ht="15" customHeight="1">
      <c r="B209" s="287"/>
      <c r="C209" s="264" t="s">
        <v>3899</v>
      </c>
      <c r="D209" s="264"/>
      <c r="E209" s="264"/>
      <c r="F209" s="285" t="s">
        <v>77</v>
      </c>
      <c r="G209" s="264"/>
      <c r="H209" s="399" t="s">
        <v>3961</v>
      </c>
      <c r="I209" s="399"/>
      <c r="J209" s="399"/>
      <c r="K209" s="310"/>
    </row>
    <row r="210" spans="2:11" s="1" customFormat="1" ht="15" customHeight="1">
      <c r="B210" s="287"/>
      <c r="C210" s="264"/>
      <c r="D210" s="264"/>
      <c r="E210" s="264"/>
      <c r="F210" s="285" t="s">
        <v>3796</v>
      </c>
      <c r="G210" s="264"/>
      <c r="H210" s="399" t="s">
        <v>3797</v>
      </c>
      <c r="I210" s="399"/>
      <c r="J210" s="399"/>
      <c r="K210" s="310"/>
    </row>
    <row r="211" spans="2:11" s="1" customFormat="1" ht="15" customHeight="1">
      <c r="B211" s="287"/>
      <c r="C211" s="264"/>
      <c r="D211" s="264"/>
      <c r="E211" s="264"/>
      <c r="F211" s="285" t="s">
        <v>3794</v>
      </c>
      <c r="G211" s="264"/>
      <c r="H211" s="399" t="s">
        <v>3962</v>
      </c>
      <c r="I211" s="399"/>
      <c r="J211" s="399"/>
      <c r="K211" s="310"/>
    </row>
    <row r="212" spans="2:11" s="1" customFormat="1" ht="15" customHeight="1">
      <c r="B212" s="334"/>
      <c r="C212" s="264"/>
      <c r="D212" s="264"/>
      <c r="E212" s="264"/>
      <c r="F212" s="285" t="s">
        <v>3798</v>
      </c>
      <c r="G212" s="323"/>
      <c r="H212" s="400" t="s">
        <v>3799</v>
      </c>
      <c r="I212" s="400"/>
      <c r="J212" s="400"/>
      <c r="K212" s="335"/>
    </row>
    <row r="213" spans="2:11" s="1" customFormat="1" ht="15" customHeight="1">
      <c r="B213" s="334"/>
      <c r="C213" s="264"/>
      <c r="D213" s="264"/>
      <c r="E213" s="264"/>
      <c r="F213" s="285" t="s">
        <v>3800</v>
      </c>
      <c r="G213" s="323"/>
      <c r="H213" s="400" t="s">
        <v>1853</v>
      </c>
      <c r="I213" s="400"/>
      <c r="J213" s="400"/>
      <c r="K213" s="335"/>
    </row>
    <row r="214" spans="2:11" s="1" customFormat="1" ht="15" customHeight="1">
      <c r="B214" s="334"/>
      <c r="C214" s="264"/>
      <c r="D214" s="264"/>
      <c r="E214" s="264"/>
      <c r="F214" s="285"/>
      <c r="G214" s="323"/>
      <c r="H214" s="314"/>
      <c r="I214" s="314"/>
      <c r="J214" s="314"/>
      <c r="K214" s="335"/>
    </row>
    <row r="215" spans="2:11" s="1" customFormat="1" ht="15" customHeight="1">
      <c r="B215" s="334"/>
      <c r="C215" s="264" t="s">
        <v>3923</v>
      </c>
      <c r="D215" s="264"/>
      <c r="E215" s="264"/>
      <c r="F215" s="285">
        <v>1</v>
      </c>
      <c r="G215" s="323"/>
      <c r="H215" s="400" t="s">
        <v>3963</v>
      </c>
      <c r="I215" s="400"/>
      <c r="J215" s="400"/>
      <c r="K215" s="335"/>
    </row>
    <row r="216" spans="2:11" s="1" customFormat="1" ht="15" customHeight="1">
      <c r="B216" s="334"/>
      <c r="C216" s="264"/>
      <c r="D216" s="264"/>
      <c r="E216" s="264"/>
      <c r="F216" s="285">
        <v>2</v>
      </c>
      <c r="G216" s="323"/>
      <c r="H216" s="400" t="s">
        <v>3964</v>
      </c>
      <c r="I216" s="400"/>
      <c r="J216" s="400"/>
      <c r="K216" s="335"/>
    </row>
    <row r="217" spans="2:11" s="1" customFormat="1" ht="15" customHeight="1">
      <c r="B217" s="334"/>
      <c r="C217" s="264"/>
      <c r="D217" s="264"/>
      <c r="E217" s="264"/>
      <c r="F217" s="285">
        <v>3</v>
      </c>
      <c r="G217" s="323"/>
      <c r="H217" s="400" t="s">
        <v>3965</v>
      </c>
      <c r="I217" s="400"/>
      <c r="J217" s="400"/>
      <c r="K217" s="335"/>
    </row>
    <row r="218" spans="2:11" s="1" customFormat="1" ht="15" customHeight="1">
      <c r="B218" s="334"/>
      <c r="C218" s="264"/>
      <c r="D218" s="264"/>
      <c r="E218" s="264"/>
      <c r="F218" s="285">
        <v>4</v>
      </c>
      <c r="G218" s="323"/>
      <c r="H218" s="400" t="s">
        <v>3966</v>
      </c>
      <c r="I218" s="400"/>
      <c r="J218" s="400"/>
      <c r="K218" s="335"/>
    </row>
    <row r="219" spans="2:11" s="1" customFormat="1" ht="12.75" customHeight="1">
      <c r="B219" s="336"/>
      <c r="C219" s="337"/>
      <c r="D219" s="337"/>
      <c r="E219" s="337"/>
      <c r="F219" s="337"/>
      <c r="G219" s="337"/>
      <c r="H219" s="337"/>
      <c r="I219" s="337"/>
      <c r="J219" s="337"/>
      <c r="K219" s="338"/>
    </row>
  </sheetData>
  <sheetProtection formatCells="0" formatColumns="0" formatRows="0" insertColumns="0" insertRows="0" insertHyperlinks="0" deleteColumns="0" deleteRows="0" sort="0" autoFilter="0" pivotTables="0"/>
  <mergeCells count="77">
    <mergeCell ref="H217:J217"/>
    <mergeCell ref="H218:J218"/>
    <mergeCell ref="H216:J216"/>
    <mergeCell ref="H213:J213"/>
    <mergeCell ref="H212:J212"/>
    <mergeCell ref="H206:J206"/>
    <mergeCell ref="H207:J207"/>
    <mergeCell ref="H209:J209"/>
    <mergeCell ref="H211:J211"/>
    <mergeCell ref="H215:J215"/>
    <mergeCell ref="H210:J210"/>
    <mergeCell ref="C200:J200"/>
    <mergeCell ref="H201:J201"/>
    <mergeCell ref="H203:J203"/>
    <mergeCell ref="H204:J204"/>
    <mergeCell ref="H205:J205"/>
    <mergeCell ref="C75:J75"/>
    <mergeCell ref="C102:J102"/>
    <mergeCell ref="C122:J122"/>
    <mergeCell ref="C147:J147"/>
    <mergeCell ref="C165:J165"/>
    <mergeCell ref="D66:J66"/>
    <mergeCell ref="D67:J67"/>
    <mergeCell ref="D68:J68"/>
    <mergeCell ref="D69:J69"/>
    <mergeCell ref="D70:J70"/>
    <mergeCell ref="D60:J60"/>
    <mergeCell ref="D61:J61"/>
    <mergeCell ref="D62:J62"/>
    <mergeCell ref="D63:J63"/>
    <mergeCell ref="D65:J65"/>
    <mergeCell ref="C54:J54"/>
    <mergeCell ref="C55:J55"/>
    <mergeCell ref="C57:J57"/>
    <mergeCell ref="D58:J58"/>
    <mergeCell ref="D59:J59"/>
    <mergeCell ref="F23:J23"/>
    <mergeCell ref="C25:J25"/>
    <mergeCell ref="C26:J26"/>
    <mergeCell ref="D27:J27"/>
    <mergeCell ref="D28:J28"/>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D47:J47"/>
    <mergeCell ref="E48:J48"/>
    <mergeCell ref="E49:J49"/>
    <mergeCell ref="E50:J50"/>
    <mergeCell ref="D51:J51"/>
    <mergeCell ref="G41:J41"/>
    <mergeCell ref="G42:J42"/>
    <mergeCell ref="G43:J43"/>
    <mergeCell ref="G44:J44"/>
    <mergeCell ref="G45:J45"/>
    <mergeCell ref="G36:J36"/>
    <mergeCell ref="G37:J37"/>
    <mergeCell ref="G38:J38"/>
    <mergeCell ref="G39:J39"/>
    <mergeCell ref="G40:J40"/>
    <mergeCell ref="D30:J30"/>
    <mergeCell ref="D31:J31"/>
    <mergeCell ref="D33:J33"/>
    <mergeCell ref="D34:J34"/>
    <mergeCell ref="D35:J35"/>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85</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138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375</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
        <v>19</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19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32</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ROUND(J112,2)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ROUND((SUM(BE112:BE1465)),2)</f>
        <v>0</v>
      </c>
      <c r="G35" s="36"/>
      <c r="H35" s="36"/>
      <c r="I35" s="126">
        <v>0.21</v>
      </c>
      <c r="J35" s="125">
        <f>ROUND(((SUM(BE112:BE1465))*I35),2)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ROUND((SUM(BF112:BF1465)),2)</f>
        <v>0</v>
      </c>
      <c r="G36" s="36"/>
      <c r="H36" s="36"/>
      <c r="I36" s="126">
        <v>0.12</v>
      </c>
      <c r="J36" s="125">
        <f>ROUND(((SUM(BF112:BF1465))*I36),2)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ROUND((SUM(BG112:BG1465)),2)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ROUND((SUM(BH112:BH1465)),2)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ROUND((SUM(BI112:BI1465)),2)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138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1 - Stavební část</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J112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145</v>
      </c>
      <c r="E64" s="145"/>
      <c r="F64" s="145"/>
      <c r="G64" s="145"/>
      <c r="H64" s="145"/>
      <c r="I64" s="145"/>
      <c r="J64" s="146">
        <f>J113</f>
        <v>0</v>
      </c>
      <c r="K64" s="143"/>
      <c r="L64" s="147"/>
    </row>
    <row r="65" spans="2:12" s="10" customFormat="1" ht="19.9" customHeight="1">
      <c r="B65" s="148"/>
      <c r="C65" s="99"/>
      <c r="D65" s="149" t="s">
        <v>376</v>
      </c>
      <c r="E65" s="150"/>
      <c r="F65" s="150"/>
      <c r="G65" s="150"/>
      <c r="H65" s="150"/>
      <c r="I65" s="150"/>
      <c r="J65" s="151">
        <f>J114</f>
        <v>0</v>
      </c>
      <c r="K65" s="99"/>
      <c r="L65" s="152"/>
    </row>
    <row r="66" spans="2:12" s="10" customFormat="1" ht="19.9" customHeight="1">
      <c r="B66" s="148"/>
      <c r="C66" s="99"/>
      <c r="D66" s="149" t="s">
        <v>377</v>
      </c>
      <c r="E66" s="150"/>
      <c r="F66" s="150"/>
      <c r="G66" s="150"/>
      <c r="H66" s="150"/>
      <c r="I66" s="150"/>
      <c r="J66" s="151">
        <f>J170</f>
        <v>0</v>
      </c>
      <c r="K66" s="99"/>
      <c r="L66" s="152"/>
    </row>
    <row r="67" spans="2:12" s="10" customFormat="1" ht="19.9" customHeight="1">
      <c r="B67" s="148"/>
      <c r="C67" s="99"/>
      <c r="D67" s="149" t="s">
        <v>378</v>
      </c>
      <c r="E67" s="150"/>
      <c r="F67" s="150"/>
      <c r="G67" s="150"/>
      <c r="H67" s="150"/>
      <c r="I67" s="150"/>
      <c r="J67" s="151">
        <f>J225</f>
        <v>0</v>
      </c>
      <c r="K67" s="99"/>
      <c r="L67" s="152"/>
    </row>
    <row r="68" spans="2:12" s="10" customFormat="1" ht="19.9" customHeight="1">
      <c r="B68" s="148"/>
      <c r="C68" s="99"/>
      <c r="D68" s="149" t="s">
        <v>379</v>
      </c>
      <c r="E68" s="150"/>
      <c r="F68" s="150"/>
      <c r="G68" s="150"/>
      <c r="H68" s="150"/>
      <c r="I68" s="150"/>
      <c r="J68" s="151">
        <f>J236</f>
        <v>0</v>
      </c>
      <c r="K68" s="99"/>
      <c r="L68" s="152"/>
    </row>
    <row r="69" spans="2:12" s="10" customFormat="1" ht="14.85" customHeight="1">
      <c r="B69" s="148"/>
      <c r="C69" s="99"/>
      <c r="D69" s="149" t="s">
        <v>380</v>
      </c>
      <c r="E69" s="150"/>
      <c r="F69" s="150"/>
      <c r="G69" s="150"/>
      <c r="H69" s="150"/>
      <c r="I69" s="150"/>
      <c r="J69" s="151">
        <f>J237</f>
        <v>0</v>
      </c>
      <c r="K69" s="99"/>
      <c r="L69" s="152"/>
    </row>
    <row r="70" spans="2:12" s="10" customFormat="1" ht="14.85" customHeight="1">
      <c r="B70" s="148"/>
      <c r="C70" s="99"/>
      <c r="D70" s="149" t="s">
        <v>381</v>
      </c>
      <c r="E70" s="150"/>
      <c r="F70" s="150"/>
      <c r="G70" s="150"/>
      <c r="H70" s="150"/>
      <c r="I70" s="150"/>
      <c r="J70" s="151">
        <f>J282</f>
        <v>0</v>
      </c>
      <c r="K70" s="99"/>
      <c r="L70" s="152"/>
    </row>
    <row r="71" spans="2:12" s="10" customFormat="1" ht="14.85" customHeight="1">
      <c r="B71" s="148"/>
      <c r="C71" s="99"/>
      <c r="D71" s="149" t="s">
        <v>382</v>
      </c>
      <c r="E71" s="150"/>
      <c r="F71" s="150"/>
      <c r="G71" s="150"/>
      <c r="H71" s="150"/>
      <c r="I71" s="150"/>
      <c r="J71" s="151">
        <f>J404</f>
        <v>0</v>
      </c>
      <c r="K71" s="99"/>
      <c r="L71" s="152"/>
    </row>
    <row r="72" spans="2:12" s="10" customFormat="1" ht="19.9" customHeight="1">
      <c r="B72" s="148"/>
      <c r="C72" s="99"/>
      <c r="D72" s="149" t="s">
        <v>146</v>
      </c>
      <c r="E72" s="150"/>
      <c r="F72" s="150"/>
      <c r="G72" s="150"/>
      <c r="H72" s="150"/>
      <c r="I72" s="150"/>
      <c r="J72" s="151">
        <f>J423</f>
        <v>0</v>
      </c>
      <c r="K72" s="99"/>
      <c r="L72" s="152"/>
    </row>
    <row r="73" spans="2:12" s="10" customFormat="1" ht="14.85" customHeight="1">
      <c r="B73" s="148"/>
      <c r="C73" s="99"/>
      <c r="D73" s="149" t="s">
        <v>383</v>
      </c>
      <c r="E73" s="150"/>
      <c r="F73" s="150"/>
      <c r="G73" s="150"/>
      <c r="H73" s="150"/>
      <c r="I73" s="150"/>
      <c r="J73" s="151">
        <f>J424</f>
        <v>0</v>
      </c>
      <c r="K73" s="99"/>
      <c r="L73" s="152"/>
    </row>
    <row r="74" spans="2:12" s="10" customFormat="1" ht="14.85" customHeight="1">
      <c r="B74" s="148"/>
      <c r="C74" s="99"/>
      <c r="D74" s="149" t="s">
        <v>384</v>
      </c>
      <c r="E74" s="150"/>
      <c r="F74" s="150"/>
      <c r="G74" s="150"/>
      <c r="H74" s="150"/>
      <c r="I74" s="150"/>
      <c r="J74" s="151">
        <f>J426</f>
        <v>0</v>
      </c>
      <c r="K74" s="99"/>
      <c r="L74" s="152"/>
    </row>
    <row r="75" spans="2:12" s="10" customFormat="1" ht="14.85" customHeight="1">
      <c r="B75" s="148"/>
      <c r="C75" s="99"/>
      <c r="D75" s="149" t="s">
        <v>385</v>
      </c>
      <c r="E75" s="150"/>
      <c r="F75" s="150"/>
      <c r="G75" s="150"/>
      <c r="H75" s="150"/>
      <c r="I75" s="150"/>
      <c r="J75" s="151">
        <f>J444</f>
        <v>0</v>
      </c>
      <c r="K75" s="99"/>
      <c r="L75" s="152"/>
    </row>
    <row r="76" spans="2:12" s="10" customFormat="1" ht="14.85" customHeight="1">
      <c r="B76" s="148"/>
      <c r="C76" s="99"/>
      <c r="D76" s="149" t="s">
        <v>386</v>
      </c>
      <c r="E76" s="150"/>
      <c r="F76" s="150"/>
      <c r="G76" s="150"/>
      <c r="H76" s="150"/>
      <c r="I76" s="150"/>
      <c r="J76" s="151">
        <f>J453</f>
        <v>0</v>
      </c>
      <c r="K76" s="99"/>
      <c r="L76" s="152"/>
    </row>
    <row r="77" spans="2:12" s="10" customFormat="1" ht="19.9" customHeight="1">
      <c r="B77" s="148"/>
      <c r="C77" s="99"/>
      <c r="D77" s="149" t="s">
        <v>387</v>
      </c>
      <c r="E77" s="150"/>
      <c r="F77" s="150"/>
      <c r="G77" s="150"/>
      <c r="H77" s="150"/>
      <c r="I77" s="150"/>
      <c r="J77" s="151">
        <f>J462</f>
        <v>0</v>
      </c>
      <c r="K77" s="99"/>
      <c r="L77" s="152"/>
    </row>
    <row r="78" spans="2:12" s="9" customFormat="1" ht="24.95" customHeight="1">
      <c r="B78" s="142"/>
      <c r="C78" s="143"/>
      <c r="D78" s="144" t="s">
        <v>148</v>
      </c>
      <c r="E78" s="145"/>
      <c r="F78" s="145"/>
      <c r="G78" s="145"/>
      <c r="H78" s="145"/>
      <c r="I78" s="145"/>
      <c r="J78" s="146">
        <f>J465</f>
        <v>0</v>
      </c>
      <c r="K78" s="143"/>
      <c r="L78" s="147"/>
    </row>
    <row r="79" spans="2:12" s="10" customFormat="1" ht="19.9" customHeight="1">
      <c r="B79" s="148"/>
      <c r="C79" s="99"/>
      <c r="D79" s="149" t="s">
        <v>149</v>
      </c>
      <c r="E79" s="150"/>
      <c r="F79" s="150"/>
      <c r="G79" s="150"/>
      <c r="H79" s="150"/>
      <c r="I79" s="150"/>
      <c r="J79" s="151">
        <f>J466</f>
        <v>0</v>
      </c>
      <c r="K79" s="99"/>
      <c r="L79" s="152"/>
    </row>
    <row r="80" spans="2:12" s="10" customFormat="1" ht="19.9" customHeight="1">
      <c r="B80" s="148"/>
      <c r="C80" s="99"/>
      <c r="D80" s="149" t="s">
        <v>150</v>
      </c>
      <c r="E80" s="150"/>
      <c r="F80" s="150"/>
      <c r="G80" s="150"/>
      <c r="H80" s="150"/>
      <c r="I80" s="150"/>
      <c r="J80" s="151">
        <f>J488</f>
        <v>0</v>
      </c>
      <c r="K80" s="99"/>
      <c r="L80" s="152"/>
    </row>
    <row r="81" spans="2:12" s="10" customFormat="1" ht="19.9" customHeight="1">
      <c r="B81" s="148"/>
      <c r="C81" s="99"/>
      <c r="D81" s="149" t="s">
        <v>388</v>
      </c>
      <c r="E81" s="150"/>
      <c r="F81" s="150"/>
      <c r="G81" s="150"/>
      <c r="H81" s="150"/>
      <c r="I81" s="150"/>
      <c r="J81" s="151">
        <f>J509</f>
        <v>0</v>
      </c>
      <c r="K81" s="99"/>
      <c r="L81" s="152"/>
    </row>
    <row r="82" spans="2:12" s="10" customFormat="1" ht="19.9" customHeight="1">
      <c r="B82" s="148"/>
      <c r="C82" s="99"/>
      <c r="D82" s="149" t="s">
        <v>389</v>
      </c>
      <c r="E82" s="150"/>
      <c r="F82" s="150"/>
      <c r="G82" s="150"/>
      <c r="H82" s="150"/>
      <c r="I82" s="150"/>
      <c r="J82" s="151">
        <f>J625</f>
        <v>0</v>
      </c>
      <c r="K82" s="99"/>
      <c r="L82" s="152"/>
    </row>
    <row r="83" spans="2:12" s="10" customFormat="1" ht="19.9" customHeight="1">
      <c r="B83" s="148"/>
      <c r="C83" s="99"/>
      <c r="D83" s="149" t="s">
        <v>390</v>
      </c>
      <c r="E83" s="150"/>
      <c r="F83" s="150"/>
      <c r="G83" s="150"/>
      <c r="H83" s="150"/>
      <c r="I83" s="150"/>
      <c r="J83" s="151">
        <f>J634</f>
        <v>0</v>
      </c>
      <c r="K83" s="99"/>
      <c r="L83" s="152"/>
    </row>
    <row r="84" spans="2:12" s="10" customFormat="1" ht="19.9" customHeight="1">
      <c r="B84" s="148"/>
      <c r="C84" s="99"/>
      <c r="D84" s="149" t="s">
        <v>391</v>
      </c>
      <c r="E84" s="150"/>
      <c r="F84" s="150"/>
      <c r="G84" s="150"/>
      <c r="H84" s="150"/>
      <c r="I84" s="150"/>
      <c r="J84" s="151">
        <f>J662</f>
        <v>0</v>
      </c>
      <c r="K84" s="99"/>
      <c r="L84" s="152"/>
    </row>
    <row r="85" spans="2:12" s="10" customFormat="1" ht="19.9" customHeight="1">
      <c r="B85" s="148"/>
      <c r="C85" s="99"/>
      <c r="D85" s="149" t="s">
        <v>392</v>
      </c>
      <c r="E85" s="150"/>
      <c r="F85" s="150"/>
      <c r="G85" s="150"/>
      <c r="H85" s="150"/>
      <c r="I85" s="150"/>
      <c r="J85" s="151">
        <f>J672</f>
        <v>0</v>
      </c>
      <c r="K85" s="99"/>
      <c r="L85" s="152"/>
    </row>
    <row r="86" spans="2:12" s="10" customFormat="1" ht="19.9" customHeight="1">
      <c r="B86" s="148"/>
      <c r="C86" s="99"/>
      <c r="D86" s="149" t="s">
        <v>151</v>
      </c>
      <c r="E86" s="150"/>
      <c r="F86" s="150"/>
      <c r="G86" s="150"/>
      <c r="H86" s="150"/>
      <c r="I86" s="150"/>
      <c r="J86" s="151">
        <f>J679</f>
        <v>0</v>
      </c>
      <c r="K86" s="99"/>
      <c r="L86" s="152"/>
    </row>
    <row r="87" spans="2:12" s="10" customFormat="1" ht="19.9" customHeight="1">
      <c r="B87" s="148"/>
      <c r="C87" s="99"/>
      <c r="D87" s="149" t="s">
        <v>152</v>
      </c>
      <c r="E87" s="150"/>
      <c r="F87" s="150"/>
      <c r="G87" s="150"/>
      <c r="H87" s="150"/>
      <c r="I87" s="150"/>
      <c r="J87" s="151">
        <f>J730</f>
        <v>0</v>
      </c>
      <c r="K87" s="99"/>
      <c r="L87" s="152"/>
    </row>
    <row r="88" spans="2:12" s="10" customFormat="1" ht="19.9" customHeight="1">
      <c r="B88" s="148"/>
      <c r="C88" s="99"/>
      <c r="D88" s="149" t="s">
        <v>153</v>
      </c>
      <c r="E88" s="150"/>
      <c r="F88" s="150"/>
      <c r="G88" s="150"/>
      <c r="H88" s="150"/>
      <c r="I88" s="150"/>
      <c r="J88" s="151">
        <f>J922</f>
        <v>0</v>
      </c>
      <c r="K88" s="99"/>
      <c r="L88" s="152"/>
    </row>
    <row r="89" spans="2:12" s="10" customFormat="1" ht="19.9" customHeight="1">
      <c r="B89" s="148"/>
      <c r="C89" s="99"/>
      <c r="D89" s="149" t="s">
        <v>393</v>
      </c>
      <c r="E89" s="150"/>
      <c r="F89" s="150"/>
      <c r="G89" s="150"/>
      <c r="H89" s="150"/>
      <c r="I89" s="150"/>
      <c r="J89" s="151">
        <f>J1210</f>
        <v>0</v>
      </c>
      <c r="K89" s="99"/>
      <c r="L89" s="152"/>
    </row>
    <row r="90" spans="2:12" s="10" customFormat="1" ht="19.9" customHeight="1">
      <c r="B90" s="148"/>
      <c r="C90" s="99"/>
      <c r="D90" s="149" t="s">
        <v>394</v>
      </c>
      <c r="E90" s="150"/>
      <c r="F90" s="150"/>
      <c r="G90" s="150"/>
      <c r="H90" s="150"/>
      <c r="I90" s="150"/>
      <c r="J90" s="151">
        <f>J1318</f>
        <v>0</v>
      </c>
      <c r="K90" s="99"/>
      <c r="L90" s="152"/>
    </row>
    <row r="91" spans="1:31" s="2" customFormat="1" ht="21.7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6.95" customHeight="1">
      <c r="A92" s="36"/>
      <c r="B92" s="49"/>
      <c r="C92" s="50"/>
      <c r="D92" s="50"/>
      <c r="E92" s="50"/>
      <c r="F92" s="50"/>
      <c r="G92" s="50"/>
      <c r="H92" s="50"/>
      <c r="I92" s="50"/>
      <c r="J92" s="50"/>
      <c r="K92" s="50"/>
      <c r="L92" s="115"/>
      <c r="S92" s="36"/>
      <c r="T92" s="36"/>
      <c r="U92" s="36"/>
      <c r="V92" s="36"/>
      <c r="W92" s="36"/>
      <c r="X92" s="36"/>
      <c r="Y92" s="36"/>
      <c r="Z92" s="36"/>
      <c r="AA92" s="36"/>
      <c r="AB92" s="36"/>
      <c r="AC92" s="36"/>
      <c r="AD92" s="36"/>
      <c r="AE92" s="36"/>
    </row>
    <row r="96" spans="1:31" s="2" customFormat="1" ht="6.95" customHeight="1">
      <c r="A96" s="36"/>
      <c r="B96" s="51"/>
      <c r="C96" s="52"/>
      <c r="D96" s="52"/>
      <c r="E96" s="52"/>
      <c r="F96" s="52"/>
      <c r="G96" s="52"/>
      <c r="H96" s="52"/>
      <c r="I96" s="52"/>
      <c r="J96" s="52"/>
      <c r="K96" s="52"/>
      <c r="L96" s="115"/>
      <c r="S96" s="36"/>
      <c r="T96" s="36"/>
      <c r="U96" s="36"/>
      <c r="V96" s="36"/>
      <c r="W96" s="36"/>
      <c r="X96" s="36"/>
      <c r="Y96" s="36"/>
      <c r="Z96" s="36"/>
      <c r="AA96" s="36"/>
      <c r="AB96" s="36"/>
      <c r="AC96" s="36"/>
      <c r="AD96" s="36"/>
      <c r="AE96" s="36"/>
    </row>
    <row r="97" spans="1:31" s="2" customFormat="1" ht="24.95" customHeight="1">
      <c r="A97" s="36"/>
      <c r="B97" s="37"/>
      <c r="C97" s="25" t="s">
        <v>154</v>
      </c>
      <c r="D97" s="38"/>
      <c r="E97" s="38"/>
      <c r="F97" s="38"/>
      <c r="G97" s="38"/>
      <c r="H97" s="38"/>
      <c r="I97" s="38"/>
      <c r="J97" s="38"/>
      <c r="K97" s="38"/>
      <c r="L97" s="115"/>
      <c r="S97" s="36"/>
      <c r="T97" s="36"/>
      <c r="U97" s="36"/>
      <c r="V97" s="36"/>
      <c r="W97" s="36"/>
      <c r="X97" s="36"/>
      <c r="Y97" s="36"/>
      <c r="Z97" s="36"/>
      <c r="AA97" s="36"/>
      <c r="AB97" s="36"/>
      <c r="AC97" s="36"/>
      <c r="AD97" s="36"/>
      <c r="AE97" s="36"/>
    </row>
    <row r="98" spans="1:31" s="2" customFormat="1" ht="6.95" customHeight="1">
      <c r="A98" s="36"/>
      <c r="B98" s="37"/>
      <c r="C98" s="38"/>
      <c r="D98" s="38"/>
      <c r="E98" s="38"/>
      <c r="F98" s="38"/>
      <c r="G98" s="38"/>
      <c r="H98" s="38"/>
      <c r="I98" s="38"/>
      <c r="J98" s="38"/>
      <c r="K98" s="38"/>
      <c r="L98" s="115"/>
      <c r="S98" s="36"/>
      <c r="T98" s="36"/>
      <c r="U98" s="36"/>
      <c r="V98" s="36"/>
      <c r="W98" s="36"/>
      <c r="X98" s="36"/>
      <c r="Y98" s="36"/>
      <c r="Z98" s="36"/>
      <c r="AA98" s="36"/>
      <c r="AB98" s="36"/>
      <c r="AC98" s="36"/>
      <c r="AD98" s="36"/>
      <c r="AE98" s="36"/>
    </row>
    <row r="99" spans="1:31" s="2" customFormat="1" ht="12" customHeight="1">
      <c r="A99" s="36"/>
      <c r="B99" s="37"/>
      <c r="C99" s="31" t="s">
        <v>16</v>
      </c>
      <c r="D99" s="38"/>
      <c r="E99" s="38"/>
      <c r="F99" s="38"/>
      <c r="G99" s="38"/>
      <c r="H99" s="38"/>
      <c r="I99" s="38"/>
      <c r="J99" s="38"/>
      <c r="K99" s="38"/>
      <c r="L99" s="115"/>
      <c r="S99" s="36"/>
      <c r="T99" s="36"/>
      <c r="U99" s="36"/>
      <c r="V99" s="36"/>
      <c r="W99" s="36"/>
      <c r="X99" s="36"/>
      <c r="Y99" s="36"/>
      <c r="Z99" s="36"/>
      <c r="AA99" s="36"/>
      <c r="AB99" s="36"/>
      <c r="AC99" s="36"/>
      <c r="AD99" s="36"/>
      <c r="AE99" s="36"/>
    </row>
    <row r="100" spans="1:31" s="2" customFormat="1" ht="16.5" customHeight="1">
      <c r="A100" s="36"/>
      <c r="B100" s="37"/>
      <c r="C100" s="38"/>
      <c r="D100" s="38"/>
      <c r="E100" s="390" t="str">
        <f>E7</f>
        <v>Infekce Nemocnice Tábor, a.s.(2.ETAPA)</v>
      </c>
      <c r="F100" s="391"/>
      <c r="G100" s="391"/>
      <c r="H100" s="391"/>
      <c r="I100" s="38"/>
      <c r="J100" s="38"/>
      <c r="K100" s="38"/>
      <c r="L100" s="115"/>
      <c r="S100" s="36"/>
      <c r="T100" s="36"/>
      <c r="U100" s="36"/>
      <c r="V100" s="36"/>
      <c r="W100" s="36"/>
      <c r="X100" s="36"/>
      <c r="Y100" s="36"/>
      <c r="Z100" s="36"/>
      <c r="AA100" s="36"/>
      <c r="AB100" s="36"/>
      <c r="AC100" s="36"/>
      <c r="AD100" s="36"/>
      <c r="AE100" s="36"/>
    </row>
    <row r="101" spans="2:12" s="1" customFormat="1" ht="12" customHeight="1">
      <c r="B101" s="23"/>
      <c r="C101" s="31" t="s">
        <v>137</v>
      </c>
      <c r="D101" s="24"/>
      <c r="E101" s="24"/>
      <c r="F101" s="24"/>
      <c r="G101" s="24"/>
      <c r="H101" s="24"/>
      <c r="I101" s="24"/>
      <c r="J101" s="24"/>
      <c r="K101" s="24"/>
      <c r="L101" s="22"/>
    </row>
    <row r="102" spans="1:31" s="2" customFormat="1" ht="16.5" customHeight="1">
      <c r="A102" s="36"/>
      <c r="B102" s="37"/>
      <c r="C102" s="38"/>
      <c r="D102" s="38"/>
      <c r="E102" s="390" t="s">
        <v>138</v>
      </c>
      <c r="F102" s="392"/>
      <c r="G102" s="392"/>
      <c r="H102" s="392"/>
      <c r="I102" s="38"/>
      <c r="J102" s="38"/>
      <c r="K102" s="38"/>
      <c r="L102" s="115"/>
      <c r="S102" s="36"/>
      <c r="T102" s="36"/>
      <c r="U102" s="36"/>
      <c r="V102" s="36"/>
      <c r="W102" s="36"/>
      <c r="X102" s="36"/>
      <c r="Y102" s="36"/>
      <c r="Z102" s="36"/>
      <c r="AA102" s="36"/>
      <c r="AB102" s="36"/>
      <c r="AC102" s="36"/>
      <c r="AD102" s="36"/>
      <c r="AE102" s="36"/>
    </row>
    <row r="103" spans="1:31" s="2" customFormat="1" ht="12" customHeight="1">
      <c r="A103" s="36"/>
      <c r="B103" s="37"/>
      <c r="C103" s="31" t="s">
        <v>139</v>
      </c>
      <c r="D103" s="38"/>
      <c r="E103" s="38"/>
      <c r="F103" s="38"/>
      <c r="G103" s="38"/>
      <c r="H103" s="38"/>
      <c r="I103" s="38"/>
      <c r="J103" s="38"/>
      <c r="K103" s="38"/>
      <c r="L103" s="115"/>
      <c r="S103" s="36"/>
      <c r="T103" s="36"/>
      <c r="U103" s="36"/>
      <c r="V103" s="36"/>
      <c r="W103" s="36"/>
      <c r="X103" s="36"/>
      <c r="Y103" s="36"/>
      <c r="Z103" s="36"/>
      <c r="AA103" s="36"/>
      <c r="AB103" s="36"/>
      <c r="AC103" s="36"/>
      <c r="AD103" s="36"/>
      <c r="AE103" s="36"/>
    </row>
    <row r="104" spans="1:31" s="2" customFormat="1" ht="16.5" customHeight="1">
      <c r="A104" s="36"/>
      <c r="B104" s="37"/>
      <c r="C104" s="38"/>
      <c r="D104" s="38"/>
      <c r="E104" s="344" t="str">
        <f>E11</f>
        <v>1 - Stavební část</v>
      </c>
      <c r="F104" s="392"/>
      <c r="G104" s="392"/>
      <c r="H104" s="392"/>
      <c r="I104" s="38"/>
      <c r="J104" s="38"/>
      <c r="K104" s="38"/>
      <c r="L104" s="115"/>
      <c r="S104" s="36"/>
      <c r="T104" s="36"/>
      <c r="U104" s="36"/>
      <c r="V104" s="36"/>
      <c r="W104" s="36"/>
      <c r="X104" s="36"/>
      <c r="Y104" s="36"/>
      <c r="Z104" s="36"/>
      <c r="AA104" s="36"/>
      <c r="AB104" s="36"/>
      <c r="AC104" s="36"/>
      <c r="AD104" s="36"/>
      <c r="AE104" s="36"/>
    </row>
    <row r="105" spans="1:31" s="2" customFormat="1" ht="6.95" customHeight="1">
      <c r="A105" s="36"/>
      <c r="B105" s="37"/>
      <c r="C105" s="38"/>
      <c r="D105" s="38"/>
      <c r="E105" s="38"/>
      <c r="F105" s="38"/>
      <c r="G105" s="38"/>
      <c r="H105" s="38"/>
      <c r="I105" s="38"/>
      <c r="J105" s="38"/>
      <c r="K105" s="38"/>
      <c r="L105" s="115"/>
      <c r="S105" s="36"/>
      <c r="T105" s="36"/>
      <c r="U105" s="36"/>
      <c r="V105" s="36"/>
      <c r="W105" s="36"/>
      <c r="X105" s="36"/>
      <c r="Y105" s="36"/>
      <c r="Z105" s="36"/>
      <c r="AA105" s="36"/>
      <c r="AB105" s="36"/>
      <c r="AC105" s="36"/>
      <c r="AD105" s="36"/>
      <c r="AE105" s="36"/>
    </row>
    <row r="106" spans="1:31" s="2" customFormat="1" ht="12" customHeight="1">
      <c r="A106" s="36"/>
      <c r="B106" s="37"/>
      <c r="C106" s="31" t="s">
        <v>21</v>
      </c>
      <c r="D106" s="38"/>
      <c r="E106" s="38"/>
      <c r="F106" s="29" t="str">
        <f>F14</f>
        <v xml:space="preserve"> </v>
      </c>
      <c r="G106" s="38"/>
      <c r="H106" s="38"/>
      <c r="I106" s="31" t="s">
        <v>23</v>
      </c>
      <c r="J106" s="61" t="str">
        <f>IF(J14="","",J14)</f>
        <v>26. 1. 2024</v>
      </c>
      <c r="K106" s="38"/>
      <c r="L106" s="115"/>
      <c r="S106" s="36"/>
      <c r="T106" s="36"/>
      <c r="U106" s="36"/>
      <c r="V106" s="36"/>
      <c r="W106" s="36"/>
      <c r="X106" s="36"/>
      <c r="Y106" s="36"/>
      <c r="Z106" s="36"/>
      <c r="AA106" s="36"/>
      <c r="AB106" s="36"/>
      <c r="AC106" s="36"/>
      <c r="AD106" s="36"/>
      <c r="AE106" s="36"/>
    </row>
    <row r="107" spans="1:31" s="2" customFormat="1" ht="6.95" customHeight="1">
      <c r="A107" s="36"/>
      <c r="B107" s="37"/>
      <c r="C107" s="38"/>
      <c r="D107" s="38"/>
      <c r="E107" s="38"/>
      <c r="F107" s="38"/>
      <c r="G107" s="38"/>
      <c r="H107" s="38"/>
      <c r="I107" s="38"/>
      <c r="J107" s="38"/>
      <c r="K107" s="38"/>
      <c r="L107" s="115"/>
      <c r="S107" s="36"/>
      <c r="T107" s="36"/>
      <c r="U107" s="36"/>
      <c r="V107" s="36"/>
      <c r="W107" s="36"/>
      <c r="X107" s="36"/>
      <c r="Y107" s="36"/>
      <c r="Z107" s="36"/>
      <c r="AA107" s="36"/>
      <c r="AB107" s="36"/>
      <c r="AC107" s="36"/>
      <c r="AD107" s="36"/>
      <c r="AE107" s="36"/>
    </row>
    <row r="108" spans="1:31" s="2" customFormat="1" ht="15.2" customHeight="1">
      <c r="A108" s="36"/>
      <c r="B108" s="37"/>
      <c r="C108" s="31" t="s">
        <v>25</v>
      </c>
      <c r="D108" s="38"/>
      <c r="E108" s="38"/>
      <c r="F108" s="29" t="str">
        <f>E17</f>
        <v>Nemocnice Tábor, a.s.</v>
      </c>
      <c r="G108" s="38"/>
      <c r="H108" s="38"/>
      <c r="I108" s="31" t="s">
        <v>31</v>
      </c>
      <c r="J108" s="34" t="str">
        <f>E23</f>
        <v>AGP nova spol. s r.o.</v>
      </c>
      <c r="K108" s="38"/>
      <c r="L108" s="115"/>
      <c r="S108" s="36"/>
      <c r="T108" s="36"/>
      <c r="U108" s="36"/>
      <c r="V108" s="36"/>
      <c r="W108" s="36"/>
      <c r="X108" s="36"/>
      <c r="Y108" s="36"/>
      <c r="Z108" s="36"/>
      <c r="AA108" s="36"/>
      <c r="AB108" s="36"/>
      <c r="AC108" s="36"/>
      <c r="AD108" s="36"/>
      <c r="AE108" s="36"/>
    </row>
    <row r="109" spans="1:31" s="2" customFormat="1" ht="15.2" customHeight="1">
      <c r="A109" s="36"/>
      <c r="B109" s="37"/>
      <c r="C109" s="31" t="s">
        <v>29</v>
      </c>
      <c r="D109" s="38"/>
      <c r="E109" s="38"/>
      <c r="F109" s="29" t="str">
        <f>IF(E20="","",E20)</f>
        <v>Vyplň údaj</v>
      </c>
      <c r="G109" s="38"/>
      <c r="H109" s="38"/>
      <c r="I109" s="31" t="s">
        <v>34</v>
      </c>
      <c r="J109" s="34" t="str">
        <f>E26</f>
        <v xml:space="preserve"> </v>
      </c>
      <c r="K109" s="38"/>
      <c r="L109" s="115"/>
      <c r="S109" s="36"/>
      <c r="T109" s="36"/>
      <c r="U109" s="36"/>
      <c r="V109" s="36"/>
      <c r="W109" s="36"/>
      <c r="X109" s="36"/>
      <c r="Y109" s="36"/>
      <c r="Z109" s="36"/>
      <c r="AA109" s="36"/>
      <c r="AB109" s="36"/>
      <c r="AC109" s="36"/>
      <c r="AD109" s="36"/>
      <c r="AE109" s="36"/>
    </row>
    <row r="110" spans="1:31" s="2" customFormat="1" ht="10.35" customHeight="1">
      <c r="A110" s="36"/>
      <c r="B110" s="37"/>
      <c r="C110" s="38"/>
      <c r="D110" s="38"/>
      <c r="E110" s="38"/>
      <c r="F110" s="38"/>
      <c r="G110" s="38"/>
      <c r="H110" s="38"/>
      <c r="I110" s="38"/>
      <c r="J110" s="38"/>
      <c r="K110" s="38"/>
      <c r="L110" s="115"/>
      <c r="S110" s="36"/>
      <c r="T110" s="36"/>
      <c r="U110" s="36"/>
      <c r="V110" s="36"/>
      <c r="W110" s="36"/>
      <c r="X110" s="36"/>
      <c r="Y110" s="36"/>
      <c r="Z110" s="36"/>
      <c r="AA110" s="36"/>
      <c r="AB110" s="36"/>
      <c r="AC110" s="36"/>
      <c r="AD110" s="36"/>
      <c r="AE110" s="36"/>
    </row>
    <row r="111" spans="1:31" s="11" customFormat="1" ht="29.25" customHeight="1">
      <c r="A111" s="153"/>
      <c r="B111" s="154"/>
      <c r="C111" s="155" t="s">
        <v>155</v>
      </c>
      <c r="D111" s="156" t="s">
        <v>56</v>
      </c>
      <c r="E111" s="156" t="s">
        <v>52</v>
      </c>
      <c r="F111" s="156" t="s">
        <v>53</v>
      </c>
      <c r="G111" s="156" t="s">
        <v>156</v>
      </c>
      <c r="H111" s="156" t="s">
        <v>157</v>
      </c>
      <c r="I111" s="156" t="s">
        <v>158</v>
      </c>
      <c r="J111" s="156" t="s">
        <v>143</v>
      </c>
      <c r="K111" s="157" t="s">
        <v>159</v>
      </c>
      <c r="L111" s="158"/>
      <c r="M111" s="70" t="s">
        <v>19</v>
      </c>
      <c r="N111" s="71" t="s">
        <v>41</v>
      </c>
      <c r="O111" s="71" t="s">
        <v>160</v>
      </c>
      <c r="P111" s="71" t="s">
        <v>161</v>
      </c>
      <c r="Q111" s="71" t="s">
        <v>162</v>
      </c>
      <c r="R111" s="71" t="s">
        <v>163</v>
      </c>
      <c r="S111" s="71" t="s">
        <v>164</v>
      </c>
      <c r="T111" s="72" t="s">
        <v>165</v>
      </c>
      <c r="U111" s="153"/>
      <c r="V111" s="153"/>
      <c r="W111" s="153"/>
      <c r="X111" s="153"/>
      <c r="Y111" s="153"/>
      <c r="Z111" s="153"/>
      <c r="AA111" s="153"/>
      <c r="AB111" s="153"/>
      <c r="AC111" s="153"/>
      <c r="AD111" s="153"/>
      <c r="AE111" s="153"/>
    </row>
    <row r="112" spans="1:63" s="2" customFormat="1" ht="22.9" customHeight="1">
      <c r="A112" s="36"/>
      <c r="B112" s="37"/>
      <c r="C112" s="77" t="s">
        <v>166</v>
      </c>
      <c r="D112" s="38"/>
      <c r="E112" s="38"/>
      <c r="F112" s="38"/>
      <c r="G112" s="38"/>
      <c r="H112" s="38"/>
      <c r="I112" s="38"/>
      <c r="J112" s="159">
        <f>BK112</f>
        <v>0</v>
      </c>
      <c r="K112" s="38"/>
      <c r="L112" s="41"/>
      <c r="M112" s="73"/>
      <c r="N112" s="160"/>
      <c r="O112" s="74"/>
      <c r="P112" s="161">
        <f>P113+P465</f>
        <v>0</v>
      </c>
      <c r="Q112" s="74"/>
      <c r="R112" s="161">
        <f>R113+R465</f>
        <v>1329.87875355</v>
      </c>
      <c r="S112" s="74"/>
      <c r="T112" s="162">
        <f>T113+T465</f>
        <v>0.27361426</v>
      </c>
      <c r="U112" s="36"/>
      <c r="V112" s="36"/>
      <c r="W112" s="36"/>
      <c r="X112" s="36"/>
      <c r="Y112" s="36"/>
      <c r="Z112" s="36"/>
      <c r="AA112" s="36"/>
      <c r="AB112" s="36"/>
      <c r="AC112" s="36"/>
      <c r="AD112" s="36"/>
      <c r="AE112" s="36"/>
      <c r="AT112" s="19" t="s">
        <v>70</v>
      </c>
      <c r="AU112" s="19" t="s">
        <v>144</v>
      </c>
      <c r="BK112" s="163">
        <f>BK113+BK465</f>
        <v>0</v>
      </c>
    </row>
    <row r="113" spans="2:63" s="12" customFormat="1" ht="25.9" customHeight="1">
      <c r="B113" s="164"/>
      <c r="C113" s="165"/>
      <c r="D113" s="166" t="s">
        <v>70</v>
      </c>
      <c r="E113" s="167" t="s">
        <v>167</v>
      </c>
      <c r="F113" s="167" t="s">
        <v>168</v>
      </c>
      <c r="G113" s="165"/>
      <c r="H113" s="165"/>
      <c r="I113" s="168"/>
      <c r="J113" s="169">
        <f>BK113</f>
        <v>0</v>
      </c>
      <c r="K113" s="165"/>
      <c r="L113" s="170"/>
      <c r="M113" s="171"/>
      <c r="N113" s="172"/>
      <c r="O113" s="172"/>
      <c r="P113" s="173">
        <f>P114+P170+P225+P236+P423+P462</f>
        <v>0</v>
      </c>
      <c r="Q113" s="172"/>
      <c r="R113" s="173">
        <f>R114+R170+R225+R236+R423+R462</f>
        <v>1251.27925601</v>
      </c>
      <c r="S113" s="172"/>
      <c r="T113" s="174">
        <f>T114+T170+T225+T236+T423+T462</f>
        <v>0.27361426</v>
      </c>
      <c r="AR113" s="175" t="s">
        <v>14</v>
      </c>
      <c r="AT113" s="176" t="s">
        <v>70</v>
      </c>
      <c r="AU113" s="176" t="s">
        <v>71</v>
      </c>
      <c r="AY113" s="175" t="s">
        <v>169</v>
      </c>
      <c r="BK113" s="177">
        <f>BK114+BK170+BK225+BK236+BK423+BK462</f>
        <v>0</v>
      </c>
    </row>
    <row r="114" spans="2:63" s="12" customFormat="1" ht="22.9" customHeight="1">
      <c r="B114" s="164"/>
      <c r="C114" s="165"/>
      <c r="D114" s="166" t="s">
        <v>70</v>
      </c>
      <c r="E114" s="178" t="s">
        <v>14</v>
      </c>
      <c r="F114" s="178" t="s">
        <v>395</v>
      </c>
      <c r="G114" s="165"/>
      <c r="H114" s="165"/>
      <c r="I114" s="168"/>
      <c r="J114" s="179">
        <f>BK114</f>
        <v>0</v>
      </c>
      <c r="K114" s="165"/>
      <c r="L114" s="170"/>
      <c r="M114" s="171"/>
      <c r="N114" s="172"/>
      <c r="O114" s="172"/>
      <c r="P114" s="173">
        <f>SUM(P115:P169)</f>
        <v>0</v>
      </c>
      <c r="Q114" s="172"/>
      <c r="R114" s="173">
        <f>SUM(R115:R169)</f>
        <v>0</v>
      </c>
      <c r="S114" s="172"/>
      <c r="T114" s="174">
        <f>SUM(T115:T169)</f>
        <v>0</v>
      </c>
      <c r="AR114" s="175" t="s">
        <v>14</v>
      </c>
      <c r="AT114" s="176" t="s">
        <v>70</v>
      </c>
      <c r="AU114" s="176" t="s">
        <v>14</v>
      </c>
      <c r="AY114" s="175" t="s">
        <v>169</v>
      </c>
      <c r="BK114" s="177">
        <f>SUM(BK115:BK169)</f>
        <v>0</v>
      </c>
    </row>
    <row r="115" spans="1:65" s="2" customFormat="1" ht="37.9" customHeight="1">
      <c r="A115" s="36"/>
      <c r="B115" s="37"/>
      <c r="C115" s="180" t="s">
        <v>14</v>
      </c>
      <c r="D115" s="180" t="s">
        <v>172</v>
      </c>
      <c r="E115" s="181" t="s">
        <v>396</v>
      </c>
      <c r="F115" s="182" t="s">
        <v>397</v>
      </c>
      <c r="G115" s="183" t="s">
        <v>194</v>
      </c>
      <c r="H115" s="184">
        <v>439.25</v>
      </c>
      <c r="I115" s="185"/>
      <c r="J115" s="186">
        <f>ROUND(I115*H115,2)</f>
        <v>0</v>
      </c>
      <c r="K115" s="182" t="s">
        <v>176</v>
      </c>
      <c r="L115" s="41"/>
      <c r="M115" s="187" t="s">
        <v>19</v>
      </c>
      <c r="N115" s="188" t="s">
        <v>42</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106</v>
      </c>
      <c r="AT115" s="191" t="s">
        <v>172</v>
      </c>
      <c r="AU115" s="191" t="s">
        <v>79</v>
      </c>
      <c r="AY115" s="19" t="s">
        <v>169</v>
      </c>
      <c r="BE115" s="192">
        <f>IF(N115="základní",J115,0)</f>
        <v>0</v>
      </c>
      <c r="BF115" s="192">
        <f>IF(N115="snížená",J115,0)</f>
        <v>0</v>
      </c>
      <c r="BG115" s="192">
        <f>IF(N115="zákl. přenesená",J115,0)</f>
        <v>0</v>
      </c>
      <c r="BH115" s="192">
        <f>IF(N115="sníž. přenesená",J115,0)</f>
        <v>0</v>
      </c>
      <c r="BI115" s="192">
        <f>IF(N115="nulová",J115,0)</f>
        <v>0</v>
      </c>
      <c r="BJ115" s="19" t="s">
        <v>14</v>
      </c>
      <c r="BK115" s="192">
        <f>ROUND(I115*H115,2)</f>
        <v>0</v>
      </c>
      <c r="BL115" s="19" t="s">
        <v>106</v>
      </c>
      <c r="BM115" s="191" t="s">
        <v>398</v>
      </c>
    </row>
    <row r="116" spans="1:47" s="2" customFormat="1" ht="11.25">
      <c r="A116" s="36"/>
      <c r="B116" s="37"/>
      <c r="C116" s="38"/>
      <c r="D116" s="193" t="s">
        <v>178</v>
      </c>
      <c r="E116" s="38"/>
      <c r="F116" s="194" t="s">
        <v>399</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178</v>
      </c>
      <c r="AU116" s="19" t="s">
        <v>79</v>
      </c>
    </row>
    <row r="117" spans="2:51" s="13" customFormat="1" ht="11.25">
      <c r="B117" s="198"/>
      <c r="C117" s="199"/>
      <c r="D117" s="200" t="s">
        <v>180</v>
      </c>
      <c r="E117" s="201" t="s">
        <v>19</v>
      </c>
      <c r="F117" s="202" t="s">
        <v>400</v>
      </c>
      <c r="G117" s="199"/>
      <c r="H117" s="203">
        <v>439.25</v>
      </c>
      <c r="I117" s="204"/>
      <c r="J117" s="199"/>
      <c r="K117" s="199"/>
      <c r="L117" s="205"/>
      <c r="M117" s="206"/>
      <c r="N117" s="207"/>
      <c r="O117" s="207"/>
      <c r="P117" s="207"/>
      <c r="Q117" s="207"/>
      <c r="R117" s="207"/>
      <c r="S117" s="207"/>
      <c r="T117" s="208"/>
      <c r="AT117" s="209" t="s">
        <v>180</v>
      </c>
      <c r="AU117" s="209" t="s">
        <v>79</v>
      </c>
      <c r="AV117" s="13" t="s">
        <v>79</v>
      </c>
      <c r="AW117" s="13" t="s">
        <v>33</v>
      </c>
      <c r="AX117" s="13" t="s">
        <v>14</v>
      </c>
      <c r="AY117" s="209" t="s">
        <v>169</v>
      </c>
    </row>
    <row r="118" spans="1:65" s="2" customFormat="1" ht="44.25" customHeight="1">
      <c r="A118" s="36"/>
      <c r="B118" s="37"/>
      <c r="C118" s="180" t="s">
        <v>79</v>
      </c>
      <c r="D118" s="180" t="s">
        <v>172</v>
      </c>
      <c r="E118" s="181" t="s">
        <v>401</v>
      </c>
      <c r="F118" s="182" t="s">
        <v>402</v>
      </c>
      <c r="G118" s="183" t="s">
        <v>194</v>
      </c>
      <c r="H118" s="184">
        <v>5.286</v>
      </c>
      <c r="I118" s="185"/>
      <c r="J118" s="186">
        <f>ROUND(I118*H118,2)</f>
        <v>0</v>
      </c>
      <c r="K118" s="182" t="s">
        <v>176</v>
      </c>
      <c r="L118" s="41"/>
      <c r="M118" s="187" t="s">
        <v>19</v>
      </c>
      <c r="N118" s="188" t="s">
        <v>42</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106</v>
      </c>
      <c r="AT118" s="191" t="s">
        <v>172</v>
      </c>
      <c r="AU118" s="191" t="s">
        <v>79</v>
      </c>
      <c r="AY118" s="19" t="s">
        <v>169</v>
      </c>
      <c r="BE118" s="192">
        <f>IF(N118="základní",J118,0)</f>
        <v>0</v>
      </c>
      <c r="BF118" s="192">
        <f>IF(N118="snížená",J118,0)</f>
        <v>0</v>
      </c>
      <c r="BG118" s="192">
        <f>IF(N118="zákl. přenesená",J118,0)</f>
        <v>0</v>
      </c>
      <c r="BH118" s="192">
        <f>IF(N118="sníž. přenesená",J118,0)</f>
        <v>0</v>
      </c>
      <c r="BI118" s="192">
        <f>IF(N118="nulová",J118,0)</f>
        <v>0</v>
      </c>
      <c r="BJ118" s="19" t="s">
        <v>14</v>
      </c>
      <c r="BK118" s="192">
        <f>ROUND(I118*H118,2)</f>
        <v>0</v>
      </c>
      <c r="BL118" s="19" t="s">
        <v>106</v>
      </c>
      <c r="BM118" s="191" t="s">
        <v>403</v>
      </c>
    </row>
    <row r="119" spans="1:47" s="2" customFormat="1" ht="11.25">
      <c r="A119" s="36"/>
      <c r="B119" s="37"/>
      <c r="C119" s="38"/>
      <c r="D119" s="193" t="s">
        <v>178</v>
      </c>
      <c r="E119" s="38"/>
      <c r="F119" s="194" t="s">
        <v>404</v>
      </c>
      <c r="G119" s="38"/>
      <c r="H119" s="38"/>
      <c r="I119" s="195"/>
      <c r="J119" s="38"/>
      <c r="K119" s="38"/>
      <c r="L119" s="41"/>
      <c r="M119" s="196"/>
      <c r="N119" s="197"/>
      <c r="O119" s="66"/>
      <c r="P119" s="66"/>
      <c r="Q119" s="66"/>
      <c r="R119" s="66"/>
      <c r="S119" s="66"/>
      <c r="T119" s="67"/>
      <c r="U119" s="36"/>
      <c r="V119" s="36"/>
      <c r="W119" s="36"/>
      <c r="X119" s="36"/>
      <c r="Y119" s="36"/>
      <c r="Z119" s="36"/>
      <c r="AA119" s="36"/>
      <c r="AB119" s="36"/>
      <c r="AC119" s="36"/>
      <c r="AD119" s="36"/>
      <c r="AE119" s="36"/>
      <c r="AT119" s="19" t="s">
        <v>178</v>
      </c>
      <c r="AU119" s="19" t="s">
        <v>79</v>
      </c>
    </row>
    <row r="120" spans="2:51" s="15" customFormat="1" ht="11.25">
      <c r="B120" s="221"/>
      <c r="C120" s="222"/>
      <c r="D120" s="200" t="s">
        <v>180</v>
      </c>
      <c r="E120" s="223" t="s">
        <v>19</v>
      </c>
      <c r="F120" s="224" t="s">
        <v>405</v>
      </c>
      <c r="G120" s="222"/>
      <c r="H120" s="223" t="s">
        <v>19</v>
      </c>
      <c r="I120" s="225"/>
      <c r="J120" s="222"/>
      <c r="K120" s="222"/>
      <c r="L120" s="226"/>
      <c r="M120" s="227"/>
      <c r="N120" s="228"/>
      <c r="O120" s="228"/>
      <c r="P120" s="228"/>
      <c r="Q120" s="228"/>
      <c r="R120" s="228"/>
      <c r="S120" s="228"/>
      <c r="T120" s="229"/>
      <c r="AT120" s="230" t="s">
        <v>180</v>
      </c>
      <c r="AU120" s="230" t="s">
        <v>79</v>
      </c>
      <c r="AV120" s="15" t="s">
        <v>14</v>
      </c>
      <c r="AW120" s="15" t="s">
        <v>33</v>
      </c>
      <c r="AX120" s="15" t="s">
        <v>71</v>
      </c>
      <c r="AY120" s="230" t="s">
        <v>169</v>
      </c>
    </row>
    <row r="121" spans="2:51" s="13" customFormat="1" ht="11.25">
      <c r="B121" s="198"/>
      <c r="C121" s="199"/>
      <c r="D121" s="200" t="s">
        <v>180</v>
      </c>
      <c r="E121" s="201" t="s">
        <v>19</v>
      </c>
      <c r="F121" s="202" t="s">
        <v>406</v>
      </c>
      <c r="G121" s="199"/>
      <c r="H121" s="203">
        <v>5.286</v>
      </c>
      <c r="I121" s="204"/>
      <c r="J121" s="199"/>
      <c r="K121" s="199"/>
      <c r="L121" s="205"/>
      <c r="M121" s="206"/>
      <c r="N121" s="207"/>
      <c r="O121" s="207"/>
      <c r="P121" s="207"/>
      <c r="Q121" s="207"/>
      <c r="R121" s="207"/>
      <c r="S121" s="207"/>
      <c r="T121" s="208"/>
      <c r="AT121" s="209" t="s">
        <v>180</v>
      </c>
      <c r="AU121" s="209" t="s">
        <v>79</v>
      </c>
      <c r="AV121" s="13" t="s">
        <v>79</v>
      </c>
      <c r="AW121" s="13" t="s">
        <v>33</v>
      </c>
      <c r="AX121" s="13" t="s">
        <v>14</v>
      </c>
      <c r="AY121" s="209" t="s">
        <v>169</v>
      </c>
    </row>
    <row r="122" spans="1:65" s="2" customFormat="1" ht="44.25" customHeight="1">
      <c r="A122" s="36"/>
      <c r="B122" s="37"/>
      <c r="C122" s="180" t="s">
        <v>103</v>
      </c>
      <c r="D122" s="180" t="s">
        <v>172</v>
      </c>
      <c r="E122" s="181" t="s">
        <v>407</v>
      </c>
      <c r="F122" s="182" t="s">
        <v>408</v>
      </c>
      <c r="G122" s="183" t="s">
        <v>194</v>
      </c>
      <c r="H122" s="184">
        <v>85.85</v>
      </c>
      <c r="I122" s="185"/>
      <c r="J122" s="186">
        <f>ROUND(I122*H122,2)</f>
        <v>0</v>
      </c>
      <c r="K122" s="182" t="s">
        <v>176</v>
      </c>
      <c r="L122" s="41"/>
      <c r="M122" s="187" t="s">
        <v>19</v>
      </c>
      <c r="N122" s="188" t="s">
        <v>42</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106</v>
      </c>
      <c r="AT122" s="191" t="s">
        <v>172</v>
      </c>
      <c r="AU122" s="191" t="s">
        <v>79</v>
      </c>
      <c r="AY122" s="19" t="s">
        <v>169</v>
      </c>
      <c r="BE122" s="192">
        <f>IF(N122="základní",J122,0)</f>
        <v>0</v>
      </c>
      <c r="BF122" s="192">
        <f>IF(N122="snížená",J122,0)</f>
        <v>0</v>
      </c>
      <c r="BG122" s="192">
        <f>IF(N122="zákl. přenesená",J122,0)</f>
        <v>0</v>
      </c>
      <c r="BH122" s="192">
        <f>IF(N122="sníž. přenesená",J122,0)</f>
        <v>0</v>
      </c>
      <c r="BI122" s="192">
        <f>IF(N122="nulová",J122,0)</f>
        <v>0</v>
      </c>
      <c r="BJ122" s="19" t="s">
        <v>14</v>
      </c>
      <c r="BK122" s="192">
        <f>ROUND(I122*H122,2)</f>
        <v>0</v>
      </c>
      <c r="BL122" s="19" t="s">
        <v>106</v>
      </c>
      <c r="BM122" s="191" t="s">
        <v>409</v>
      </c>
    </row>
    <row r="123" spans="1:47" s="2" customFormat="1" ht="11.25">
      <c r="A123" s="36"/>
      <c r="B123" s="37"/>
      <c r="C123" s="38"/>
      <c r="D123" s="193" t="s">
        <v>178</v>
      </c>
      <c r="E123" s="38"/>
      <c r="F123" s="194" t="s">
        <v>410</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178</v>
      </c>
      <c r="AU123" s="19" t="s">
        <v>79</v>
      </c>
    </row>
    <row r="124" spans="2:51" s="15" customFormat="1" ht="11.25">
      <c r="B124" s="221"/>
      <c r="C124" s="222"/>
      <c r="D124" s="200" t="s">
        <v>180</v>
      </c>
      <c r="E124" s="223" t="s">
        <v>19</v>
      </c>
      <c r="F124" s="224" t="s">
        <v>411</v>
      </c>
      <c r="G124" s="222"/>
      <c r="H124" s="223" t="s">
        <v>19</v>
      </c>
      <c r="I124" s="225"/>
      <c r="J124" s="222"/>
      <c r="K124" s="222"/>
      <c r="L124" s="226"/>
      <c r="M124" s="227"/>
      <c r="N124" s="228"/>
      <c r="O124" s="228"/>
      <c r="P124" s="228"/>
      <c r="Q124" s="228"/>
      <c r="R124" s="228"/>
      <c r="S124" s="228"/>
      <c r="T124" s="229"/>
      <c r="AT124" s="230" t="s">
        <v>180</v>
      </c>
      <c r="AU124" s="230" t="s">
        <v>79</v>
      </c>
      <c r="AV124" s="15" t="s">
        <v>14</v>
      </c>
      <c r="AW124" s="15" t="s">
        <v>33</v>
      </c>
      <c r="AX124" s="15" t="s">
        <v>71</v>
      </c>
      <c r="AY124" s="230" t="s">
        <v>169</v>
      </c>
    </row>
    <row r="125" spans="2:51" s="13" customFormat="1" ht="11.25">
      <c r="B125" s="198"/>
      <c r="C125" s="199"/>
      <c r="D125" s="200" t="s">
        <v>180</v>
      </c>
      <c r="E125" s="201" t="s">
        <v>19</v>
      </c>
      <c r="F125" s="202" t="s">
        <v>412</v>
      </c>
      <c r="G125" s="199"/>
      <c r="H125" s="203">
        <v>85.85</v>
      </c>
      <c r="I125" s="204"/>
      <c r="J125" s="199"/>
      <c r="K125" s="199"/>
      <c r="L125" s="205"/>
      <c r="M125" s="206"/>
      <c r="N125" s="207"/>
      <c r="O125" s="207"/>
      <c r="P125" s="207"/>
      <c r="Q125" s="207"/>
      <c r="R125" s="207"/>
      <c r="S125" s="207"/>
      <c r="T125" s="208"/>
      <c r="AT125" s="209" t="s">
        <v>180</v>
      </c>
      <c r="AU125" s="209" t="s">
        <v>79</v>
      </c>
      <c r="AV125" s="13" t="s">
        <v>79</v>
      </c>
      <c r="AW125" s="13" t="s">
        <v>33</v>
      </c>
      <c r="AX125" s="13" t="s">
        <v>14</v>
      </c>
      <c r="AY125" s="209" t="s">
        <v>169</v>
      </c>
    </row>
    <row r="126" spans="1:65" s="2" customFormat="1" ht="24.2" customHeight="1">
      <c r="A126" s="36"/>
      <c r="B126" s="37"/>
      <c r="C126" s="180" t="s">
        <v>106</v>
      </c>
      <c r="D126" s="180" t="s">
        <v>172</v>
      </c>
      <c r="E126" s="181" t="s">
        <v>413</v>
      </c>
      <c r="F126" s="182" t="s">
        <v>414</v>
      </c>
      <c r="G126" s="183" t="s">
        <v>194</v>
      </c>
      <c r="H126" s="184">
        <v>24</v>
      </c>
      <c r="I126" s="185"/>
      <c r="J126" s="186">
        <f>ROUND(I126*H126,2)</f>
        <v>0</v>
      </c>
      <c r="K126" s="182" t="s">
        <v>176</v>
      </c>
      <c r="L126" s="41"/>
      <c r="M126" s="187" t="s">
        <v>19</v>
      </c>
      <c r="N126" s="188" t="s">
        <v>42</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106</v>
      </c>
      <c r="AT126" s="191" t="s">
        <v>172</v>
      </c>
      <c r="AU126" s="191" t="s">
        <v>79</v>
      </c>
      <c r="AY126" s="19" t="s">
        <v>169</v>
      </c>
      <c r="BE126" s="192">
        <f>IF(N126="základní",J126,0)</f>
        <v>0</v>
      </c>
      <c r="BF126" s="192">
        <f>IF(N126="snížená",J126,0)</f>
        <v>0</v>
      </c>
      <c r="BG126" s="192">
        <f>IF(N126="zákl. přenesená",J126,0)</f>
        <v>0</v>
      </c>
      <c r="BH126" s="192">
        <f>IF(N126="sníž. přenesená",J126,0)</f>
        <v>0</v>
      </c>
      <c r="BI126" s="192">
        <f>IF(N126="nulová",J126,0)</f>
        <v>0</v>
      </c>
      <c r="BJ126" s="19" t="s">
        <v>14</v>
      </c>
      <c r="BK126" s="192">
        <f>ROUND(I126*H126,2)</f>
        <v>0</v>
      </c>
      <c r="BL126" s="19" t="s">
        <v>106</v>
      </c>
      <c r="BM126" s="191" t="s">
        <v>415</v>
      </c>
    </row>
    <row r="127" spans="1:47" s="2" customFormat="1" ht="11.25">
      <c r="A127" s="36"/>
      <c r="B127" s="37"/>
      <c r="C127" s="38"/>
      <c r="D127" s="193" t="s">
        <v>178</v>
      </c>
      <c r="E127" s="38"/>
      <c r="F127" s="194" t="s">
        <v>416</v>
      </c>
      <c r="G127" s="38"/>
      <c r="H127" s="38"/>
      <c r="I127" s="195"/>
      <c r="J127" s="38"/>
      <c r="K127" s="38"/>
      <c r="L127" s="41"/>
      <c r="M127" s="196"/>
      <c r="N127" s="197"/>
      <c r="O127" s="66"/>
      <c r="P127" s="66"/>
      <c r="Q127" s="66"/>
      <c r="R127" s="66"/>
      <c r="S127" s="66"/>
      <c r="T127" s="67"/>
      <c r="U127" s="36"/>
      <c r="V127" s="36"/>
      <c r="W127" s="36"/>
      <c r="X127" s="36"/>
      <c r="Y127" s="36"/>
      <c r="Z127" s="36"/>
      <c r="AA127" s="36"/>
      <c r="AB127" s="36"/>
      <c r="AC127" s="36"/>
      <c r="AD127" s="36"/>
      <c r="AE127" s="36"/>
      <c r="AT127" s="19" t="s">
        <v>178</v>
      </c>
      <c r="AU127" s="19" t="s">
        <v>79</v>
      </c>
    </row>
    <row r="128" spans="2:51" s="15" customFormat="1" ht="11.25">
      <c r="B128" s="221"/>
      <c r="C128" s="222"/>
      <c r="D128" s="200" t="s">
        <v>180</v>
      </c>
      <c r="E128" s="223" t="s">
        <v>19</v>
      </c>
      <c r="F128" s="224" t="s">
        <v>417</v>
      </c>
      <c r="G128" s="222"/>
      <c r="H128" s="223" t="s">
        <v>19</v>
      </c>
      <c r="I128" s="225"/>
      <c r="J128" s="222"/>
      <c r="K128" s="222"/>
      <c r="L128" s="226"/>
      <c r="M128" s="227"/>
      <c r="N128" s="228"/>
      <c r="O128" s="228"/>
      <c r="P128" s="228"/>
      <c r="Q128" s="228"/>
      <c r="R128" s="228"/>
      <c r="S128" s="228"/>
      <c r="T128" s="229"/>
      <c r="AT128" s="230" t="s">
        <v>180</v>
      </c>
      <c r="AU128" s="230" t="s">
        <v>79</v>
      </c>
      <c r="AV128" s="15" t="s">
        <v>14</v>
      </c>
      <c r="AW128" s="15" t="s">
        <v>33</v>
      </c>
      <c r="AX128" s="15" t="s">
        <v>71</v>
      </c>
      <c r="AY128" s="230" t="s">
        <v>169</v>
      </c>
    </row>
    <row r="129" spans="2:51" s="13" customFormat="1" ht="11.25">
      <c r="B129" s="198"/>
      <c r="C129" s="199"/>
      <c r="D129" s="200" t="s">
        <v>180</v>
      </c>
      <c r="E129" s="201" t="s">
        <v>19</v>
      </c>
      <c r="F129" s="202" t="s">
        <v>418</v>
      </c>
      <c r="G129" s="199"/>
      <c r="H129" s="203">
        <v>24</v>
      </c>
      <c r="I129" s="204"/>
      <c r="J129" s="199"/>
      <c r="K129" s="199"/>
      <c r="L129" s="205"/>
      <c r="M129" s="206"/>
      <c r="N129" s="207"/>
      <c r="O129" s="207"/>
      <c r="P129" s="207"/>
      <c r="Q129" s="207"/>
      <c r="R129" s="207"/>
      <c r="S129" s="207"/>
      <c r="T129" s="208"/>
      <c r="AT129" s="209" t="s">
        <v>180</v>
      </c>
      <c r="AU129" s="209" t="s">
        <v>79</v>
      </c>
      <c r="AV129" s="13" t="s">
        <v>79</v>
      </c>
      <c r="AW129" s="13" t="s">
        <v>33</v>
      </c>
      <c r="AX129" s="13" t="s">
        <v>14</v>
      </c>
      <c r="AY129" s="209" t="s">
        <v>169</v>
      </c>
    </row>
    <row r="130" spans="1:65" s="2" customFormat="1" ht="55.5" customHeight="1">
      <c r="A130" s="36"/>
      <c r="B130" s="37"/>
      <c r="C130" s="180" t="s">
        <v>109</v>
      </c>
      <c r="D130" s="180" t="s">
        <v>172</v>
      </c>
      <c r="E130" s="181" t="s">
        <v>419</v>
      </c>
      <c r="F130" s="182" t="s">
        <v>420</v>
      </c>
      <c r="G130" s="183" t="s">
        <v>194</v>
      </c>
      <c r="H130" s="184">
        <v>439.25</v>
      </c>
      <c r="I130" s="185"/>
      <c r="J130" s="186">
        <f>ROUND(I130*H130,2)</f>
        <v>0</v>
      </c>
      <c r="K130" s="182" t="s">
        <v>176</v>
      </c>
      <c r="L130" s="41"/>
      <c r="M130" s="187" t="s">
        <v>19</v>
      </c>
      <c r="N130" s="188" t="s">
        <v>42</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106</v>
      </c>
      <c r="AT130" s="191" t="s">
        <v>172</v>
      </c>
      <c r="AU130" s="191" t="s">
        <v>79</v>
      </c>
      <c r="AY130" s="19" t="s">
        <v>169</v>
      </c>
      <c r="BE130" s="192">
        <f>IF(N130="základní",J130,0)</f>
        <v>0</v>
      </c>
      <c r="BF130" s="192">
        <f>IF(N130="snížená",J130,0)</f>
        <v>0</v>
      </c>
      <c r="BG130" s="192">
        <f>IF(N130="zákl. přenesená",J130,0)</f>
        <v>0</v>
      </c>
      <c r="BH130" s="192">
        <f>IF(N130="sníž. přenesená",J130,0)</f>
        <v>0</v>
      </c>
      <c r="BI130" s="192">
        <f>IF(N130="nulová",J130,0)</f>
        <v>0</v>
      </c>
      <c r="BJ130" s="19" t="s">
        <v>14</v>
      </c>
      <c r="BK130" s="192">
        <f>ROUND(I130*H130,2)</f>
        <v>0</v>
      </c>
      <c r="BL130" s="19" t="s">
        <v>106</v>
      </c>
      <c r="BM130" s="191" t="s">
        <v>421</v>
      </c>
    </row>
    <row r="131" spans="1:47" s="2" customFormat="1" ht="11.25">
      <c r="A131" s="36"/>
      <c r="B131" s="37"/>
      <c r="C131" s="38"/>
      <c r="D131" s="193" t="s">
        <v>178</v>
      </c>
      <c r="E131" s="38"/>
      <c r="F131" s="194" t="s">
        <v>422</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178</v>
      </c>
      <c r="AU131" s="19" t="s">
        <v>79</v>
      </c>
    </row>
    <row r="132" spans="1:65" s="2" customFormat="1" ht="62.65" customHeight="1">
      <c r="A132" s="36"/>
      <c r="B132" s="37"/>
      <c r="C132" s="180" t="s">
        <v>112</v>
      </c>
      <c r="D132" s="180" t="s">
        <v>172</v>
      </c>
      <c r="E132" s="181" t="s">
        <v>423</v>
      </c>
      <c r="F132" s="182" t="s">
        <v>424</v>
      </c>
      <c r="G132" s="183" t="s">
        <v>194</v>
      </c>
      <c r="H132" s="184">
        <v>439.25</v>
      </c>
      <c r="I132" s="185"/>
      <c r="J132" s="186">
        <f>ROUND(I132*H132,2)</f>
        <v>0</v>
      </c>
      <c r="K132" s="182" t="s">
        <v>176</v>
      </c>
      <c r="L132" s="41"/>
      <c r="M132" s="187" t="s">
        <v>19</v>
      </c>
      <c r="N132" s="188" t="s">
        <v>42</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106</v>
      </c>
      <c r="AT132" s="191" t="s">
        <v>172</v>
      </c>
      <c r="AU132" s="191" t="s">
        <v>79</v>
      </c>
      <c r="AY132" s="19" t="s">
        <v>169</v>
      </c>
      <c r="BE132" s="192">
        <f>IF(N132="základní",J132,0)</f>
        <v>0</v>
      </c>
      <c r="BF132" s="192">
        <f>IF(N132="snížená",J132,0)</f>
        <v>0</v>
      </c>
      <c r="BG132" s="192">
        <f>IF(N132="zákl. přenesená",J132,0)</f>
        <v>0</v>
      </c>
      <c r="BH132" s="192">
        <f>IF(N132="sníž. přenesená",J132,0)</f>
        <v>0</v>
      </c>
      <c r="BI132" s="192">
        <f>IF(N132="nulová",J132,0)</f>
        <v>0</v>
      </c>
      <c r="BJ132" s="19" t="s">
        <v>14</v>
      </c>
      <c r="BK132" s="192">
        <f>ROUND(I132*H132,2)</f>
        <v>0</v>
      </c>
      <c r="BL132" s="19" t="s">
        <v>106</v>
      </c>
      <c r="BM132" s="191" t="s">
        <v>425</v>
      </c>
    </row>
    <row r="133" spans="1:47" s="2" customFormat="1" ht="11.25">
      <c r="A133" s="36"/>
      <c r="B133" s="37"/>
      <c r="C133" s="38"/>
      <c r="D133" s="193" t="s">
        <v>178</v>
      </c>
      <c r="E133" s="38"/>
      <c r="F133" s="194" t="s">
        <v>426</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178</v>
      </c>
      <c r="AU133" s="19" t="s">
        <v>79</v>
      </c>
    </row>
    <row r="134" spans="1:65" s="2" customFormat="1" ht="62.65" customHeight="1">
      <c r="A134" s="36"/>
      <c r="B134" s="37"/>
      <c r="C134" s="180" t="s">
        <v>115</v>
      </c>
      <c r="D134" s="180" t="s">
        <v>172</v>
      </c>
      <c r="E134" s="181" t="s">
        <v>427</v>
      </c>
      <c r="F134" s="182" t="s">
        <v>428</v>
      </c>
      <c r="G134" s="183" t="s">
        <v>194</v>
      </c>
      <c r="H134" s="184">
        <v>516.208</v>
      </c>
      <c r="I134" s="185"/>
      <c r="J134" s="186">
        <f>ROUND(I134*H134,2)</f>
        <v>0</v>
      </c>
      <c r="K134" s="182" t="s">
        <v>176</v>
      </c>
      <c r="L134" s="41"/>
      <c r="M134" s="187" t="s">
        <v>19</v>
      </c>
      <c r="N134" s="188" t="s">
        <v>42</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106</v>
      </c>
      <c r="AT134" s="191" t="s">
        <v>172</v>
      </c>
      <c r="AU134" s="191" t="s">
        <v>79</v>
      </c>
      <c r="AY134" s="19" t="s">
        <v>169</v>
      </c>
      <c r="BE134" s="192">
        <f>IF(N134="základní",J134,0)</f>
        <v>0</v>
      </c>
      <c r="BF134" s="192">
        <f>IF(N134="snížená",J134,0)</f>
        <v>0</v>
      </c>
      <c r="BG134" s="192">
        <f>IF(N134="zákl. přenesená",J134,0)</f>
        <v>0</v>
      </c>
      <c r="BH134" s="192">
        <f>IF(N134="sníž. přenesená",J134,0)</f>
        <v>0</v>
      </c>
      <c r="BI134" s="192">
        <f>IF(N134="nulová",J134,0)</f>
        <v>0</v>
      </c>
      <c r="BJ134" s="19" t="s">
        <v>14</v>
      </c>
      <c r="BK134" s="192">
        <f>ROUND(I134*H134,2)</f>
        <v>0</v>
      </c>
      <c r="BL134" s="19" t="s">
        <v>106</v>
      </c>
      <c r="BM134" s="191" t="s">
        <v>429</v>
      </c>
    </row>
    <row r="135" spans="1:47" s="2" customFormat="1" ht="11.25">
      <c r="A135" s="36"/>
      <c r="B135" s="37"/>
      <c r="C135" s="38"/>
      <c r="D135" s="193" t="s">
        <v>178</v>
      </c>
      <c r="E135" s="38"/>
      <c r="F135" s="194" t="s">
        <v>430</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178</v>
      </c>
      <c r="AU135" s="19" t="s">
        <v>79</v>
      </c>
    </row>
    <row r="136" spans="2:51" s="15" customFormat="1" ht="11.25">
      <c r="B136" s="221"/>
      <c r="C136" s="222"/>
      <c r="D136" s="200" t="s">
        <v>180</v>
      </c>
      <c r="E136" s="223" t="s">
        <v>19</v>
      </c>
      <c r="F136" s="224" t="s">
        <v>431</v>
      </c>
      <c r="G136" s="222"/>
      <c r="H136" s="223" t="s">
        <v>19</v>
      </c>
      <c r="I136" s="225"/>
      <c r="J136" s="222"/>
      <c r="K136" s="222"/>
      <c r="L136" s="226"/>
      <c r="M136" s="227"/>
      <c r="N136" s="228"/>
      <c r="O136" s="228"/>
      <c r="P136" s="228"/>
      <c r="Q136" s="228"/>
      <c r="R136" s="228"/>
      <c r="S136" s="228"/>
      <c r="T136" s="229"/>
      <c r="AT136" s="230" t="s">
        <v>180</v>
      </c>
      <c r="AU136" s="230" t="s">
        <v>79</v>
      </c>
      <c r="AV136" s="15" t="s">
        <v>14</v>
      </c>
      <c r="AW136" s="15" t="s">
        <v>33</v>
      </c>
      <c r="AX136" s="15" t="s">
        <v>71</v>
      </c>
      <c r="AY136" s="230" t="s">
        <v>169</v>
      </c>
    </row>
    <row r="137" spans="2:51" s="13" customFormat="1" ht="11.25">
      <c r="B137" s="198"/>
      <c r="C137" s="199"/>
      <c r="D137" s="200" t="s">
        <v>180</v>
      </c>
      <c r="E137" s="201" t="s">
        <v>19</v>
      </c>
      <c r="F137" s="202" t="s">
        <v>432</v>
      </c>
      <c r="G137" s="199"/>
      <c r="H137" s="203">
        <v>554.386</v>
      </c>
      <c r="I137" s="204"/>
      <c r="J137" s="199"/>
      <c r="K137" s="199"/>
      <c r="L137" s="205"/>
      <c r="M137" s="206"/>
      <c r="N137" s="207"/>
      <c r="O137" s="207"/>
      <c r="P137" s="207"/>
      <c r="Q137" s="207"/>
      <c r="R137" s="207"/>
      <c r="S137" s="207"/>
      <c r="T137" s="208"/>
      <c r="AT137" s="209" t="s">
        <v>180</v>
      </c>
      <c r="AU137" s="209" t="s">
        <v>79</v>
      </c>
      <c r="AV137" s="13" t="s">
        <v>79</v>
      </c>
      <c r="AW137" s="13" t="s">
        <v>33</v>
      </c>
      <c r="AX137" s="13" t="s">
        <v>71</v>
      </c>
      <c r="AY137" s="209" t="s">
        <v>169</v>
      </c>
    </row>
    <row r="138" spans="2:51" s="15" customFormat="1" ht="11.25">
      <c r="B138" s="221"/>
      <c r="C138" s="222"/>
      <c r="D138" s="200" t="s">
        <v>180</v>
      </c>
      <c r="E138" s="223" t="s">
        <v>19</v>
      </c>
      <c r="F138" s="224" t="s">
        <v>433</v>
      </c>
      <c r="G138" s="222"/>
      <c r="H138" s="223" t="s">
        <v>19</v>
      </c>
      <c r="I138" s="225"/>
      <c r="J138" s="222"/>
      <c r="K138" s="222"/>
      <c r="L138" s="226"/>
      <c r="M138" s="227"/>
      <c r="N138" s="228"/>
      <c r="O138" s="228"/>
      <c r="P138" s="228"/>
      <c r="Q138" s="228"/>
      <c r="R138" s="228"/>
      <c r="S138" s="228"/>
      <c r="T138" s="229"/>
      <c r="AT138" s="230" t="s">
        <v>180</v>
      </c>
      <c r="AU138" s="230" t="s">
        <v>79</v>
      </c>
      <c r="AV138" s="15" t="s">
        <v>14</v>
      </c>
      <c r="AW138" s="15" t="s">
        <v>33</v>
      </c>
      <c r="AX138" s="15" t="s">
        <v>71</v>
      </c>
      <c r="AY138" s="230" t="s">
        <v>169</v>
      </c>
    </row>
    <row r="139" spans="2:51" s="13" customFormat="1" ht="11.25">
      <c r="B139" s="198"/>
      <c r="C139" s="199"/>
      <c r="D139" s="200" t="s">
        <v>180</v>
      </c>
      <c r="E139" s="201" t="s">
        <v>19</v>
      </c>
      <c r="F139" s="202" t="s">
        <v>434</v>
      </c>
      <c r="G139" s="199"/>
      <c r="H139" s="203">
        <v>-38.178</v>
      </c>
      <c r="I139" s="204"/>
      <c r="J139" s="199"/>
      <c r="K139" s="199"/>
      <c r="L139" s="205"/>
      <c r="M139" s="206"/>
      <c r="N139" s="207"/>
      <c r="O139" s="207"/>
      <c r="P139" s="207"/>
      <c r="Q139" s="207"/>
      <c r="R139" s="207"/>
      <c r="S139" s="207"/>
      <c r="T139" s="208"/>
      <c r="AT139" s="209" t="s">
        <v>180</v>
      </c>
      <c r="AU139" s="209" t="s">
        <v>79</v>
      </c>
      <c r="AV139" s="13" t="s">
        <v>79</v>
      </c>
      <c r="AW139" s="13" t="s">
        <v>33</v>
      </c>
      <c r="AX139" s="13" t="s">
        <v>71</v>
      </c>
      <c r="AY139" s="209" t="s">
        <v>169</v>
      </c>
    </row>
    <row r="140" spans="2:51" s="14" customFormat="1" ht="11.25">
      <c r="B140" s="210"/>
      <c r="C140" s="211"/>
      <c r="D140" s="200" t="s">
        <v>180</v>
      </c>
      <c r="E140" s="212" t="s">
        <v>19</v>
      </c>
      <c r="F140" s="213" t="s">
        <v>183</v>
      </c>
      <c r="G140" s="211"/>
      <c r="H140" s="214">
        <v>516.208</v>
      </c>
      <c r="I140" s="215"/>
      <c r="J140" s="211"/>
      <c r="K140" s="211"/>
      <c r="L140" s="216"/>
      <c r="M140" s="217"/>
      <c r="N140" s="218"/>
      <c r="O140" s="218"/>
      <c r="P140" s="218"/>
      <c r="Q140" s="218"/>
      <c r="R140" s="218"/>
      <c r="S140" s="218"/>
      <c r="T140" s="219"/>
      <c r="AT140" s="220" t="s">
        <v>180</v>
      </c>
      <c r="AU140" s="220" t="s">
        <v>79</v>
      </c>
      <c r="AV140" s="14" t="s">
        <v>106</v>
      </c>
      <c r="AW140" s="14" t="s">
        <v>33</v>
      </c>
      <c r="AX140" s="14" t="s">
        <v>14</v>
      </c>
      <c r="AY140" s="220" t="s">
        <v>169</v>
      </c>
    </row>
    <row r="141" spans="1:65" s="2" customFormat="1" ht="66.75" customHeight="1">
      <c r="A141" s="36"/>
      <c r="B141" s="37"/>
      <c r="C141" s="180" t="s">
        <v>224</v>
      </c>
      <c r="D141" s="180" t="s">
        <v>172</v>
      </c>
      <c r="E141" s="181" t="s">
        <v>435</v>
      </c>
      <c r="F141" s="182" t="s">
        <v>436</v>
      </c>
      <c r="G141" s="183" t="s">
        <v>194</v>
      </c>
      <c r="H141" s="184">
        <v>2581.04</v>
      </c>
      <c r="I141" s="185"/>
      <c r="J141" s="186">
        <f>ROUND(I141*H141,2)</f>
        <v>0</v>
      </c>
      <c r="K141" s="182" t="s">
        <v>176</v>
      </c>
      <c r="L141" s="41"/>
      <c r="M141" s="187" t="s">
        <v>19</v>
      </c>
      <c r="N141" s="188" t="s">
        <v>42</v>
      </c>
      <c r="O141" s="66"/>
      <c r="P141" s="189">
        <f>O141*H141</f>
        <v>0</v>
      </c>
      <c r="Q141" s="189">
        <v>0</v>
      </c>
      <c r="R141" s="189">
        <f>Q141*H141</f>
        <v>0</v>
      </c>
      <c r="S141" s="189">
        <v>0</v>
      </c>
      <c r="T141" s="190">
        <f>S141*H141</f>
        <v>0</v>
      </c>
      <c r="U141" s="36"/>
      <c r="V141" s="36"/>
      <c r="W141" s="36"/>
      <c r="X141" s="36"/>
      <c r="Y141" s="36"/>
      <c r="Z141" s="36"/>
      <c r="AA141" s="36"/>
      <c r="AB141" s="36"/>
      <c r="AC141" s="36"/>
      <c r="AD141" s="36"/>
      <c r="AE141" s="36"/>
      <c r="AR141" s="191" t="s">
        <v>106</v>
      </c>
      <c r="AT141" s="191" t="s">
        <v>172</v>
      </c>
      <c r="AU141" s="191" t="s">
        <v>79</v>
      </c>
      <c r="AY141" s="19" t="s">
        <v>169</v>
      </c>
      <c r="BE141" s="192">
        <f>IF(N141="základní",J141,0)</f>
        <v>0</v>
      </c>
      <c r="BF141" s="192">
        <f>IF(N141="snížená",J141,0)</f>
        <v>0</v>
      </c>
      <c r="BG141" s="192">
        <f>IF(N141="zákl. přenesená",J141,0)</f>
        <v>0</v>
      </c>
      <c r="BH141" s="192">
        <f>IF(N141="sníž. přenesená",J141,0)</f>
        <v>0</v>
      </c>
      <c r="BI141" s="192">
        <f>IF(N141="nulová",J141,0)</f>
        <v>0</v>
      </c>
      <c r="BJ141" s="19" t="s">
        <v>14</v>
      </c>
      <c r="BK141" s="192">
        <f>ROUND(I141*H141,2)</f>
        <v>0</v>
      </c>
      <c r="BL141" s="19" t="s">
        <v>106</v>
      </c>
      <c r="BM141" s="191" t="s">
        <v>437</v>
      </c>
    </row>
    <row r="142" spans="1:47" s="2" customFormat="1" ht="11.25">
      <c r="A142" s="36"/>
      <c r="B142" s="37"/>
      <c r="C142" s="38"/>
      <c r="D142" s="193" t="s">
        <v>178</v>
      </c>
      <c r="E142" s="38"/>
      <c r="F142" s="194" t="s">
        <v>438</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178</v>
      </c>
      <c r="AU142" s="19" t="s">
        <v>79</v>
      </c>
    </row>
    <row r="143" spans="2:51" s="13" customFormat="1" ht="11.25">
      <c r="B143" s="198"/>
      <c r="C143" s="199"/>
      <c r="D143" s="200" t="s">
        <v>180</v>
      </c>
      <c r="E143" s="199"/>
      <c r="F143" s="202" t="s">
        <v>439</v>
      </c>
      <c r="G143" s="199"/>
      <c r="H143" s="203">
        <v>2581.04</v>
      </c>
      <c r="I143" s="204"/>
      <c r="J143" s="199"/>
      <c r="K143" s="199"/>
      <c r="L143" s="205"/>
      <c r="M143" s="206"/>
      <c r="N143" s="207"/>
      <c r="O143" s="207"/>
      <c r="P143" s="207"/>
      <c r="Q143" s="207"/>
      <c r="R143" s="207"/>
      <c r="S143" s="207"/>
      <c r="T143" s="208"/>
      <c r="AT143" s="209" t="s">
        <v>180</v>
      </c>
      <c r="AU143" s="209" t="s">
        <v>79</v>
      </c>
      <c r="AV143" s="13" t="s">
        <v>79</v>
      </c>
      <c r="AW143" s="13" t="s">
        <v>4</v>
      </c>
      <c r="AX143" s="13" t="s">
        <v>14</v>
      </c>
      <c r="AY143" s="209" t="s">
        <v>169</v>
      </c>
    </row>
    <row r="144" spans="1:65" s="2" customFormat="1" ht="44.25" customHeight="1">
      <c r="A144" s="36"/>
      <c r="B144" s="37"/>
      <c r="C144" s="180" t="s">
        <v>170</v>
      </c>
      <c r="D144" s="180" t="s">
        <v>172</v>
      </c>
      <c r="E144" s="181" t="s">
        <v>440</v>
      </c>
      <c r="F144" s="182" t="s">
        <v>441</v>
      </c>
      <c r="G144" s="183" t="s">
        <v>289</v>
      </c>
      <c r="H144" s="184">
        <v>1032.416</v>
      </c>
      <c r="I144" s="185"/>
      <c r="J144" s="186">
        <f>ROUND(I144*H144,2)</f>
        <v>0</v>
      </c>
      <c r="K144" s="182" t="s">
        <v>176</v>
      </c>
      <c r="L144" s="41"/>
      <c r="M144" s="187" t="s">
        <v>19</v>
      </c>
      <c r="N144" s="188" t="s">
        <v>42</v>
      </c>
      <c r="O144" s="66"/>
      <c r="P144" s="189">
        <f>O144*H144</f>
        <v>0</v>
      </c>
      <c r="Q144" s="189">
        <v>0</v>
      </c>
      <c r="R144" s="189">
        <f>Q144*H144</f>
        <v>0</v>
      </c>
      <c r="S144" s="189">
        <v>0</v>
      </c>
      <c r="T144" s="190">
        <f>S144*H144</f>
        <v>0</v>
      </c>
      <c r="U144" s="36"/>
      <c r="V144" s="36"/>
      <c r="W144" s="36"/>
      <c r="X144" s="36"/>
      <c r="Y144" s="36"/>
      <c r="Z144" s="36"/>
      <c r="AA144" s="36"/>
      <c r="AB144" s="36"/>
      <c r="AC144" s="36"/>
      <c r="AD144" s="36"/>
      <c r="AE144" s="36"/>
      <c r="AR144" s="191" t="s">
        <v>106</v>
      </c>
      <c r="AT144" s="191" t="s">
        <v>172</v>
      </c>
      <c r="AU144" s="191" t="s">
        <v>79</v>
      </c>
      <c r="AY144" s="19" t="s">
        <v>169</v>
      </c>
      <c r="BE144" s="192">
        <f>IF(N144="základní",J144,0)</f>
        <v>0</v>
      </c>
      <c r="BF144" s="192">
        <f>IF(N144="snížená",J144,0)</f>
        <v>0</v>
      </c>
      <c r="BG144" s="192">
        <f>IF(N144="zákl. přenesená",J144,0)</f>
        <v>0</v>
      </c>
      <c r="BH144" s="192">
        <f>IF(N144="sníž. přenesená",J144,0)</f>
        <v>0</v>
      </c>
      <c r="BI144" s="192">
        <f>IF(N144="nulová",J144,0)</f>
        <v>0</v>
      </c>
      <c r="BJ144" s="19" t="s">
        <v>14</v>
      </c>
      <c r="BK144" s="192">
        <f>ROUND(I144*H144,2)</f>
        <v>0</v>
      </c>
      <c r="BL144" s="19" t="s">
        <v>106</v>
      </c>
      <c r="BM144" s="191" t="s">
        <v>442</v>
      </c>
    </row>
    <row r="145" spans="1:47" s="2" customFormat="1" ht="11.25">
      <c r="A145" s="36"/>
      <c r="B145" s="37"/>
      <c r="C145" s="38"/>
      <c r="D145" s="193" t="s">
        <v>178</v>
      </c>
      <c r="E145" s="38"/>
      <c r="F145" s="194" t="s">
        <v>443</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178</v>
      </c>
      <c r="AU145" s="19" t="s">
        <v>79</v>
      </c>
    </row>
    <row r="146" spans="2:51" s="13" customFormat="1" ht="11.25">
      <c r="B146" s="198"/>
      <c r="C146" s="199"/>
      <c r="D146" s="200" t="s">
        <v>180</v>
      </c>
      <c r="E146" s="199"/>
      <c r="F146" s="202" t="s">
        <v>444</v>
      </c>
      <c r="G146" s="199"/>
      <c r="H146" s="203">
        <v>1032.416</v>
      </c>
      <c r="I146" s="204"/>
      <c r="J146" s="199"/>
      <c r="K146" s="199"/>
      <c r="L146" s="205"/>
      <c r="M146" s="206"/>
      <c r="N146" s="207"/>
      <c r="O146" s="207"/>
      <c r="P146" s="207"/>
      <c r="Q146" s="207"/>
      <c r="R146" s="207"/>
      <c r="S146" s="207"/>
      <c r="T146" s="208"/>
      <c r="AT146" s="209" t="s">
        <v>180</v>
      </c>
      <c r="AU146" s="209" t="s">
        <v>79</v>
      </c>
      <c r="AV146" s="13" t="s">
        <v>79</v>
      </c>
      <c r="AW146" s="13" t="s">
        <v>4</v>
      </c>
      <c r="AX146" s="13" t="s">
        <v>14</v>
      </c>
      <c r="AY146" s="209" t="s">
        <v>169</v>
      </c>
    </row>
    <row r="147" spans="1:65" s="2" customFormat="1" ht="37.9" customHeight="1">
      <c r="A147" s="36"/>
      <c r="B147" s="37"/>
      <c r="C147" s="180" t="s">
        <v>236</v>
      </c>
      <c r="D147" s="180" t="s">
        <v>172</v>
      </c>
      <c r="E147" s="181" t="s">
        <v>445</v>
      </c>
      <c r="F147" s="182" t="s">
        <v>446</v>
      </c>
      <c r="G147" s="183" t="s">
        <v>194</v>
      </c>
      <c r="H147" s="184">
        <v>516.208</v>
      </c>
      <c r="I147" s="185"/>
      <c r="J147" s="186">
        <f>ROUND(I147*H147,2)</f>
        <v>0</v>
      </c>
      <c r="K147" s="182" t="s">
        <v>176</v>
      </c>
      <c r="L147" s="41"/>
      <c r="M147" s="187" t="s">
        <v>19</v>
      </c>
      <c r="N147" s="188" t="s">
        <v>42</v>
      </c>
      <c r="O147" s="66"/>
      <c r="P147" s="189">
        <f>O147*H147</f>
        <v>0</v>
      </c>
      <c r="Q147" s="189">
        <v>0</v>
      </c>
      <c r="R147" s="189">
        <f>Q147*H147</f>
        <v>0</v>
      </c>
      <c r="S147" s="189">
        <v>0</v>
      </c>
      <c r="T147" s="190">
        <f>S147*H147</f>
        <v>0</v>
      </c>
      <c r="U147" s="36"/>
      <c r="V147" s="36"/>
      <c r="W147" s="36"/>
      <c r="X147" s="36"/>
      <c r="Y147" s="36"/>
      <c r="Z147" s="36"/>
      <c r="AA147" s="36"/>
      <c r="AB147" s="36"/>
      <c r="AC147" s="36"/>
      <c r="AD147" s="36"/>
      <c r="AE147" s="36"/>
      <c r="AR147" s="191" t="s">
        <v>106</v>
      </c>
      <c r="AT147" s="191" t="s">
        <v>172</v>
      </c>
      <c r="AU147" s="191" t="s">
        <v>79</v>
      </c>
      <c r="AY147" s="19" t="s">
        <v>169</v>
      </c>
      <c r="BE147" s="192">
        <f>IF(N147="základní",J147,0)</f>
        <v>0</v>
      </c>
      <c r="BF147" s="192">
        <f>IF(N147="snížená",J147,0)</f>
        <v>0</v>
      </c>
      <c r="BG147" s="192">
        <f>IF(N147="zákl. přenesená",J147,0)</f>
        <v>0</v>
      </c>
      <c r="BH147" s="192">
        <f>IF(N147="sníž. přenesená",J147,0)</f>
        <v>0</v>
      </c>
      <c r="BI147" s="192">
        <f>IF(N147="nulová",J147,0)</f>
        <v>0</v>
      </c>
      <c r="BJ147" s="19" t="s">
        <v>14</v>
      </c>
      <c r="BK147" s="192">
        <f>ROUND(I147*H147,2)</f>
        <v>0</v>
      </c>
      <c r="BL147" s="19" t="s">
        <v>106</v>
      </c>
      <c r="BM147" s="191" t="s">
        <v>447</v>
      </c>
    </row>
    <row r="148" spans="1:47" s="2" customFormat="1" ht="11.25">
      <c r="A148" s="36"/>
      <c r="B148" s="37"/>
      <c r="C148" s="38"/>
      <c r="D148" s="193" t="s">
        <v>178</v>
      </c>
      <c r="E148" s="38"/>
      <c r="F148" s="194" t="s">
        <v>448</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178</v>
      </c>
      <c r="AU148" s="19" t="s">
        <v>79</v>
      </c>
    </row>
    <row r="149" spans="1:65" s="2" customFormat="1" ht="44.25" customHeight="1">
      <c r="A149" s="36"/>
      <c r="B149" s="37"/>
      <c r="C149" s="180" t="s">
        <v>286</v>
      </c>
      <c r="D149" s="180" t="s">
        <v>172</v>
      </c>
      <c r="E149" s="181" t="s">
        <v>449</v>
      </c>
      <c r="F149" s="182" t="s">
        <v>450</v>
      </c>
      <c r="G149" s="183" t="s">
        <v>194</v>
      </c>
      <c r="H149" s="184">
        <v>38.178</v>
      </c>
      <c r="I149" s="185"/>
      <c r="J149" s="186">
        <f>ROUND(I149*H149,2)</f>
        <v>0</v>
      </c>
      <c r="K149" s="182" t="s">
        <v>176</v>
      </c>
      <c r="L149" s="41"/>
      <c r="M149" s="187" t="s">
        <v>19</v>
      </c>
      <c r="N149" s="188" t="s">
        <v>42</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106</v>
      </c>
      <c r="AT149" s="191" t="s">
        <v>172</v>
      </c>
      <c r="AU149" s="191" t="s">
        <v>79</v>
      </c>
      <c r="AY149" s="19" t="s">
        <v>169</v>
      </c>
      <c r="BE149" s="192">
        <f>IF(N149="základní",J149,0)</f>
        <v>0</v>
      </c>
      <c r="BF149" s="192">
        <f>IF(N149="snížená",J149,0)</f>
        <v>0</v>
      </c>
      <c r="BG149" s="192">
        <f>IF(N149="zákl. přenesená",J149,0)</f>
        <v>0</v>
      </c>
      <c r="BH149" s="192">
        <f>IF(N149="sníž. přenesená",J149,0)</f>
        <v>0</v>
      </c>
      <c r="BI149" s="192">
        <f>IF(N149="nulová",J149,0)</f>
        <v>0</v>
      </c>
      <c r="BJ149" s="19" t="s">
        <v>14</v>
      </c>
      <c r="BK149" s="192">
        <f>ROUND(I149*H149,2)</f>
        <v>0</v>
      </c>
      <c r="BL149" s="19" t="s">
        <v>106</v>
      </c>
      <c r="BM149" s="191" t="s">
        <v>451</v>
      </c>
    </row>
    <row r="150" spans="1:47" s="2" customFormat="1" ht="11.25">
      <c r="A150" s="36"/>
      <c r="B150" s="37"/>
      <c r="C150" s="38"/>
      <c r="D150" s="193" t="s">
        <v>178</v>
      </c>
      <c r="E150" s="38"/>
      <c r="F150" s="194" t="s">
        <v>452</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178</v>
      </c>
      <c r="AU150" s="19" t="s">
        <v>79</v>
      </c>
    </row>
    <row r="151" spans="2:51" s="15" customFormat="1" ht="11.25">
      <c r="B151" s="221"/>
      <c r="C151" s="222"/>
      <c r="D151" s="200" t="s">
        <v>180</v>
      </c>
      <c r="E151" s="223" t="s">
        <v>19</v>
      </c>
      <c r="F151" s="224" t="s">
        <v>411</v>
      </c>
      <c r="G151" s="222"/>
      <c r="H151" s="223" t="s">
        <v>19</v>
      </c>
      <c r="I151" s="225"/>
      <c r="J151" s="222"/>
      <c r="K151" s="222"/>
      <c r="L151" s="226"/>
      <c r="M151" s="227"/>
      <c r="N151" s="228"/>
      <c r="O151" s="228"/>
      <c r="P151" s="228"/>
      <c r="Q151" s="228"/>
      <c r="R151" s="228"/>
      <c r="S151" s="228"/>
      <c r="T151" s="229"/>
      <c r="AT151" s="230" t="s">
        <v>180</v>
      </c>
      <c r="AU151" s="230" t="s">
        <v>79</v>
      </c>
      <c r="AV151" s="15" t="s">
        <v>14</v>
      </c>
      <c r="AW151" s="15" t="s">
        <v>33</v>
      </c>
      <c r="AX151" s="15" t="s">
        <v>71</v>
      </c>
      <c r="AY151" s="230" t="s">
        <v>169</v>
      </c>
    </row>
    <row r="152" spans="2:51" s="13" customFormat="1" ht="11.25">
      <c r="B152" s="198"/>
      <c r="C152" s="199"/>
      <c r="D152" s="200" t="s">
        <v>180</v>
      </c>
      <c r="E152" s="201" t="s">
        <v>19</v>
      </c>
      <c r="F152" s="202" t="s">
        <v>412</v>
      </c>
      <c r="G152" s="199"/>
      <c r="H152" s="203">
        <v>85.85</v>
      </c>
      <c r="I152" s="204"/>
      <c r="J152" s="199"/>
      <c r="K152" s="199"/>
      <c r="L152" s="205"/>
      <c r="M152" s="206"/>
      <c r="N152" s="207"/>
      <c r="O152" s="207"/>
      <c r="P152" s="207"/>
      <c r="Q152" s="207"/>
      <c r="R152" s="207"/>
      <c r="S152" s="207"/>
      <c r="T152" s="208"/>
      <c r="AT152" s="209" t="s">
        <v>180</v>
      </c>
      <c r="AU152" s="209" t="s">
        <v>79</v>
      </c>
      <c r="AV152" s="13" t="s">
        <v>79</v>
      </c>
      <c r="AW152" s="13" t="s">
        <v>33</v>
      </c>
      <c r="AX152" s="13" t="s">
        <v>71</v>
      </c>
      <c r="AY152" s="209" t="s">
        <v>169</v>
      </c>
    </row>
    <row r="153" spans="2:51" s="15" customFormat="1" ht="11.25">
      <c r="B153" s="221"/>
      <c r="C153" s="222"/>
      <c r="D153" s="200" t="s">
        <v>180</v>
      </c>
      <c r="E153" s="223" t="s">
        <v>19</v>
      </c>
      <c r="F153" s="224" t="s">
        <v>453</v>
      </c>
      <c r="G153" s="222"/>
      <c r="H153" s="223" t="s">
        <v>19</v>
      </c>
      <c r="I153" s="225"/>
      <c r="J153" s="222"/>
      <c r="K153" s="222"/>
      <c r="L153" s="226"/>
      <c r="M153" s="227"/>
      <c r="N153" s="228"/>
      <c r="O153" s="228"/>
      <c r="P153" s="228"/>
      <c r="Q153" s="228"/>
      <c r="R153" s="228"/>
      <c r="S153" s="228"/>
      <c r="T153" s="229"/>
      <c r="AT153" s="230" t="s">
        <v>180</v>
      </c>
      <c r="AU153" s="230" t="s">
        <v>79</v>
      </c>
      <c r="AV153" s="15" t="s">
        <v>14</v>
      </c>
      <c r="AW153" s="15" t="s">
        <v>33</v>
      </c>
      <c r="AX153" s="15" t="s">
        <v>71</v>
      </c>
      <c r="AY153" s="230" t="s">
        <v>169</v>
      </c>
    </row>
    <row r="154" spans="2:51" s="13" customFormat="1" ht="11.25">
      <c r="B154" s="198"/>
      <c r="C154" s="199"/>
      <c r="D154" s="200" t="s">
        <v>180</v>
      </c>
      <c r="E154" s="201" t="s">
        <v>19</v>
      </c>
      <c r="F154" s="202" t="s">
        <v>454</v>
      </c>
      <c r="G154" s="199"/>
      <c r="H154" s="203">
        <v>-13.332</v>
      </c>
      <c r="I154" s="204"/>
      <c r="J154" s="199"/>
      <c r="K154" s="199"/>
      <c r="L154" s="205"/>
      <c r="M154" s="206"/>
      <c r="N154" s="207"/>
      <c r="O154" s="207"/>
      <c r="P154" s="207"/>
      <c r="Q154" s="207"/>
      <c r="R154" s="207"/>
      <c r="S154" s="207"/>
      <c r="T154" s="208"/>
      <c r="AT154" s="209" t="s">
        <v>180</v>
      </c>
      <c r="AU154" s="209" t="s">
        <v>79</v>
      </c>
      <c r="AV154" s="13" t="s">
        <v>79</v>
      </c>
      <c r="AW154" s="13" t="s">
        <v>33</v>
      </c>
      <c r="AX154" s="13" t="s">
        <v>71</v>
      </c>
      <c r="AY154" s="209" t="s">
        <v>169</v>
      </c>
    </row>
    <row r="155" spans="2:51" s="15" customFormat="1" ht="11.25">
      <c r="B155" s="221"/>
      <c r="C155" s="222"/>
      <c r="D155" s="200" t="s">
        <v>180</v>
      </c>
      <c r="E155" s="223" t="s">
        <v>19</v>
      </c>
      <c r="F155" s="224" t="s">
        <v>455</v>
      </c>
      <c r="G155" s="222"/>
      <c r="H155" s="223" t="s">
        <v>19</v>
      </c>
      <c r="I155" s="225"/>
      <c r="J155" s="222"/>
      <c r="K155" s="222"/>
      <c r="L155" s="226"/>
      <c r="M155" s="227"/>
      <c r="N155" s="228"/>
      <c r="O155" s="228"/>
      <c r="P155" s="228"/>
      <c r="Q155" s="228"/>
      <c r="R155" s="228"/>
      <c r="S155" s="228"/>
      <c r="T155" s="229"/>
      <c r="AT155" s="230" t="s">
        <v>180</v>
      </c>
      <c r="AU155" s="230" t="s">
        <v>79</v>
      </c>
      <c r="AV155" s="15" t="s">
        <v>14</v>
      </c>
      <c r="AW155" s="15" t="s">
        <v>33</v>
      </c>
      <c r="AX155" s="15" t="s">
        <v>71</v>
      </c>
      <c r="AY155" s="230" t="s">
        <v>169</v>
      </c>
    </row>
    <row r="156" spans="2:51" s="13" customFormat="1" ht="11.25">
      <c r="B156" s="198"/>
      <c r="C156" s="199"/>
      <c r="D156" s="200" t="s">
        <v>180</v>
      </c>
      <c r="E156" s="201" t="s">
        <v>19</v>
      </c>
      <c r="F156" s="202" t="s">
        <v>456</v>
      </c>
      <c r="G156" s="199"/>
      <c r="H156" s="203">
        <v>-30.3</v>
      </c>
      <c r="I156" s="204"/>
      <c r="J156" s="199"/>
      <c r="K156" s="199"/>
      <c r="L156" s="205"/>
      <c r="M156" s="206"/>
      <c r="N156" s="207"/>
      <c r="O156" s="207"/>
      <c r="P156" s="207"/>
      <c r="Q156" s="207"/>
      <c r="R156" s="207"/>
      <c r="S156" s="207"/>
      <c r="T156" s="208"/>
      <c r="AT156" s="209" t="s">
        <v>180</v>
      </c>
      <c r="AU156" s="209" t="s">
        <v>79</v>
      </c>
      <c r="AV156" s="13" t="s">
        <v>79</v>
      </c>
      <c r="AW156" s="13" t="s">
        <v>33</v>
      </c>
      <c r="AX156" s="13" t="s">
        <v>71</v>
      </c>
      <c r="AY156" s="209" t="s">
        <v>169</v>
      </c>
    </row>
    <row r="157" spans="2:51" s="15" customFormat="1" ht="11.25">
      <c r="B157" s="221"/>
      <c r="C157" s="222"/>
      <c r="D157" s="200" t="s">
        <v>180</v>
      </c>
      <c r="E157" s="223" t="s">
        <v>19</v>
      </c>
      <c r="F157" s="224" t="s">
        <v>457</v>
      </c>
      <c r="G157" s="222"/>
      <c r="H157" s="223" t="s">
        <v>19</v>
      </c>
      <c r="I157" s="225"/>
      <c r="J157" s="222"/>
      <c r="K157" s="222"/>
      <c r="L157" s="226"/>
      <c r="M157" s="227"/>
      <c r="N157" s="228"/>
      <c r="O157" s="228"/>
      <c r="P157" s="228"/>
      <c r="Q157" s="228"/>
      <c r="R157" s="228"/>
      <c r="S157" s="228"/>
      <c r="T157" s="229"/>
      <c r="AT157" s="230" t="s">
        <v>180</v>
      </c>
      <c r="AU157" s="230" t="s">
        <v>79</v>
      </c>
      <c r="AV157" s="15" t="s">
        <v>14</v>
      </c>
      <c r="AW157" s="15" t="s">
        <v>33</v>
      </c>
      <c r="AX157" s="15" t="s">
        <v>71</v>
      </c>
      <c r="AY157" s="230" t="s">
        <v>169</v>
      </c>
    </row>
    <row r="158" spans="2:51" s="13" customFormat="1" ht="11.25">
      <c r="B158" s="198"/>
      <c r="C158" s="199"/>
      <c r="D158" s="200" t="s">
        <v>180</v>
      </c>
      <c r="E158" s="201" t="s">
        <v>19</v>
      </c>
      <c r="F158" s="202" t="s">
        <v>458</v>
      </c>
      <c r="G158" s="199"/>
      <c r="H158" s="203">
        <v>-4.04</v>
      </c>
      <c r="I158" s="204"/>
      <c r="J158" s="199"/>
      <c r="K158" s="199"/>
      <c r="L158" s="205"/>
      <c r="M158" s="206"/>
      <c r="N158" s="207"/>
      <c r="O158" s="207"/>
      <c r="P158" s="207"/>
      <c r="Q158" s="207"/>
      <c r="R158" s="207"/>
      <c r="S158" s="207"/>
      <c r="T158" s="208"/>
      <c r="AT158" s="209" t="s">
        <v>180</v>
      </c>
      <c r="AU158" s="209" t="s">
        <v>79</v>
      </c>
      <c r="AV158" s="13" t="s">
        <v>79</v>
      </c>
      <c r="AW158" s="13" t="s">
        <v>33</v>
      </c>
      <c r="AX158" s="13" t="s">
        <v>71</v>
      </c>
      <c r="AY158" s="209" t="s">
        <v>169</v>
      </c>
    </row>
    <row r="159" spans="2:51" s="14" customFormat="1" ht="11.25">
      <c r="B159" s="210"/>
      <c r="C159" s="211"/>
      <c r="D159" s="200" t="s">
        <v>180</v>
      </c>
      <c r="E159" s="212" t="s">
        <v>19</v>
      </c>
      <c r="F159" s="213" t="s">
        <v>183</v>
      </c>
      <c r="G159" s="211"/>
      <c r="H159" s="214">
        <v>38.178</v>
      </c>
      <c r="I159" s="215"/>
      <c r="J159" s="211"/>
      <c r="K159" s="211"/>
      <c r="L159" s="216"/>
      <c r="M159" s="217"/>
      <c r="N159" s="218"/>
      <c r="O159" s="218"/>
      <c r="P159" s="218"/>
      <c r="Q159" s="218"/>
      <c r="R159" s="218"/>
      <c r="S159" s="218"/>
      <c r="T159" s="219"/>
      <c r="AT159" s="220" t="s">
        <v>180</v>
      </c>
      <c r="AU159" s="220" t="s">
        <v>79</v>
      </c>
      <c r="AV159" s="14" t="s">
        <v>106</v>
      </c>
      <c r="AW159" s="14" t="s">
        <v>33</v>
      </c>
      <c r="AX159" s="14" t="s">
        <v>14</v>
      </c>
      <c r="AY159" s="220" t="s">
        <v>169</v>
      </c>
    </row>
    <row r="160" spans="1:65" s="2" customFormat="1" ht="33" customHeight="1">
      <c r="A160" s="36"/>
      <c r="B160" s="37"/>
      <c r="C160" s="180" t="s">
        <v>8</v>
      </c>
      <c r="D160" s="180" t="s">
        <v>172</v>
      </c>
      <c r="E160" s="181" t="s">
        <v>459</v>
      </c>
      <c r="F160" s="182" t="s">
        <v>460</v>
      </c>
      <c r="G160" s="183" t="s">
        <v>175</v>
      </c>
      <c r="H160" s="184">
        <v>627.5</v>
      </c>
      <c r="I160" s="185"/>
      <c r="J160" s="186">
        <f>ROUND(I160*H160,2)</f>
        <v>0</v>
      </c>
      <c r="K160" s="182" t="s">
        <v>176</v>
      </c>
      <c r="L160" s="41"/>
      <c r="M160" s="187" t="s">
        <v>19</v>
      </c>
      <c r="N160" s="188" t="s">
        <v>42</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106</v>
      </c>
      <c r="AT160" s="191" t="s">
        <v>172</v>
      </c>
      <c r="AU160" s="191" t="s">
        <v>79</v>
      </c>
      <c r="AY160" s="19" t="s">
        <v>169</v>
      </c>
      <c r="BE160" s="192">
        <f>IF(N160="základní",J160,0)</f>
        <v>0</v>
      </c>
      <c r="BF160" s="192">
        <f>IF(N160="snížená",J160,0)</f>
        <v>0</v>
      </c>
      <c r="BG160" s="192">
        <f>IF(N160="zákl. přenesená",J160,0)</f>
        <v>0</v>
      </c>
      <c r="BH160" s="192">
        <f>IF(N160="sníž. přenesená",J160,0)</f>
        <v>0</v>
      </c>
      <c r="BI160" s="192">
        <f>IF(N160="nulová",J160,0)</f>
        <v>0</v>
      </c>
      <c r="BJ160" s="19" t="s">
        <v>14</v>
      </c>
      <c r="BK160" s="192">
        <f>ROUND(I160*H160,2)</f>
        <v>0</v>
      </c>
      <c r="BL160" s="19" t="s">
        <v>106</v>
      </c>
      <c r="BM160" s="191" t="s">
        <v>461</v>
      </c>
    </row>
    <row r="161" spans="1:47" s="2" customFormat="1" ht="11.25">
      <c r="A161" s="36"/>
      <c r="B161" s="37"/>
      <c r="C161" s="38"/>
      <c r="D161" s="193" t="s">
        <v>178</v>
      </c>
      <c r="E161" s="38"/>
      <c r="F161" s="194" t="s">
        <v>462</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178</v>
      </c>
      <c r="AU161" s="19" t="s">
        <v>79</v>
      </c>
    </row>
    <row r="162" spans="2:51" s="13" customFormat="1" ht="11.25">
      <c r="B162" s="198"/>
      <c r="C162" s="199"/>
      <c r="D162" s="200" t="s">
        <v>180</v>
      </c>
      <c r="E162" s="201" t="s">
        <v>19</v>
      </c>
      <c r="F162" s="202" t="s">
        <v>463</v>
      </c>
      <c r="G162" s="199"/>
      <c r="H162" s="203">
        <v>627.5</v>
      </c>
      <c r="I162" s="204"/>
      <c r="J162" s="199"/>
      <c r="K162" s="199"/>
      <c r="L162" s="205"/>
      <c r="M162" s="206"/>
      <c r="N162" s="207"/>
      <c r="O162" s="207"/>
      <c r="P162" s="207"/>
      <c r="Q162" s="207"/>
      <c r="R162" s="207"/>
      <c r="S162" s="207"/>
      <c r="T162" s="208"/>
      <c r="AT162" s="209" t="s">
        <v>180</v>
      </c>
      <c r="AU162" s="209" t="s">
        <v>79</v>
      </c>
      <c r="AV162" s="13" t="s">
        <v>79</v>
      </c>
      <c r="AW162" s="13" t="s">
        <v>33</v>
      </c>
      <c r="AX162" s="13" t="s">
        <v>14</v>
      </c>
      <c r="AY162" s="209" t="s">
        <v>169</v>
      </c>
    </row>
    <row r="163" spans="1:65" s="2" customFormat="1" ht="33" customHeight="1">
      <c r="A163" s="36"/>
      <c r="B163" s="37"/>
      <c r="C163" s="180" t="s">
        <v>296</v>
      </c>
      <c r="D163" s="180" t="s">
        <v>172</v>
      </c>
      <c r="E163" s="181" t="s">
        <v>464</v>
      </c>
      <c r="F163" s="182" t="s">
        <v>465</v>
      </c>
      <c r="G163" s="183" t="s">
        <v>175</v>
      </c>
      <c r="H163" s="184">
        <v>24.654</v>
      </c>
      <c r="I163" s="185"/>
      <c r="J163" s="186">
        <f>ROUND(I163*H163,2)</f>
        <v>0</v>
      </c>
      <c r="K163" s="182" t="s">
        <v>176</v>
      </c>
      <c r="L163" s="41"/>
      <c r="M163" s="187" t="s">
        <v>19</v>
      </c>
      <c r="N163" s="188" t="s">
        <v>42</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106</v>
      </c>
      <c r="AT163" s="191" t="s">
        <v>172</v>
      </c>
      <c r="AU163" s="191" t="s">
        <v>79</v>
      </c>
      <c r="AY163" s="19" t="s">
        <v>169</v>
      </c>
      <c r="BE163" s="192">
        <f>IF(N163="základní",J163,0)</f>
        <v>0</v>
      </c>
      <c r="BF163" s="192">
        <f>IF(N163="snížená",J163,0)</f>
        <v>0</v>
      </c>
      <c r="BG163" s="192">
        <f>IF(N163="zákl. přenesená",J163,0)</f>
        <v>0</v>
      </c>
      <c r="BH163" s="192">
        <f>IF(N163="sníž. přenesená",J163,0)</f>
        <v>0</v>
      </c>
      <c r="BI163" s="192">
        <f>IF(N163="nulová",J163,0)</f>
        <v>0</v>
      </c>
      <c r="BJ163" s="19" t="s">
        <v>14</v>
      </c>
      <c r="BK163" s="192">
        <f>ROUND(I163*H163,2)</f>
        <v>0</v>
      </c>
      <c r="BL163" s="19" t="s">
        <v>106</v>
      </c>
      <c r="BM163" s="191" t="s">
        <v>466</v>
      </c>
    </row>
    <row r="164" spans="1:47" s="2" customFormat="1" ht="11.25">
      <c r="A164" s="36"/>
      <c r="B164" s="37"/>
      <c r="C164" s="38"/>
      <c r="D164" s="193" t="s">
        <v>178</v>
      </c>
      <c r="E164" s="38"/>
      <c r="F164" s="194" t="s">
        <v>467</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178</v>
      </c>
      <c r="AU164" s="19" t="s">
        <v>79</v>
      </c>
    </row>
    <row r="165" spans="2:51" s="15" customFormat="1" ht="11.25">
      <c r="B165" s="221"/>
      <c r="C165" s="222"/>
      <c r="D165" s="200" t="s">
        <v>180</v>
      </c>
      <c r="E165" s="223" t="s">
        <v>19</v>
      </c>
      <c r="F165" s="224" t="s">
        <v>468</v>
      </c>
      <c r="G165" s="222"/>
      <c r="H165" s="223" t="s">
        <v>19</v>
      </c>
      <c r="I165" s="225"/>
      <c r="J165" s="222"/>
      <c r="K165" s="222"/>
      <c r="L165" s="226"/>
      <c r="M165" s="227"/>
      <c r="N165" s="228"/>
      <c r="O165" s="228"/>
      <c r="P165" s="228"/>
      <c r="Q165" s="228"/>
      <c r="R165" s="228"/>
      <c r="S165" s="228"/>
      <c r="T165" s="229"/>
      <c r="AT165" s="230" t="s">
        <v>180</v>
      </c>
      <c r="AU165" s="230" t="s">
        <v>79</v>
      </c>
      <c r="AV165" s="15" t="s">
        <v>14</v>
      </c>
      <c r="AW165" s="15" t="s">
        <v>33</v>
      </c>
      <c r="AX165" s="15" t="s">
        <v>71</v>
      </c>
      <c r="AY165" s="230" t="s">
        <v>169</v>
      </c>
    </row>
    <row r="166" spans="2:51" s="13" customFormat="1" ht="11.25">
      <c r="B166" s="198"/>
      <c r="C166" s="199"/>
      <c r="D166" s="200" t="s">
        <v>180</v>
      </c>
      <c r="E166" s="201" t="s">
        <v>19</v>
      </c>
      <c r="F166" s="202" t="s">
        <v>469</v>
      </c>
      <c r="G166" s="199"/>
      <c r="H166" s="203">
        <v>13.71</v>
      </c>
      <c r="I166" s="204"/>
      <c r="J166" s="199"/>
      <c r="K166" s="199"/>
      <c r="L166" s="205"/>
      <c r="M166" s="206"/>
      <c r="N166" s="207"/>
      <c r="O166" s="207"/>
      <c r="P166" s="207"/>
      <c r="Q166" s="207"/>
      <c r="R166" s="207"/>
      <c r="S166" s="207"/>
      <c r="T166" s="208"/>
      <c r="AT166" s="209" t="s">
        <v>180</v>
      </c>
      <c r="AU166" s="209" t="s">
        <v>79</v>
      </c>
      <c r="AV166" s="13" t="s">
        <v>79</v>
      </c>
      <c r="AW166" s="13" t="s">
        <v>33</v>
      </c>
      <c r="AX166" s="13" t="s">
        <v>71</v>
      </c>
      <c r="AY166" s="209" t="s">
        <v>169</v>
      </c>
    </row>
    <row r="167" spans="2:51" s="15" customFormat="1" ht="11.25">
      <c r="B167" s="221"/>
      <c r="C167" s="222"/>
      <c r="D167" s="200" t="s">
        <v>180</v>
      </c>
      <c r="E167" s="223" t="s">
        <v>19</v>
      </c>
      <c r="F167" s="224" t="s">
        <v>405</v>
      </c>
      <c r="G167" s="222"/>
      <c r="H167" s="223" t="s">
        <v>19</v>
      </c>
      <c r="I167" s="225"/>
      <c r="J167" s="222"/>
      <c r="K167" s="222"/>
      <c r="L167" s="226"/>
      <c r="M167" s="227"/>
      <c r="N167" s="228"/>
      <c r="O167" s="228"/>
      <c r="P167" s="228"/>
      <c r="Q167" s="228"/>
      <c r="R167" s="228"/>
      <c r="S167" s="228"/>
      <c r="T167" s="229"/>
      <c r="AT167" s="230" t="s">
        <v>180</v>
      </c>
      <c r="AU167" s="230" t="s">
        <v>79</v>
      </c>
      <c r="AV167" s="15" t="s">
        <v>14</v>
      </c>
      <c r="AW167" s="15" t="s">
        <v>33</v>
      </c>
      <c r="AX167" s="15" t="s">
        <v>71</v>
      </c>
      <c r="AY167" s="230" t="s">
        <v>169</v>
      </c>
    </row>
    <row r="168" spans="2:51" s="13" customFormat="1" ht="11.25">
      <c r="B168" s="198"/>
      <c r="C168" s="199"/>
      <c r="D168" s="200" t="s">
        <v>180</v>
      </c>
      <c r="E168" s="201" t="s">
        <v>19</v>
      </c>
      <c r="F168" s="202" t="s">
        <v>470</v>
      </c>
      <c r="G168" s="199"/>
      <c r="H168" s="203">
        <v>10.944</v>
      </c>
      <c r="I168" s="204"/>
      <c r="J168" s="199"/>
      <c r="K168" s="199"/>
      <c r="L168" s="205"/>
      <c r="M168" s="206"/>
      <c r="N168" s="207"/>
      <c r="O168" s="207"/>
      <c r="P168" s="207"/>
      <c r="Q168" s="207"/>
      <c r="R168" s="207"/>
      <c r="S168" s="207"/>
      <c r="T168" s="208"/>
      <c r="AT168" s="209" t="s">
        <v>180</v>
      </c>
      <c r="AU168" s="209" t="s">
        <v>79</v>
      </c>
      <c r="AV168" s="13" t="s">
        <v>79</v>
      </c>
      <c r="AW168" s="13" t="s">
        <v>33</v>
      </c>
      <c r="AX168" s="13" t="s">
        <v>71</v>
      </c>
      <c r="AY168" s="209" t="s">
        <v>169</v>
      </c>
    </row>
    <row r="169" spans="2:51" s="14" customFormat="1" ht="11.25">
      <c r="B169" s="210"/>
      <c r="C169" s="211"/>
      <c r="D169" s="200" t="s">
        <v>180</v>
      </c>
      <c r="E169" s="212" t="s">
        <v>19</v>
      </c>
      <c r="F169" s="213" t="s">
        <v>183</v>
      </c>
      <c r="G169" s="211"/>
      <c r="H169" s="214">
        <v>24.654</v>
      </c>
      <c r="I169" s="215"/>
      <c r="J169" s="211"/>
      <c r="K169" s="211"/>
      <c r="L169" s="216"/>
      <c r="M169" s="217"/>
      <c r="N169" s="218"/>
      <c r="O169" s="218"/>
      <c r="P169" s="218"/>
      <c r="Q169" s="218"/>
      <c r="R169" s="218"/>
      <c r="S169" s="218"/>
      <c r="T169" s="219"/>
      <c r="AT169" s="220" t="s">
        <v>180</v>
      </c>
      <c r="AU169" s="220" t="s">
        <v>79</v>
      </c>
      <c r="AV169" s="14" t="s">
        <v>106</v>
      </c>
      <c r="AW169" s="14" t="s">
        <v>33</v>
      </c>
      <c r="AX169" s="14" t="s">
        <v>14</v>
      </c>
      <c r="AY169" s="220" t="s">
        <v>169</v>
      </c>
    </row>
    <row r="170" spans="2:63" s="12" customFormat="1" ht="22.9" customHeight="1">
      <c r="B170" s="164"/>
      <c r="C170" s="165"/>
      <c r="D170" s="166" t="s">
        <v>70</v>
      </c>
      <c r="E170" s="178" t="s">
        <v>79</v>
      </c>
      <c r="F170" s="178" t="s">
        <v>471</v>
      </c>
      <c r="G170" s="165"/>
      <c r="H170" s="165"/>
      <c r="I170" s="168"/>
      <c r="J170" s="179">
        <f>BK170</f>
        <v>0</v>
      </c>
      <c r="K170" s="165"/>
      <c r="L170" s="170"/>
      <c r="M170" s="171"/>
      <c r="N170" s="172"/>
      <c r="O170" s="172"/>
      <c r="P170" s="173">
        <f>SUM(P171:P224)</f>
        <v>0</v>
      </c>
      <c r="Q170" s="172"/>
      <c r="R170" s="173">
        <f>SUM(R171:R224)</f>
        <v>1051.7627578499998</v>
      </c>
      <c r="S170" s="172"/>
      <c r="T170" s="174">
        <f>SUM(T171:T224)</f>
        <v>0</v>
      </c>
      <c r="AR170" s="175" t="s">
        <v>14</v>
      </c>
      <c r="AT170" s="176" t="s">
        <v>70</v>
      </c>
      <c r="AU170" s="176" t="s">
        <v>14</v>
      </c>
      <c r="AY170" s="175" t="s">
        <v>169</v>
      </c>
      <c r="BK170" s="177">
        <f>SUM(BK171:BK224)</f>
        <v>0</v>
      </c>
    </row>
    <row r="171" spans="1:65" s="2" customFormat="1" ht="37.9" customHeight="1">
      <c r="A171" s="36"/>
      <c r="B171" s="37"/>
      <c r="C171" s="180" t="s">
        <v>302</v>
      </c>
      <c r="D171" s="180" t="s">
        <v>172</v>
      </c>
      <c r="E171" s="181" t="s">
        <v>472</v>
      </c>
      <c r="F171" s="182" t="s">
        <v>473</v>
      </c>
      <c r="G171" s="183" t="s">
        <v>175</v>
      </c>
      <c r="H171" s="184">
        <v>252.5</v>
      </c>
      <c r="I171" s="185"/>
      <c r="J171" s="186">
        <f>ROUND(I171*H171,2)</f>
        <v>0</v>
      </c>
      <c r="K171" s="182" t="s">
        <v>176</v>
      </c>
      <c r="L171" s="41"/>
      <c r="M171" s="187" t="s">
        <v>19</v>
      </c>
      <c r="N171" s="188" t="s">
        <v>42</v>
      </c>
      <c r="O171" s="66"/>
      <c r="P171" s="189">
        <f>O171*H171</f>
        <v>0</v>
      </c>
      <c r="Q171" s="189">
        <v>0.00017</v>
      </c>
      <c r="R171" s="189">
        <f>Q171*H171</f>
        <v>0.042925000000000005</v>
      </c>
      <c r="S171" s="189">
        <v>0</v>
      </c>
      <c r="T171" s="190">
        <f>S171*H171</f>
        <v>0</v>
      </c>
      <c r="U171" s="36"/>
      <c r="V171" s="36"/>
      <c r="W171" s="36"/>
      <c r="X171" s="36"/>
      <c r="Y171" s="36"/>
      <c r="Z171" s="36"/>
      <c r="AA171" s="36"/>
      <c r="AB171" s="36"/>
      <c r="AC171" s="36"/>
      <c r="AD171" s="36"/>
      <c r="AE171" s="36"/>
      <c r="AR171" s="191" t="s">
        <v>106</v>
      </c>
      <c r="AT171" s="191" t="s">
        <v>172</v>
      </c>
      <c r="AU171" s="191" t="s">
        <v>79</v>
      </c>
      <c r="AY171" s="19" t="s">
        <v>169</v>
      </c>
      <c r="BE171" s="192">
        <f>IF(N171="základní",J171,0)</f>
        <v>0</v>
      </c>
      <c r="BF171" s="192">
        <f>IF(N171="snížená",J171,0)</f>
        <v>0</v>
      </c>
      <c r="BG171" s="192">
        <f>IF(N171="zákl. přenesená",J171,0)</f>
        <v>0</v>
      </c>
      <c r="BH171" s="192">
        <f>IF(N171="sníž. přenesená",J171,0)</f>
        <v>0</v>
      </c>
      <c r="BI171" s="192">
        <f>IF(N171="nulová",J171,0)</f>
        <v>0</v>
      </c>
      <c r="BJ171" s="19" t="s">
        <v>14</v>
      </c>
      <c r="BK171" s="192">
        <f>ROUND(I171*H171,2)</f>
        <v>0</v>
      </c>
      <c r="BL171" s="19" t="s">
        <v>106</v>
      </c>
      <c r="BM171" s="191" t="s">
        <v>474</v>
      </c>
    </row>
    <row r="172" spans="1:47" s="2" customFormat="1" ht="11.25">
      <c r="A172" s="36"/>
      <c r="B172" s="37"/>
      <c r="C172" s="38"/>
      <c r="D172" s="193" t="s">
        <v>178</v>
      </c>
      <c r="E172" s="38"/>
      <c r="F172" s="194" t="s">
        <v>475</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178</v>
      </c>
      <c r="AU172" s="19" t="s">
        <v>79</v>
      </c>
    </row>
    <row r="173" spans="2:51" s="13" customFormat="1" ht="11.25">
      <c r="B173" s="198"/>
      <c r="C173" s="199"/>
      <c r="D173" s="200" t="s">
        <v>180</v>
      </c>
      <c r="E173" s="201" t="s">
        <v>19</v>
      </c>
      <c r="F173" s="202" t="s">
        <v>476</v>
      </c>
      <c r="G173" s="199"/>
      <c r="H173" s="203">
        <v>252.5</v>
      </c>
      <c r="I173" s="204"/>
      <c r="J173" s="199"/>
      <c r="K173" s="199"/>
      <c r="L173" s="205"/>
      <c r="M173" s="206"/>
      <c r="N173" s="207"/>
      <c r="O173" s="207"/>
      <c r="P173" s="207"/>
      <c r="Q173" s="207"/>
      <c r="R173" s="207"/>
      <c r="S173" s="207"/>
      <c r="T173" s="208"/>
      <c r="AT173" s="209" t="s">
        <v>180</v>
      </c>
      <c r="AU173" s="209" t="s">
        <v>79</v>
      </c>
      <c r="AV173" s="13" t="s">
        <v>79</v>
      </c>
      <c r="AW173" s="13" t="s">
        <v>33</v>
      </c>
      <c r="AX173" s="13" t="s">
        <v>14</v>
      </c>
      <c r="AY173" s="209" t="s">
        <v>169</v>
      </c>
    </row>
    <row r="174" spans="1:65" s="2" customFormat="1" ht="24.2" customHeight="1">
      <c r="A174" s="36"/>
      <c r="B174" s="37"/>
      <c r="C174" s="234" t="s">
        <v>307</v>
      </c>
      <c r="D174" s="234" t="s">
        <v>477</v>
      </c>
      <c r="E174" s="235" t="s">
        <v>478</v>
      </c>
      <c r="F174" s="236" t="s">
        <v>479</v>
      </c>
      <c r="G174" s="237" t="s">
        <v>175</v>
      </c>
      <c r="H174" s="238">
        <v>299.086</v>
      </c>
      <c r="I174" s="239"/>
      <c r="J174" s="240">
        <f>ROUND(I174*H174,2)</f>
        <v>0</v>
      </c>
      <c r="K174" s="236" t="s">
        <v>176</v>
      </c>
      <c r="L174" s="241"/>
      <c r="M174" s="242" t="s">
        <v>19</v>
      </c>
      <c r="N174" s="243" t="s">
        <v>42</v>
      </c>
      <c r="O174" s="66"/>
      <c r="P174" s="189">
        <f>O174*H174</f>
        <v>0</v>
      </c>
      <c r="Q174" s="189">
        <v>0.0003</v>
      </c>
      <c r="R174" s="189">
        <f>Q174*H174</f>
        <v>0.0897258</v>
      </c>
      <c r="S174" s="189">
        <v>0</v>
      </c>
      <c r="T174" s="190">
        <f>S174*H174</f>
        <v>0</v>
      </c>
      <c r="U174" s="36"/>
      <c r="V174" s="36"/>
      <c r="W174" s="36"/>
      <c r="X174" s="36"/>
      <c r="Y174" s="36"/>
      <c r="Z174" s="36"/>
      <c r="AA174" s="36"/>
      <c r="AB174" s="36"/>
      <c r="AC174" s="36"/>
      <c r="AD174" s="36"/>
      <c r="AE174" s="36"/>
      <c r="AR174" s="191" t="s">
        <v>224</v>
      </c>
      <c r="AT174" s="191" t="s">
        <v>477</v>
      </c>
      <c r="AU174" s="191" t="s">
        <v>79</v>
      </c>
      <c r="AY174" s="19" t="s">
        <v>169</v>
      </c>
      <c r="BE174" s="192">
        <f>IF(N174="základní",J174,0)</f>
        <v>0</v>
      </c>
      <c r="BF174" s="192">
        <f>IF(N174="snížená",J174,0)</f>
        <v>0</v>
      </c>
      <c r="BG174" s="192">
        <f>IF(N174="zákl. přenesená",J174,0)</f>
        <v>0</v>
      </c>
      <c r="BH174" s="192">
        <f>IF(N174="sníž. přenesená",J174,0)</f>
        <v>0</v>
      </c>
      <c r="BI174" s="192">
        <f>IF(N174="nulová",J174,0)</f>
        <v>0</v>
      </c>
      <c r="BJ174" s="19" t="s">
        <v>14</v>
      </c>
      <c r="BK174" s="192">
        <f>ROUND(I174*H174,2)</f>
        <v>0</v>
      </c>
      <c r="BL174" s="19" t="s">
        <v>106</v>
      </c>
      <c r="BM174" s="191" t="s">
        <v>480</v>
      </c>
    </row>
    <row r="175" spans="2:51" s="13" customFormat="1" ht="11.25">
      <c r="B175" s="198"/>
      <c r="C175" s="199"/>
      <c r="D175" s="200" t="s">
        <v>180</v>
      </c>
      <c r="E175" s="199"/>
      <c r="F175" s="202" t="s">
        <v>481</v>
      </c>
      <c r="G175" s="199"/>
      <c r="H175" s="203">
        <v>299.086</v>
      </c>
      <c r="I175" s="204"/>
      <c r="J175" s="199"/>
      <c r="K175" s="199"/>
      <c r="L175" s="205"/>
      <c r="M175" s="206"/>
      <c r="N175" s="207"/>
      <c r="O175" s="207"/>
      <c r="P175" s="207"/>
      <c r="Q175" s="207"/>
      <c r="R175" s="207"/>
      <c r="S175" s="207"/>
      <c r="T175" s="208"/>
      <c r="AT175" s="209" t="s">
        <v>180</v>
      </c>
      <c r="AU175" s="209" t="s">
        <v>79</v>
      </c>
      <c r="AV175" s="13" t="s">
        <v>79</v>
      </c>
      <c r="AW175" s="13" t="s">
        <v>4</v>
      </c>
      <c r="AX175" s="13" t="s">
        <v>14</v>
      </c>
      <c r="AY175" s="209" t="s">
        <v>169</v>
      </c>
    </row>
    <row r="176" spans="1:65" s="2" customFormat="1" ht="66.75" customHeight="1">
      <c r="A176" s="36"/>
      <c r="B176" s="37"/>
      <c r="C176" s="180" t="s">
        <v>312</v>
      </c>
      <c r="D176" s="180" t="s">
        <v>172</v>
      </c>
      <c r="E176" s="181" t="s">
        <v>482</v>
      </c>
      <c r="F176" s="182" t="s">
        <v>483</v>
      </c>
      <c r="G176" s="183" t="s">
        <v>339</v>
      </c>
      <c r="H176" s="184">
        <v>101</v>
      </c>
      <c r="I176" s="185"/>
      <c r="J176" s="186">
        <f>ROUND(I176*H176,2)</f>
        <v>0</v>
      </c>
      <c r="K176" s="182" t="s">
        <v>176</v>
      </c>
      <c r="L176" s="41"/>
      <c r="M176" s="187" t="s">
        <v>19</v>
      </c>
      <c r="N176" s="188" t="s">
        <v>42</v>
      </c>
      <c r="O176" s="66"/>
      <c r="P176" s="189">
        <f>O176*H176</f>
        <v>0</v>
      </c>
      <c r="Q176" s="189">
        <v>0.20449</v>
      </c>
      <c r="R176" s="189">
        <f>Q176*H176</f>
        <v>20.65349</v>
      </c>
      <c r="S176" s="189">
        <v>0</v>
      </c>
      <c r="T176" s="190">
        <f>S176*H176</f>
        <v>0</v>
      </c>
      <c r="U176" s="36"/>
      <c r="V176" s="36"/>
      <c r="W176" s="36"/>
      <c r="X176" s="36"/>
      <c r="Y176" s="36"/>
      <c r="Z176" s="36"/>
      <c r="AA176" s="36"/>
      <c r="AB176" s="36"/>
      <c r="AC176" s="36"/>
      <c r="AD176" s="36"/>
      <c r="AE176" s="36"/>
      <c r="AR176" s="191" t="s">
        <v>106</v>
      </c>
      <c r="AT176" s="191" t="s">
        <v>172</v>
      </c>
      <c r="AU176" s="191" t="s">
        <v>79</v>
      </c>
      <c r="AY176" s="19" t="s">
        <v>169</v>
      </c>
      <c r="BE176" s="192">
        <f>IF(N176="základní",J176,0)</f>
        <v>0</v>
      </c>
      <c r="BF176" s="192">
        <f>IF(N176="snížená",J176,0)</f>
        <v>0</v>
      </c>
      <c r="BG176" s="192">
        <f>IF(N176="zákl. přenesená",J176,0)</f>
        <v>0</v>
      </c>
      <c r="BH176" s="192">
        <f>IF(N176="sníž. přenesená",J176,0)</f>
        <v>0</v>
      </c>
      <c r="BI176" s="192">
        <f>IF(N176="nulová",J176,0)</f>
        <v>0</v>
      </c>
      <c r="BJ176" s="19" t="s">
        <v>14</v>
      </c>
      <c r="BK176" s="192">
        <f>ROUND(I176*H176,2)</f>
        <v>0</v>
      </c>
      <c r="BL176" s="19" t="s">
        <v>106</v>
      </c>
      <c r="BM176" s="191" t="s">
        <v>484</v>
      </c>
    </row>
    <row r="177" spans="1:47" s="2" customFormat="1" ht="11.25">
      <c r="A177" s="36"/>
      <c r="B177" s="37"/>
      <c r="C177" s="38"/>
      <c r="D177" s="193" t="s">
        <v>178</v>
      </c>
      <c r="E177" s="38"/>
      <c r="F177" s="194" t="s">
        <v>485</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178</v>
      </c>
      <c r="AU177" s="19" t="s">
        <v>79</v>
      </c>
    </row>
    <row r="178" spans="2:51" s="13" customFormat="1" ht="11.25">
      <c r="B178" s="198"/>
      <c r="C178" s="199"/>
      <c r="D178" s="200" t="s">
        <v>180</v>
      </c>
      <c r="E178" s="201" t="s">
        <v>19</v>
      </c>
      <c r="F178" s="202" t="s">
        <v>486</v>
      </c>
      <c r="G178" s="199"/>
      <c r="H178" s="203">
        <v>101</v>
      </c>
      <c r="I178" s="204"/>
      <c r="J178" s="199"/>
      <c r="K178" s="199"/>
      <c r="L178" s="205"/>
      <c r="M178" s="206"/>
      <c r="N178" s="207"/>
      <c r="O178" s="207"/>
      <c r="P178" s="207"/>
      <c r="Q178" s="207"/>
      <c r="R178" s="207"/>
      <c r="S178" s="207"/>
      <c r="T178" s="208"/>
      <c r="AT178" s="209" t="s">
        <v>180</v>
      </c>
      <c r="AU178" s="209" t="s">
        <v>79</v>
      </c>
      <c r="AV178" s="13" t="s">
        <v>79</v>
      </c>
      <c r="AW178" s="13" t="s">
        <v>33</v>
      </c>
      <c r="AX178" s="13" t="s">
        <v>14</v>
      </c>
      <c r="AY178" s="209" t="s">
        <v>169</v>
      </c>
    </row>
    <row r="179" spans="1:65" s="2" customFormat="1" ht="44.25" customHeight="1">
      <c r="A179" s="36"/>
      <c r="B179" s="37"/>
      <c r="C179" s="180" t="s">
        <v>321</v>
      </c>
      <c r="D179" s="180" t="s">
        <v>172</v>
      </c>
      <c r="E179" s="181" t="s">
        <v>487</v>
      </c>
      <c r="F179" s="182" t="s">
        <v>488</v>
      </c>
      <c r="G179" s="183" t="s">
        <v>339</v>
      </c>
      <c r="H179" s="184">
        <v>218.6</v>
      </c>
      <c r="I179" s="185"/>
      <c r="J179" s="186">
        <f>ROUND(I179*H179,2)</f>
        <v>0</v>
      </c>
      <c r="K179" s="182" t="s">
        <v>176</v>
      </c>
      <c r="L179" s="41"/>
      <c r="M179" s="187" t="s">
        <v>19</v>
      </c>
      <c r="N179" s="188" t="s">
        <v>42</v>
      </c>
      <c r="O179" s="66"/>
      <c r="P179" s="189">
        <f>O179*H179</f>
        <v>0</v>
      </c>
      <c r="Q179" s="189">
        <v>0.0005</v>
      </c>
      <c r="R179" s="189">
        <f>Q179*H179</f>
        <v>0.1093</v>
      </c>
      <c r="S179" s="189">
        <v>0</v>
      </c>
      <c r="T179" s="190">
        <f>S179*H179</f>
        <v>0</v>
      </c>
      <c r="U179" s="36"/>
      <c r="V179" s="36"/>
      <c r="W179" s="36"/>
      <c r="X179" s="36"/>
      <c r="Y179" s="36"/>
      <c r="Z179" s="36"/>
      <c r="AA179" s="36"/>
      <c r="AB179" s="36"/>
      <c r="AC179" s="36"/>
      <c r="AD179" s="36"/>
      <c r="AE179" s="36"/>
      <c r="AR179" s="191" t="s">
        <v>106</v>
      </c>
      <c r="AT179" s="191" t="s">
        <v>172</v>
      </c>
      <c r="AU179" s="191" t="s">
        <v>79</v>
      </c>
      <c r="AY179" s="19" t="s">
        <v>169</v>
      </c>
      <c r="BE179" s="192">
        <f>IF(N179="základní",J179,0)</f>
        <v>0</v>
      </c>
      <c r="BF179" s="192">
        <f>IF(N179="snížená",J179,0)</f>
        <v>0</v>
      </c>
      <c r="BG179" s="192">
        <f>IF(N179="zákl. přenesená",J179,0)</f>
        <v>0</v>
      </c>
      <c r="BH179" s="192">
        <f>IF(N179="sníž. přenesená",J179,0)</f>
        <v>0</v>
      </c>
      <c r="BI179" s="192">
        <f>IF(N179="nulová",J179,0)</f>
        <v>0</v>
      </c>
      <c r="BJ179" s="19" t="s">
        <v>14</v>
      </c>
      <c r="BK179" s="192">
        <f>ROUND(I179*H179,2)</f>
        <v>0</v>
      </c>
      <c r="BL179" s="19" t="s">
        <v>106</v>
      </c>
      <c r="BM179" s="191" t="s">
        <v>489</v>
      </c>
    </row>
    <row r="180" spans="1:47" s="2" customFormat="1" ht="11.25">
      <c r="A180" s="36"/>
      <c r="B180" s="37"/>
      <c r="C180" s="38"/>
      <c r="D180" s="193" t="s">
        <v>178</v>
      </c>
      <c r="E180" s="38"/>
      <c r="F180" s="194" t="s">
        <v>490</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178</v>
      </c>
      <c r="AU180" s="19" t="s">
        <v>79</v>
      </c>
    </row>
    <row r="181" spans="2:51" s="13" customFormat="1" ht="11.25">
      <c r="B181" s="198"/>
      <c r="C181" s="199"/>
      <c r="D181" s="200" t="s">
        <v>180</v>
      </c>
      <c r="E181" s="201" t="s">
        <v>19</v>
      </c>
      <c r="F181" s="202" t="s">
        <v>491</v>
      </c>
      <c r="G181" s="199"/>
      <c r="H181" s="203">
        <v>218.6</v>
      </c>
      <c r="I181" s="204"/>
      <c r="J181" s="199"/>
      <c r="K181" s="199"/>
      <c r="L181" s="205"/>
      <c r="M181" s="206"/>
      <c r="N181" s="207"/>
      <c r="O181" s="207"/>
      <c r="P181" s="207"/>
      <c r="Q181" s="207"/>
      <c r="R181" s="207"/>
      <c r="S181" s="207"/>
      <c r="T181" s="208"/>
      <c r="AT181" s="209" t="s">
        <v>180</v>
      </c>
      <c r="AU181" s="209" t="s">
        <v>79</v>
      </c>
      <c r="AV181" s="13" t="s">
        <v>79</v>
      </c>
      <c r="AW181" s="13" t="s">
        <v>33</v>
      </c>
      <c r="AX181" s="13" t="s">
        <v>14</v>
      </c>
      <c r="AY181" s="209" t="s">
        <v>169</v>
      </c>
    </row>
    <row r="182" spans="1:65" s="2" customFormat="1" ht="24.2" customHeight="1">
      <c r="A182" s="36"/>
      <c r="B182" s="37"/>
      <c r="C182" s="180" t="s">
        <v>329</v>
      </c>
      <c r="D182" s="180" t="s">
        <v>172</v>
      </c>
      <c r="E182" s="181" t="s">
        <v>492</v>
      </c>
      <c r="F182" s="182" t="s">
        <v>493</v>
      </c>
      <c r="G182" s="183" t="s">
        <v>339</v>
      </c>
      <c r="H182" s="184">
        <v>13</v>
      </c>
      <c r="I182" s="185"/>
      <c r="J182" s="186">
        <f>ROUND(I182*H182,2)</f>
        <v>0</v>
      </c>
      <c r="K182" s="182" t="s">
        <v>176</v>
      </c>
      <c r="L182" s="41"/>
      <c r="M182" s="187" t="s">
        <v>19</v>
      </c>
      <c r="N182" s="188" t="s">
        <v>42</v>
      </c>
      <c r="O182" s="66"/>
      <c r="P182" s="189">
        <f>O182*H182</f>
        <v>0</v>
      </c>
      <c r="Q182" s="189">
        <v>0.00584</v>
      </c>
      <c r="R182" s="189">
        <f>Q182*H182</f>
        <v>0.07592</v>
      </c>
      <c r="S182" s="189">
        <v>0</v>
      </c>
      <c r="T182" s="190">
        <f>S182*H182</f>
        <v>0</v>
      </c>
      <c r="U182" s="36"/>
      <c r="V182" s="36"/>
      <c r="W182" s="36"/>
      <c r="X182" s="36"/>
      <c r="Y182" s="36"/>
      <c r="Z182" s="36"/>
      <c r="AA182" s="36"/>
      <c r="AB182" s="36"/>
      <c r="AC182" s="36"/>
      <c r="AD182" s="36"/>
      <c r="AE182" s="36"/>
      <c r="AR182" s="191" t="s">
        <v>106</v>
      </c>
      <c r="AT182" s="191" t="s">
        <v>172</v>
      </c>
      <c r="AU182" s="191" t="s">
        <v>79</v>
      </c>
      <c r="AY182" s="19" t="s">
        <v>169</v>
      </c>
      <c r="BE182" s="192">
        <f>IF(N182="základní",J182,0)</f>
        <v>0</v>
      </c>
      <c r="BF182" s="192">
        <f>IF(N182="snížená",J182,0)</f>
        <v>0</v>
      </c>
      <c r="BG182" s="192">
        <f>IF(N182="zákl. přenesená",J182,0)</f>
        <v>0</v>
      </c>
      <c r="BH182" s="192">
        <f>IF(N182="sníž. přenesená",J182,0)</f>
        <v>0</v>
      </c>
      <c r="BI182" s="192">
        <f>IF(N182="nulová",J182,0)</f>
        <v>0</v>
      </c>
      <c r="BJ182" s="19" t="s">
        <v>14</v>
      </c>
      <c r="BK182" s="192">
        <f>ROUND(I182*H182,2)</f>
        <v>0</v>
      </c>
      <c r="BL182" s="19" t="s">
        <v>106</v>
      </c>
      <c r="BM182" s="191" t="s">
        <v>494</v>
      </c>
    </row>
    <row r="183" spans="1:47" s="2" customFormat="1" ht="11.25">
      <c r="A183" s="36"/>
      <c r="B183" s="37"/>
      <c r="C183" s="38"/>
      <c r="D183" s="193" t="s">
        <v>178</v>
      </c>
      <c r="E183" s="38"/>
      <c r="F183" s="194" t="s">
        <v>495</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178</v>
      </c>
      <c r="AU183" s="19" t="s">
        <v>79</v>
      </c>
    </row>
    <row r="184" spans="2:51" s="13" customFormat="1" ht="11.25">
      <c r="B184" s="198"/>
      <c r="C184" s="199"/>
      <c r="D184" s="200" t="s">
        <v>180</v>
      </c>
      <c r="E184" s="201" t="s">
        <v>19</v>
      </c>
      <c r="F184" s="202" t="s">
        <v>496</v>
      </c>
      <c r="G184" s="199"/>
      <c r="H184" s="203">
        <v>13</v>
      </c>
      <c r="I184" s="204"/>
      <c r="J184" s="199"/>
      <c r="K184" s="199"/>
      <c r="L184" s="205"/>
      <c r="M184" s="206"/>
      <c r="N184" s="207"/>
      <c r="O184" s="207"/>
      <c r="P184" s="207"/>
      <c r="Q184" s="207"/>
      <c r="R184" s="207"/>
      <c r="S184" s="207"/>
      <c r="T184" s="208"/>
      <c r="AT184" s="209" t="s">
        <v>180</v>
      </c>
      <c r="AU184" s="209" t="s">
        <v>79</v>
      </c>
      <c r="AV184" s="13" t="s">
        <v>79</v>
      </c>
      <c r="AW184" s="13" t="s">
        <v>33</v>
      </c>
      <c r="AX184" s="13" t="s">
        <v>14</v>
      </c>
      <c r="AY184" s="209" t="s">
        <v>169</v>
      </c>
    </row>
    <row r="185" spans="1:65" s="2" customFormat="1" ht="24.2" customHeight="1">
      <c r="A185" s="36"/>
      <c r="B185" s="37"/>
      <c r="C185" s="180" t="s">
        <v>353</v>
      </c>
      <c r="D185" s="180" t="s">
        <v>172</v>
      </c>
      <c r="E185" s="181" t="s">
        <v>497</v>
      </c>
      <c r="F185" s="182" t="s">
        <v>498</v>
      </c>
      <c r="G185" s="183" t="s">
        <v>194</v>
      </c>
      <c r="H185" s="184">
        <v>314.626</v>
      </c>
      <c r="I185" s="185"/>
      <c r="J185" s="186">
        <f>ROUND(I185*H185,2)</f>
        <v>0</v>
      </c>
      <c r="K185" s="182" t="s">
        <v>176</v>
      </c>
      <c r="L185" s="41"/>
      <c r="M185" s="187" t="s">
        <v>19</v>
      </c>
      <c r="N185" s="188" t="s">
        <v>42</v>
      </c>
      <c r="O185" s="66"/>
      <c r="P185" s="189">
        <f>O185*H185</f>
        <v>0</v>
      </c>
      <c r="Q185" s="189">
        <v>2.16</v>
      </c>
      <c r="R185" s="189">
        <f>Q185*H185</f>
        <v>679.59216</v>
      </c>
      <c r="S185" s="189">
        <v>0</v>
      </c>
      <c r="T185" s="190">
        <f>S185*H185</f>
        <v>0</v>
      </c>
      <c r="U185" s="36"/>
      <c r="V185" s="36"/>
      <c r="W185" s="36"/>
      <c r="X185" s="36"/>
      <c r="Y185" s="36"/>
      <c r="Z185" s="36"/>
      <c r="AA185" s="36"/>
      <c r="AB185" s="36"/>
      <c r="AC185" s="36"/>
      <c r="AD185" s="36"/>
      <c r="AE185" s="36"/>
      <c r="AR185" s="191" t="s">
        <v>106</v>
      </c>
      <c r="AT185" s="191" t="s">
        <v>172</v>
      </c>
      <c r="AU185" s="191" t="s">
        <v>79</v>
      </c>
      <c r="AY185" s="19" t="s">
        <v>169</v>
      </c>
      <c r="BE185" s="192">
        <f>IF(N185="základní",J185,0)</f>
        <v>0</v>
      </c>
      <c r="BF185" s="192">
        <f>IF(N185="snížená",J185,0)</f>
        <v>0</v>
      </c>
      <c r="BG185" s="192">
        <f>IF(N185="zákl. přenesená",J185,0)</f>
        <v>0</v>
      </c>
      <c r="BH185" s="192">
        <f>IF(N185="sníž. přenesená",J185,0)</f>
        <v>0</v>
      </c>
      <c r="BI185" s="192">
        <f>IF(N185="nulová",J185,0)</f>
        <v>0</v>
      </c>
      <c r="BJ185" s="19" t="s">
        <v>14</v>
      </c>
      <c r="BK185" s="192">
        <f>ROUND(I185*H185,2)</f>
        <v>0</v>
      </c>
      <c r="BL185" s="19" t="s">
        <v>106</v>
      </c>
      <c r="BM185" s="191" t="s">
        <v>499</v>
      </c>
    </row>
    <row r="186" spans="1:47" s="2" customFormat="1" ht="11.25">
      <c r="A186" s="36"/>
      <c r="B186" s="37"/>
      <c r="C186" s="38"/>
      <c r="D186" s="193" t="s">
        <v>178</v>
      </c>
      <c r="E186" s="38"/>
      <c r="F186" s="194" t="s">
        <v>500</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178</v>
      </c>
      <c r="AU186" s="19" t="s">
        <v>79</v>
      </c>
    </row>
    <row r="187" spans="2:51" s="13" customFormat="1" ht="11.25">
      <c r="B187" s="198"/>
      <c r="C187" s="199"/>
      <c r="D187" s="200" t="s">
        <v>180</v>
      </c>
      <c r="E187" s="201" t="s">
        <v>19</v>
      </c>
      <c r="F187" s="202" t="s">
        <v>501</v>
      </c>
      <c r="G187" s="199"/>
      <c r="H187" s="203">
        <v>313.75</v>
      </c>
      <c r="I187" s="204"/>
      <c r="J187" s="199"/>
      <c r="K187" s="199"/>
      <c r="L187" s="205"/>
      <c r="M187" s="206"/>
      <c r="N187" s="207"/>
      <c r="O187" s="207"/>
      <c r="P187" s="207"/>
      <c r="Q187" s="207"/>
      <c r="R187" s="207"/>
      <c r="S187" s="207"/>
      <c r="T187" s="208"/>
      <c r="AT187" s="209" t="s">
        <v>180</v>
      </c>
      <c r="AU187" s="209" t="s">
        <v>79</v>
      </c>
      <c r="AV187" s="13" t="s">
        <v>79</v>
      </c>
      <c r="AW187" s="13" t="s">
        <v>33</v>
      </c>
      <c r="AX187" s="13" t="s">
        <v>71</v>
      </c>
      <c r="AY187" s="209" t="s">
        <v>169</v>
      </c>
    </row>
    <row r="188" spans="2:51" s="15" customFormat="1" ht="11.25">
      <c r="B188" s="221"/>
      <c r="C188" s="222"/>
      <c r="D188" s="200" t="s">
        <v>180</v>
      </c>
      <c r="E188" s="223" t="s">
        <v>19</v>
      </c>
      <c r="F188" s="224" t="s">
        <v>405</v>
      </c>
      <c r="G188" s="222"/>
      <c r="H188" s="223" t="s">
        <v>19</v>
      </c>
      <c r="I188" s="225"/>
      <c r="J188" s="222"/>
      <c r="K188" s="222"/>
      <c r="L188" s="226"/>
      <c r="M188" s="227"/>
      <c r="N188" s="228"/>
      <c r="O188" s="228"/>
      <c r="P188" s="228"/>
      <c r="Q188" s="228"/>
      <c r="R188" s="228"/>
      <c r="S188" s="228"/>
      <c r="T188" s="229"/>
      <c r="AT188" s="230" t="s">
        <v>180</v>
      </c>
      <c r="AU188" s="230" t="s">
        <v>79</v>
      </c>
      <c r="AV188" s="15" t="s">
        <v>14</v>
      </c>
      <c r="AW188" s="15" t="s">
        <v>33</v>
      </c>
      <c r="AX188" s="15" t="s">
        <v>71</v>
      </c>
      <c r="AY188" s="230" t="s">
        <v>169</v>
      </c>
    </row>
    <row r="189" spans="2:51" s="13" customFormat="1" ht="11.25">
      <c r="B189" s="198"/>
      <c r="C189" s="199"/>
      <c r="D189" s="200" t="s">
        <v>180</v>
      </c>
      <c r="E189" s="201" t="s">
        <v>19</v>
      </c>
      <c r="F189" s="202" t="s">
        <v>502</v>
      </c>
      <c r="G189" s="199"/>
      <c r="H189" s="203">
        <v>0.876</v>
      </c>
      <c r="I189" s="204"/>
      <c r="J189" s="199"/>
      <c r="K189" s="199"/>
      <c r="L189" s="205"/>
      <c r="M189" s="206"/>
      <c r="N189" s="207"/>
      <c r="O189" s="207"/>
      <c r="P189" s="207"/>
      <c r="Q189" s="207"/>
      <c r="R189" s="207"/>
      <c r="S189" s="207"/>
      <c r="T189" s="208"/>
      <c r="AT189" s="209" t="s">
        <v>180</v>
      </c>
      <c r="AU189" s="209" t="s">
        <v>79</v>
      </c>
      <c r="AV189" s="13" t="s">
        <v>79</v>
      </c>
      <c r="AW189" s="13" t="s">
        <v>33</v>
      </c>
      <c r="AX189" s="13" t="s">
        <v>71</v>
      </c>
      <c r="AY189" s="209" t="s">
        <v>169</v>
      </c>
    </row>
    <row r="190" spans="2:51" s="14" customFormat="1" ht="11.25">
      <c r="B190" s="210"/>
      <c r="C190" s="211"/>
      <c r="D190" s="200" t="s">
        <v>180</v>
      </c>
      <c r="E190" s="212" t="s">
        <v>19</v>
      </c>
      <c r="F190" s="213" t="s">
        <v>183</v>
      </c>
      <c r="G190" s="211"/>
      <c r="H190" s="214">
        <v>314.626</v>
      </c>
      <c r="I190" s="215"/>
      <c r="J190" s="211"/>
      <c r="K190" s="211"/>
      <c r="L190" s="216"/>
      <c r="M190" s="217"/>
      <c r="N190" s="218"/>
      <c r="O190" s="218"/>
      <c r="P190" s="218"/>
      <c r="Q190" s="218"/>
      <c r="R190" s="218"/>
      <c r="S190" s="218"/>
      <c r="T190" s="219"/>
      <c r="AT190" s="220" t="s">
        <v>180</v>
      </c>
      <c r="AU190" s="220" t="s">
        <v>79</v>
      </c>
      <c r="AV190" s="14" t="s">
        <v>106</v>
      </c>
      <c r="AW190" s="14" t="s">
        <v>33</v>
      </c>
      <c r="AX190" s="14" t="s">
        <v>14</v>
      </c>
      <c r="AY190" s="220" t="s">
        <v>169</v>
      </c>
    </row>
    <row r="191" spans="1:65" s="2" customFormat="1" ht="24.2" customHeight="1">
      <c r="A191" s="36"/>
      <c r="B191" s="37"/>
      <c r="C191" s="180" t="s">
        <v>360</v>
      </c>
      <c r="D191" s="180" t="s">
        <v>172</v>
      </c>
      <c r="E191" s="181" t="s">
        <v>503</v>
      </c>
      <c r="F191" s="182" t="s">
        <v>504</v>
      </c>
      <c r="G191" s="183" t="s">
        <v>194</v>
      </c>
      <c r="H191" s="184">
        <v>2.071</v>
      </c>
      <c r="I191" s="185"/>
      <c r="J191" s="186">
        <f>ROUND(I191*H191,2)</f>
        <v>0</v>
      </c>
      <c r="K191" s="182" t="s">
        <v>176</v>
      </c>
      <c r="L191" s="41"/>
      <c r="M191" s="187" t="s">
        <v>19</v>
      </c>
      <c r="N191" s="188" t="s">
        <v>42</v>
      </c>
      <c r="O191" s="66"/>
      <c r="P191" s="189">
        <f>O191*H191</f>
        <v>0</v>
      </c>
      <c r="Q191" s="189">
        <v>2.30102</v>
      </c>
      <c r="R191" s="189">
        <f>Q191*H191</f>
        <v>4.76541242</v>
      </c>
      <c r="S191" s="189">
        <v>0</v>
      </c>
      <c r="T191" s="190">
        <f>S191*H191</f>
        <v>0</v>
      </c>
      <c r="U191" s="36"/>
      <c r="V191" s="36"/>
      <c r="W191" s="36"/>
      <c r="X191" s="36"/>
      <c r="Y191" s="36"/>
      <c r="Z191" s="36"/>
      <c r="AA191" s="36"/>
      <c r="AB191" s="36"/>
      <c r="AC191" s="36"/>
      <c r="AD191" s="36"/>
      <c r="AE191" s="36"/>
      <c r="AR191" s="191" t="s">
        <v>106</v>
      </c>
      <c r="AT191" s="191" t="s">
        <v>172</v>
      </c>
      <c r="AU191" s="191" t="s">
        <v>79</v>
      </c>
      <c r="AY191" s="19" t="s">
        <v>169</v>
      </c>
      <c r="BE191" s="192">
        <f>IF(N191="základní",J191,0)</f>
        <v>0</v>
      </c>
      <c r="BF191" s="192">
        <f>IF(N191="snížená",J191,0)</f>
        <v>0</v>
      </c>
      <c r="BG191" s="192">
        <f>IF(N191="zákl. přenesená",J191,0)</f>
        <v>0</v>
      </c>
      <c r="BH191" s="192">
        <f>IF(N191="sníž. přenesená",J191,0)</f>
        <v>0</v>
      </c>
      <c r="BI191" s="192">
        <f>IF(N191="nulová",J191,0)</f>
        <v>0</v>
      </c>
      <c r="BJ191" s="19" t="s">
        <v>14</v>
      </c>
      <c r="BK191" s="192">
        <f>ROUND(I191*H191,2)</f>
        <v>0</v>
      </c>
      <c r="BL191" s="19" t="s">
        <v>106</v>
      </c>
      <c r="BM191" s="191" t="s">
        <v>505</v>
      </c>
    </row>
    <row r="192" spans="1:47" s="2" customFormat="1" ht="11.25">
      <c r="A192" s="36"/>
      <c r="B192" s="37"/>
      <c r="C192" s="38"/>
      <c r="D192" s="193" t="s">
        <v>178</v>
      </c>
      <c r="E192" s="38"/>
      <c r="F192" s="194" t="s">
        <v>506</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178</v>
      </c>
      <c r="AU192" s="19" t="s">
        <v>79</v>
      </c>
    </row>
    <row r="193" spans="2:51" s="15" customFormat="1" ht="11.25">
      <c r="B193" s="221"/>
      <c r="C193" s="222"/>
      <c r="D193" s="200" t="s">
        <v>180</v>
      </c>
      <c r="E193" s="223" t="s">
        <v>19</v>
      </c>
      <c r="F193" s="224" t="s">
        <v>468</v>
      </c>
      <c r="G193" s="222"/>
      <c r="H193" s="223" t="s">
        <v>19</v>
      </c>
      <c r="I193" s="225"/>
      <c r="J193" s="222"/>
      <c r="K193" s="222"/>
      <c r="L193" s="226"/>
      <c r="M193" s="227"/>
      <c r="N193" s="228"/>
      <c r="O193" s="228"/>
      <c r="P193" s="228"/>
      <c r="Q193" s="228"/>
      <c r="R193" s="228"/>
      <c r="S193" s="228"/>
      <c r="T193" s="229"/>
      <c r="AT193" s="230" t="s">
        <v>180</v>
      </c>
      <c r="AU193" s="230" t="s">
        <v>79</v>
      </c>
      <c r="AV193" s="15" t="s">
        <v>14</v>
      </c>
      <c r="AW193" s="15" t="s">
        <v>33</v>
      </c>
      <c r="AX193" s="15" t="s">
        <v>71</v>
      </c>
      <c r="AY193" s="230" t="s">
        <v>169</v>
      </c>
    </row>
    <row r="194" spans="2:51" s="13" customFormat="1" ht="11.25">
      <c r="B194" s="198"/>
      <c r="C194" s="199"/>
      <c r="D194" s="200" t="s">
        <v>180</v>
      </c>
      <c r="E194" s="201" t="s">
        <v>19</v>
      </c>
      <c r="F194" s="202" t="s">
        <v>507</v>
      </c>
      <c r="G194" s="199"/>
      <c r="H194" s="203">
        <v>1.152</v>
      </c>
      <c r="I194" s="204"/>
      <c r="J194" s="199"/>
      <c r="K194" s="199"/>
      <c r="L194" s="205"/>
      <c r="M194" s="206"/>
      <c r="N194" s="207"/>
      <c r="O194" s="207"/>
      <c r="P194" s="207"/>
      <c r="Q194" s="207"/>
      <c r="R194" s="207"/>
      <c r="S194" s="207"/>
      <c r="T194" s="208"/>
      <c r="AT194" s="209" t="s">
        <v>180</v>
      </c>
      <c r="AU194" s="209" t="s">
        <v>79</v>
      </c>
      <c r="AV194" s="13" t="s">
        <v>79</v>
      </c>
      <c r="AW194" s="13" t="s">
        <v>33</v>
      </c>
      <c r="AX194" s="13" t="s">
        <v>71</v>
      </c>
      <c r="AY194" s="209" t="s">
        <v>169</v>
      </c>
    </row>
    <row r="195" spans="2:51" s="15" customFormat="1" ht="11.25">
      <c r="B195" s="221"/>
      <c r="C195" s="222"/>
      <c r="D195" s="200" t="s">
        <v>180</v>
      </c>
      <c r="E195" s="223" t="s">
        <v>19</v>
      </c>
      <c r="F195" s="224" t="s">
        <v>405</v>
      </c>
      <c r="G195" s="222"/>
      <c r="H195" s="223" t="s">
        <v>19</v>
      </c>
      <c r="I195" s="225"/>
      <c r="J195" s="222"/>
      <c r="K195" s="222"/>
      <c r="L195" s="226"/>
      <c r="M195" s="227"/>
      <c r="N195" s="228"/>
      <c r="O195" s="228"/>
      <c r="P195" s="228"/>
      <c r="Q195" s="228"/>
      <c r="R195" s="228"/>
      <c r="S195" s="228"/>
      <c r="T195" s="229"/>
      <c r="AT195" s="230" t="s">
        <v>180</v>
      </c>
      <c r="AU195" s="230" t="s">
        <v>79</v>
      </c>
      <c r="AV195" s="15" t="s">
        <v>14</v>
      </c>
      <c r="AW195" s="15" t="s">
        <v>33</v>
      </c>
      <c r="AX195" s="15" t="s">
        <v>71</v>
      </c>
      <c r="AY195" s="230" t="s">
        <v>169</v>
      </c>
    </row>
    <row r="196" spans="2:51" s="13" customFormat="1" ht="11.25">
      <c r="B196" s="198"/>
      <c r="C196" s="199"/>
      <c r="D196" s="200" t="s">
        <v>180</v>
      </c>
      <c r="E196" s="201" t="s">
        <v>19</v>
      </c>
      <c r="F196" s="202" t="s">
        <v>508</v>
      </c>
      <c r="G196" s="199"/>
      <c r="H196" s="203">
        <v>0.919</v>
      </c>
      <c r="I196" s="204"/>
      <c r="J196" s="199"/>
      <c r="K196" s="199"/>
      <c r="L196" s="205"/>
      <c r="M196" s="206"/>
      <c r="N196" s="207"/>
      <c r="O196" s="207"/>
      <c r="P196" s="207"/>
      <c r="Q196" s="207"/>
      <c r="R196" s="207"/>
      <c r="S196" s="207"/>
      <c r="T196" s="208"/>
      <c r="AT196" s="209" t="s">
        <v>180</v>
      </c>
      <c r="AU196" s="209" t="s">
        <v>79</v>
      </c>
      <c r="AV196" s="13" t="s">
        <v>79</v>
      </c>
      <c r="AW196" s="13" t="s">
        <v>33</v>
      </c>
      <c r="AX196" s="13" t="s">
        <v>71</v>
      </c>
      <c r="AY196" s="209" t="s">
        <v>169</v>
      </c>
    </row>
    <row r="197" spans="2:51" s="14" customFormat="1" ht="11.25">
      <c r="B197" s="210"/>
      <c r="C197" s="211"/>
      <c r="D197" s="200" t="s">
        <v>180</v>
      </c>
      <c r="E197" s="212" t="s">
        <v>19</v>
      </c>
      <c r="F197" s="213" t="s">
        <v>183</v>
      </c>
      <c r="G197" s="211"/>
      <c r="H197" s="214">
        <v>2.071</v>
      </c>
      <c r="I197" s="215"/>
      <c r="J197" s="211"/>
      <c r="K197" s="211"/>
      <c r="L197" s="216"/>
      <c r="M197" s="217"/>
      <c r="N197" s="218"/>
      <c r="O197" s="218"/>
      <c r="P197" s="218"/>
      <c r="Q197" s="218"/>
      <c r="R197" s="218"/>
      <c r="S197" s="218"/>
      <c r="T197" s="219"/>
      <c r="AT197" s="220" t="s">
        <v>180</v>
      </c>
      <c r="AU197" s="220" t="s">
        <v>79</v>
      </c>
      <c r="AV197" s="14" t="s">
        <v>106</v>
      </c>
      <c r="AW197" s="14" t="s">
        <v>33</v>
      </c>
      <c r="AX197" s="14" t="s">
        <v>14</v>
      </c>
      <c r="AY197" s="220" t="s">
        <v>169</v>
      </c>
    </row>
    <row r="198" spans="1:65" s="2" customFormat="1" ht="33" customHeight="1">
      <c r="A198" s="36"/>
      <c r="B198" s="37"/>
      <c r="C198" s="180" t="s">
        <v>7</v>
      </c>
      <c r="D198" s="180" t="s">
        <v>172</v>
      </c>
      <c r="E198" s="181" t="s">
        <v>509</v>
      </c>
      <c r="F198" s="182" t="s">
        <v>510</v>
      </c>
      <c r="G198" s="183" t="s">
        <v>194</v>
      </c>
      <c r="H198" s="184">
        <v>133.266</v>
      </c>
      <c r="I198" s="185"/>
      <c r="J198" s="186">
        <f>ROUND(I198*H198,2)</f>
        <v>0</v>
      </c>
      <c r="K198" s="182" t="s">
        <v>176</v>
      </c>
      <c r="L198" s="41"/>
      <c r="M198" s="187" t="s">
        <v>19</v>
      </c>
      <c r="N198" s="188" t="s">
        <v>42</v>
      </c>
      <c r="O198" s="66"/>
      <c r="P198" s="189">
        <f>O198*H198</f>
        <v>0</v>
      </c>
      <c r="Q198" s="189">
        <v>2.50187</v>
      </c>
      <c r="R198" s="189">
        <f>Q198*H198</f>
        <v>333.41420741999997</v>
      </c>
      <c r="S198" s="189">
        <v>0</v>
      </c>
      <c r="T198" s="190">
        <f>S198*H198</f>
        <v>0</v>
      </c>
      <c r="U198" s="36"/>
      <c r="V198" s="36"/>
      <c r="W198" s="36"/>
      <c r="X198" s="36"/>
      <c r="Y198" s="36"/>
      <c r="Z198" s="36"/>
      <c r="AA198" s="36"/>
      <c r="AB198" s="36"/>
      <c r="AC198" s="36"/>
      <c r="AD198" s="36"/>
      <c r="AE198" s="36"/>
      <c r="AR198" s="191" t="s">
        <v>106</v>
      </c>
      <c r="AT198" s="191" t="s">
        <v>172</v>
      </c>
      <c r="AU198" s="191" t="s">
        <v>79</v>
      </c>
      <c r="AY198" s="19" t="s">
        <v>169</v>
      </c>
      <c r="BE198" s="192">
        <f>IF(N198="základní",J198,0)</f>
        <v>0</v>
      </c>
      <c r="BF198" s="192">
        <f>IF(N198="snížená",J198,0)</f>
        <v>0</v>
      </c>
      <c r="BG198" s="192">
        <f>IF(N198="zákl. přenesená",J198,0)</f>
        <v>0</v>
      </c>
      <c r="BH198" s="192">
        <f>IF(N198="sníž. přenesená",J198,0)</f>
        <v>0</v>
      </c>
      <c r="BI198" s="192">
        <f>IF(N198="nulová",J198,0)</f>
        <v>0</v>
      </c>
      <c r="BJ198" s="19" t="s">
        <v>14</v>
      </c>
      <c r="BK198" s="192">
        <f>ROUND(I198*H198,2)</f>
        <v>0</v>
      </c>
      <c r="BL198" s="19" t="s">
        <v>106</v>
      </c>
      <c r="BM198" s="191" t="s">
        <v>511</v>
      </c>
    </row>
    <row r="199" spans="1:47" s="2" customFormat="1" ht="11.25">
      <c r="A199" s="36"/>
      <c r="B199" s="37"/>
      <c r="C199" s="38"/>
      <c r="D199" s="193" t="s">
        <v>178</v>
      </c>
      <c r="E199" s="38"/>
      <c r="F199" s="194" t="s">
        <v>512</v>
      </c>
      <c r="G199" s="38"/>
      <c r="H199" s="38"/>
      <c r="I199" s="195"/>
      <c r="J199" s="38"/>
      <c r="K199" s="38"/>
      <c r="L199" s="41"/>
      <c r="M199" s="196"/>
      <c r="N199" s="197"/>
      <c r="O199" s="66"/>
      <c r="P199" s="66"/>
      <c r="Q199" s="66"/>
      <c r="R199" s="66"/>
      <c r="S199" s="66"/>
      <c r="T199" s="67"/>
      <c r="U199" s="36"/>
      <c r="V199" s="36"/>
      <c r="W199" s="36"/>
      <c r="X199" s="36"/>
      <c r="Y199" s="36"/>
      <c r="Z199" s="36"/>
      <c r="AA199" s="36"/>
      <c r="AB199" s="36"/>
      <c r="AC199" s="36"/>
      <c r="AD199" s="36"/>
      <c r="AE199" s="36"/>
      <c r="AT199" s="19" t="s">
        <v>178</v>
      </c>
      <c r="AU199" s="19" t="s">
        <v>79</v>
      </c>
    </row>
    <row r="200" spans="2:51" s="15" customFormat="1" ht="11.25">
      <c r="B200" s="221"/>
      <c r="C200" s="222"/>
      <c r="D200" s="200" t="s">
        <v>180</v>
      </c>
      <c r="E200" s="223" t="s">
        <v>19</v>
      </c>
      <c r="F200" s="224" t="s">
        <v>468</v>
      </c>
      <c r="G200" s="222"/>
      <c r="H200" s="223" t="s">
        <v>19</v>
      </c>
      <c r="I200" s="225"/>
      <c r="J200" s="222"/>
      <c r="K200" s="222"/>
      <c r="L200" s="226"/>
      <c r="M200" s="227"/>
      <c r="N200" s="228"/>
      <c r="O200" s="228"/>
      <c r="P200" s="228"/>
      <c r="Q200" s="228"/>
      <c r="R200" s="228"/>
      <c r="S200" s="228"/>
      <c r="T200" s="229"/>
      <c r="AT200" s="230" t="s">
        <v>180</v>
      </c>
      <c r="AU200" s="230" t="s">
        <v>79</v>
      </c>
      <c r="AV200" s="15" t="s">
        <v>14</v>
      </c>
      <c r="AW200" s="15" t="s">
        <v>33</v>
      </c>
      <c r="AX200" s="15" t="s">
        <v>71</v>
      </c>
      <c r="AY200" s="230" t="s">
        <v>169</v>
      </c>
    </row>
    <row r="201" spans="2:51" s="13" customFormat="1" ht="11.25">
      <c r="B201" s="198"/>
      <c r="C201" s="199"/>
      <c r="D201" s="200" t="s">
        <v>180</v>
      </c>
      <c r="E201" s="201" t="s">
        <v>19</v>
      </c>
      <c r="F201" s="202" t="s">
        <v>513</v>
      </c>
      <c r="G201" s="199"/>
      <c r="H201" s="203">
        <v>4.319</v>
      </c>
      <c r="I201" s="204"/>
      <c r="J201" s="199"/>
      <c r="K201" s="199"/>
      <c r="L201" s="205"/>
      <c r="M201" s="206"/>
      <c r="N201" s="207"/>
      <c r="O201" s="207"/>
      <c r="P201" s="207"/>
      <c r="Q201" s="207"/>
      <c r="R201" s="207"/>
      <c r="S201" s="207"/>
      <c r="T201" s="208"/>
      <c r="AT201" s="209" t="s">
        <v>180</v>
      </c>
      <c r="AU201" s="209" t="s">
        <v>79</v>
      </c>
      <c r="AV201" s="13" t="s">
        <v>79</v>
      </c>
      <c r="AW201" s="13" t="s">
        <v>33</v>
      </c>
      <c r="AX201" s="13" t="s">
        <v>71</v>
      </c>
      <c r="AY201" s="209" t="s">
        <v>169</v>
      </c>
    </row>
    <row r="202" spans="2:51" s="15" customFormat="1" ht="11.25">
      <c r="B202" s="221"/>
      <c r="C202" s="222"/>
      <c r="D202" s="200" t="s">
        <v>180</v>
      </c>
      <c r="E202" s="223" t="s">
        <v>19</v>
      </c>
      <c r="F202" s="224" t="s">
        <v>405</v>
      </c>
      <c r="G202" s="222"/>
      <c r="H202" s="223" t="s">
        <v>19</v>
      </c>
      <c r="I202" s="225"/>
      <c r="J202" s="222"/>
      <c r="K202" s="222"/>
      <c r="L202" s="226"/>
      <c r="M202" s="227"/>
      <c r="N202" s="228"/>
      <c r="O202" s="228"/>
      <c r="P202" s="228"/>
      <c r="Q202" s="228"/>
      <c r="R202" s="228"/>
      <c r="S202" s="228"/>
      <c r="T202" s="229"/>
      <c r="AT202" s="230" t="s">
        <v>180</v>
      </c>
      <c r="AU202" s="230" t="s">
        <v>79</v>
      </c>
      <c r="AV202" s="15" t="s">
        <v>14</v>
      </c>
      <c r="AW202" s="15" t="s">
        <v>33</v>
      </c>
      <c r="AX202" s="15" t="s">
        <v>71</v>
      </c>
      <c r="AY202" s="230" t="s">
        <v>169</v>
      </c>
    </row>
    <row r="203" spans="2:51" s="13" customFormat="1" ht="11.25">
      <c r="B203" s="198"/>
      <c r="C203" s="199"/>
      <c r="D203" s="200" t="s">
        <v>180</v>
      </c>
      <c r="E203" s="201" t="s">
        <v>19</v>
      </c>
      <c r="F203" s="202" t="s">
        <v>514</v>
      </c>
      <c r="G203" s="199"/>
      <c r="H203" s="203">
        <v>3.447</v>
      </c>
      <c r="I203" s="204"/>
      <c r="J203" s="199"/>
      <c r="K203" s="199"/>
      <c r="L203" s="205"/>
      <c r="M203" s="206"/>
      <c r="N203" s="207"/>
      <c r="O203" s="207"/>
      <c r="P203" s="207"/>
      <c r="Q203" s="207"/>
      <c r="R203" s="207"/>
      <c r="S203" s="207"/>
      <c r="T203" s="208"/>
      <c r="AT203" s="209" t="s">
        <v>180</v>
      </c>
      <c r="AU203" s="209" t="s">
        <v>79</v>
      </c>
      <c r="AV203" s="13" t="s">
        <v>79</v>
      </c>
      <c r="AW203" s="13" t="s">
        <v>33</v>
      </c>
      <c r="AX203" s="13" t="s">
        <v>71</v>
      </c>
      <c r="AY203" s="209" t="s">
        <v>169</v>
      </c>
    </row>
    <row r="204" spans="2:51" s="15" customFormat="1" ht="11.25">
      <c r="B204" s="221"/>
      <c r="C204" s="222"/>
      <c r="D204" s="200" t="s">
        <v>180</v>
      </c>
      <c r="E204" s="223" t="s">
        <v>19</v>
      </c>
      <c r="F204" s="224" t="s">
        <v>515</v>
      </c>
      <c r="G204" s="222"/>
      <c r="H204" s="223" t="s">
        <v>19</v>
      </c>
      <c r="I204" s="225"/>
      <c r="J204" s="222"/>
      <c r="K204" s="222"/>
      <c r="L204" s="226"/>
      <c r="M204" s="227"/>
      <c r="N204" s="228"/>
      <c r="O204" s="228"/>
      <c r="P204" s="228"/>
      <c r="Q204" s="228"/>
      <c r="R204" s="228"/>
      <c r="S204" s="228"/>
      <c r="T204" s="229"/>
      <c r="AT204" s="230" t="s">
        <v>180</v>
      </c>
      <c r="AU204" s="230" t="s">
        <v>79</v>
      </c>
      <c r="AV204" s="15" t="s">
        <v>14</v>
      </c>
      <c r="AW204" s="15" t="s">
        <v>33</v>
      </c>
      <c r="AX204" s="15" t="s">
        <v>71</v>
      </c>
      <c r="AY204" s="230" t="s">
        <v>169</v>
      </c>
    </row>
    <row r="205" spans="2:51" s="13" customFormat="1" ht="11.25">
      <c r="B205" s="198"/>
      <c r="C205" s="199"/>
      <c r="D205" s="200" t="s">
        <v>180</v>
      </c>
      <c r="E205" s="201" t="s">
        <v>19</v>
      </c>
      <c r="F205" s="202" t="s">
        <v>516</v>
      </c>
      <c r="G205" s="199"/>
      <c r="H205" s="203">
        <v>125.5</v>
      </c>
      <c r="I205" s="204"/>
      <c r="J205" s="199"/>
      <c r="K205" s="199"/>
      <c r="L205" s="205"/>
      <c r="M205" s="206"/>
      <c r="N205" s="207"/>
      <c r="O205" s="207"/>
      <c r="P205" s="207"/>
      <c r="Q205" s="207"/>
      <c r="R205" s="207"/>
      <c r="S205" s="207"/>
      <c r="T205" s="208"/>
      <c r="AT205" s="209" t="s">
        <v>180</v>
      </c>
      <c r="AU205" s="209" t="s">
        <v>79</v>
      </c>
      <c r="AV205" s="13" t="s">
        <v>79</v>
      </c>
      <c r="AW205" s="13" t="s">
        <v>33</v>
      </c>
      <c r="AX205" s="13" t="s">
        <v>71</v>
      </c>
      <c r="AY205" s="209" t="s">
        <v>169</v>
      </c>
    </row>
    <row r="206" spans="2:51" s="14" customFormat="1" ht="11.25">
      <c r="B206" s="210"/>
      <c r="C206" s="211"/>
      <c r="D206" s="200" t="s">
        <v>180</v>
      </c>
      <c r="E206" s="212" t="s">
        <v>19</v>
      </c>
      <c r="F206" s="213" t="s">
        <v>183</v>
      </c>
      <c r="G206" s="211"/>
      <c r="H206" s="214">
        <v>133.266</v>
      </c>
      <c r="I206" s="215"/>
      <c r="J206" s="211"/>
      <c r="K206" s="211"/>
      <c r="L206" s="216"/>
      <c r="M206" s="217"/>
      <c r="N206" s="218"/>
      <c r="O206" s="218"/>
      <c r="P206" s="218"/>
      <c r="Q206" s="218"/>
      <c r="R206" s="218"/>
      <c r="S206" s="218"/>
      <c r="T206" s="219"/>
      <c r="AT206" s="220" t="s">
        <v>180</v>
      </c>
      <c r="AU206" s="220" t="s">
        <v>79</v>
      </c>
      <c r="AV206" s="14" t="s">
        <v>106</v>
      </c>
      <c r="AW206" s="14" t="s">
        <v>33</v>
      </c>
      <c r="AX206" s="14" t="s">
        <v>14</v>
      </c>
      <c r="AY206" s="220" t="s">
        <v>169</v>
      </c>
    </row>
    <row r="207" spans="1:65" s="2" customFormat="1" ht="16.5" customHeight="1">
      <c r="A207" s="36"/>
      <c r="B207" s="37"/>
      <c r="C207" s="180" t="s">
        <v>191</v>
      </c>
      <c r="D207" s="180" t="s">
        <v>172</v>
      </c>
      <c r="E207" s="181" t="s">
        <v>517</v>
      </c>
      <c r="F207" s="182" t="s">
        <v>518</v>
      </c>
      <c r="G207" s="183" t="s">
        <v>175</v>
      </c>
      <c r="H207" s="184">
        <v>10.716</v>
      </c>
      <c r="I207" s="185"/>
      <c r="J207" s="186">
        <f>ROUND(I207*H207,2)</f>
        <v>0</v>
      </c>
      <c r="K207" s="182" t="s">
        <v>176</v>
      </c>
      <c r="L207" s="41"/>
      <c r="M207" s="187" t="s">
        <v>19</v>
      </c>
      <c r="N207" s="188" t="s">
        <v>42</v>
      </c>
      <c r="O207" s="66"/>
      <c r="P207" s="189">
        <f>O207*H207</f>
        <v>0</v>
      </c>
      <c r="Q207" s="189">
        <v>0.00294</v>
      </c>
      <c r="R207" s="189">
        <f>Q207*H207</f>
        <v>0.03150504</v>
      </c>
      <c r="S207" s="189">
        <v>0</v>
      </c>
      <c r="T207" s="190">
        <f>S207*H207</f>
        <v>0</v>
      </c>
      <c r="U207" s="36"/>
      <c r="V207" s="36"/>
      <c r="W207" s="36"/>
      <c r="X207" s="36"/>
      <c r="Y207" s="36"/>
      <c r="Z207" s="36"/>
      <c r="AA207" s="36"/>
      <c r="AB207" s="36"/>
      <c r="AC207" s="36"/>
      <c r="AD207" s="36"/>
      <c r="AE207" s="36"/>
      <c r="AR207" s="191" t="s">
        <v>106</v>
      </c>
      <c r="AT207" s="191" t="s">
        <v>172</v>
      </c>
      <c r="AU207" s="191" t="s">
        <v>79</v>
      </c>
      <c r="AY207" s="19" t="s">
        <v>169</v>
      </c>
      <c r="BE207" s="192">
        <f>IF(N207="základní",J207,0)</f>
        <v>0</v>
      </c>
      <c r="BF207" s="192">
        <f>IF(N207="snížená",J207,0)</f>
        <v>0</v>
      </c>
      <c r="BG207" s="192">
        <f>IF(N207="zákl. přenesená",J207,0)</f>
        <v>0</v>
      </c>
      <c r="BH207" s="192">
        <f>IF(N207="sníž. přenesená",J207,0)</f>
        <v>0</v>
      </c>
      <c r="BI207" s="192">
        <f>IF(N207="nulová",J207,0)</f>
        <v>0</v>
      </c>
      <c r="BJ207" s="19" t="s">
        <v>14</v>
      </c>
      <c r="BK207" s="192">
        <f>ROUND(I207*H207,2)</f>
        <v>0</v>
      </c>
      <c r="BL207" s="19" t="s">
        <v>106</v>
      </c>
      <c r="BM207" s="191" t="s">
        <v>519</v>
      </c>
    </row>
    <row r="208" spans="1:47" s="2" customFormat="1" ht="11.25">
      <c r="A208" s="36"/>
      <c r="B208" s="37"/>
      <c r="C208" s="38"/>
      <c r="D208" s="193" t="s">
        <v>178</v>
      </c>
      <c r="E208" s="38"/>
      <c r="F208" s="194" t="s">
        <v>520</v>
      </c>
      <c r="G208" s="38"/>
      <c r="H208" s="38"/>
      <c r="I208" s="195"/>
      <c r="J208" s="38"/>
      <c r="K208" s="38"/>
      <c r="L208" s="41"/>
      <c r="M208" s="196"/>
      <c r="N208" s="197"/>
      <c r="O208" s="66"/>
      <c r="P208" s="66"/>
      <c r="Q208" s="66"/>
      <c r="R208" s="66"/>
      <c r="S208" s="66"/>
      <c r="T208" s="67"/>
      <c r="U208" s="36"/>
      <c r="V208" s="36"/>
      <c r="W208" s="36"/>
      <c r="X208" s="36"/>
      <c r="Y208" s="36"/>
      <c r="Z208" s="36"/>
      <c r="AA208" s="36"/>
      <c r="AB208" s="36"/>
      <c r="AC208" s="36"/>
      <c r="AD208" s="36"/>
      <c r="AE208" s="36"/>
      <c r="AT208" s="19" t="s">
        <v>178</v>
      </c>
      <c r="AU208" s="19" t="s">
        <v>79</v>
      </c>
    </row>
    <row r="209" spans="2:51" s="15" customFormat="1" ht="11.25">
      <c r="B209" s="221"/>
      <c r="C209" s="222"/>
      <c r="D209" s="200" t="s">
        <v>180</v>
      </c>
      <c r="E209" s="223" t="s">
        <v>19</v>
      </c>
      <c r="F209" s="224" t="s">
        <v>468</v>
      </c>
      <c r="G209" s="222"/>
      <c r="H209" s="223" t="s">
        <v>19</v>
      </c>
      <c r="I209" s="225"/>
      <c r="J209" s="222"/>
      <c r="K209" s="222"/>
      <c r="L209" s="226"/>
      <c r="M209" s="227"/>
      <c r="N209" s="228"/>
      <c r="O209" s="228"/>
      <c r="P209" s="228"/>
      <c r="Q209" s="228"/>
      <c r="R209" s="228"/>
      <c r="S209" s="228"/>
      <c r="T209" s="229"/>
      <c r="AT209" s="230" t="s">
        <v>180</v>
      </c>
      <c r="AU209" s="230" t="s">
        <v>79</v>
      </c>
      <c r="AV209" s="15" t="s">
        <v>14</v>
      </c>
      <c r="AW209" s="15" t="s">
        <v>33</v>
      </c>
      <c r="AX209" s="15" t="s">
        <v>71</v>
      </c>
      <c r="AY209" s="230" t="s">
        <v>169</v>
      </c>
    </row>
    <row r="210" spans="2:51" s="13" customFormat="1" ht="11.25">
      <c r="B210" s="198"/>
      <c r="C210" s="199"/>
      <c r="D210" s="200" t="s">
        <v>180</v>
      </c>
      <c r="E210" s="201" t="s">
        <v>19</v>
      </c>
      <c r="F210" s="202" t="s">
        <v>521</v>
      </c>
      <c r="G210" s="199"/>
      <c r="H210" s="203">
        <v>5.67</v>
      </c>
      <c r="I210" s="204"/>
      <c r="J210" s="199"/>
      <c r="K210" s="199"/>
      <c r="L210" s="205"/>
      <c r="M210" s="206"/>
      <c r="N210" s="207"/>
      <c r="O210" s="207"/>
      <c r="P210" s="207"/>
      <c r="Q210" s="207"/>
      <c r="R210" s="207"/>
      <c r="S210" s="207"/>
      <c r="T210" s="208"/>
      <c r="AT210" s="209" t="s">
        <v>180</v>
      </c>
      <c r="AU210" s="209" t="s">
        <v>79</v>
      </c>
      <c r="AV210" s="13" t="s">
        <v>79</v>
      </c>
      <c r="AW210" s="13" t="s">
        <v>33</v>
      </c>
      <c r="AX210" s="13" t="s">
        <v>71</v>
      </c>
      <c r="AY210" s="209" t="s">
        <v>169</v>
      </c>
    </row>
    <row r="211" spans="2:51" s="15" customFormat="1" ht="11.25">
      <c r="B211" s="221"/>
      <c r="C211" s="222"/>
      <c r="D211" s="200" t="s">
        <v>180</v>
      </c>
      <c r="E211" s="223" t="s">
        <v>19</v>
      </c>
      <c r="F211" s="224" t="s">
        <v>405</v>
      </c>
      <c r="G211" s="222"/>
      <c r="H211" s="223" t="s">
        <v>19</v>
      </c>
      <c r="I211" s="225"/>
      <c r="J211" s="222"/>
      <c r="K211" s="222"/>
      <c r="L211" s="226"/>
      <c r="M211" s="227"/>
      <c r="N211" s="228"/>
      <c r="O211" s="228"/>
      <c r="P211" s="228"/>
      <c r="Q211" s="228"/>
      <c r="R211" s="228"/>
      <c r="S211" s="228"/>
      <c r="T211" s="229"/>
      <c r="AT211" s="230" t="s">
        <v>180</v>
      </c>
      <c r="AU211" s="230" t="s">
        <v>79</v>
      </c>
      <c r="AV211" s="15" t="s">
        <v>14</v>
      </c>
      <c r="AW211" s="15" t="s">
        <v>33</v>
      </c>
      <c r="AX211" s="15" t="s">
        <v>71</v>
      </c>
      <c r="AY211" s="230" t="s">
        <v>169</v>
      </c>
    </row>
    <row r="212" spans="2:51" s="13" customFormat="1" ht="11.25">
      <c r="B212" s="198"/>
      <c r="C212" s="199"/>
      <c r="D212" s="200" t="s">
        <v>180</v>
      </c>
      <c r="E212" s="201" t="s">
        <v>19</v>
      </c>
      <c r="F212" s="202" t="s">
        <v>522</v>
      </c>
      <c r="G212" s="199"/>
      <c r="H212" s="203">
        <v>5.046</v>
      </c>
      <c r="I212" s="204"/>
      <c r="J212" s="199"/>
      <c r="K212" s="199"/>
      <c r="L212" s="205"/>
      <c r="M212" s="206"/>
      <c r="N212" s="207"/>
      <c r="O212" s="207"/>
      <c r="P212" s="207"/>
      <c r="Q212" s="207"/>
      <c r="R212" s="207"/>
      <c r="S212" s="207"/>
      <c r="T212" s="208"/>
      <c r="AT212" s="209" t="s">
        <v>180</v>
      </c>
      <c r="AU212" s="209" t="s">
        <v>79</v>
      </c>
      <c r="AV212" s="13" t="s">
        <v>79</v>
      </c>
      <c r="AW212" s="13" t="s">
        <v>33</v>
      </c>
      <c r="AX212" s="13" t="s">
        <v>71</v>
      </c>
      <c r="AY212" s="209" t="s">
        <v>169</v>
      </c>
    </row>
    <row r="213" spans="2:51" s="14" customFormat="1" ht="11.25">
      <c r="B213" s="210"/>
      <c r="C213" s="211"/>
      <c r="D213" s="200" t="s">
        <v>180</v>
      </c>
      <c r="E213" s="212" t="s">
        <v>19</v>
      </c>
      <c r="F213" s="213" t="s">
        <v>183</v>
      </c>
      <c r="G213" s="211"/>
      <c r="H213" s="214">
        <v>10.716</v>
      </c>
      <c r="I213" s="215"/>
      <c r="J213" s="211"/>
      <c r="K213" s="211"/>
      <c r="L213" s="216"/>
      <c r="M213" s="217"/>
      <c r="N213" s="218"/>
      <c r="O213" s="218"/>
      <c r="P213" s="218"/>
      <c r="Q213" s="218"/>
      <c r="R213" s="218"/>
      <c r="S213" s="218"/>
      <c r="T213" s="219"/>
      <c r="AT213" s="220" t="s">
        <v>180</v>
      </c>
      <c r="AU213" s="220" t="s">
        <v>79</v>
      </c>
      <c r="AV213" s="14" t="s">
        <v>106</v>
      </c>
      <c r="AW213" s="14" t="s">
        <v>33</v>
      </c>
      <c r="AX213" s="14" t="s">
        <v>14</v>
      </c>
      <c r="AY213" s="220" t="s">
        <v>169</v>
      </c>
    </row>
    <row r="214" spans="1:65" s="2" customFormat="1" ht="16.5" customHeight="1">
      <c r="A214" s="36"/>
      <c r="B214" s="37"/>
      <c r="C214" s="180" t="s">
        <v>523</v>
      </c>
      <c r="D214" s="180" t="s">
        <v>172</v>
      </c>
      <c r="E214" s="181" t="s">
        <v>524</v>
      </c>
      <c r="F214" s="182" t="s">
        <v>525</v>
      </c>
      <c r="G214" s="183" t="s">
        <v>175</v>
      </c>
      <c r="H214" s="184">
        <v>10.716</v>
      </c>
      <c r="I214" s="185"/>
      <c r="J214" s="186">
        <f>ROUND(I214*H214,2)</f>
        <v>0</v>
      </c>
      <c r="K214" s="182" t="s">
        <v>176</v>
      </c>
      <c r="L214" s="41"/>
      <c r="M214" s="187" t="s">
        <v>19</v>
      </c>
      <c r="N214" s="188" t="s">
        <v>42</v>
      </c>
      <c r="O214" s="66"/>
      <c r="P214" s="189">
        <f>O214*H214</f>
        <v>0</v>
      </c>
      <c r="Q214" s="189">
        <v>0</v>
      </c>
      <c r="R214" s="189">
        <f>Q214*H214</f>
        <v>0</v>
      </c>
      <c r="S214" s="189">
        <v>0</v>
      </c>
      <c r="T214" s="190">
        <f>S214*H214</f>
        <v>0</v>
      </c>
      <c r="U214" s="36"/>
      <c r="V214" s="36"/>
      <c r="W214" s="36"/>
      <c r="X214" s="36"/>
      <c r="Y214" s="36"/>
      <c r="Z214" s="36"/>
      <c r="AA214" s="36"/>
      <c r="AB214" s="36"/>
      <c r="AC214" s="36"/>
      <c r="AD214" s="36"/>
      <c r="AE214" s="36"/>
      <c r="AR214" s="191" t="s">
        <v>106</v>
      </c>
      <c r="AT214" s="191" t="s">
        <v>172</v>
      </c>
      <c r="AU214" s="191" t="s">
        <v>79</v>
      </c>
      <c r="AY214" s="19" t="s">
        <v>169</v>
      </c>
      <c r="BE214" s="192">
        <f>IF(N214="základní",J214,0)</f>
        <v>0</v>
      </c>
      <c r="BF214" s="192">
        <f>IF(N214="snížená",J214,0)</f>
        <v>0</v>
      </c>
      <c r="BG214" s="192">
        <f>IF(N214="zákl. přenesená",J214,0)</f>
        <v>0</v>
      </c>
      <c r="BH214" s="192">
        <f>IF(N214="sníž. přenesená",J214,0)</f>
        <v>0</v>
      </c>
      <c r="BI214" s="192">
        <f>IF(N214="nulová",J214,0)</f>
        <v>0</v>
      </c>
      <c r="BJ214" s="19" t="s">
        <v>14</v>
      </c>
      <c r="BK214" s="192">
        <f>ROUND(I214*H214,2)</f>
        <v>0</v>
      </c>
      <c r="BL214" s="19" t="s">
        <v>106</v>
      </c>
      <c r="BM214" s="191" t="s">
        <v>526</v>
      </c>
    </row>
    <row r="215" spans="1:47" s="2" customFormat="1" ht="11.25">
      <c r="A215" s="36"/>
      <c r="B215" s="37"/>
      <c r="C215" s="38"/>
      <c r="D215" s="193" t="s">
        <v>178</v>
      </c>
      <c r="E215" s="38"/>
      <c r="F215" s="194" t="s">
        <v>527</v>
      </c>
      <c r="G215" s="38"/>
      <c r="H215" s="38"/>
      <c r="I215" s="195"/>
      <c r="J215" s="38"/>
      <c r="K215" s="38"/>
      <c r="L215" s="41"/>
      <c r="M215" s="196"/>
      <c r="N215" s="197"/>
      <c r="O215" s="66"/>
      <c r="P215" s="66"/>
      <c r="Q215" s="66"/>
      <c r="R215" s="66"/>
      <c r="S215" s="66"/>
      <c r="T215" s="67"/>
      <c r="U215" s="36"/>
      <c r="V215" s="36"/>
      <c r="W215" s="36"/>
      <c r="X215" s="36"/>
      <c r="Y215" s="36"/>
      <c r="Z215" s="36"/>
      <c r="AA215" s="36"/>
      <c r="AB215" s="36"/>
      <c r="AC215" s="36"/>
      <c r="AD215" s="36"/>
      <c r="AE215" s="36"/>
      <c r="AT215" s="19" t="s">
        <v>178</v>
      </c>
      <c r="AU215" s="19" t="s">
        <v>79</v>
      </c>
    </row>
    <row r="216" spans="1:65" s="2" customFormat="1" ht="24.2" customHeight="1">
      <c r="A216" s="36"/>
      <c r="B216" s="37"/>
      <c r="C216" s="180" t="s">
        <v>252</v>
      </c>
      <c r="D216" s="180" t="s">
        <v>172</v>
      </c>
      <c r="E216" s="181" t="s">
        <v>528</v>
      </c>
      <c r="F216" s="182" t="s">
        <v>529</v>
      </c>
      <c r="G216" s="183" t="s">
        <v>289</v>
      </c>
      <c r="H216" s="184">
        <v>12.221</v>
      </c>
      <c r="I216" s="185"/>
      <c r="J216" s="186">
        <f>ROUND(I216*H216,2)</f>
        <v>0</v>
      </c>
      <c r="K216" s="182" t="s">
        <v>176</v>
      </c>
      <c r="L216" s="41"/>
      <c r="M216" s="187" t="s">
        <v>19</v>
      </c>
      <c r="N216" s="188" t="s">
        <v>42</v>
      </c>
      <c r="O216" s="66"/>
      <c r="P216" s="189">
        <f>O216*H216</f>
        <v>0</v>
      </c>
      <c r="Q216" s="189">
        <v>1.06277</v>
      </c>
      <c r="R216" s="189">
        <f>Q216*H216</f>
        <v>12.98811217</v>
      </c>
      <c r="S216" s="189">
        <v>0</v>
      </c>
      <c r="T216" s="190">
        <f>S216*H216</f>
        <v>0</v>
      </c>
      <c r="U216" s="36"/>
      <c r="V216" s="36"/>
      <c r="W216" s="36"/>
      <c r="X216" s="36"/>
      <c r="Y216" s="36"/>
      <c r="Z216" s="36"/>
      <c r="AA216" s="36"/>
      <c r="AB216" s="36"/>
      <c r="AC216" s="36"/>
      <c r="AD216" s="36"/>
      <c r="AE216" s="36"/>
      <c r="AR216" s="191" t="s">
        <v>106</v>
      </c>
      <c r="AT216" s="191" t="s">
        <v>172</v>
      </c>
      <c r="AU216" s="191" t="s">
        <v>79</v>
      </c>
      <c r="AY216" s="19" t="s">
        <v>169</v>
      </c>
      <c r="BE216" s="192">
        <f>IF(N216="základní",J216,0)</f>
        <v>0</v>
      </c>
      <c r="BF216" s="192">
        <f>IF(N216="snížená",J216,0)</f>
        <v>0</v>
      </c>
      <c r="BG216" s="192">
        <f>IF(N216="zákl. přenesená",J216,0)</f>
        <v>0</v>
      </c>
      <c r="BH216" s="192">
        <f>IF(N216="sníž. přenesená",J216,0)</f>
        <v>0</v>
      </c>
      <c r="BI216" s="192">
        <f>IF(N216="nulová",J216,0)</f>
        <v>0</v>
      </c>
      <c r="BJ216" s="19" t="s">
        <v>14</v>
      </c>
      <c r="BK216" s="192">
        <f>ROUND(I216*H216,2)</f>
        <v>0</v>
      </c>
      <c r="BL216" s="19" t="s">
        <v>106</v>
      </c>
      <c r="BM216" s="191" t="s">
        <v>530</v>
      </c>
    </row>
    <row r="217" spans="1:47" s="2" customFormat="1" ht="11.25">
      <c r="A217" s="36"/>
      <c r="B217" s="37"/>
      <c r="C217" s="38"/>
      <c r="D217" s="193" t="s">
        <v>178</v>
      </c>
      <c r="E217" s="38"/>
      <c r="F217" s="194" t="s">
        <v>531</v>
      </c>
      <c r="G217" s="38"/>
      <c r="H217" s="38"/>
      <c r="I217" s="195"/>
      <c r="J217" s="38"/>
      <c r="K217" s="38"/>
      <c r="L217" s="41"/>
      <c r="M217" s="196"/>
      <c r="N217" s="197"/>
      <c r="O217" s="66"/>
      <c r="P217" s="66"/>
      <c r="Q217" s="66"/>
      <c r="R217" s="66"/>
      <c r="S217" s="66"/>
      <c r="T217" s="67"/>
      <c r="U217" s="36"/>
      <c r="V217" s="36"/>
      <c r="W217" s="36"/>
      <c r="X217" s="36"/>
      <c r="Y217" s="36"/>
      <c r="Z217" s="36"/>
      <c r="AA217" s="36"/>
      <c r="AB217" s="36"/>
      <c r="AC217" s="36"/>
      <c r="AD217" s="36"/>
      <c r="AE217" s="36"/>
      <c r="AT217" s="19" t="s">
        <v>178</v>
      </c>
      <c r="AU217" s="19" t="s">
        <v>79</v>
      </c>
    </row>
    <row r="218" spans="2:51" s="15" customFormat="1" ht="11.25">
      <c r="B218" s="221"/>
      <c r="C218" s="222"/>
      <c r="D218" s="200" t="s">
        <v>180</v>
      </c>
      <c r="E218" s="223" t="s">
        <v>19</v>
      </c>
      <c r="F218" s="224" t="s">
        <v>532</v>
      </c>
      <c r="G218" s="222"/>
      <c r="H218" s="223" t="s">
        <v>19</v>
      </c>
      <c r="I218" s="225"/>
      <c r="J218" s="222"/>
      <c r="K218" s="222"/>
      <c r="L218" s="226"/>
      <c r="M218" s="227"/>
      <c r="N218" s="228"/>
      <c r="O218" s="228"/>
      <c r="P218" s="228"/>
      <c r="Q218" s="228"/>
      <c r="R218" s="228"/>
      <c r="S218" s="228"/>
      <c r="T218" s="229"/>
      <c r="AT218" s="230" t="s">
        <v>180</v>
      </c>
      <c r="AU218" s="230" t="s">
        <v>79</v>
      </c>
      <c r="AV218" s="15" t="s">
        <v>14</v>
      </c>
      <c r="AW218" s="15" t="s">
        <v>33</v>
      </c>
      <c r="AX218" s="15" t="s">
        <v>71</v>
      </c>
      <c r="AY218" s="230" t="s">
        <v>169</v>
      </c>
    </row>
    <row r="219" spans="2:51" s="13" customFormat="1" ht="11.25">
      <c r="B219" s="198"/>
      <c r="C219" s="199"/>
      <c r="D219" s="200" t="s">
        <v>180</v>
      </c>
      <c r="E219" s="201" t="s">
        <v>19</v>
      </c>
      <c r="F219" s="202" t="s">
        <v>533</v>
      </c>
      <c r="G219" s="199"/>
      <c r="H219" s="203">
        <v>11.897</v>
      </c>
      <c r="I219" s="204"/>
      <c r="J219" s="199"/>
      <c r="K219" s="199"/>
      <c r="L219" s="205"/>
      <c r="M219" s="206"/>
      <c r="N219" s="207"/>
      <c r="O219" s="207"/>
      <c r="P219" s="207"/>
      <c r="Q219" s="207"/>
      <c r="R219" s="207"/>
      <c r="S219" s="207"/>
      <c r="T219" s="208"/>
      <c r="AT219" s="209" t="s">
        <v>180</v>
      </c>
      <c r="AU219" s="209" t="s">
        <v>79</v>
      </c>
      <c r="AV219" s="13" t="s">
        <v>79</v>
      </c>
      <c r="AW219" s="13" t="s">
        <v>33</v>
      </c>
      <c r="AX219" s="13" t="s">
        <v>71</v>
      </c>
      <c r="AY219" s="209" t="s">
        <v>169</v>
      </c>
    </row>
    <row r="220" spans="2:51" s="15" customFormat="1" ht="11.25">
      <c r="B220" s="221"/>
      <c r="C220" s="222"/>
      <c r="D220" s="200" t="s">
        <v>180</v>
      </c>
      <c r="E220" s="223" t="s">
        <v>19</v>
      </c>
      <c r="F220" s="224" t="s">
        <v>468</v>
      </c>
      <c r="G220" s="222"/>
      <c r="H220" s="223" t="s">
        <v>19</v>
      </c>
      <c r="I220" s="225"/>
      <c r="J220" s="222"/>
      <c r="K220" s="222"/>
      <c r="L220" s="226"/>
      <c r="M220" s="227"/>
      <c r="N220" s="228"/>
      <c r="O220" s="228"/>
      <c r="P220" s="228"/>
      <c r="Q220" s="228"/>
      <c r="R220" s="228"/>
      <c r="S220" s="228"/>
      <c r="T220" s="229"/>
      <c r="AT220" s="230" t="s">
        <v>180</v>
      </c>
      <c r="AU220" s="230" t="s">
        <v>79</v>
      </c>
      <c r="AV220" s="15" t="s">
        <v>14</v>
      </c>
      <c r="AW220" s="15" t="s">
        <v>33</v>
      </c>
      <c r="AX220" s="15" t="s">
        <v>71</v>
      </c>
      <c r="AY220" s="230" t="s">
        <v>169</v>
      </c>
    </row>
    <row r="221" spans="2:51" s="13" customFormat="1" ht="11.25">
      <c r="B221" s="198"/>
      <c r="C221" s="199"/>
      <c r="D221" s="200" t="s">
        <v>180</v>
      </c>
      <c r="E221" s="201" t="s">
        <v>19</v>
      </c>
      <c r="F221" s="202" t="s">
        <v>534</v>
      </c>
      <c r="G221" s="199"/>
      <c r="H221" s="203">
        <v>0.181</v>
      </c>
      <c r="I221" s="204"/>
      <c r="J221" s="199"/>
      <c r="K221" s="199"/>
      <c r="L221" s="205"/>
      <c r="M221" s="206"/>
      <c r="N221" s="207"/>
      <c r="O221" s="207"/>
      <c r="P221" s="207"/>
      <c r="Q221" s="207"/>
      <c r="R221" s="207"/>
      <c r="S221" s="207"/>
      <c r="T221" s="208"/>
      <c r="AT221" s="209" t="s">
        <v>180</v>
      </c>
      <c r="AU221" s="209" t="s">
        <v>79</v>
      </c>
      <c r="AV221" s="13" t="s">
        <v>79</v>
      </c>
      <c r="AW221" s="13" t="s">
        <v>33</v>
      </c>
      <c r="AX221" s="13" t="s">
        <v>71</v>
      </c>
      <c r="AY221" s="209" t="s">
        <v>169</v>
      </c>
    </row>
    <row r="222" spans="2:51" s="15" customFormat="1" ht="11.25">
      <c r="B222" s="221"/>
      <c r="C222" s="222"/>
      <c r="D222" s="200" t="s">
        <v>180</v>
      </c>
      <c r="E222" s="223" t="s">
        <v>19</v>
      </c>
      <c r="F222" s="224" t="s">
        <v>405</v>
      </c>
      <c r="G222" s="222"/>
      <c r="H222" s="223" t="s">
        <v>19</v>
      </c>
      <c r="I222" s="225"/>
      <c r="J222" s="222"/>
      <c r="K222" s="222"/>
      <c r="L222" s="226"/>
      <c r="M222" s="227"/>
      <c r="N222" s="228"/>
      <c r="O222" s="228"/>
      <c r="P222" s="228"/>
      <c r="Q222" s="228"/>
      <c r="R222" s="228"/>
      <c r="S222" s="228"/>
      <c r="T222" s="229"/>
      <c r="AT222" s="230" t="s">
        <v>180</v>
      </c>
      <c r="AU222" s="230" t="s">
        <v>79</v>
      </c>
      <c r="AV222" s="15" t="s">
        <v>14</v>
      </c>
      <c r="AW222" s="15" t="s">
        <v>33</v>
      </c>
      <c r="AX222" s="15" t="s">
        <v>71</v>
      </c>
      <c r="AY222" s="230" t="s">
        <v>169</v>
      </c>
    </row>
    <row r="223" spans="2:51" s="13" customFormat="1" ht="11.25">
      <c r="B223" s="198"/>
      <c r="C223" s="199"/>
      <c r="D223" s="200" t="s">
        <v>180</v>
      </c>
      <c r="E223" s="201" t="s">
        <v>19</v>
      </c>
      <c r="F223" s="202" t="s">
        <v>535</v>
      </c>
      <c r="G223" s="199"/>
      <c r="H223" s="203">
        <v>0.143</v>
      </c>
      <c r="I223" s="204"/>
      <c r="J223" s="199"/>
      <c r="K223" s="199"/>
      <c r="L223" s="205"/>
      <c r="M223" s="206"/>
      <c r="N223" s="207"/>
      <c r="O223" s="207"/>
      <c r="P223" s="207"/>
      <c r="Q223" s="207"/>
      <c r="R223" s="207"/>
      <c r="S223" s="207"/>
      <c r="T223" s="208"/>
      <c r="AT223" s="209" t="s">
        <v>180</v>
      </c>
      <c r="AU223" s="209" t="s">
        <v>79</v>
      </c>
      <c r="AV223" s="13" t="s">
        <v>79</v>
      </c>
      <c r="AW223" s="13" t="s">
        <v>33</v>
      </c>
      <c r="AX223" s="13" t="s">
        <v>71</v>
      </c>
      <c r="AY223" s="209" t="s">
        <v>169</v>
      </c>
    </row>
    <row r="224" spans="2:51" s="14" customFormat="1" ht="11.25">
      <c r="B224" s="210"/>
      <c r="C224" s="211"/>
      <c r="D224" s="200" t="s">
        <v>180</v>
      </c>
      <c r="E224" s="212" t="s">
        <v>19</v>
      </c>
      <c r="F224" s="213" t="s">
        <v>183</v>
      </c>
      <c r="G224" s="211"/>
      <c r="H224" s="214">
        <v>12.221</v>
      </c>
      <c r="I224" s="215"/>
      <c r="J224" s="211"/>
      <c r="K224" s="211"/>
      <c r="L224" s="216"/>
      <c r="M224" s="217"/>
      <c r="N224" s="218"/>
      <c r="O224" s="218"/>
      <c r="P224" s="218"/>
      <c r="Q224" s="218"/>
      <c r="R224" s="218"/>
      <c r="S224" s="218"/>
      <c r="T224" s="219"/>
      <c r="AT224" s="220" t="s">
        <v>180</v>
      </c>
      <c r="AU224" s="220" t="s">
        <v>79</v>
      </c>
      <c r="AV224" s="14" t="s">
        <v>106</v>
      </c>
      <c r="AW224" s="14" t="s">
        <v>33</v>
      </c>
      <c r="AX224" s="14" t="s">
        <v>14</v>
      </c>
      <c r="AY224" s="220" t="s">
        <v>169</v>
      </c>
    </row>
    <row r="225" spans="2:63" s="12" customFormat="1" ht="22.9" customHeight="1">
      <c r="B225" s="164"/>
      <c r="C225" s="165"/>
      <c r="D225" s="166" t="s">
        <v>70</v>
      </c>
      <c r="E225" s="178" t="s">
        <v>103</v>
      </c>
      <c r="F225" s="178" t="s">
        <v>536</v>
      </c>
      <c r="G225" s="165"/>
      <c r="H225" s="165"/>
      <c r="I225" s="168"/>
      <c r="J225" s="179">
        <f>BK225</f>
        <v>0</v>
      </c>
      <c r="K225" s="165"/>
      <c r="L225" s="170"/>
      <c r="M225" s="171"/>
      <c r="N225" s="172"/>
      <c r="O225" s="172"/>
      <c r="P225" s="173">
        <f>SUM(P226:P235)</f>
        <v>0</v>
      </c>
      <c r="Q225" s="172"/>
      <c r="R225" s="173">
        <f>SUM(R226:R235)</f>
        <v>3.0559999999999996</v>
      </c>
      <c r="S225" s="172"/>
      <c r="T225" s="174">
        <f>SUM(T226:T235)</f>
        <v>0</v>
      </c>
      <c r="AR225" s="175" t="s">
        <v>14</v>
      </c>
      <c r="AT225" s="176" t="s">
        <v>70</v>
      </c>
      <c r="AU225" s="176" t="s">
        <v>14</v>
      </c>
      <c r="AY225" s="175" t="s">
        <v>169</v>
      </c>
      <c r="BK225" s="177">
        <f>SUM(BK226:BK235)</f>
        <v>0</v>
      </c>
    </row>
    <row r="226" spans="1:65" s="2" customFormat="1" ht="37.9" customHeight="1">
      <c r="A226" s="36"/>
      <c r="B226" s="37"/>
      <c r="C226" s="180" t="s">
        <v>344</v>
      </c>
      <c r="D226" s="180" t="s">
        <v>172</v>
      </c>
      <c r="E226" s="181" t="s">
        <v>537</v>
      </c>
      <c r="F226" s="182" t="s">
        <v>538</v>
      </c>
      <c r="G226" s="183" t="s">
        <v>539</v>
      </c>
      <c r="H226" s="184">
        <v>8</v>
      </c>
      <c r="I226" s="185"/>
      <c r="J226" s="186">
        <f>ROUND(I226*H226,2)</f>
        <v>0</v>
      </c>
      <c r="K226" s="182" t="s">
        <v>176</v>
      </c>
      <c r="L226" s="41"/>
      <c r="M226" s="187" t="s">
        <v>19</v>
      </c>
      <c r="N226" s="188" t="s">
        <v>42</v>
      </c>
      <c r="O226" s="66"/>
      <c r="P226" s="189">
        <f>O226*H226</f>
        <v>0</v>
      </c>
      <c r="Q226" s="189">
        <v>0.04555</v>
      </c>
      <c r="R226" s="189">
        <f>Q226*H226</f>
        <v>0.3644</v>
      </c>
      <c r="S226" s="189">
        <v>0</v>
      </c>
      <c r="T226" s="190">
        <f>S226*H226</f>
        <v>0</v>
      </c>
      <c r="U226" s="36"/>
      <c r="V226" s="36"/>
      <c r="W226" s="36"/>
      <c r="X226" s="36"/>
      <c r="Y226" s="36"/>
      <c r="Z226" s="36"/>
      <c r="AA226" s="36"/>
      <c r="AB226" s="36"/>
      <c r="AC226" s="36"/>
      <c r="AD226" s="36"/>
      <c r="AE226" s="36"/>
      <c r="AR226" s="191" t="s">
        <v>106</v>
      </c>
      <c r="AT226" s="191" t="s">
        <v>172</v>
      </c>
      <c r="AU226" s="191" t="s">
        <v>79</v>
      </c>
      <c r="AY226" s="19" t="s">
        <v>169</v>
      </c>
      <c r="BE226" s="192">
        <f>IF(N226="základní",J226,0)</f>
        <v>0</v>
      </c>
      <c r="BF226" s="192">
        <f>IF(N226="snížená",J226,0)</f>
        <v>0</v>
      </c>
      <c r="BG226" s="192">
        <f>IF(N226="zákl. přenesená",J226,0)</f>
        <v>0</v>
      </c>
      <c r="BH226" s="192">
        <f>IF(N226="sníž. přenesená",J226,0)</f>
        <v>0</v>
      </c>
      <c r="BI226" s="192">
        <f>IF(N226="nulová",J226,0)</f>
        <v>0</v>
      </c>
      <c r="BJ226" s="19" t="s">
        <v>14</v>
      </c>
      <c r="BK226" s="192">
        <f>ROUND(I226*H226,2)</f>
        <v>0</v>
      </c>
      <c r="BL226" s="19" t="s">
        <v>106</v>
      </c>
      <c r="BM226" s="191" t="s">
        <v>540</v>
      </c>
    </row>
    <row r="227" spans="1:47" s="2" customFormat="1" ht="11.25">
      <c r="A227" s="36"/>
      <c r="B227" s="37"/>
      <c r="C227" s="38"/>
      <c r="D227" s="193" t="s">
        <v>178</v>
      </c>
      <c r="E227" s="38"/>
      <c r="F227" s="194" t="s">
        <v>541</v>
      </c>
      <c r="G227" s="38"/>
      <c r="H227" s="38"/>
      <c r="I227" s="195"/>
      <c r="J227" s="38"/>
      <c r="K227" s="38"/>
      <c r="L227" s="41"/>
      <c r="M227" s="196"/>
      <c r="N227" s="197"/>
      <c r="O227" s="66"/>
      <c r="P227" s="66"/>
      <c r="Q227" s="66"/>
      <c r="R227" s="66"/>
      <c r="S227" s="66"/>
      <c r="T227" s="67"/>
      <c r="U227" s="36"/>
      <c r="V227" s="36"/>
      <c r="W227" s="36"/>
      <c r="X227" s="36"/>
      <c r="Y227" s="36"/>
      <c r="Z227" s="36"/>
      <c r="AA227" s="36"/>
      <c r="AB227" s="36"/>
      <c r="AC227" s="36"/>
      <c r="AD227" s="36"/>
      <c r="AE227" s="36"/>
      <c r="AT227" s="19" t="s">
        <v>178</v>
      </c>
      <c r="AU227" s="19" t="s">
        <v>79</v>
      </c>
    </row>
    <row r="228" spans="1:65" s="2" customFormat="1" ht="37.9" customHeight="1">
      <c r="A228" s="36"/>
      <c r="B228" s="37"/>
      <c r="C228" s="180" t="s">
        <v>336</v>
      </c>
      <c r="D228" s="180" t="s">
        <v>172</v>
      </c>
      <c r="E228" s="181" t="s">
        <v>542</v>
      </c>
      <c r="F228" s="182" t="s">
        <v>543</v>
      </c>
      <c r="G228" s="183" t="s">
        <v>539</v>
      </c>
      <c r="H228" s="184">
        <v>4</v>
      </c>
      <c r="I228" s="185"/>
      <c r="J228" s="186">
        <f>ROUND(I228*H228,2)</f>
        <v>0</v>
      </c>
      <c r="K228" s="182" t="s">
        <v>176</v>
      </c>
      <c r="L228" s="41"/>
      <c r="M228" s="187" t="s">
        <v>19</v>
      </c>
      <c r="N228" s="188" t="s">
        <v>42</v>
      </c>
      <c r="O228" s="66"/>
      <c r="P228" s="189">
        <f>O228*H228</f>
        <v>0</v>
      </c>
      <c r="Q228" s="189">
        <v>0.05455</v>
      </c>
      <c r="R228" s="189">
        <f>Q228*H228</f>
        <v>0.2182</v>
      </c>
      <c r="S228" s="189">
        <v>0</v>
      </c>
      <c r="T228" s="190">
        <f>S228*H228</f>
        <v>0</v>
      </c>
      <c r="U228" s="36"/>
      <c r="V228" s="36"/>
      <c r="W228" s="36"/>
      <c r="X228" s="36"/>
      <c r="Y228" s="36"/>
      <c r="Z228" s="36"/>
      <c r="AA228" s="36"/>
      <c r="AB228" s="36"/>
      <c r="AC228" s="36"/>
      <c r="AD228" s="36"/>
      <c r="AE228" s="36"/>
      <c r="AR228" s="191" t="s">
        <v>106</v>
      </c>
      <c r="AT228" s="191" t="s">
        <v>172</v>
      </c>
      <c r="AU228" s="191" t="s">
        <v>79</v>
      </c>
      <c r="AY228" s="19" t="s">
        <v>169</v>
      </c>
      <c r="BE228" s="192">
        <f>IF(N228="základní",J228,0)</f>
        <v>0</v>
      </c>
      <c r="BF228" s="192">
        <f>IF(N228="snížená",J228,0)</f>
        <v>0</v>
      </c>
      <c r="BG228" s="192">
        <f>IF(N228="zákl. přenesená",J228,0)</f>
        <v>0</v>
      </c>
      <c r="BH228" s="192">
        <f>IF(N228="sníž. přenesená",J228,0)</f>
        <v>0</v>
      </c>
      <c r="BI228" s="192">
        <f>IF(N228="nulová",J228,0)</f>
        <v>0</v>
      </c>
      <c r="BJ228" s="19" t="s">
        <v>14</v>
      </c>
      <c r="BK228" s="192">
        <f>ROUND(I228*H228,2)</f>
        <v>0</v>
      </c>
      <c r="BL228" s="19" t="s">
        <v>106</v>
      </c>
      <c r="BM228" s="191" t="s">
        <v>544</v>
      </c>
    </row>
    <row r="229" spans="1:47" s="2" customFormat="1" ht="11.25">
      <c r="A229" s="36"/>
      <c r="B229" s="37"/>
      <c r="C229" s="38"/>
      <c r="D229" s="193" t="s">
        <v>178</v>
      </c>
      <c r="E229" s="38"/>
      <c r="F229" s="194" t="s">
        <v>545</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178</v>
      </c>
      <c r="AU229" s="19" t="s">
        <v>79</v>
      </c>
    </row>
    <row r="230" spans="1:65" s="2" customFormat="1" ht="37.9" customHeight="1">
      <c r="A230" s="36"/>
      <c r="B230" s="37"/>
      <c r="C230" s="180" t="s">
        <v>368</v>
      </c>
      <c r="D230" s="180" t="s">
        <v>172</v>
      </c>
      <c r="E230" s="181" t="s">
        <v>546</v>
      </c>
      <c r="F230" s="182" t="s">
        <v>547</v>
      </c>
      <c r="G230" s="183" t="s">
        <v>539</v>
      </c>
      <c r="H230" s="184">
        <v>20</v>
      </c>
      <c r="I230" s="185"/>
      <c r="J230" s="186">
        <f>ROUND(I230*H230,2)</f>
        <v>0</v>
      </c>
      <c r="K230" s="182" t="s">
        <v>176</v>
      </c>
      <c r="L230" s="41"/>
      <c r="M230" s="187" t="s">
        <v>19</v>
      </c>
      <c r="N230" s="188" t="s">
        <v>42</v>
      </c>
      <c r="O230" s="66"/>
      <c r="P230" s="189">
        <f>O230*H230</f>
        <v>0</v>
      </c>
      <c r="Q230" s="189">
        <v>0.08185</v>
      </c>
      <c r="R230" s="189">
        <f>Q230*H230</f>
        <v>1.637</v>
      </c>
      <c r="S230" s="189">
        <v>0</v>
      </c>
      <c r="T230" s="190">
        <f>S230*H230</f>
        <v>0</v>
      </c>
      <c r="U230" s="36"/>
      <c r="V230" s="36"/>
      <c r="W230" s="36"/>
      <c r="X230" s="36"/>
      <c r="Y230" s="36"/>
      <c r="Z230" s="36"/>
      <c r="AA230" s="36"/>
      <c r="AB230" s="36"/>
      <c r="AC230" s="36"/>
      <c r="AD230" s="36"/>
      <c r="AE230" s="36"/>
      <c r="AR230" s="191" t="s">
        <v>106</v>
      </c>
      <c r="AT230" s="191" t="s">
        <v>172</v>
      </c>
      <c r="AU230" s="191" t="s">
        <v>79</v>
      </c>
      <c r="AY230" s="19" t="s">
        <v>169</v>
      </c>
      <c r="BE230" s="192">
        <f>IF(N230="základní",J230,0)</f>
        <v>0</v>
      </c>
      <c r="BF230" s="192">
        <f>IF(N230="snížená",J230,0)</f>
        <v>0</v>
      </c>
      <c r="BG230" s="192">
        <f>IF(N230="zákl. přenesená",J230,0)</f>
        <v>0</v>
      </c>
      <c r="BH230" s="192">
        <f>IF(N230="sníž. přenesená",J230,0)</f>
        <v>0</v>
      </c>
      <c r="BI230" s="192">
        <f>IF(N230="nulová",J230,0)</f>
        <v>0</v>
      </c>
      <c r="BJ230" s="19" t="s">
        <v>14</v>
      </c>
      <c r="BK230" s="192">
        <f>ROUND(I230*H230,2)</f>
        <v>0</v>
      </c>
      <c r="BL230" s="19" t="s">
        <v>106</v>
      </c>
      <c r="BM230" s="191" t="s">
        <v>548</v>
      </c>
    </row>
    <row r="231" spans="1:47" s="2" customFormat="1" ht="11.25">
      <c r="A231" s="36"/>
      <c r="B231" s="37"/>
      <c r="C231" s="38"/>
      <c r="D231" s="193" t="s">
        <v>178</v>
      </c>
      <c r="E231" s="38"/>
      <c r="F231" s="194" t="s">
        <v>549</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178</v>
      </c>
      <c r="AU231" s="19" t="s">
        <v>79</v>
      </c>
    </row>
    <row r="232" spans="1:65" s="2" customFormat="1" ht="37.9" customHeight="1">
      <c r="A232" s="36"/>
      <c r="B232" s="37"/>
      <c r="C232" s="180" t="s">
        <v>272</v>
      </c>
      <c r="D232" s="180" t="s">
        <v>172</v>
      </c>
      <c r="E232" s="181" t="s">
        <v>550</v>
      </c>
      <c r="F232" s="182" t="s">
        <v>551</v>
      </c>
      <c r="G232" s="183" t="s">
        <v>539</v>
      </c>
      <c r="H232" s="184">
        <v>4</v>
      </c>
      <c r="I232" s="185"/>
      <c r="J232" s="186">
        <f>ROUND(I232*H232,2)</f>
        <v>0</v>
      </c>
      <c r="K232" s="182" t="s">
        <v>176</v>
      </c>
      <c r="L232" s="41"/>
      <c r="M232" s="187" t="s">
        <v>19</v>
      </c>
      <c r="N232" s="188" t="s">
        <v>42</v>
      </c>
      <c r="O232" s="66"/>
      <c r="P232" s="189">
        <f>O232*H232</f>
        <v>0</v>
      </c>
      <c r="Q232" s="189">
        <v>0.10005</v>
      </c>
      <c r="R232" s="189">
        <f>Q232*H232</f>
        <v>0.4002</v>
      </c>
      <c r="S232" s="189">
        <v>0</v>
      </c>
      <c r="T232" s="190">
        <f>S232*H232</f>
        <v>0</v>
      </c>
      <c r="U232" s="36"/>
      <c r="V232" s="36"/>
      <c r="W232" s="36"/>
      <c r="X232" s="36"/>
      <c r="Y232" s="36"/>
      <c r="Z232" s="36"/>
      <c r="AA232" s="36"/>
      <c r="AB232" s="36"/>
      <c r="AC232" s="36"/>
      <c r="AD232" s="36"/>
      <c r="AE232" s="36"/>
      <c r="AR232" s="191" t="s">
        <v>106</v>
      </c>
      <c r="AT232" s="191" t="s">
        <v>172</v>
      </c>
      <c r="AU232" s="191" t="s">
        <v>79</v>
      </c>
      <c r="AY232" s="19" t="s">
        <v>169</v>
      </c>
      <c r="BE232" s="192">
        <f>IF(N232="základní",J232,0)</f>
        <v>0</v>
      </c>
      <c r="BF232" s="192">
        <f>IF(N232="snížená",J232,0)</f>
        <v>0</v>
      </c>
      <c r="BG232" s="192">
        <f>IF(N232="zákl. přenesená",J232,0)</f>
        <v>0</v>
      </c>
      <c r="BH232" s="192">
        <f>IF(N232="sníž. přenesená",J232,0)</f>
        <v>0</v>
      </c>
      <c r="BI232" s="192">
        <f>IF(N232="nulová",J232,0)</f>
        <v>0</v>
      </c>
      <c r="BJ232" s="19" t="s">
        <v>14</v>
      </c>
      <c r="BK232" s="192">
        <f>ROUND(I232*H232,2)</f>
        <v>0</v>
      </c>
      <c r="BL232" s="19" t="s">
        <v>106</v>
      </c>
      <c r="BM232" s="191" t="s">
        <v>552</v>
      </c>
    </row>
    <row r="233" spans="1:47" s="2" customFormat="1" ht="11.25">
      <c r="A233" s="36"/>
      <c r="B233" s="37"/>
      <c r="C233" s="38"/>
      <c r="D233" s="193" t="s">
        <v>178</v>
      </c>
      <c r="E233" s="38"/>
      <c r="F233" s="194" t="s">
        <v>553</v>
      </c>
      <c r="G233" s="38"/>
      <c r="H233" s="38"/>
      <c r="I233" s="195"/>
      <c r="J233" s="38"/>
      <c r="K233" s="38"/>
      <c r="L233" s="41"/>
      <c r="M233" s="196"/>
      <c r="N233" s="197"/>
      <c r="O233" s="66"/>
      <c r="P233" s="66"/>
      <c r="Q233" s="66"/>
      <c r="R233" s="66"/>
      <c r="S233" s="66"/>
      <c r="T233" s="67"/>
      <c r="U233" s="36"/>
      <c r="V233" s="36"/>
      <c r="W233" s="36"/>
      <c r="X233" s="36"/>
      <c r="Y233" s="36"/>
      <c r="Z233" s="36"/>
      <c r="AA233" s="36"/>
      <c r="AB233" s="36"/>
      <c r="AC233" s="36"/>
      <c r="AD233" s="36"/>
      <c r="AE233" s="36"/>
      <c r="AT233" s="19" t="s">
        <v>178</v>
      </c>
      <c r="AU233" s="19" t="s">
        <v>79</v>
      </c>
    </row>
    <row r="234" spans="1:65" s="2" customFormat="1" ht="37.9" customHeight="1">
      <c r="A234" s="36"/>
      <c r="B234" s="37"/>
      <c r="C234" s="180" t="s">
        <v>259</v>
      </c>
      <c r="D234" s="180" t="s">
        <v>172</v>
      </c>
      <c r="E234" s="181" t="s">
        <v>554</v>
      </c>
      <c r="F234" s="182" t="s">
        <v>555</v>
      </c>
      <c r="G234" s="183" t="s">
        <v>539</v>
      </c>
      <c r="H234" s="184">
        <v>4</v>
      </c>
      <c r="I234" s="185"/>
      <c r="J234" s="186">
        <f>ROUND(I234*H234,2)</f>
        <v>0</v>
      </c>
      <c r="K234" s="182" t="s">
        <v>176</v>
      </c>
      <c r="L234" s="41"/>
      <c r="M234" s="187" t="s">
        <v>19</v>
      </c>
      <c r="N234" s="188" t="s">
        <v>42</v>
      </c>
      <c r="O234" s="66"/>
      <c r="P234" s="189">
        <f>O234*H234</f>
        <v>0</v>
      </c>
      <c r="Q234" s="189">
        <v>0.10905</v>
      </c>
      <c r="R234" s="189">
        <f>Q234*H234</f>
        <v>0.4362</v>
      </c>
      <c r="S234" s="189">
        <v>0</v>
      </c>
      <c r="T234" s="190">
        <f>S234*H234</f>
        <v>0</v>
      </c>
      <c r="U234" s="36"/>
      <c r="V234" s="36"/>
      <c r="W234" s="36"/>
      <c r="X234" s="36"/>
      <c r="Y234" s="36"/>
      <c r="Z234" s="36"/>
      <c r="AA234" s="36"/>
      <c r="AB234" s="36"/>
      <c r="AC234" s="36"/>
      <c r="AD234" s="36"/>
      <c r="AE234" s="36"/>
      <c r="AR234" s="191" t="s">
        <v>106</v>
      </c>
      <c r="AT234" s="191" t="s">
        <v>172</v>
      </c>
      <c r="AU234" s="191" t="s">
        <v>79</v>
      </c>
      <c r="AY234" s="19" t="s">
        <v>169</v>
      </c>
      <c r="BE234" s="192">
        <f>IF(N234="základní",J234,0)</f>
        <v>0</v>
      </c>
      <c r="BF234" s="192">
        <f>IF(N234="snížená",J234,0)</f>
        <v>0</v>
      </c>
      <c r="BG234" s="192">
        <f>IF(N234="zákl. přenesená",J234,0)</f>
        <v>0</v>
      </c>
      <c r="BH234" s="192">
        <f>IF(N234="sníž. přenesená",J234,0)</f>
        <v>0</v>
      </c>
      <c r="BI234" s="192">
        <f>IF(N234="nulová",J234,0)</f>
        <v>0</v>
      </c>
      <c r="BJ234" s="19" t="s">
        <v>14</v>
      </c>
      <c r="BK234" s="192">
        <f>ROUND(I234*H234,2)</f>
        <v>0</v>
      </c>
      <c r="BL234" s="19" t="s">
        <v>106</v>
      </c>
      <c r="BM234" s="191" t="s">
        <v>556</v>
      </c>
    </row>
    <row r="235" spans="1:47" s="2" customFormat="1" ht="11.25">
      <c r="A235" s="36"/>
      <c r="B235" s="37"/>
      <c r="C235" s="38"/>
      <c r="D235" s="193" t="s">
        <v>178</v>
      </c>
      <c r="E235" s="38"/>
      <c r="F235" s="194" t="s">
        <v>557</v>
      </c>
      <c r="G235" s="38"/>
      <c r="H235" s="38"/>
      <c r="I235" s="195"/>
      <c r="J235" s="38"/>
      <c r="K235" s="38"/>
      <c r="L235" s="41"/>
      <c r="M235" s="196"/>
      <c r="N235" s="197"/>
      <c r="O235" s="66"/>
      <c r="P235" s="66"/>
      <c r="Q235" s="66"/>
      <c r="R235" s="66"/>
      <c r="S235" s="66"/>
      <c r="T235" s="67"/>
      <c r="U235" s="36"/>
      <c r="V235" s="36"/>
      <c r="W235" s="36"/>
      <c r="X235" s="36"/>
      <c r="Y235" s="36"/>
      <c r="Z235" s="36"/>
      <c r="AA235" s="36"/>
      <c r="AB235" s="36"/>
      <c r="AC235" s="36"/>
      <c r="AD235" s="36"/>
      <c r="AE235" s="36"/>
      <c r="AT235" s="19" t="s">
        <v>178</v>
      </c>
      <c r="AU235" s="19" t="s">
        <v>79</v>
      </c>
    </row>
    <row r="236" spans="2:63" s="12" customFormat="1" ht="22.9" customHeight="1">
      <c r="B236" s="164"/>
      <c r="C236" s="165"/>
      <c r="D236" s="166" t="s">
        <v>70</v>
      </c>
      <c r="E236" s="178" t="s">
        <v>112</v>
      </c>
      <c r="F236" s="178" t="s">
        <v>558</v>
      </c>
      <c r="G236" s="165"/>
      <c r="H236" s="165"/>
      <c r="I236" s="168"/>
      <c r="J236" s="179">
        <f>BK236</f>
        <v>0</v>
      </c>
      <c r="K236" s="165"/>
      <c r="L236" s="170"/>
      <c r="M236" s="171"/>
      <c r="N236" s="172"/>
      <c r="O236" s="172"/>
      <c r="P236" s="173">
        <f>P237+P282+P404</f>
        <v>0</v>
      </c>
      <c r="Q236" s="172"/>
      <c r="R236" s="173">
        <f>R237+R282+R404</f>
        <v>195.42191276</v>
      </c>
      <c r="S236" s="172"/>
      <c r="T236" s="174">
        <f>T237+T282+T404</f>
        <v>0.04361426</v>
      </c>
      <c r="AR236" s="175" t="s">
        <v>14</v>
      </c>
      <c r="AT236" s="176" t="s">
        <v>70</v>
      </c>
      <c r="AU236" s="176" t="s">
        <v>14</v>
      </c>
      <c r="AY236" s="175" t="s">
        <v>169</v>
      </c>
      <c r="BK236" s="177">
        <f>BK237+BK282+BK404</f>
        <v>0</v>
      </c>
    </row>
    <row r="237" spans="2:63" s="12" customFormat="1" ht="20.85" customHeight="1">
      <c r="B237" s="164"/>
      <c r="C237" s="165"/>
      <c r="D237" s="166" t="s">
        <v>70</v>
      </c>
      <c r="E237" s="178" t="s">
        <v>559</v>
      </c>
      <c r="F237" s="178" t="s">
        <v>560</v>
      </c>
      <c r="G237" s="165"/>
      <c r="H237" s="165"/>
      <c r="I237" s="168"/>
      <c r="J237" s="179">
        <f>BK237</f>
        <v>0</v>
      </c>
      <c r="K237" s="165"/>
      <c r="L237" s="170"/>
      <c r="M237" s="171"/>
      <c r="N237" s="172"/>
      <c r="O237" s="172"/>
      <c r="P237" s="173">
        <f>SUM(P238:P281)</f>
        <v>0</v>
      </c>
      <c r="Q237" s="172"/>
      <c r="R237" s="173">
        <f>SUM(R238:R281)</f>
        <v>5.05214288</v>
      </c>
      <c r="S237" s="172"/>
      <c r="T237" s="174">
        <f>SUM(T238:T281)</f>
        <v>0.035742130000000004</v>
      </c>
      <c r="AR237" s="175" t="s">
        <v>14</v>
      </c>
      <c r="AT237" s="176" t="s">
        <v>70</v>
      </c>
      <c r="AU237" s="176" t="s">
        <v>79</v>
      </c>
      <c r="AY237" s="175" t="s">
        <v>169</v>
      </c>
      <c r="BK237" s="177">
        <f>SUM(BK238:BK281)</f>
        <v>0</v>
      </c>
    </row>
    <row r="238" spans="1:65" s="2" customFormat="1" ht="24.2" customHeight="1">
      <c r="A238" s="36"/>
      <c r="B238" s="37"/>
      <c r="C238" s="180" t="s">
        <v>246</v>
      </c>
      <c r="D238" s="180" t="s">
        <v>172</v>
      </c>
      <c r="E238" s="181" t="s">
        <v>561</v>
      </c>
      <c r="F238" s="182" t="s">
        <v>562</v>
      </c>
      <c r="G238" s="183" t="s">
        <v>175</v>
      </c>
      <c r="H238" s="184">
        <v>268.217</v>
      </c>
      <c r="I238" s="185"/>
      <c r="J238" s="186">
        <f>ROUND(I238*H238,2)</f>
        <v>0</v>
      </c>
      <c r="K238" s="182" t="s">
        <v>176</v>
      </c>
      <c r="L238" s="41"/>
      <c r="M238" s="187" t="s">
        <v>19</v>
      </c>
      <c r="N238" s="188" t="s">
        <v>42</v>
      </c>
      <c r="O238" s="66"/>
      <c r="P238" s="189">
        <f>O238*H238</f>
        <v>0</v>
      </c>
      <c r="Q238" s="189">
        <v>0.00026</v>
      </c>
      <c r="R238" s="189">
        <f>Q238*H238</f>
        <v>0.06973642</v>
      </c>
      <c r="S238" s="189">
        <v>0</v>
      </c>
      <c r="T238" s="190">
        <f>S238*H238</f>
        <v>0</v>
      </c>
      <c r="U238" s="36"/>
      <c r="V238" s="36"/>
      <c r="W238" s="36"/>
      <c r="X238" s="36"/>
      <c r="Y238" s="36"/>
      <c r="Z238" s="36"/>
      <c r="AA238" s="36"/>
      <c r="AB238" s="36"/>
      <c r="AC238" s="36"/>
      <c r="AD238" s="36"/>
      <c r="AE238" s="36"/>
      <c r="AR238" s="191" t="s">
        <v>106</v>
      </c>
      <c r="AT238" s="191" t="s">
        <v>172</v>
      </c>
      <c r="AU238" s="191" t="s">
        <v>103</v>
      </c>
      <c r="AY238" s="19" t="s">
        <v>169</v>
      </c>
      <c r="BE238" s="192">
        <f>IF(N238="základní",J238,0)</f>
        <v>0</v>
      </c>
      <c r="BF238" s="192">
        <f>IF(N238="snížená",J238,0)</f>
        <v>0</v>
      </c>
      <c r="BG238" s="192">
        <f>IF(N238="zákl. přenesená",J238,0)</f>
        <v>0</v>
      </c>
      <c r="BH238" s="192">
        <f>IF(N238="sníž. přenesená",J238,0)</f>
        <v>0</v>
      </c>
      <c r="BI238" s="192">
        <f>IF(N238="nulová",J238,0)</f>
        <v>0</v>
      </c>
      <c r="BJ238" s="19" t="s">
        <v>14</v>
      </c>
      <c r="BK238" s="192">
        <f>ROUND(I238*H238,2)</f>
        <v>0</v>
      </c>
      <c r="BL238" s="19" t="s">
        <v>106</v>
      </c>
      <c r="BM238" s="191" t="s">
        <v>563</v>
      </c>
    </row>
    <row r="239" spans="1:47" s="2" customFormat="1" ht="11.25">
      <c r="A239" s="36"/>
      <c r="B239" s="37"/>
      <c r="C239" s="38"/>
      <c r="D239" s="193" t="s">
        <v>178</v>
      </c>
      <c r="E239" s="38"/>
      <c r="F239" s="194" t="s">
        <v>564</v>
      </c>
      <c r="G239" s="38"/>
      <c r="H239" s="38"/>
      <c r="I239" s="195"/>
      <c r="J239" s="38"/>
      <c r="K239" s="38"/>
      <c r="L239" s="41"/>
      <c r="M239" s="196"/>
      <c r="N239" s="197"/>
      <c r="O239" s="66"/>
      <c r="P239" s="66"/>
      <c r="Q239" s="66"/>
      <c r="R239" s="66"/>
      <c r="S239" s="66"/>
      <c r="T239" s="67"/>
      <c r="U239" s="36"/>
      <c r="V239" s="36"/>
      <c r="W239" s="36"/>
      <c r="X239" s="36"/>
      <c r="Y239" s="36"/>
      <c r="Z239" s="36"/>
      <c r="AA239" s="36"/>
      <c r="AB239" s="36"/>
      <c r="AC239" s="36"/>
      <c r="AD239" s="36"/>
      <c r="AE239" s="36"/>
      <c r="AT239" s="19" t="s">
        <v>178</v>
      </c>
      <c r="AU239" s="19" t="s">
        <v>103</v>
      </c>
    </row>
    <row r="240" spans="2:51" s="15" customFormat="1" ht="11.25">
      <c r="B240" s="221"/>
      <c r="C240" s="222"/>
      <c r="D240" s="200" t="s">
        <v>180</v>
      </c>
      <c r="E240" s="223" t="s">
        <v>19</v>
      </c>
      <c r="F240" s="224" t="s">
        <v>565</v>
      </c>
      <c r="G240" s="222"/>
      <c r="H240" s="223" t="s">
        <v>19</v>
      </c>
      <c r="I240" s="225"/>
      <c r="J240" s="222"/>
      <c r="K240" s="222"/>
      <c r="L240" s="226"/>
      <c r="M240" s="227"/>
      <c r="N240" s="228"/>
      <c r="O240" s="228"/>
      <c r="P240" s="228"/>
      <c r="Q240" s="228"/>
      <c r="R240" s="228"/>
      <c r="S240" s="228"/>
      <c r="T240" s="229"/>
      <c r="AT240" s="230" t="s">
        <v>180</v>
      </c>
      <c r="AU240" s="230" t="s">
        <v>103</v>
      </c>
      <c r="AV240" s="15" t="s">
        <v>14</v>
      </c>
      <c r="AW240" s="15" t="s">
        <v>33</v>
      </c>
      <c r="AX240" s="15" t="s">
        <v>71</v>
      </c>
      <c r="AY240" s="230" t="s">
        <v>169</v>
      </c>
    </row>
    <row r="241" spans="2:51" s="13" customFormat="1" ht="11.25">
      <c r="B241" s="198"/>
      <c r="C241" s="199"/>
      <c r="D241" s="200" t="s">
        <v>180</v>
      </c>
      <c r="E241" s="201" t="s">
        <v>19</v>
      </c>
      <c r="F241" s="202" t="s">
        <v>566</v>
      </c>
      <c r="G241" s="199"/>
      <c r="H241" s="203">
        <v>312</v>
      </c>
      <c r="I241" s="204"/>
      <c r="J241" s="199"/>
      <c r="K241" s="199"/>
      <c r="L241" s="205"/>
      <c r="M241" s="206"/>
      <c r="N241" s="207"/>
      <c r="O241" s="207"/>
      <c r="P241" s="207"/>
      <c r="Q241" s="207"/>
      <c r="R241" s="207"/>
      <c r="S241" s="207"/>
      <c r="T241" s="208"/>
      <c r="AT241" s="209" t="s">
        <v>180</v>
      </c>
      <c r="AU241" s="209" t="s">
        <v>103</v>
      </c>
      <c r="AV241" s="13" t="s">
        <v>79</v>
      </c>
      <c r="AW241" s="13" t="s">
        <v>33</v>
      </c>
      <c r="AX241" s="13" t="s">
        <v>71</v>
      </c>
      <c r="AY241" s="209" t="s">
        <v>169</v>
      </c>
    </row>
    <row r="242" spans="2:51" s="13" customFormat="1" ht="33.75">
      <c r="B242" s="198"/>
      <c r="C242" s="199"/>
      <c r="D242" s="200" t="s">
        <v>180</v>
      </c>
      <c r="E242" s="201" t="s">
        <v>19</v>
      </c>
      <c r="F242" s="202" t="s">
        <v>567</v>
      </c>
      <c r="G242" s="199"/>
      <c r="H242" s="203">
        <v>-65.933</v>
      </c>
      <c r="I242" s="204"/>
      <c r="J242" s="199"/>
      <c r="K242" s="199"/>
      <c r="L242" s="205"/>
      <c r="M242" s="206"/>
      <c r="N242" s="207"/>
      <c r="O242" s="207"/>
      <c r="P242" s="207"/>
      <c r="Q242" s="207"/>
      <c r="R242" s="207"/>
      <c r="S242" s="207"/>
      <c r="T242" s="208"/>
      <c r="AT242" s="209" t="s">
        <v>180</v>
      </c>
      <c r="AU242" s="209" t="s">
        <v>103</v>
      </c>
      <c r="AV242" s="13" t="s">
        <v>79</v>
      </c>
      <c r="AW242" s="13" t="s">
        <v>33</v>
      </c>
      <c r="AX242" s="13" t="s">
        <v>71</v>
      </c>
      <c r="AY242" s="209" t="s">
        <v>169</v>
      </c>
    </row>
    <row r="243" spans="2:51" s="13" customFormat="1" ht="11.25">
      <c r="B243" s="198"/>
      <c r="C243" s="199"/>
      <c r="D243" s="200" t="s">
        <v>180</v>
      </c>
      <c r="E243" s="201" t="s">
        <v>19</v>
      </c>
      <c r="F243" s="202" t="s">
        <v>266</v>
      </c>
      <c r="G243" s="199"/>
      <c r="H243" s="203">
        <v>2.06</v>
      </c>
      <c r="I243" s="204"/>
      <c r="J243" s="199"/>
      <c r="K243" s="199"/>
      <c r="L243" s="205"/>
      <c r="M243" s="206"/>
      <c r="N243" s="207"/>
      <c r="O243" s="207"/>
      <c r="P243" s="207"/>
      <c r="Q243" s="207"/>
      <c r="R243" s="207"/>
      <c r="S243" s="207"/>
      <c r="T243" s="208"/>
      <c r="AT243" s="209" t="s">
        <v>180</v>
      </c>
      <c r="AU243" s="209" t="s">
        <v>103</v>
      </c>
      <c r="AV243" s="13" t="s">
        <v>79</v>
      </c>
      <c r="AW243" s="13" t="s">
        <v>33</v>
      </c>
      <c r="AX243" s="13" t="s">
        <v>71</v>
      </c>
      <c r="AY243" s="209" t="s">
        <v>169</v>
      </c>
    </row>
    <row r="244" spans="2:51" s="13" customFormat="1" ht="11.25">
      <c r="B244" s="198"/>
      <c r="C244" s="199"/>
      <c r="D244" s="200" t="s">
        <v>180</v>
      </c>
      <c r="E244" s="201" t="s">
        <v>19</v>
      </c>
      <c r="F244" s="202" t="s">
        <v>267</v>
      </c>
      <c r="G244" s="199"/>
      <c r="H244" s="203">
        <v>9.5</v>
      </c>
      <c r="I244" s="204"/>
      <c r="J244" s="199"/>
      <c r="K244" s="199"/>
      <c r="L244" s="205"/>
      <c r="M244" s="206"/>
      <c r="N244" s="207"/>
      <c r="O244" s="207"/>
      <c r="P244" s="207"/>
      <c r="Q244" s="207"/>
      <c r="R244" s="207"/>
      <c r="S244" s="207"/>
      <c r="T244" s="208"/>
      <c r="AT244" s="209" t="s">
        <v>180</v>
      </c>
      <c r="AU244" s="209" t="s">
        <v>103</v>
      </c>
      <c r="AV244" s="13" t="s">
        <v>79</v>
      </c>
      <c r="AW244" s="13" t="s">
        <v>33</v>
      </c>
      <c r="AX244" s="13" t="s">
        <v>71</v>
      </c>
      <c r="AY244" s="209" t="s">
        <v>169</v>
      </c>
    </row>
    <row r="245" spans="2:51" s="13" customFormat="1" ht="11.25">
      <c r="B245" s="198"/>
      <c r="C245" s="199"/>
      <c r="D245" s="200" t="s">
        <v>180</v>
      </c>
      <c r="E245" s="201" t="s">
        <v>19</v>
      </c>
      <c r="F245" s="202" t="s">
        <v>268</v>
      </c>
      <c r="G245" s="199"/>
      <c r="H245" s="203">
        <v>0.96</v>
      </c>
      <c r="I245" s="204"/>
      <c r="J245" s="199"/>
      <c r="K245" s="199"/>
      <c r="L245" s="205"/>
      <c r="M245" s="206"/>
      <c r="N245" s="207"/>
      <c r="O245" s="207"/>
      <c r="P245" s="207"/>
      <c r="Q245" s="207"/>
      <c r="R245" s="207"/>
      <c r="S245" s="207"/>
      <c r="T245" s="208"/>
      <c r="AT245" s="209" t="s">
        <v>180</v>
      </c>
      <c r="AU245" s="209" t="s">
        <v>103</v>
      </c>
      <c r="AV245" s="13" t="s">
        <v>79</v>
      </c>
      <c r="AW245" s="13" t="s">
        <v>33</v>
      </c>
      <c r="AX245" s="13" t="s">
        <v>71</v>
      </c>
      <c r="AY245" s="209" t="s">
        <v>169</v>
      </c>
    </row>
    <row r="246" spans="2:51" s="13" customFormat="1" ht="11.25">
      <c r="B246" s="198"/>
      <c r="C246" s="199"/>
      <c r="D246" s="200" t="s">
        <v>180</v>
      </c>
      <c r="E246" s="201" t="s">
        <v>19</v>
      </c>
      <c r="F246" s="202" t="s">
        <v>269</v>
      </c>
      <c r="G246" s="199"/>
      <c r="H246" s="203">
        <v>1.03</v>
      </c>
      <c r="I246" s="204"/>
      <c r="J246" s="199"/>
      <c r="K246" s="199"/>
      <c r="L246" s="205"/>
      <c r="M246" s="206"/>
      <c r="N246" s="207"/>
      <c r="O246" s="207"/>
      <c r="P246" s="207"/>
      <c r="Q246" s="207"/>
      <c r="R246" s="207"/>
      <c r="S246" s="207"/>
      <c r="T246" s="208"/>
      <c r="AT246" s="209" t="s">
        <v>180</v>
      </c>
      <c r="AU246" s="209" t="s">
        <v>103</v>
      </c>
      <c r="AV246" s="13" t="s">
        <v>79</v>
      </c>
      <c r="AW246" s="13" t="s">
        <v>33</v>
      </c>
      <c r="AX246" s="13" t="s">
        <v>71</v>
      </c>
      <c r="AY246" s="209" t="s">
        <v>169</v>
      </c>
    </row>
    <row r="247" spans="2:51" s="13" customFormat="1" ht="11.25">
      <c r="B247" s="198"/>
      <c r="C247" s="199"/>
      <c r="D247" s="200" t="s">
        <v>180</v>
      </c>
      <c r="E247" s="201" t="s">
        <v>19</v>
      </c>
      <c r="F247" s="202" t="s">
        <v>270</v>
      </c>
      <c r="G247" s="199"/>
      <c r="H247" s="203">
        <v>5.9</v>
      </c>
      <c r="I247" s="204"/>
      <c r="J247" s="199"/>
      <c r="K247" s="199"/>
      <c r="L247" s="205"/>
      <c r="M247" s="206"/>
      <c r="N247" s="207"/>
      <c r="O247" s="207"/>
      <c r="P247" s="207"/>
      <c r="Q247" s="207"/>
      <c r="R247" s="207"/>
      <c r="S247" s="207"/>
      <c r="T247" s="208"/>
      <c r="AT247" s="209" t="s">
        <v>180</v>
      </c>
      <c r="AU247" s="209" t="s">
        <v>103</v>
      </c>
      <c r="AV247" s="13" t="s">
        <v>79</v>
      </c>
      <c r="AW247" s="13" t="s">
        <v>33</v>
      </c>
      <c r="AX247" s="13" t="s">
        <v>71</v>
      </c>
      <c r="AY247" s="209" t="s">
        <v>169</v>
      </c>
    </row>
    <row r="248" spans="2:51" s="13" customFormat="1" ht="11.25">
      <c r="B248" s="198"/>
      <c r="C248" s="199"/>
      <c r="D248" s="200" t="s">
        <v>180</v>
      </c>
      <c r="E248" s="201" t="s">
        <v>19</v>
      </c>
      <c r="F248" s="202" t="s">
        <v>271</v>
      </c>
      <c r="G248" s="199"/>
      <c r="H248" s="203">
        <v>2.7</v>
      </c>
      <c r="I248" s="204"/>
      <c r="J248" s="199"/>
      <c r="K248" s="199"/>
      <c r="L248" s="205"/>
      <c r="M248" s="206"/>
      <c r="N248" s="207"/>
      <c r="O248" s="207"/>
      <c r="P248" s="207"/>
      <c r="Q248" s="207"/>
      <c r="R248" s="207"/>
      <c r="S248" s="207"/>
      <c r="T248" s="208"/>
      <c r="AT248" s="209" t="s">
        <v>180</v>
      </c>
      <c r="AU248" s="209" t="s">
        <v>103</v>
      </c>
      <c r="AV248" s="13" t="s">
        <v>79</v>
      </c>
      <c r="AW248" s="13" t="s">
        <v>33</v>
      </c>
      <c r="AX248" s="13" t="s">
        <v>71</v>
      </c>
      <c r="AY248" s="209" t="s">
        <v>169</v>
      </c>
    </row>
    <row r="249" spans="2:51" s="14" customFormat="1" ht="11.25">
      <c r="B249" s="210"/>
      <c r="C249" s="211"/>
      <c r="D249" s="200" t="s">
        <v>180</v>
      </c>
      <c r="E249" s="212" t="s">
        <v>19</v>
      </c>
      <c r="F249" s="213" t="s">
        <v>183</v>
      </c>
      <c r="G249" s="211"/>
      <c r="H249" s="214">
        <v>268.217</v>
      </c>
      <c r="I249" s="215"/>
      <c r="J249" s="211"/>
      <c r="K249" s="211"/>
      <c r="L249" s="216"/>
      <c r="M249" s="217"/>
      <c r="N249" s="218"/>
      <c r="O249" s="218"/>
      <c r="P249" s="218"/>
      <c r="Q249" s="218"/>
      <c r="R249" s="218"/>
      <c r="S249" s="218"/>
      <c r="T249" s="219"/>
      <c r="AT249" s="220" t="s">
        <v>180</v>
      </c>
      <c r="AU249" s="220" t="s">
        <v>103</v>
      </c>
      <c r="AV249" s="14" t="s">
        <v>106</v>
      </c>
      <c r="AW249" s="14" t="s">
        <v>33</v>
      </c>
      <c r="AX249" s="14" t="s">
        <v>14</v>
      </c>
      <c r="AY249" s="220" t="s">
        <v>169</v>
      </c>
    </row>
    <row r="250" spans="1:65" s="2" customFormat="1" ht="44.25" customHeight="1">
      <c r="A250" s="36"/>
      <c r="B250" s="37"/>
      <c r="C250" s="180" t="s">
        <v>279</v>
      </c>
      <c r="D250" s="180" t="s">
        <v>172</v>
      </c>
      <c r="E250" s="181" t="s">
        <v>568</v>
      </c>
      <c r="F250" s="182" t="s">
        <v>569</v>
      </c>
      <c r="G250" s="183" t="s">
        <v>175</v>
      </c>
      <c r="H250" s="184">
        <v>268.217</v>
      </c>
      <c r="I250" s="185"/>
      <c r="J250" s="186">
        <f>ROUND(I250*H250,2)</f>
        <v>0</v>
      </c>
      <c r="K250" s="182" t="s">
        <v>176</v>
      </c>
      <c r="L250" s="41"/>
      <c r="M250" s="187" t="s">
        <v>19</v>
      </c>
      <c r="N250" s="188" t="s">
        <v>42</v>
      </c>
      <c r="O250" s="66"/>
      <c r="P250" s="189">
        <f>O250*H250</f>
        <v>0</v>
      </c>
      <c r="Q250" s="189">
        <v>0.01838</v>
      </c>
      <c r="R250" s="189">
        <f>Q250*H250</f>
        <v>4.9298284599999995</v>
      </c>
      <c r="S250" s="189">
        <v>0</v>
      </c>
      <c r="T250" s="190">
        <f>S250*H250</f>
        <v>0</v>
      </c>
      <c r="U250" s="36"/>
      <c r="V250" s="36"/>
      <c r="W250" s="36"/>
      <c r="X250" s="36"/>
      <c r="Y250" s="36"/>
      <c r="Z250" s="36"/>
      <c r="AA250" s="36"/>
      <c r="AB250" s="36"/>
      <c r="AC250" s="36"/>
      <c r="AD250" s="36"/>
      <c r="AE250" s="36"/>
      <c r="AR250" s="191" t="s">
        <v>106</v>
      </c>
      <c r="AT250" s="191" t="s">
        <v>172</v>
      </c>
      <c r="AU250" s="191" t="s">
        <v>103</v>
      </c>
      <c r="AY250" s="19" t="s">
        <v>169</v>
      </c>
      <c r="BE250" s="192">
        <f>IF(N250="základní",J250,0)</f>
        <v>0</v>
      </c>
      <c r="BF250" s="192">
        <f>IF(N250="snížená",J250,0)</f>
        <v>0</v>
      </c>
      <c r="BG250" s="192">
        <f>IF(N250="zákl. přenesená",J250,0)</f>
        <v>0</v>
      </c>
      <c r="BH250" s="192">
        <f>IF(N250="sníž. přenesená",J250,0)</f>
        <v>0</v>
      </c>
      <c r="BI250" s="192">
        <f>IF(N250="nulová",J250,0)</f>
        <v>0</v>
      </c>
      <c r="BJ250" s="19" t="s">
        <v>14</v>
      </c>
      <c r="BK250" s="192">
        <f>ROUND(I250*H250,2)</f>
        <v>0</v>
      </c>
      <c r="BL250" s="19" t="s">
        <v>106</v>
      </c>
      <c r="BM250" s="191" t="s">
        <v>570</v>
      </c>
    </row>
    <row r="251" spans="1:47" s="2" customFormat="1" ht="11.25">
      <c r="A251" s="36"/>
      <c r="B251" s="37"/>
      <c r="C251" s="38"/>
      <c r="D251" s="193" t="s">
        <v>178</v>
      </c>
      <c r="E251" s="38"/>
      <c r="F251" s="194" t="s">
        <v>571</v>
      </c>
      <c r="G251" s="38"/>
      <c r="H251" s="38"/>
      <c r="I251" s="195"/>
      <c r="J251" s="38"/>
      <c r="K251" s="38"/>
      <c r="L251" s="41"/>
      <c r="M251" s="196"/>
      <c r="N251" s="197"/>
      <c r="O251" s="66"/>
      <c r="P251" s="66"/>
      <c r="Q251" s="66"/>
      <c r="R251" s="66"/>
      <c r="S251" s="66"/>
      <c r="T251" s="67"/>
      <c r="U251" s="36"/>
      <c r="V251" s="36"/>
      <c r="W251" s="36"/>
      <c r="X251" s="36"/>
      <c r="Y251" s="36"/>
      <c r="Z251" s="36"/>
      <c r="AA251" s="36"/>
      <c r="AB251" s="36"/>
      <c r="AC251" s="36"/>
      <c r="AD251" s="36"/>
      <c r="AE251" s="36"/>
      <c r="AT251" s="19" t="s">
        <v>178</v>
      </c>
      <c r="AU251" s="19" t="s">
        <v>103</v>
      </c>
    </row>
    <row r="252" spans="1:65" s="2" customFormat="1" ht="44.25" customHeight="1">
      <c r="A252" s="36"/>
      <c r="B252" s="37"/>
      <c r="C252" s="180" t="s">
        <v>572</v>
      </c>
      <c r="D252" s="180" t="s">
        <v>172</v>
      </c>
      <c r="E252" s="181" t="s">
        <v>573</v>
      </c>
      <c r="F252" s="182" t="s">
        <v>574</v>
      </c>
      <c r="G252" s="183" t="s">
        <v>339</v>
      </c>
      <c r="H252" s="184">
        <v>110.75</v>
      </c>
      <c r="I252" s="185"/>
      <c r="J252" s="186">
        <f>ROUND(I252*H252,2)</f>
        <v>0</v>
      </c>
      <c r="K252" s="182" t="s">
        <v>176</v>
      </c>
      <c r="L252" s="41"/>
      <c r="M252" s="187" t="s">
        <v>19</v>
      </c>
      <c r="N252" s="188" t="s">
        <v>42</v>
      </c>
      <c r="O252" s="66"/>
      <c r="P252" s="189">
        <f>O252*H252</f>
        <v>0</v>
      </c>
      <c r="Q252" s="189">
        <v>0</v>
      </c>
      <c r="R252" s="189">
        <f>Q252*H252</f>
        <v>0</v>
      </c>
      <c r="S252" s="189">
        <v>0</v>
      </c>
      <c r="T252" s="190">
        <f>S252*H252</f>
        <v>0</v>
      </c>
      <c r="U252" s="36"/>
      <c r="V252" s="36"/>
      <c r="W252" s="36"/>
      <c r="X252" s="36"/>
      <c r="Y252" s="36"/>
      <c r="Z252" s="36"/>
      <c r="AA252" s="36"/>
      <c r="AB252" s="36"/>
      <c r="AC252" s="36"/>
      <c r="AD252" s="36"/>
      <c r="AE252" s="36"/>
      <c r="AR252" s="191" t="s">
        <v>106</v>
      </c>
      <c r="AT252" s="191" t="s">
        <v>172</v>
      </c>
      <c r="AU252" s="191" t="s">
        <v>103</v>
      </c>
      <c r="AY252" s="19" t="s">
        <v>169</v>
      </c>
      <c r="BE252" s="192">
        <f>IF(N252="základní",J252,0)</f>
        <v>0</v>
      </c>
      <c r="BF252" s="192">
        <f>IF(N252="snížená",J252,0)</f>
        <v>0</v>
      </c>
      <c r="BG252" s="192">
        <f>IF(N252="zákl. přenesená",J252,0)</f>
        <v>0</v>
      </c>
      <c r="BH252" s="192">
        <f>IF(N252="sníž. přenesená",J252,0)</f>
        <v>0</v>
      </c>
      <c r="BI252" s="192">
        <f>IF(N252="nulová",J252,0)</f>
        <v>0</v>
      </c>
      <c r="BJ252" s="19" t="s">
        <v>14</v>
      </c>
      <c r="BK252" s="192">
        <f>ROUND(I252*H252,2)</f>
        <v>0</v>
      </c>
      <c r="BL252" s="19" t="s">
        <v>106</v>
      </c>
      <c r="BM252" s="191" t="s">
        <v>575</v>
      </c>
    </row>
    <row r="253" spans="1:47" s="2" customFormat="1" ht="11.25">
      <c r="A253" s="36"/>
      <c r="B253" s="37"/>
      <c r="C253" s="38"/>
      <c r="D253" s="193" t="s">
        <v>178</v>
      </c>
      <c r="E253" s="38"/>
      <c r="F253" s="194" t="s">
        <v>576</v>
      </c>
      <c r="G253" s="38"/>
      <c r="H253" s="38"/>
      <c r="I253" s="195"/>
      <c r="J253" s="38"/>
      <c r="K253" s="38"/>
      <c r="L253" s="41"/>
      <c r="M253" s="196"/>
      <c r="N253" s="197"/>
      <c r="O253" s="66"/>
      <c r="P253" s="66"/>
      <c r="Q253" s="66"/>
      <c r="R253" s="66"/>
      <c r="S253" s="66"/>
      <c r="T253" s="67"/>
      <c r="U253" s="36"/>
      <c r="V253" s="36"/>
      <c r="W253" s="36"/>
      <c r="X253" s="36"/>
      <c r="Y253" s="36"/>
      <c r="Z253" s="36"/>
      <c r="AA253" s="36"/>
      <c r="AB253" s="36"/>
      <c r="AC253" s="36"/>
      <c r="AD253" s="36"/>
      <c r="AE253" s="36"/>
      <c r="AT253" s="19" t="s">
        <v>178</v>
      </c>
      <c r="AU253" s="19" t="s">
        <v>103</v>
      </c>
    </row>
    <row r="254" spans="2:51" s="15" customFormat="1" ht="11.25">
      <c r="B254" s="221"/>
      <c r="C254" s="222"/>
      <c r="D254" s="200" t="s">
        <v>180</v>
      </c>
      <c r="E254" s="223" t="s">
        <v>19</v>
      </c>
      <c r="F254" s="224" t="s">
        <v>577</v>
      </c>
      <c r="G254" s="222"/>
      <c r="H254" s="223" t="s">
        <v>19</v>
      </c>
      <c r="I254" s="225"/>
      <c r="J254" s="222"/>
      <c r="K254" s="222"/>
      <c r="L254" s="226"/>
      <c r="M254" s="227"/>
      <c r="N254" s="228"/>
      <c r="O254" s="228"/>
      <c r="P254" s="228"/>
      <c r="Q254" s="228"/>
      <c r="R254" s="228"/>
      <c r="S254" s="228"/>
      <c r="T254" s="229"/>
      <c r="AT254" s="230" t="s">
        <v>180</v>
      </c>
      <c r="AU254" s="230" t="s">
        <v>103</v>
      </c>
      <c r="AV254" s="15" t="s">
        <v>14</v>
      </c>
      <c r="AW254" s="15" t="s">
        <v>33</v>
      </c>
      <c r="AX254" s="15" t="s">
        <v>71</v>
      </c>
      <c r="AY254" s="230" t="s">
        <v>169</v>
      </c>
    </row>
    <row r="255" spans="2:51" s="13" customFormat="1" ht="11.25">
      <c r="B255" s="198"/>
      <c r="C255" s="199"/>
      <c r="D255" s="200" t="s">
        <v>180</v>
      </c>
      <c r="E255" s="201" t="s">
        <v>19</v>
      </c>
      <c r="F255" s="202" t="s">
        <v>578</v>
      </c>
      <c r="G255" s="199"/>
      <c r="H255" s="203">
        <v>110.75</v>
      </c>
      <c r="I255" s="204"/>
      <c r="J255" s="199"/>
      <c r="K255" s="199"/>
      <c r="L255" s="205"/>
      <c r="M255" s="206"/>
      <c r="N255" s="207"/>
      <c r="O255" s="207"/>
      <c r="P255" s="207"/>
      <c r="Q255" s="207"/>
      <c r="R255" s="207"/>
      <c r="S255" s="207"/>
      <c r="T255" s="208"/>
      <c r="AT255" s="209" t="s">
        <v>180</v>
      </c>
      <c r="AU255" s="209" t="s">
        <v>103</v>
      </c>
      <c r="AV255" s="13" t="s">
        <v>79</v>
      </c>
      <c r="AW255" s="13" t="s">
        <v>33</v>
      </c>
      <c r="AX255" s="13" t="s">
        <v>71</v>
      </c>
      <c r="AY255" s="209" t="s">
        <v>169</v>
      </c>
    </row>
    <row r="256" spans="2:51" s="14" customFormat="1" ht="11.25">
      <c r="B256" s="210"/>
      <c r="C256" s="211"/>
      <c r="D256" s="200" t="s">
        <v>180</v>
      </c>
      <c r="E256" s="212" t="s">
        <v>19</v>
      </c>
      <c r="F256" s="213" t="s">
        <v>183</v>
      </c>
      <c r="G256" s="211"/>
      <c r="H256" s="214">
        <v>110.75</v>
      </c>
      <c r="I256" s="215"/>
      <c r="J256" s="211"/>
      <c r="K256" s="211"/>
      <c r="L256" s="216"/>
      <c r="M256" s="217"/>
      <c r="N256" s="218"/>
      <c r="O256" s="218"/>
      <c r="P256" s="218"/>
      <c r="Q256" s="218"/>
      <c r="R256" s="218"/>
      <c r="S256" s="218"/>
      <c r="T256" s="219"/>
      <c r="AT256" s="220" t="s">
        <v>180</v>
      </c>
      <c r="AU256" s="220" t="s">
        <v>103</v>
      </c>
      <c r="AV256" s="14" t="s">
        <v>106</v>
      </c>
      <c r="AW256" s="14" t="s">
        <v>33</v>
      </c>
      <c r="AX256" s="14" t="s">
        <v>14</v>
      </c>
      <c r="AY256" s="220" t="s">
        <v>169</v>
      </c>
    </row>
    <row r="257" spans="1:65" s="2" customFormat="1" ht="24.2" customHeight="1">
      <c r="A257" s="36"/>
      <c r="B257" s="37"/>
      <c r="C257" s="234" t="s">
        <v>579</v>
      </c>
      <c r="D257" s="234" t="s">
        <v>477</v>
      </c>
      <c r="E257" s="235" t="s">
        <v>580</v>
      </c>
      <c r="F257" s="236" t="s">
        <v>581</v>
      </c>
      <c r="G257" s="237" t="s">
        <v>339</v>
      </c>
      <c r="H257" s="238">
        <v>116.288</v>
      </c>
      <c r="I257" s="239"/>
      <c r="J257" s="240">
        <f>ROUND(I257*H257,2)</f>
        <v>0</v>
      </c>
      <c r="K257" s="236" t="s">
        <v>176</v>
      </c>
      <c r="L257" s="241"/>
      <c r="M257" s="242" t="s">
        <v>19</v>
      </c>
      <c r="N257" s="243" t="s">
        <v>42</v>
      </c>
      <c r="O257" s="66"/>
      <c r="P257" s="189">
        <f>O257*H257</f>
        <v>0</v>
      </c>
      <c r="Q257" s="189">
        <v>0.00011</v>
      </c>
      <c r="R257" s="189">
        <f>Q257*H257</f>
        <v>0.01279168</v>
      </c>
      <c r="S257" s="189">
        <v>0</v>
      </c>
      <c r="T257" s="190">
        <f>S257*H257</f>
        <v>0</v>
      </c>
      <c r="U257" s="36"/>
      <c r="V257" s="36"/>
      <c r="W257" s="36"/>
      <c r="X257" s="36"/>
      <c r="Y257" s="36"/>
      <c r="Z257" s="36"/>
      <c r="AA257" s="36"/>
      <c r="AB257" s="36"/>
      <c r="AC257" s="36"/>
      <c r="AD257" s="36"/>
      <c r="AE257" s="36"/>
      <c r="AR257" s="191" t="s">
        <v>224</v>
      </c>
      <c r="AT257" s="191" t="s">
        <v>477</v>
      </c>
      <c r="AU257" s="191" t="s">
        <v>103</v>
      </c>
      <c r="AY257" s="19" t="s">
        <v>169</v>
      </c>
      <c r="BE257" s="192">
        <f>IF(N257="základní",J257,0)</f>
        <v>0</v>
      </c>
      <c r="BF257" s="192">
        <f>IF(N257="snížená",J257,0)</f>
        <v>0</v>
      </c>
      <c r="BG257" s="192">
        <f>IF(N257="zákl. přenesená",J257,0)</f>
        <v>0</v>
      </c>
      <c r="BH257" s="192">
        <f>IF(N257="sníž. přenesená",J257,0)</f>
        <v>0</v>
      </c>
      <c r="BI257" s="192">
        <f>IF(N257="nulová",J257,0)</f>
        <v>0</v>
      </c>
      <c r="BJ257" s="19" t="s">
        <v>14</v>
      </c>
      <c r="BK257" s="192">
        <f>ROUND(I257*H257,2)</f>
        <v>0</v>
      </c>
      <c r="BL257" s="19" t="s">
        <v>106</v>
      </c>
      <c r="BM257" s="191" t="s">
        <v>582</v>
      </c>
    </row>
    <row r="258" spans="2:51" s="13" customFormat="1" ht="11.25">
      <c r="B258" s="198"/>
      <c r="C258" s="199"/>
      <c r="D258" s="200" t="s">
        <v>180</v>
      </c>
      <c r="E258" s="199"/>
      <c r="F258" s="202" t="s">
        <v>583</v>
      </c>
      <c r="G258" s="199"/>
      <c r="H258" s="203">
        <v>116.288</v>
      </c>
      <c r="I258" s="204"/>
      <c r="J258" s="199"/>
      <c r="K258" s="199"/>
      <c r="L258" s="205"/>
      <c r="M258" s="206"/>
      <c r="N258" s="207"/>
      <c r="O258" s="207"/>
      <c r="P258" s="207"/>
      <c r="Q258" s="207"/>
      <c r="R258" s="207"/>
      <c r="S258" s="207"/>
      <c r="T258" s="208"/>
      <c r="AT258" s="209" t="s">
        <v>180</v>
      </c>
      <c r="AU258" s="209" t="s">
        <v>103</v>
      </c>
      <c r="AV258" s="13" t="s">
        <v>79</v>
      </c>
      <c r="AW258" s="13" t="s">
        <v>4</v>
      </c>
      <c r="AX258" s="13" t="s">
        <v>14</v>
      </c>
      <c r="AY258" s="209" t="s">
        <v>169</v>
      </c>
    </row>
    <row r="259" spans="1:65" s="2" customFormat="1" ht="55.5" customHeight="1">
      <c r="A259" s="36"/>
      <c r="B259" s="37"/>
      <c r="C259" s="180" t="s">
        <v>584</v>
      </c>
      <c r="D259" s="180" t="s">
        <v>172</v>
      </c>
      <c r="E259" s="181" t="s">
        <v>585</v>
      </c>
      <c r="F259" s="182" t="s">
        <v>586</v>
      </c>
      <c r="G259" s="183" t="s">
        <v>339</v>
      </c>
      <c r="H259" s="184">
        <v>110.75</v>
      </c>
      <c r="I259" s="185"/>
      <c r="J259" s="186">
        <f>ROUND(I259*H259,2)</f>
        <v>0</v>
      </c>
      <c r="K259" s="182" t="s">
        <v>176</v>
      </c>
      <c r="L259" s="41"/>
      <c r="M259" s="187" t="s">
        <v>19</v>
      </c>
      <c r="N259" s="188" t="s">
        <v>42</v>
      </c>
      <c r="O259" s="66"/>
      <c r="P259" s="189">
        <f>O259*H259</f>
        <v>0</v>
      </c>
      <c r="Q259" s="189">
        <v>0</v>
      </c>
      <c r="R259" s="189">
        <f>Q259*H259</f>
        <v>0</v>
      </c>
      <c r="S259" s="189">
        <v>0</v>
      </c>
      <c r="T259" s="190">
        <f>S259*H259</f>
        <v>0</v>
      </c>
      <c r="U259" s="36"/>
      <c r="V259" s="36"/>
      <c r="W259" s="36"/>
      <c r="X259" s="36"/>
      <c r="Y259" s="36"/>
      <c r="Z259" s="36"/>
      <c r="AA259" s="36"/>
      <c r="AB259" s="36"/>
      <c r="AC259" s="36"/>
      <c r="AD259" s="36"/>
      <c r="AE259" s="36"/>
      <c r="AR259" s="191" t="s">
        <v>106</v>
      </c>
      <c r="AT259" s="191" t="s">
        <v>172</v>
      </c>
      <c r="AU259" s="191" t="s">
        <v>103</v>
      </c>
      <c r="AY259" s="19" t="s">
        <v>169</v>
      </c>
      <c r="BE259" s="192">
        <f>IF(N259="základní",J259,0)</f>
        <v>0</v>
      </c>
      <c r="BF259" s="192">
        <f>IF(N259="snížená",J259,0)</f>
        <v>0</v>
      </c>
      <c r="BG259" s="192">
        <f>IF(N259="zákl. přenesená",J259,0)</f>
        <v>0</v>
      </c>
      <c r="BH259" s="192">
        <f>IF(N259="sníž. přenesená",J259,0)</f>
        <v>0</v>
      </c>
      <c r="BI259" s="192">
        <f>IF(N259="nulová",J259,0)</f>
        <v>0</v>
      </c>
      <c r="BJ259" s="19" t="s">
        <v>14</v>
      </c>
      <c r="BK259" s="192">
        <f>ROUND(I259*H259,2)</f>
        <v>0</v>
      </c>
      <c r="BL259" s="19" t="s">
        <v>106</v>
      </c>
      <c r="BM259" s="191" t="s">
        <v>587</v>
      </c>
    </row>
    <row r="260" spans="1:47" s="2" customFormat="1" ht="11.25">
      <c r="A260" s="36"/>
      <c r="B260" s="37"/>
      <c r="C260" s="38"/>
      <c r="D260" s="193" t="s">
        <v>178</v>
      </c>
      <c r="E260" s="38"/>
      <c r="F260" s="194" t="s">
        <v>588</v>
      </c>
      <c r="G260" s="38"/>
      <c r="H260" s="38"/>
      <c r="I260" s="195"/>
      <c r="J260" s="38"/>
      <c r="K260" s="38"/>
      <c r="L260" s="41"/>
      <c r="M260" s="196"/>
      <c r="N260" s="197"/>
      <c r="O260" s="66"/>
      <c r="P260" s="66"/>
      <c r="Q260" s="66"/>
      <c r="R260" s="66"/>
      <c r="S260" s="66"/>
      <c r="T260" s="67"/>
      <c r="U260" s="36"/>
      <c r="V260" s="36"/>
      <c r="W260" s="36"/>
      <c r="X260" s="36"/>
      <c r="Y260" s="36"/>
      <c r="Z260" s="36"/>
      <c r="AA260" s="36"/>
      <c r="AB260" s="36"/>
      <c r="AC260" s="36"/>
      <c r="AD260" s="36"/>
      <c r="AE260" s="36"/>
      <c r="AT260" s="19" t="s">
        <v>178</v>
      </c>
      <c r="AU260" s="19" t="s">
        <v>103</v>
      </c>
    </row>
    <row r="261" spans="2:51" s="13" customFormat="1" ht="11.25">
      <c r="B261" s="198"/>
      <c r="C261" s="199"/>
      <c r="D261" s="200" t="s">
        <v>180</v>
      </c>
      <c r="E261" s="201" t="s">
        <v>19</v>
      </c>
      <c r="F261" s="202" t="s">
        <v>589</v>
      </c>
      <c r="G261" s="199"/>
      <c r="H261" s="203">
        <v>47.5</v>
      </c>
      <c r="I261" s="204"/>
      <c r="J261" s="199"/>
      <c r="K261" s="199"/>
      <c r="L261" s="205"/>
      <c r="M261" s="206"/>
      <c r="N261" s="207"/>
      <c r="O261" s="207"/>
      <c r="P261" s="207"/>
      <c r="Q261" s="207"/>
      <c r="R261" s="207"/>
      <c r="S261" s="207"/>
      <c r="T261" s="208"/>
      <c r="AT261" s="209" t="s">
        <v>180</v>
      </c>
      <c r="AU261" s="209" t="s">
        <v>103</v>
      </c>
      <c r="AV261" s="13" t="s">
        <v>79</v>
      </c>
      <c r="AW261" s="13" t="s">
        <v>33</v>
      </c>
      <c r="AX261" s="13" t="s">
        <v>71</v>
      </c>
      <c r="AY261" s="209" t="s">
        <v>169</v>
      </c>
    </row>
    <row r="262" spans="2:51" s="13" customFormat="1" ht="11.25">
      <c r="B262" s="198"/>
      <c r="C262" s="199"/>
      <c r="D262" s="200" t="s">
        <v>180</v>
      </c>
      <c r="E262" s="201" t="s">
        <v>19</v>
      </c>
      <c r="F262" s="202" t="s">
        <v>590</v>
      </c>
      <c r="G262" s="199"/>
      <c r="H262" s="203">
        <v>4.8</v>
      </c>
      <c r="I262" s="204"/>
      <c r="J262" s="199"/>
      <c r="K262" s="199"/>
      <c r="L262" s="205"/>
      <c r="M262" s="206"/>
      <c r="N262" s="207"/>
      <c r="O262" s="207"/>
      <c r="P262" s="207"/>
      <c r="Q262" s="207"/>
      <c r="R262" s="207"/>
      <c r="S262" s="207"/>
      <c r="T262" s="208"/>
      <c r="AT262" s="209" t="s">
        <v>180</v>
      </c>
      <c r="AU262" s="209" t="s">
        <v>103</v>
      </c>
      <c r="AV262" s="13" t="s">
        <v>79</v>
      </c>
      <c r="AW262" s="13" t="s">
        <v>33</v>
      </c>
      <c r="AX262" s="13" t="s">
        <v>71</v>
      </c>
      <c r="AY262" s="209" t="s">
        <v>169</v>
      </c>
    </row>
    <row r="263" spans="2:51" s="13" customFormat="1" ht="11.25">
      <c r="B263" s="198"/>
      <c r="C263" s="199"/>
      <c r="D263" s="200" t="s">
        <v>180</v>
      </c>
      <c r="E263" s="201" t="s">
        <v>19</v>
      </c>
      <c r="F263" s="202" t="s">
        <v>591</v>
      </c>
      <c r="G263" s="199"/>
      <c r="H263" s="203">
        <v>5.15</v>
      </c>
      <c r="I263" s="204"/>
      <c r="J263" s="199"/>
      <c r="K263" s="199"/>
      <c r="L263" s="205"/>
      <c r="M263" s="206"/>
      <c r="N263" s="207"/>
      <c r="O263" s="207"/>
      <c r="P263" s="207"/>
      <c r="Q263" s="207"/>
      <c r="R263" s="207"/>
      <c r="S263" s="207"/>
      <c r="T263" s="208"/>
      <c r="AT263" s="209" t="s">
        <v>180</v>
      </c>
      <c r="AU263" s="209" t="s">
        <v>103</v>
      </c>
      <c r="AV263" s="13" t="s">
        <v>79</v>
      </c>
      <c r="AW263" s="13" t="s">
        <v>33</v>
      </c>
      <c r="AX263" s="13" t="s">
        <v>71</v>
      </c>
      <c r="AY263" s="209" t="s">
        <v>169</v>
      </c>
    </row>
    <row r="264" spans="2:51" s="13" customFormat="1" ht="11.25">
      <c r="B264" s="198"/>
      <c r="C264" s="199"/>
      <c r="D264" s="200" t="s">
        <v>180</v>
      </c>
      <c r="E264" s="201" t="s">
        <v>19</v>
      </c>
      <c r="F264" s="202" t="s">
        <v>592</v>
      </c>
      <c r="G264" s="199"/>
      <c r="H264" s="203">
        <v>29.5</v>
      </c>
      <c r="I264" s="204"/>
      <c r="J264" s="199"/>
      <c r="K264" s="199"/>
      <c r="L264" s="205"/>
      <c r="M264" s="206"/>
      <c r="N264" s="207"/>
      <c r="O264" s="207"/>
      <c r="P264" s="207"/>
      <c r="Q264" s="207"/>
      <c r="R264" s="207"/>
      <c r="S264" s="207"/>
      <c r="T264" s="208"/>
      <c r="AT264" s="209" t="s">
        <v>180</v>
      </c>
      <c r="AU264" s="209" t="s">
        <v>103</v>
      </c>
      <c r="AV264" s="13" t="s">
        <v>79</v>
      </c>
      <c r="AW264" s="13" t="s">
        <v>33</v>
      </c>
      <c r="AX264" s="13" t="s">
        <v>71</v>
      </c>
      <c r="AY264" s="209" t="s">
        <v>169</v>
      </c>
    </row>
    <row r="265" spans="2:51" s="13" customFormat="1" ht="11.25">
      <c r="B265" s="198"/>
      <c r="C265" s="199"/>
      <c r="D265" s="200" t="s">
        <v>180</v>
      </c>
      <c r="E265" s="201" t="s">
        <v>19</v>
      </c>
      <c r="F265" s="202" t="s">
        <v>593</v>
      </c>
      <c r="G265" s="199"/>
      <c r="H265" s="203">
        <v>18</v>
      </c>
      <c r="I265" s="204"/>
      <c r="J265" s="199"/>
      <c r="K265" s="199"/>
      <c r="L265" s="205"/>
      <c r="M265" s="206"/>
      <c r="N265" s="207"/>
      <c r="O265" s="207"/>
      <c r="P265" s="207"/>
      <c r="Q265" s="207"/>
      <c r="R265" s="207"/>
      <c r="S265" s="207"/>
      <c r="T265" s="208"/>
      <c r="AT265" s="209" t="s">
        <v>180</v>
      </c>
      <c r="AU265" s="209" t="s">
        <v>103</v>
      </c>
      <c r="AV265" s="13" t="s">
        <v>79</v>
      </c>
      <c r="AW265" s="13" t="s">
        <v>33</v>
      </c>
      <c r="AX265" s="13" t="s">
        <v>71</v>
      </c>
      <c r="AY265" s="209" t="s">
        <v>169</v>
      </c>
    </row>
    <row r="266" spans="2:51" s="13" customFormat="1" ht="11.25">
      <c r="B266" s="198"/>
      <c r="C266" s="199"/>
      <c r="D266" s="200" t="s">
        <v>180</v>
      </c>
      <c r="E266" s="201" t="s">
        <v>19</v>
      </c>
      <c r="F266" s="202" t="s">
        <v>594</v>
      </c>
      <c r="G266" s="199"/>
      <c r="H266" s="203">
        <v>5.8</v>
      </c>
      <c r="I266" s="204"/>
      <c r="J266" s="199"/>
      <c r="K266" s="199"/>
      <c r="L266" s="205"/>
      <c r="M266" s="206"/>
      <c r="N266" s="207"/>
      <c r="O266" s="207"/>
      <c r="P266" s="207"/>
      <c r="Q266" s="207"/>
      <c r="R266" s="207"/>
      <c r="S266" s="207"/>
      <c r="T266" s="208"/>
      <c r="AT266" s="209" t="s">
        <v>180</v>
      </c>
      <c r="AU266" s="209" t="s">
        <v>103</v>
      </c>
      <c r="AV266" s="13" t="s">
        <v>79</v>
      </c>
      <c r="AW266" s="13" t="s">
        <v>33</v>
      </c>
      <c r="AX266" s="13" t="s">
        <v>71</v>
      </c>
      <c r="AY266" s="209" t="s">
        <v>169</v>
      </c>
    </row>
    <row r="267" spans="2:51" s="14" customFormat="1" ht="11.25">
      <c r="B267" s="210"/>
      <c r="C267" s="211"/>
      <c r="D267" s="200" t="s">
        <v>180</v>
      </c>
      <c r="E267" s="212" t="s">
        <v>19</v>
      </c>
      <c r="F267" s="213" t="s">
        <v>183</v>
      </c>
      <c r="G267" s="211"/>
      <c r="H267" s="214">
        <v>110.75</v>
      </c>
      <c r="I267" s="215"/>
      <c r="J267" s="211"/>
      <c r="K267" s="211"/>
      <c r="L267" s="216"/>
      <c r="M267" s="217"/>
      <c r="N267" s="218"/>
      <c r="O267" s="218"/>
      <c r="P267" s="218"/>
      <c r="Q267" s="218"/>
      <c r="R267" s="218"/>
      <c r="S267" s="218"/>
      <c r="T267" s="219"/>
      <c r="AT267" s="220" t="s">
        <v>180</v>
      </c>
      <c r="AU267" s="220" t="s">
        <v>103</v>
      </c>
      <c r="AV267" s="14" t="s">
        <v>106</v>
      </c>
      <c r="AW267" s="14" t="s">
        <v>33</v>
      </c>
      <c r="AX267" s="14" t="s">
        <v>14</v>
      </c>
      <c r="AY267" s="220" t="s">
        <v>169</v>
      </c>
    </row>
    <row r="268" spans="1:65" s="2" customFormat="1" ht="24.2" customHeight="1">
      <c r="A268" s="36"/>
      <c r="B268" s="37"/>
      <c r="C268" s="234" t="s">
        <v>595</v>
      </c>
      <c r="D268" s="234" t="s">
        <v>477</v>
      </c>
      <c r="E268" s="235" t="s">
        <v>596</v>
      </c>
      <c r="F268" s="236" t="s">
        <v>597</v>
      </c>
      <c r="G268" s="237" t="s">
        <v>339</v>
      </c>
      <c r="H268" s="238">
        <v>116.288</v>
      </c>
      <c r="I268" s="239"/>
      <c r="J268" s="240">
        <f>ROUND(I268*H268,2)</f>
        <v>0</v>
      </c>
      <c r="K268" s="236" t="s">
        <v>176</v>
      </c>
      <c r="L268" s="241"/>
      <c r="M268" s="242" t="s">
        <v>19</v>
      </c>
      <c r="N268" s="243" t="s">
        <v>42</v>
      </c>
      <c r="O268" s="66"/>
      <c r="P268" s="189">
        <f>O268*H268</f>
        <v>0</v>
      </c>
      <c r="Q268" s="189">
        <v>4E-05</v>
      </c>
      <c r="R268" s="189">
        <f>Q268*H268</f>
        <v>0.00465152</v>
      </c>
      <c r="S268" s="189">
        <v>0</v>
      </c>
      <c r="T268" s="190">
        <f>S268*H268</f>
        <v>0</v>
      </c>
      <c r="U268" s="36"/>
      <c r="V268" s="36"/>
      <c r="W268" s="36"/>
      <c r="X268" s="36"/>
      <c r="Y268" s="36"/>
      <c r="Z268" s="36"/>
      <c r="AA268" s="36"/>
      <c r="AB268" s="36"/>
      <c r="AC268" s="36"/>
      <c r="AD268" s="36"/>
      <c r="AE268" s="36"/>
      <c r="AR268" s="191" t="s">
        <v>224</v>
      </c>
      <c r="AT268" s="191" t="s">
        <v>477</v>
      </c>
      <c r="AU268" s="191" t="s">
        <v>103</v>
      </c>
      <c r="AY268" s="19" t="s">
        <v>169</v>
      </c>
      <c r="BE268" s="192">
        <f>IF(N268="základní",J268,0)</f>
        <v>0</v>
      </c>
      <c r="BF268" s="192">
        <f>IF(N268="snížená",J268,0)</f>
        <v>0</v>
      </c>
      <c r="BG268" s="192">
        <f>IF(N268="zákl. přenesená",J268,0)</f>
        <v>0</v>
      </c>
      <c r="BH268" s="192">
        <f>IF(N268="sníž. přenesená",J268,0)</f>
        <v>0</v>
      </c>
      <c r="BI268" s="192">
        <f>IF(N268="nulová",J268,0)</f>
        <v>0</v>
      </c>
      <c r="BJ268" s="19" t="s">
        <v>14</v>
      </c>
      <c r="BK268" s="192">
        <f>ROUND(I268*H268,2)</f>
        <v>0</v>
      </c>
      <c r="BL268" s="19" t="s">
        <v>106</v>
      </c>
      <c r="BM268" s="191" t="s">
        <v>598</v>
      </c>
    </row>
    <row r="269" spans="2:51" s="13" customFormat="1" ht="11.25">
      <c r="B269" s="198"/>
      <c r="C269" s="199"/>
      <c r="D269" s="200" t="s">
        <v>180</v>
      </c>
      <c r="E269" s="199"/>
      <c r="F269" s="202" t="s">
        <v>583</v>
      </c>
      <c r="G269" s="199"/>
      <c r="H269" s="203">
        <v>116.288</v>
      </c>
      <c r="I269" s="204"/>
      <c r="J269" s="199"/>
      <c r="K269" s="199"/>
      <c r="L269" s="205"/>
      <c r="M269" s="206"/>
      <c r="N269" s="207"/>
      <c r="O269" s="207"/>
      <c r="P269" s="207"/>
      <c r="Q269" s="207"/>
      <c r="R269" s="207"/>
      <c r="S269" s="207"/>
      <c r="T269" s="208"/>
      <c r="AT269" s="209" t="s">
        <v>180</v>
      </c>
      <c r="AU269" s="209" t="s">
        <v>103</v>
      </c>
      <c r="AV269" s="13" t="s">
        <v>79</v>
      </c>
      <c r="AW269" s="13" t="s">
        <v>4</v>
      </c>
      <c r="AX269" s="13" t="s">
        <v>14</v>
      </c>
      <c r="AY269" s="209" t="s">
        <v>169</v>
      </c>
    </row>
    <row r="270" spans="1:65" s="2" customFormat="1" ht="37.9" customHeight="1">
      <c r="A270" s="36"/>
      <c r="B270" s="37"/>
      <c r="C270" s="180" t="s">
        <v>599</v>
      </c>
      <c r="D270" s="180" t="s">
        <v>172</v>
      </c>
      <c r="E270" s="181" t="s">
        <v>600</v>
      </c>
      <c r="F270" s="182" t="s">
        <v>601</v>
      </c>
      <c r="G270" s="183" t="s">
        <v>175</v>
      </c>
      <c r="H270" s="184">
        <v>60.733</v>
      </c>
      <c r="I270" s="185"/>
      <c r="J270" s="186">
        <f>ROUND(I270*H270,2)</f>
        <v>0</v>
      </c>
      <c r="K270" s="182" t="s">
        <v>176</v>
      </c>
      <c r="L270" s="41"/>
      <c r="M270" s="187" t="s">
        <v>19</v>
      </c>
      <c r="N270" s="188" t="s">
        <v>42</v>
      </c>
      <c r="O270" s="66"/>
      <c r="P270" s="189">
        <f>O270*H270</f>
        <v>0</v>
      </c>
      <c r="Q270" s="189">
        <v>0</v>
      </c>
      <c r="R270" s="189">
        <f>Q270*H270</f>
        <v>0</v>
      </c>
      <c r="S270" s="189">
        <v>1E-05</v>
      </c>
      <c r="T270" s="190">
        <f>S270*H270</f>
        <v>0.00060733</v>
      </c>
      <c r="U270" s="36"/>
      <c r="V270" s="36"/>
      <c r="W270" s="36"/>
      <c r="X270" s="36"/>
      <c r="Y270" s="36"/>
      <c r="Z270" s="36"/>
      <c r="AA270" s="36"/>
      <c r="AB270" s="36"/>
      <c r="AC270" s="36"/>
      <c r="AD270" s="36"/>
      <c r="AE270" s="36"/>
      <c r="AR270" s="191" t="s">
        <v>106</v>
      </c>
      <c r="AT270" s="191" t="s">
        <v>172</v>
      </c>
      <c r="AU270" s="191" t="s">
        <v>103</v>
      </c>
      <c r="AY270" s="19" t="s">
        <v>169</v>
      </c>
      <c r="BE270" s="192">
        <f>IF(N270="základní",J270,0)</f>
        <v>0</v>
      </c>
      <c r="BF270" s="192">
        <f>IF(N270="snížená",J270,0)</f>
        <v>0</v>
      </c>
      <c r="BG270" s="192">
        <f>IF(N270="zákl. přenesená",J270,0)</f>
        <v>0</v>
      </c>
      <c r="BH270" s="192">
        <f>IF(N270="sníž. přenesená",J270,0)</f>
        <v>0</v>
      </c>
      <c r="BI270" s="192">
        <f>IF(N270="nulová",J270,0)</f>
        <v>0</v>
      </c>
      <c r="BJ270" s="19" t="s">
        <v>14</v>
      </c>
      <c r="BK270" s="192">
        <f>ROUND(I270*H270,2)</f>
        <v>0</v>
      </c>
      <c r="BL270" s="19" t="s">
        <v>106</v>
      </c>
      <c r="BM270" s="191" t="s">
        <v>602</v>
      </c>
    </row>
    <row r="271" spans="1:47" s="2" customFormat="1" ht="11.25">
      <c r="A271" s="36"/>
      <c r="B271" s="37"/>
      <c r="C271" s="38"/>
      <c r="D271" s="193" t="s">
        <v>178</v>
      </c>
      <c r="E271" s="38"/>
      <c r="F271" s="194" t="s">
        <v>603</v>
      </c>
      <c r="G271" s="38"/>
      <c r="H271" s="38"/>
      <c r="I271" s="195"/>
      <c r="J271" s="38"/>
      <c r="K271" s="38"/>
      <c r="L271" s="41"/>
      <c r="M271" s="196"/>
      <c r="N271" s="197"/>
      <c r="O271" s="66"/>
      <c r="P271" s="66"/>
      <c r="Q271" s="66"/>
      <c r="R271" s="66"/>
      <c r="S271" s="66"/>
      <c r="T271" s="67"/>
      <c r="U271" s="36"/>
      <c r="V271" s="36"/>
      <c r="W271" s="36"/>
      <c r="X271" s="36"/>
      <c r="Y271" s="36"/>
      <c r="Z271" s="36"/>
      <c r="AA271" s="36"/>
      <c r="AB271" s="36"/>
      <c r="AC271" s="36"/>
      <c r="AD271" s="36"/>
      <c r="AE271" s="36"/>
      <c r="AT271" s="19" t="s">
        <v>178</v>
      </c>
      <c r="AU271" s="19" t="s">
        <v>103</v>
      </c>
    </row>
    <row r="272" spans="2:51" s="13" customFormat="1" ht="11.25">
      <c r="B272" s="198"/>
      <c r="C272" s="199"/>
      <c r="D272" s="200" t="s">
        <v>180</v>
      </c>
      <c r="E272" s="201" t="s">
        <v>19</v>
      </c>
      <c r="F272" s="202" t="s">
        <v>604</v>
      </c>
      <c r="G272" s="199"/>
      <c r="H272" s="203">
        <v>26.25</v>
      </c>
      <c r="I272" s="204"/>
      <c r="J272" s="199"/>
      <c r="K272" s="199"/>
      <c r="L272" s="205"/>
      <c r="M272" s="206"/>
      <c r="N272" s="207"/>
      <c r="O272" s="207"/>
      <c r="P272" s="207"/>
      <c r="Q272" s="207"/>
      <c r="R272" s="207"/>
      <c r="S272" s="207"/>
      <c r="T272" s="208"/>
      <c r="AT272" s="209" t="s">
        <v>180</v>
      </c>
      <c r="AU272" s="209" t="s">
        <v>103</v>
      </c>
      <c r="AV272" s="13" t="s">
        <v>79</v>
      </c>
      <c r="AW272" s="13" t="s">
        <v>33</v>
      </c>
      <c r="AX272" s="13" t="s">
        <v>71</v>
      </c>
      <c r="AY272" s="209" t="s">
        <v>169</v>
      </c>
    </row>
    <row r="273" spans="2:51" s="13" customFormat="1" ht="11.25">
      <c r="B273" s="198"/>
      <c r="C273" s="199"/>
      <c r="D273" s="200" t="s">
        <v>180</v>
      </c>
      <c r="E273" s="201" t="s">
        <v>19</v>
      </c>
      <c r="F273" s="202" t="s">
        <v>605</v>
      </c>
      <c r="G273" s="199"/>
      <c r="H273" s="203">
        <v>1.28</v>
      </c>
      <c r="I273" s="204"/>
      <c r="J273" s="199"/>
      <c r="K273" s="199"/>
      <c r="L273" s="205"/>
      <c r="M273" s="206"/>
      <c r="N273" s="207"/>
      <c r="O273" s="207"/>
      <c r="P273" s="207"/>
      <c r="Q273" s="207"/>
      <c r="R273" s="207"/>
      <c r="S273" s="207"/>
      <c r="T273" s="208"/>
      <c r="AT273" s="209" t="s">
        <v>180</v>
      </c>
      <c r="AU273" s="209" t="s">
        <v>103</v>
      </c>
      <c r="AV273" s="13" t="s">
        <v>79</v>
      </c>
      <c r="AW273" s="13" t="s">
        <v>33</v>
      </c>
      <c r="AX273" s="13" t="s">
        <v>71</v>
      </c>
      <c r="AY273" s="209" t="s">
        <v>169</v>
      </c>
    </row>
    <row r="274" spans="2:51" s="13" customFormat="1" ht="11.25">
      <c r="B274" s="198"/>
      <c r="C274" s="199"/>
      <c r="D274" s="200" t="s">
        <v>180</v>
      </c>
      <c r="E274" s="201" t="s">
        <v>19</v>
      </c>
      <c r="F274" s="202" t="s">
        <v>606</v>
      </c>
      <c r="G274" s="199"/>
      <c r="H274" s="203">
        <v>2.153</v>
      </c>
      <c r="I274" s="204"/>
      <c r="J274" s="199"/>
      <c r="K274" s="199"/>
      <c r="L274" s="205"/>
      <c r="M274" s="206"/>
      <c r="N274" s="207"/>
      <c r="O274" s="207"/>
      <c r="P274" s="207"/>
      <c r="Q274" s="207"/>
      <c r="R274" s="207"/>
      <c r="S274" s="207"/>
      <c r="T274" s="208"/>
      <c r="AT274" s="209" t="s">
        <v>180</v>
      </c>
      <c r="AU274" s="209" t="s">
        <v>103</v>
      </c>
      <c r="AV274" s="13" t="s">
        <v>79</v>
      </c>
      <c r="AW274" s="13" t="s">
        <v>33</v>
      </c>
      <c r="AX274" s="13" t="s">
        <v>71</v>
      </c>
      <c r="AY274" s="209" t="s">
        <v>169</v>
      </c>
    </row>
    <row r="275" spans="2:51" s="13" customFormat="1" ht="11.25">
      <c r="B275" s="198"/>
      <c r="C275" s="199"/>
      <c r="D275" s="200" t="s">
        <v>180</v>
      </c>
      <c r="E275" s="201" t="s">
        <v>19</v>
      </c>
      <c r="F275" s="202" t="s">
        <v>607</v>
      </c>
      <c r="G275" s="199"/>
      <c r="H275" s="203">
        <v>18.45</v>
      </c>
      <c r="I275" s="204"/>
      <c r="J275" s="199"/>
      <c r="K275" s="199"/>
      <c r="L275" s="205"/>
      <c r="M275" s="206"/>
      <c r="N275" s="207"/>
      <c r="O275" s="207"/>
      <c r="P275" s="207"/>
      <c r="Q275" s="207"/>
      <c r="R275" s="207"/>
      <c r="S275" s="207"/>
      <c r="T275" s="208"/>
      <c r="AT275" s="209" t="s">
        <v>180</v>
      </c>
      <c r="AU275" s="209" t="s">
        <v>103</v>
      </c>
      <c r="AV275" s="13" t="s">
        <v>79</v>
      </c>
      <c r="AW275" s="13" t="s">
        <v>33</v>
      </c>
      <c r="AX275" s="13" t="s">
        <v>71</v>
      </c>
      <c r="AY275" s="209" t="s">
        <v>169</v>
      </c>
    </row>
    <row r="276" spans="2:51" s="13" customFormat="1" ht="11.25">
      <c r="B276" s="198"/>
      <c r="C276" s="199"/>
      <c r="D276" s="200" t="s">
        <v>180</v>
      </c>
      <c r="E276" s="201" t="s">
        <v>19</v>
      </c>
      <c r="F276" s="202" t="s">
        <v>608</v>
      </c>
      <c r="G276" s="199"/>
      <c r="H276" s="203">
        <v>9</v>
      </c>
      <c r="I276" s="204"/>
      <c r="J276" s="199"/>
      <c r="K276" s="199"/>
      <c r="L276" s="205"/>
      <c r="M276" s="206"/>
      <c r="N276" s="207"/>
      <c r="O276" s="207"/>
      <c r="P276" s="207"/>
      <c r="Q276" s="207"/>
      <c r="R276" s="207"/>
      <c r="S276" s="207"/>
      <c r="T276" s="208"/>
      <c r="AT276" s="209" t="s">
        <v>180</v>
      </c>
      <c r="AU276" s="209" t="s">
        <v>103</v>
      </c>
      <c r="AV276" s="13" t="s">
        <v>79</v>
      </c>
      <c r="AW276" s="13" t="s">
        <v>33</v>
      </c>
      <c r="AX276" s="13" t="s">
        <v>71</v>
      </c>
      <c r="AY276" s="209" t="s">
        <v>169</v>
      </c>
    </row>
    <row r="277" spans="2:51" s="13" customFormat="1" ht="11.25">
      <c r="B277" s="198"/>
      <c r="C277" s="199"/>
      <c r="D277" s="200" t="s">
        <v>180</v>
      </c>
      <c r="E277" s="201" t="s">
        <v>19</v>
      </c>
      <c r="F277" s="202" t="s">
        <v>609</v>
      </c>
      <c r="G277" s="199"/>
      <c r="H277" s="203">
        <v>3.6</v>
      </c>
      <c r="I277" s="204"/>
      <c r="J277" s="199"/>
      <c r="K277" s="199"/>
      <c r="L277" s="205"/>
      <c r="M277" s="206"/>
      <c r="N277" s="207"/>
      <c r="O277" s="207"/>
      <c r="P277" s="207"/>
      <c r="Q277" s="207"/>
      <c r="R277" s="207"/>
      <c r="S277" s="207"/>
      <c r="T277" s="208"/>
      <c r="AT277" s="209" t="s">
        <v>180</v>
      </c>
      <c r="AU277" s="209" t="s">
        <v>103</v>
      </c>
      <c r="AV277" s="13" t="s">
        <v>79</v>
      </c>
      <c r="AW277" s="13" t="s">
        <v>33</v>
      </c>
      <c r="AX277" s="13" t="s">
        <v>71</v>
      </c>
      <c r="AY277" s="209" t="s">
        <v>169</v>
      </c>
    </row>
    <row r="278" spans="2:51" s="14" customFormat="1" ht="11.25">
      <c r="B278" s="210"/>
      <c r="C278" s="211"/>
      <c r="D278" s="200" t="s">
        <v>180</v>
      </c>
      <c r="E278" s="212" t="s">
        <v>19</v>
      </c>
      <c r="F278" s="213" t="s">
        <v>183</v>
      </c>
      <c r="G278" s="211"/>
      <c r="H278" s="214">
        <v>60.733</v>
      </c>
      <c r="I278" s="215"/>
      <c r="J278" s="211"/>
      <c r="K278" s="211"/>
      <c r="L278" s="216"/>
      <c r="M278" s="217"/>
      <c r="N278" s="218"/>
      <c r="O278" s="218"/>
      <c r="P278" s="218"/>
      <c r="Q278" s="218"/>
      <c r="R278" s="218"/>
      <c r="S278" s="218"/>
      <c r="T278" s="219"/>
      <c r="AT278" s="220" t="s">
        <v>180</v>
      </c>
      <c r="AU278" s="220" t="s">
        <v>103</v>
      </c>
      <c r="AV278" s="14" t="s">
        <v>106</v>
      </c>
      <c r="AW278" s="14" t="s">
        <v>33</v>
      </c>
      <c r="AX278" s="14" t="s">
        <v>14</v>
      </c>
      <c r="AY278" s="220" t="s">
        <v>169</v>
      </c>
    </row>
    <row r="279" spans="1:65" s="2" customFormat="1" ht="24.2" customHeight="1">
      <c r="A279" s="36"/>
      <c r="B279" s="37"/>
      <c r="C279" s="180" t="s">
        <v>610</v>
      </c>
      <c r="D279" s="180" t="s">
        <v>172</v>
      </c>
      <c r="E279" s="181" t="s">
        <v>611</v>
      </c>
      <c r="F279" s="182" t="s">
        <v>612</v>
      </c>
      <c r="G279" s="183" t="s">
        <v>175</v>
      </c>
      <c r="H279" s="184">
        <v>585.58</v>
      </c>
      <c r="I279" s="185"/>
      <c r="J279" s="186">
        <f>ROUND(I279*H279,2)</f>
        <v>0</v>
      </c>
      <c r="K279" s="182" t="s">
        <v>176</v>
      </c>
      <c r="L279" s="41"/>
      <c r="M279" s="187" t="s">
        <v>19</v>
      </c>
      <c r="N279" s="188" t="s">
        <v>42</v>
      </c>
      <c r="O279" s="66"/>
      <c r="P279" s="189">
        <f>O279*H279</f>
        <v>0</v>
      </c>
      <c r="Q279" s="189">
        <v>6E-05</v>
      </c>
      <c r="R279" s="189">
        <f>Q279*H279</f>
        <v>0.0351348</v>
      </c>
      <c r="S279" s="189">
        <v>6E-05</v>
      </c>
      <c r="T279" s="190">
        <f>S279*H279</f>
        <v>0.0351348</v>
      </c>
      <c r="U279" s="36"/>
      <c r="V279" s="36"/>
      <c r="W279" s="36"/>
      <c r="X279" s="36"/>
      <c r="Y279" s="36"/>
      <c r="Z279" s="36"/>
      <c r="AA279" s="36"/>
      <c r="AB279" s="36"/>
      <c r="AC279" s="36"/>
      <c r="AD279" s="36"/>
      <c r="AE279" s="36"/>
      <c r="AR279" s="191" t="s">
        <v>106</v>
      </c>
      <c r="AT279" s="191" t="s">
        <v>172</v>
      </c>
      <c r="AU279" s="191" t="s">
        <v>103</v>
      </c>
      <c r="AY279" s="19" t="s">
        <v>169</v>
      </c>
      <c r="BE279" s="192">
        <f>IF(N279="základní",J279,0)</f>
        <v>0</v>
      </c>
      <c r="BF279" s="192">
        <f>IF(N279="snížená",J279,0)</f>
        <v>0</v>
      </c>
      <c r="BG279" s="192">
        <f>IF(N279="zákl. přenesená",J279,0)</f>
        <v>0</v>
      </c>
      <c r="BH279" s="192">
        <f>IF(N279="sníž. přenesená",J279,0)</f>
        <v>0</v>
      </c>
      <c r="BI279" s="192">
        <f>IF(N279="nulová",J279,0)</f>
        <v>0</v>
      </c>
      <c r="BJ279" s="19" t="s">
        <v>14</v>
      </c>
      <c r="BK279" s="192">
        <f>ROUND(I279*H279,2)</f>
        <v>0</v>
      </c>
      <c r="BL279" s="19" t="s">
        <v>106</v>
      </c>
      <c r="BM279" s="191" t="s">
        <v>613</v>
      </c>
    </row>
    <row r="280" spans="1:47" s="2" customFormat="1" ht="11.25">
      <c r="A280" s="36"/>
      <c r="B280" s="37"/>
      <c r="C280" s="38"/>
      <c r="D280" s="193" t="s">
        <v>178</v>
      </c>
      <c r="E280" s="38"/>
      <c r="F280" s="194" t="s">
        <v>614</v>
      </c>
      <c r="G280" s="38"/>
      <c r="H280" s="38"/>
      <c r="I280" s="195"/>
      <c r="J280" s="38"/>
      <c r="K280" s="38"/>
      <c r="L280" s="41"/>
      <c r="M280" s="196"/>
      <c r="N280" s="197"/>
      <c r="O280" s="66"/>
      <c r="P280" s="66"/>
      <c r="Q280" s="66"/>
      <c r="R280" s="66"/>
      <c r="S280" s="66"/>
      <c r="T280" s="67"/>
      <c r="U280" s="36"/>
      <c r="V280" s="36"/>
      <c r="W280" s="36"/>
      <c r="X280" s="36"/>
      <c r="Y280" s="36"/>
      <c r="Z280" s="36"/>
      <c r="AA280" s="36"/>
      <c r="AB280" s="36"/>
      <c r="AC280" s="36"/>
      <c r="AD280" s="36"/>
      <c r="AE280" s="36"/>
      <c r="AT280" s="19" t="s">
        <v>178</v>
      </c>
      <c r="AU280" s="19" t="s">
        <v>103</v>
      </c>
    </row>
    <row r="281" spans="2:51" s="13" customFormat="1" ht="11.25">
      <c r="B281" s="198"/>
      <c r="C281" s="199"/>
      <c r="D281" s="200" t="s">
        <v>180</v>
      </c>
      <c r="E281" s="201" t="s">
        <v>19</v>
      </c>
      <c r="F281" s="202" t="s">
        <v>615</v>
      </c>
      <c r="G281" s="199"/>
      <c r="H281" s="203">
        <v>585.58</v>
      </c>
      <c r="I281" s="204"/>
      <c r="J281" s="199"/>
      <c r="K281" s="199"/>
      <c r="L281" s="205"/>
      <c r="M281" s="206"/>
      <c r="N281" s="207"/>
      <c r="O281" s="207"/>
      <c r="P281" s="207"/>
      <c r="Q281" s="207"/>
      <c r="R281" s="207"/>
      <c r="S281" s="207"/>
      <c r="T281" s="208"/>
      <c r="AT281" s="209" t="s">
        <v>180</v>
      </c>
      <c r="AU281" s="209" t="s">
        <v>103</v>
      </c>
      <c r="AV281" s="13" t="s">
        <v>79</v>
      </c>
      <c r="AW281" s="13" t="s">
        <v>33</v>
      </c>
      <c r="AX281" s="13" t="s">
        <v>14</v>
      </c>
      <c r="AY281" s="209" t="s">
        <v>169</v>
      </c>
    </row>
    <row r="282" spans="2:63" s="12" customFormat="1" ht="20.85" customHeight="1">
      <c r="B282" s="164"/>
      <c r="C282" s="165"/>
      <c r="D282" s="166" t="s">
        <v>70</v>
      </c>
      <c r="E282" s="178" t="s">
        <v>616</v>
      </c>
      <c r="F282" s="178" t="s">
        <v>617</v>
      </c>
      <c r="G282" s="165"/>
      <c r="H282" s="165"/>
      <c r="I282" s="168"/>
      <c r="J282" s="179">
        <f>BK282</f>
        <v>0</v>
      </c>
      <c r="K282" s="165"/>
      <c r="L282" s="170"/>
      <c r="M282" s="171"/>
      <c r="N282" s="172"/>
      <c r="O282" s="172"/>
      <c r="P282" s="173">
        <f>SUM(P283:P403)</f>
        <v>0</v>
      </c>
      <c r="Q282" s="172"/>
      <c r="R282" s="173">
        <f>SUM(R283:R403)</f>
        <v>16.89268689</v>
      </c>
      <c r="S282" s="172"/>
      <c r="T282" s="174">
        <f>SUM(T283:T403)</f>
        <v>0.00787213</v>
      </c>
      <c r="AR282" s="175" t="s">
        <v>14</v>
      </c>
      <c r="AT282" s="176" t="s">
        <v>70</v>
      </c>
      <c r="AU282" s="176" t="s">
        <v>79</v>
      </c>
      <c r="AY282" s="175" t="s">
        <v>169</v>
      </c>
      <c r="BK282" s="177">
        <f>SUM(BK283:BK403)</f>
        <v>0</v>
      </c>
    </row>
    <row r="283" spans="1:65" s="2" customFormat="1" ht="16.5" customHeight="1">
      <c r="A283" s="36"/>
      <c r="B283" s="37"/>
      <c r="C283" s="180" t="s">
        <v>618</v>
      </c>
      <c r="D283" s="180" t="s">
        <v>172</v>
      </c>
      <c r="E283" s="181" t="s">
        <v>619</v>
      </c>
      <c r="F283" s="182" t="s">
        <v>620</v>
      </c>
      <c r="G283" s="183" t="s">
        <v>175</v>
      </c>
      <c r="H283" s="184">
        <v>272.237</v>
      </c>
      <c r="I283" s="185"/>
      <c r="J283" s="186">
        <f>ROUND(I283*H283,2)</f>
        <v>0</v>
      </c>
      <c r="K283" s="182" t="s">
        <v>176</v>
      </c>
      <c r="L283" s="41"/>
      <c r="M283" s="187" t="s">
        <v>19</v>
      </c>
      <c r="N283" s="188" t="s">
        <v>42</v>
      </c>
      <c r="O283" s="66"/>
      <c r="P283" s="189">
        <f>O283*H283</f>
        <v>0</v>
      </c>
      <c r="Q283" s="189">
        <v>0</v>
      </c>
      <c r="R283" s="189">
        <f>Q283*H283</f>
        <v>0</v>
      </c>
      <c r="S283" s="189">
        <v>0</v>
      </c>
      <c r="T283" s="190">
        <f>S283*H283</f>
        <v>0</v>
      </c>
      <c r="U283" s="36"/>
      <c r="V283" s="36"/>
      <c r="W283" s="36"/>
      <c r="X283" s="36"/>
      <c r="Y283" s="36"/>
      <c r="Z283" s="36"/>
      <c r="AA283" s="36"/>
      <c r="AB283" s="36"/>
      <c r="AC283" s="36"/>
      <c r="AD283" s="36"/>
      <c r="AE283" s="36"/>
      <c r="AR283" s="191" t="s">
        <v>106</v>
      </c>
      <c r="AT283" s="191" t="s">
        <v>172</v>
      </c>
      <c r="AU283" s="191" t="s">
        <v>103</v>
      </c>
      <c r="AY283" s="19" t="s">
        <v>169</v>
      </c>
      <c r="BE283" s="192">
        <f>IF(N283="základní",J283,0)</f>
        <v>0</v>
      </c>
      <c r="BF283" s="192">
        <f>IF(N283="snížená",J283,0)</f>
        <v>0</v>
      </c>
      <c r="BG283" s="192">
        <f>IF(N283="zákl. přenesená",J283,0)</f>
        <v>0</v>
      </c>
      <c r="BH283" s="192">
        <f>IF(N283="sníž. přenesená",J283,0)</f>
        <v>0</v>
      </c>
      <c r="BI283" s="192">
        <f>IF(N283="nulová",J283,0)</f>
        <v>0</v>
      </c>
      <c r="BJ283" s="19" t="s">
        <v>14</v>
      </c>
      <c r="BK283" s="192">
        <f>ROUND(I283*H283,2)</f>
        <v>0</v>
      </c>
      <c r="BL283" s="19" t="s">
        <v>106</v>
      </c>
      <c r="BM283" s="191" t="s">
        <v>621</v>
      </c>
    </row>
    <row r="284" spans="1:47" s="2" customFormat="1" ht="11.25">
      <c r="A284" s="36"/>
      <c r="B284" s="37"/>
      <c r="C284" s="38"/>
      <c r="D284" s="193" t="s">
        <v>178</v>
      </c>
      <c r="E284" s="38"/>
      <c r="F284" s="194" t="s">
        <v>622</v>
      </c>
      <c r="G284" s="38"/>
      <c r="H284" s="38"/>
      <c r="I284" s="195"/>
      <c r="J284" s="38"/>
      <c r="K284" s="38"/>
      <c r="L284" s="41"/>
      <c r="M284" s="196"/>
      <c r="N284" s="197"/>
      <c r="O284" s="66"/>
      <c r="P284" s="66"/>
      <c r="Q284" s="66"/>
      <c r="R284" s="66"/>
      <c r="S284" s="66"/>
      <c r="T284" s="67"/>
      <c r="U284" s="36"/>
      <c r="V284" s="36"/>
      <c r="W284" s="36"/>
      <c r="X284" s="36"/>
      <c r="Y284" s="36"/>
      <c r="Z284" s="36"/>
      <c r="AA284" s="36"/>
      <c r="AB284" s="36"/>
      <c r="AC284" s="36"/>
      <c r="AD284" s="36"/>
      <c r="AE284" s="36"/>
      <c r="AT284" s="19" t="s">
        <v>178</v>
      </c>
      <c r="AU284" s="19" t="s">
        <v>103</v>
      </c>
    </row>
    <row r="285" spans="2:51" s="15" customFormat="1" ht="11.25">
      <c r="B285" s="221"/>
      <c r="C285" s="222"/>
      <c r="D285" s="200" t="s">
        <v>180</v>
      </c>
      <c r="E285" s="223" t="s">
        <v>19</v>
      </c>
      <c r="F285" s="224" t="s">
        <v>623</v>
      </c>
      <c r="G285" s="222"/>
      <c r="H285" s="223" t="s">
        <v>19</v>
      </c>
      <c r="I285" s="225"/>
      <c r="J285" s="222"/>
      <c r="K285" s="222"/>
      <c r="L285" s="226"/>
      <c r="M285" s="227"/>
      <c r="N285" s="228"/>
      <c r="O285" s="228"/>
      <c r="P285" s="228"/>
      <c r="Q285" s="228"/>
      <c r="R285" s="228"/>
      <c r="S285" s="228"/>
      <c r="T285" s="229"/>
      <c r="AT285" s="230" t="s">
        <v>180</v>
      </c>
      <c r="AU285" s="230" t="s">
        <v>103</v>
      </c>
      <c r="AV285" s="15" t="s">
        <v>14</v>
      </c>
      <c r="AW285" s="15" t="s">
        <v>33</v>
      </c>
      <c r="AX285" s="15" t="s">
        <v>71</v>
      </c>
      <c r="AY285" s="230" t="s">
        <v>169</v>
      </c>
    </row>
    <row r="286" spans="2:51" s="13" customFormat="1" ht="11.25">
      <c r="B286" s="198"/>
      <c r="C286" s="199"/>
      <c r="D286" s="200" t="s">
        <v>180</v>
      </c>
      <c r="E286" s="201" t="s">
        <v>19</v>
      </c>
      <c r="F286" s="202" t="s">
        <v>278</v>
      </c>
      <c r="G286" s="199"/>
      <c r="H286" s="203">
        <v>272.237</v>
      </c>
      <c r="I286" s="204"/>
      <c r="J286" s="199"/>
      <c r="K286" s="199"/>
      <c r="L286" s="205"/>
      <c r="M286" s="206"/>
      <c r="N286" s="207"/>
      <c r="O286" s="207"/>
      <c r="P286" s="207"/>
      <c r="Q286" s="207"/>
      <c r="R286" s="207"/>
      <c r="S286" s="207"/>
      <c r="T286" s="208"/>
      <c r="AT286" s="209" t="s">
        <v>180</v>
      </c>
      <c r="AU286" s="209" t="s">
        <v>103</v>
      </c>
      <c r="AV286" s="13" t="s">
        <v>79</v>
      </c>
      <c r="AW286" s="13" t="s">
        <v>33</v>
      </c>
      <c r="AX286" s="13" t="s">
        <v>14</v>
      </c>
      <c r="AY286" s="209" t="s">
        <v>169</v>
      </c>
    </row>
    <row r="287" spans="1:65" s="2" customFormat="1" ht="37.9" customHeight="1">
      <c r="A287" s="36"/>
      <c r="B287" s="37"/>
      <c r="C287" s="180" t="s">
        <v>624</v>
      </c>
      <c r="D287" s="180" t="s">
        <v>172</v>
      </c>
      <c r="E287" s="181" t="s">
        <v>625</v>
      </c>
      <c r="F287" s="182" t="s">
        <v>626</v>
      </c>
      <c r="G287" s="183" t="s">
        <v>175</v>
      </c>
      <c r="H287" s="184">
        <v>272.237</v>
      </c>
      <c r="I287" s="185"/>
      <c r="J287" s="186">
        <f>ROUND(I287*H287,2)</f>
        <v>0</v>
      </c>
      <c r="K287" s="182" t="s">
        <v>176</v>
      </c>
      <c r="L287" s="41"/>
      <c r="M287" s="187" t="s">
        <v>19</v>
      </c>
      <c r="N287" s="188" t="s">
        <v>42</v>
      </c>
      <c r="O287" s="66"/>
      <c r="P287" s="189">
        <f>O287*H287</f>
        <v>0</v>
      </c>
      <c r="Q287" s="189">
        <v>0.01146</v>
      </c>
      <c r="R287" s="189">
        <f>Q287*H287</f>
        <v>3.11983602</v>
      </c>
      <c r="S287" s="189">
        <v>0</v>
      </c>
      <c r="T287" s="190">
        <f>S287*H287</f>
        <v>0</v>
      </c>
      <c r="U287" s="36"/>
      <c r="V287" s="36"/>
      <c r="W287" s="36"/>
      <c r="X287" s="36"/>
      <c r="Y287" s="36"/>
      <c r="Z287" s="36"/>
      <c r="AA287" s="36"/>
      <c r="AB287" s="36"/>
      <c r="AC287" s="36"/>
      <c r="AD287" s="36"/>
      <c r="AE287" s="36"/>
      <c r="AR287" s="191" t="s">
        <v>106</v>
      </c>
      <c r="AT287" s="191" t="s">
        <v>172</v>
      </c>
      <c r="AU287" s="191" t="s">
        <v>103</v>
      </c>
      <c r="AY287" s="19" t="s">
        <v>169</v>
      </c>
      <c r="BE287" s="192">
        <f>IF(N287="základní",J287,0)</f>
        <v>0</v>
      </c>
      <c r="BF287" s="192">
        <f>IF(N287="snížená",J287,0)</f>
        <v>0</v>
      </c>
      <c r="BG287" s="192">
        <f>IF(N287="zákl. přenesená",J287,0)</f>
        <v>0</v>
      </c>
      <c r="BH287" s="192">
        <f>IF(N287="sníž. přenesená",J287,0)</f>
        <v>0</v>
      </c>
      <c r="BI287" s="192">
        <f>IF(N287="nulová",J287,0)</f>
        <v>0</v>
      </c>
      <c r="BJ287" s="19" t="s">
        <v>14</v>
      </c>
      <c r="BK287" s="192">
        <f>ROUND(I287*H287,2)</f>
        <v>0</v>
      </c>
      <c r="BL287" s="19" t="s">
        <v>106</v>
      </c>
      <c r="BM287" s="191" t="s">
        <v>627</v>
      </c>
    </row>
    <row r="288" spans="1:47" s="2" customFormat="1" ht="11.25">
      <c r="A288" s="36"/>
      <c r="B288" s="37"/>
      <c r="C288" s="38"/>
      <c r="D288" s="193" t="s">
        <v>178</v>
      </c>
      <c r="E288" s="38"/>
      <c r="F288" s="194" t="s">
        <v>628</v>
      </c>
      <c r="G288" s="38"/>
      <c r="H288" s="38"/>
      <c r="I288" s="195"/>
      <c r="J288" s="38"/>
      <c r="K288" s="38"/>
      <c r="L288" s="41"/>
      <c r="M288" s="196"/>
      <c r="N288" s="197"/>
      <c r="O288" s="66"/>
      <c r="P288" s="66"/>
      <c r="Q288" s="66"/>
      <c r="R288" s="66"/>
      <c r="S288" s="66"/>
      <c r="T288" s="67"/>
      <c r="U288" s="36"/>
      <c r="V288" s="36"/>
      <c r="W288" s="36"/>
      <c r="X288" s="36"/>
      <c r="Y288" s="36"/>
      <c r="Z288" s="36"/>
      <c r="AA288" s="36"/>
      <c r="AB288" s="36"/>
      <c r="AC288" s="36"/>
      <c r="AD288" s="36"/>
      <c r="AE288" s="36"/>
      <c r="AT288" s="19" t="s">
        <v>178</v>
      </c>
      <c r="AU288" s="19" t="s">
        <v>103</v>
      </c>
    </row>
    <row r="289" spans="2:51" s="15" customFormat="1" ht="11.25">
      <c r="B289" s="221"/>
      <c r="C289" s="222"/>
      <c r="D289" s="200" t="s">
        <v>180</v>
      </c>
      <c r="E289" s="223" t="s">
        <v>19</v>
      </c>
      <c r="F289" s="224" t="s">
        <v>623</v>
      </c>
      <c r="G289" s="222"/>
      <c r="H289" s="223" t="s">
        <v>19</v>
      </c>
      <c r="I289" s="225"/>
      <c r="J289" s="222"/>
      <c r="K289" s="222"/>
      <c r="L289" s="226"/>
      <c r="M289" s="227"/>
      <c r="N289" s="228"/>
      <c r="O289" s="228"/>
      <c r="P289" s="228"/>
      <c r="Q289" s="228"/>
      <c r="R289" s="228"/>
      <c r="S289" s="228"/>
      <c r="T289" s="229"/>
      <c r="AT289" s="230" t="s">
        <v>180</v>
      </c>
      <c r="AU289" s="230" t="s">
        <v>103</v>
      </c>
      <c r="AV289" s="15" t="s">
        <v>14</v>
      </c>
      <c r="AW289" s="15" t="s">
        <v>33</v>
      </c>
      <c r="AX289" s="15" t="s">
        <v>71</v>
      </c>
      <c r="AY289" s="230" t="s">
        <v>169</v>
      </c>
    </row>
    <row r="290" spans="2:51" s="13" customFormat="1" ht="11.25">
      <c r="B290" s="198"/>
      <c r="C290" s="199"/>
      <c r="D290" s="200" t="s">
        <v>180</v>
      </c>
      <c r="E290" s="201" t="s">
        <v>19</v>
      </c>
      <c r="F290" s="202" t="s">
        <v>278</v>
      </c>
      <c r="G290" s="199"/>
      <c r="H290" s="203">
        <v>272.237</v>
      </c>
      <c r="I290" s="204"/>
      <c r="J290" s="199"/>
      <c r="K290" s="199"/>
      <c r="L290" s="205"/>
      <c r="M290" s="206"/>
      <c r="N290" s="207"/>
      <c r="O290" s="207"/>
      <c r="P290" s="207"/>
      <c r="Q290" s="207"/>
      <c r="R290" s="207"/>
      <c r="S290" s="207"/>
      <c r="T290" s="208"/>
      <c r="AT290" s="209" t="s">
        <v>180</v>
      </c>
      <c r="AU290" s="209" t="s">
        <v>103</v>
      </c>
      <c r="AV290" s="13" t="s">
        <v>79</v>
      </c>
      <c r="AW290" s="13" t="s">
        <v>33</v>
      </c>
      <c r="AX290" s="13" t="s">
        <v>14</v>
      </c>
      <c r="AY290" s="209" t="s">
        <v>169</v>
      </c>
    </row>
    <row r="291" spans="1:65" s="2" customFormat="1" ht="24.2" customHeight="1">
      <c r="A291" s="36"/>
      <c r="B291" s="37"/>
      <c r="C291" s="180" t="s">
        <v>629</v>
      </c>
      <c r="D291" s="180" t="s">
        <v>172</v>
      </c>
      <c r="E291" s="181" t="s">
        <v>630</v>
      </c>
      <c r="F291" s="182" t="s">
        <v>631</v>
      </c>
      <c r="G291" s="183" t="s">
        <v>175</v>
      </c>
      <c r="H291" s="184">
        <v>272.237</v>
      </c>
      <c r="I291" s="185"/>
      <c r="J291" s="186">
        <f>ROUND(I291*H291,2)</f>
        <v>0</v>
      </c>
      <c r="K291" s="182" t="s">
        <v>176</v>
      </c>
      <c r="L291" s="41"/>
      <c r="M291" s="187" t="s">
        <v>19</v>
      </c>
      <c r="N291" s="188" t="s">
        <v>42</v>
      </c>
      <c r="O291" s="66"/>
      <c r="P291" s="189">
        <f>O291*H291</f>
        <v>0</v>
      </c>
      <c r="Q291" s="189">
        <v>0.00026</v>
      </c>
      <c r="R291" s="189">
        <f>Q291*H291</f>
        <v>0.07078162</v>
      </c>
      <c r="S291" s="189">
        <v>0</v>
      </c>
      <c r="T291" s="190">
        <f>S291*H291</f>
        <v>0</v>
      </c>
      <c r="U291" s="36"/>
      <c r="V291" s="36"/>
      <c r="W291" s="36"/>
      <c r="X291" s="36"/>
      <c r="Y291" s="36"/>
      <c r="Z291" s="36"/>
      <c r="AA291" s="36"/>
      <c r="AB291" s="36"/>
      <c r="AC291" s="36"/>
      <c r="AD291" s="36"/>
      <c r="AE291" s="36"/>
      <c r="AR291" s="191" t="s">
        <v>106</v>
      </c>
      <c r="AT291" s="191" t="s">
        <v>172</v>
      </c>
      <c r="AU291" s="191" t="s">
        <v>103</v>
      </c>
      <c r="AY291" s="19" t="s">
        <v>169</v>
      </c>
      <c r="BE291" s="192">
        <f>IF(N291="základní",J291,0)</f>
        <v>0</v>
      </c>
      <c r="BF291" s="192">
        <f>IF(N291="snížená",J291,0)</f>
        <v>0</v>
      </c>
      <c r="BG291" s="192">
        <f>IF(N291="zákl. přenesená",J291,0)</f>
        <v>0</v>
      </c>
      <c r="BH291" s="192">
        <f>IF(N291="sníž. přenesená",J291,0)</f>
        <v>0</v>
      </c>
      <c r="BI291" s="192">
        <f>IF(N291="nulová",J291,0)</f>
        <v>0</v>
      </c>
      <c r="BJ291" s="19" t="s">
        <v>14</v>
      </c>
      <c r="BK291" s="192">
        <f>ROUND(I291*H291,2)</f>
        <v>0</v>
      </c>
      <c r="BL291" s="19" t="s">
        <v>106</v>
      </c>
      <c r="BM291" s="191" t="s">
        <v>632</v>
      </c>
    </row>
    <row r="292" spans="1:47" s="2" customFormat="1" ht="11.25">
      <c r="A292" s="36"/>
      <c r="B292" s="37"/>
      <c r="C292" s="38"/>
      <c r="D292" s="193" t="s">
        <v>178</v>
      </c>
      <c r="E292" s="38"/>
      <c r="F292" s="194" t="s">
        <v>633</v>
      </c>
      <c r="G292" s="38"/>
      <c r="H292" s="38"/>
      <c r="I292" s="195"/>
      <c r="J292" s="38"/>
      <c r="K292" s="38"/>
      <c r="L292" s="41"/>
      <c r="M292" s="196"/>
      <c r="N292" s="197"/>
      <c r="O292" s="66"/>
      <c r="P292" s="66"/>
      <c r="Q292" s="66"/>
      <c r="R292" s="66"/>
      <c r="S292" s="66"/>
      <c r="T292" s="67"/>
      <c r="U292" s="36"/>
      <c r="V292" s="36"/>
      <c r="W292" s="36"/>
      <c r="X292" s="36"/>
      <c r="Y292" s="36"/>
      <c r="Z292" s="36"/>
      <c r="AA292" s="36"/>
      <c r="AB292" s="36"/>
      <c r="AC292" s="36"/>
      <c r="AD292" s="36"/>
      <c r="AE292" s="36"/>
      <c r="AT292" s="19" t="s">
        <v>178</v>
      </c>
      <c r="AU292" s="19" t="s">
        <v>103</v>
      </c>
    </row>
    <row r="293" spans="2:51" s="15" customFormat="1" ht="11.25">
      <c r="B293" s="221"/>
      <c r="C293" s="222"/>
      <c r="D293" s="200" t="s">
        <v>180</v>
      </c>
      <c r="E293" s="223" t="s">
        <v>19</v>
      </c>
      <c r="F293" s="224" t="s">
        <v>623</v>
      </c>
      <c r="G293" s="222"/>
      <c r="H293" s="223" t="s">
        <v>19</v>
      </c>
      <c r="I293" s="225"/>
      <c r="J293" s="222"/>
      <c r="K293" s="222"/>
      <c r="L293" s="226"/>
      <c r="M293" s="227"/>
      <c r="N293" s="228"/>
      <c r="O293" s="228"/>
      <c r="P293" s="228"/>
      <c r="Q293" s="228"/>
      <c r="R293" s="228"/>
      <c r="S293" s="228"/>
      <c r="T293" s="229"/>
      <c r="AT293" s="230" t="s">
        <v>180</v>
      </c>
      <c r="AU293" s="230" t="s">
        <v>103</v>
      </c>
      <c r="AV293" s="15" t="s">
        <v>14</v>
      </c>
      <c r="AW293" s="15" t="s">
        <v>33</v>
      </c>
      <c r="AX293" s="15" t="s">
        <v>71</v>
      </c>
      <c r="AY293" s="230" t="s">
        <v>169</v>
      </c>
    </row>
    <row r="294" spans="2:51" s="13" customFormat="1" ht="11.25">
      <c r="B294" s="198"/>
      <c r="C294" s="199"/>
      <c r="D294" s="200" t="s">
        <v>180</v>
      </c>
      <c r="E294" s="201" t="s">
        <v>19</v>
      </c>
      <c r="F294" s="202" t="s">
        <v>278</v>
      </c>
      <c r="G294" s="199"/>
      <c r="H294" s="203">
        <v>272.237</v>
      </c>
      <c r="I294" s="204"/>
      <c r="J294" s="199"/>
      <c r="K294" s="199"/>
      <c r="L294" s="205"/>
      <c r="M294" s="206"/>
      <c r="N294" s="207"/>
      <c r="O294" s="207"/>
      <c r="P294" s="207"/>
      <c r="Q294" s="207"/>
      <c r="R294" s="207"/>
      <c r="S294" s="207"/>
      <c r="T294" s="208"/>
      <c r="AT294" s="209" t="s">
        <v>180</v>
      </c>
      <c r="AU294" s="209" t="s">
        <v>103</v>
      </c>
      <c r="AV294" s="13" t="s">
        <v>79</v>
      </c>
      <c r="AW294" s="13" t="s">
        <v>33</v>
      </c>
      <c r="AX294" s="13" t="s">
        <v>14</v>
      </c>
      <c r="AY294" s="209" t="s">
        <v>169</v>
      </c>
    </row>
    <row r="295" spans="1:65" s="2" customFormat="1" ht="78" customHeight="1">
      <c r="A295" s="36"/>
      <c r="B295" s="37"/>
      <c r="C295" s="180" t="s">
        <v>634</v>
      </c>
      <c r="D295" s="180" t="s">
        <v>172</v>
      </c>
      <c r="E295" s="181" t="s">
        <v>635</v>
      </c>
      <c r="F295" s="182" t="s">
        <v>636</v>
      </c>
      <c r="G295" s="183" t="s">
        <v>175</v>
      </c>
      <c r="H295" s="184">
        <v>242.507</v>
      </c>
      <c r="I295" s="185"/>
      <c r="J295" s="186">
        <f>ROUND(I295*H295,2)</f>
        <v>0</v>
      </c>
      <c r="K295" s="182" t="s">
        <v>176</v>
      </c>
      <c r="L295" s="41"/>
      <c r="M295" s="187" t="s">
        <v>19</v>
      </c>
      <c r="N295" s="188" t="s">
        <v>42</v>
      </c>
      <c r="O295" s="66"/>
      <c r="P295" s="189">
        <f>O295*H295</f>
        <v>0</v>
      </c>
      <c r="Q295" s="189">
        <v>0.01176</v>
      </c>
      <c r="R295" s="189">
        <f>Q295*H295</f>
        <v>2.85188232</v>
      </c>
      <c r="S295" s="189">
        <v>0</v>
      </c>
      <c r="T295" s="190">
        <f>S295*H295</f>
        <v>0</v>
      </c>
      <c r="U295" s="36"/>
      <c r="V295" s="36"/>
      <c r="W295" s="36"/>
      <c r="X295" s="36"/>
      <c r="Y295" s="36"/>
      <c r="Z295" s="36"/>
      <c r="AA295" s="36"/>
      <c r="AB295" s="36"/>
      <c r="AC295" s="36"/>
      <c r="AD295" s="36"/>
      <c r="AE295" s="36"/>
      <c r="AR295" s="191" t="s">
        <v>106</v>
      </c>
      <c r="AT295" s="191" t="s">
        <v>172</v>
      </c>
      <c r="AU295" s="191" t="s">
        <v>103</v>
      </c>
      <c r="AY295" s="19" t="s">
        <v>169</v>
      </c>
      <c r="BE295" s="192">
        <f>IF(N295="základní",J295,0)</f>
        <v>0</v>
      </c>
      <c r="BF295" s="192">
        <f>IF(N295="snížená",J295,0)</f>
        <v>0</v>
      </c>
      <c r="BG295" s="192">
        <f>IF(N295="zákl. přenesená",J295,0)</f>
        <v>0</v>
      </c>
      <c r="BH295" s="192">
        <f>IF(N295="sníž. přenesená",J295,0)</f>
        <v>0</v>
      </c>
      <c r="BI295" s="192">
        <f>IF(N295="nulová",J295,0)</f>
        <v>0</v>
      </c>
      <c r="BJ295" s="19" t="s">
        <v>14</v>
      </c>
      <c r="BK295" s="192">
        <f>ROUND(I295*H295,2)</f>
        <v>0</v>
      </c>
      <c r="BL295" s="19" t="s">
        <v>106</v>
      </c>
      <c r="BM295" s="191" t="s">
        <v>637</v>
      </c>
    </row>
    <row r="296" spans="1:47" s="2" customFormat="1" ht="11.25">
      <c r="A296" s="36"/>
      <c r="B296" s="37"/>
      <c r="C296" s="38"/>
      <c r="D296" s="193" t="s">
        <v>178</v>
      </c>
      <c r="E296" s="38"/>
      <c r="F296" s="194" t="s">
        <v>638</v>
      </c>
      <c r="G296" s="38"/>
      <c r="H296" s="38"/>
      <c r="I296" s="195"/>
      <c r="J296" s="38"/>
      <c r="K296" s="38"/>
      <c r="L296" s="41"/>
      <c r="M296" s="196"/>
      <c r="N296" s="197"/>
      <c r="O296" s="66"/>
      <c r="P296" s="66"/>
      <c r="Q296" s="66"/>
      <c r="R296" s="66"/>
      <c r="S296" s="66"/>
      <c r="T296" s="67"/>
      <c r="U296" s="36"/>
      <c r="V296" s="36"/>
      <c r="W296" s="36"/>
      <c r="X296" s="36"/>
      <c r="Y296" s="36"/>
      <c r="Z296" s="36"/>
      <c r="AA296" s="36"/>
      <c r="AB296" s="36"/>
      <c r="AC296" s="36"/>
      <c r="AD296" s="36"/>
      <c r="AE296" s="36"/>
      <c r="AT296" s="19" t="s">
        <v>178</v>
      </c>
      <c r="AU296" s="19" t="s">
        <v>103</v>
      </c>
    </row>
    <row r="297" spans="2:51" s="13" customFormat="1" ht="11.25">
      <c r="B297" s="198"/>
      <c r="C297" s="199"/>
      <c r="D297" s="200" t="s">
        <v>180</v>
      </c>
      <c r="E297" s="201" t="s">
        <v>19</v>
      </c>
      <c r="F297" s="202" t="s">
        <v>639</v>
      </c>
      <c r="G297" s="199"/>
      <c r="H297" s="203">
        <v>302.7</v>
      </c>
      <c r="I297" s="204"/>
      <c r="J297" s="199"/>
      <c r="K297" s="199"/>
      <c r="L297" s="205"/>
      <c r="M297" s="206"/>
      <c r="N297" s="207"/>
      <c r="O297" s="207"/>
      <c r="P297" s="207"/>
      <c r="Q297" s="207"/>
      <c r="R297" s="207"/>
      <c r="S297" s="207"/>
      <c r="T297" s="208"/>
      <c r="AT297" s="209" t="s">
        <v>180</v>
      </c>
      <c r="AU297" s="209" t="s">
        <v>103</v>
      </c>
      <c r="AV297" s="13" t="s">
        <v>79</v>
      </c>
      <c r="AW297" s="13" t="s">
        <v>33</v>
      </c>
      <c r="AX297" s="13" t="s">
        <v>71</v>
      </c>
      <c r="AY297" s="209" t="s">
        <v>169</v>
      </c>
    </row>
    <row r="298" spans="2:51" s="13" customFormat="1" ht="33.75">
      <c r="B298" s="198"/>
      <c r="C298" s="199"/>
      <c r="D298" s="200" t="s">
        <v>180</v>
      </c>
      <c r="E298" s="201" t="s">
        <v>19</v>
      </c>
      <c r="F298" s="202" t="s">
        <v>640</v>
      </c>
      <c r="G298" s="199"/>
      <c r="H298" s="203">
        <v>-60.193</v>
      </c>
      <c r="I298" s="204"/>
      <c r="J298" s="199"/>
      <c r="K298" s="199"/>
      <c r="L298" s="205"/>
      <c r="M298" s="206"/>
      <c r="N298" s="207"/>
      <c r="O298" s="207"/>
      <c r="P298" s="207"/>
      <c r="Q298" s="207"/>
      <c r="R298" s="207"/>
      <c r="S298" s="207"/>
      <c r="T298" s="208"/>
      <c r="AT298" s="209" t="s">
        <v>180</v>
      </c>
      <c r="AU298" s="209" t="s">
        <v>103</v>
      </c>
      <c r="AV298" s="13" t="s">
        <v>79</v>
      </c>
      <c r="AW298" s="13" t="s">
        <v>33</v>
      </c>
      <c r="AX298" s="13" t="s">
        <v>71</v>
      </c>
      <c r="AY298" s="209" t="s">
        <v>169</v>
      </c>
    </row>
    <row r="299" spans="2:51" s="14" customFormat="1" ht="11.25">
      <c r="B299" s="210"/>
      <c r="C299" s="211"/>
      <c r="D299" s="200" t="s">
        <v>180</v>
      </c>
      <c r="E299" s="212" t="s">
        <v>19</v>
      </c>
      <c r="F299" s="213" t="s">
        <v>183</v>
      </c>
      <c r="G299" s="211"/>
      <c r="H299" s="214">
        <v>242.507</v>
      </c>
      <c r="I299" s="215"/>
      <c r="J299" s="211"/>
      <c r="K299" s="211"/>
      <c r="L299" s="216"/>
      <c r="M299" s="217"/>
      <c r="N299" s="218"/>
      <c r="O299" s="218"/>
      <c r="P299" s="218"/>
      <c r="Q299" s="218"/>
      <c r="R299" s="218"/>
      <c r="S299" s="218"/>
      <c r="T299" s="219"/>
      <c r="AT299" s="220" t="s">
        <v>180</v>
      </c>
      <c r="AU299" s="220" t="s">
        <v>103</v>
      </c>
      <c r="AV299" s="14" t="s">
        <v>106</v>
      </c>
      <c r="AW299" s="14" t="s">
        <v>33</v>
      </c>
      <c r="AX299" s="14" t="s">
        <v>14</v>
      </c>
      <c r="AY299" s="220" t="s">
        <v>169</v>
      </c>
    </row>
    <row r="300" spans="1:65" s="2" customFormat="1" ht="24.2" customHeight="1">
      <c r="A300" s="36"/>
      <c r="B300" s="37"/>
      <c r="C300" s="234" t="s">
        <v>641</v>
      </c>
      <c r="D300" s="234" t="s">
        <v>477</v>
      </c>
      <c r="E300" s="235" t="s">
        <v>642</v>
      </c>
      <c r="F300" s="236" t="s">
        <v>643</v>
      </c>
      <c r="G300" s="237" t="s">
        <v>175</v>
      </c>
      <c r="H300" s="238">
        <v>254.632</v>
      </c>
      <c r="I300" s="239"/>
      <c r="J300" s="240">
        <f>ROUND(I300*H300,2)</f>
        <v>0</v>
      </c>
      <c r="K300" s="236" t="s">
        <v>176</v>
      </c>
      <c r="L300" s="241"/>
      <c r="M300" s="242" t="s">
        <v>19</v>
      </c>
      <c r="N300" s="243" t="s">
        <v>42</v>
      </c>
      <c r="O300" s="66"/>
      <c r="P300" s="189">
        <f>O300*H300</f>
        <v>0</v>
      </c>
      <c r="Q300" s="189">
        <v>0.034</v>
      </c>
      <c r="R300" s="189">
        <f>Q300*H300</f>
        <v>8.657488</v>
      </c>
      <c r="S300" s="189">
        <v>0</v>
      </c>
      <c r="T300" s="190">
        <f>S300*H300</f>
        <v>0</v>
      </c>
      <c r="U300" s="36"/>
      <c r="V300" s="36"/>
      <c r="W300" s="36"/>
      <c r="X300" s="36"/>
      <c r="Y300" s="36"/>
      <c r="Z300" s="36"/>
      <c r="AA300" s="36"/>
      <c r="AB300" s="36"/>
      <c r="AC300" s="36"/>
      <c r="AD300" s="36"/>
      <c r="AE300" s="36"/>
      <c r="AR300" s="191" t="s">
        <v>224</v>
      </c>
      <c r="AT300" s="191" t="s">
        <v>477</v>
      </c>
      <c r="AU300" s="191" t="s">
        <v>103</v>
      </c>
      <c r="AY300" s="19" t="s">
        <v>169</v>
      </c>
      <c r="BE300" s="192">
        <f>IF(N300="základní",J300,0)</f>
        <v>0</v>
      </c>
      <c r="BF300" s="192">
        <f>IF(N300="snížená",J300,0)</f>
        <v>0</v>
      </c>
      <c r="BG300" s="192">
        <f>IF(N300="zákl. přenesená",J300,0)</f>
        <v>0</v>
      </c>
      <c r="BH300" s="192">
        <f>IF(N300="sníž. přenesená",J300,0)</f>
        <v>0</v>
      </c>
      <c r="BI300" s="192">
        <f>IF(N300="nulová",J300,0)</f>
        <v>0</v>
      </c>
      <c r="BJ300" s="19" t="s">
        <v>14</v>
      </c>
      <c r="BK300" s="192">
        <f>ROUND(I300*H300,2)</f>
        <v>0</v>
      </c>
      <c r="BL300" s="19" t="s">
        <v>106</v>
      </c>
      <c r="BM300" s="191" t="s">
        <v>644</v>
      </c>
    </row>
    <row r="301" spans="2:51" s="13" customFormat="1" ht="11.25">
      <c r="B301" s="198"/>
      <c r="C301" s="199"/>
      <c r="D301" s="200" t="s">
        <v>180</v>
      </c>
      <c r="E301" s="199"/>
      <c r="F301" s="202" t="s">
        <v>645</v>
      </c>
      <c r="G301" s="199"/>
      <c r="H301" s="203">
        <v>254.632</v>
      </c>
      <c r="I301" s="204"/>
      <c r="J301" s="199"/>
      <c r="K301" s="199"/>
      <c r="L301" s="205"/>
      <c r="M301" s="206"/>
      <c r="N301" s="207"/>
      <c r="O301" s="207"/>
      <c r="P301" s="207"/>
      <c r="Q301" s="207"/>
      <c r="R301" s="207"/>
      <c r="S301" s="207"/>
      <c r="T301" s="208"/>
      <c r="AT301" s="209" t="s">
        <v>180</v>
      </c>
      <c r="AU301" s="209" t="s">
        <v>103</v>
      </c>
      <c r="AV301" s="13" t="s">
        <v>79</v>
      </c>
      <c r="AW301" s="13" t="s">
        <v>4</v>
      </c>
      <c r="AX301" s="13" t="s">
        <v>14</v>
      </c>
      <c r="AY301" s="209" t="s">
        <v>169</v>
      </c>
    </row>
    <row r="302" spans="1:65" s="2" customFormat="1" ht="55.5" customHeight="1">
      <c r="A302" s="36"/>
      <c r="B302" s="37"/>
      <c r="C302" s="180" t="s">
        <v>646</v>
      </c>
      <c r="D302" s="180" t="s">
        <v>172</v>
      </c>
      <c r="E302" s="181" t="s">
        <v>647</v>
      </c>
      <c r="F302" s="182" t="s">
        <v>648</v>
      </c>
      <c r="G302" s="183" t="s">
        <v>175</v>
      </c>
      <c r="H302" s="184">
        <v>242.507</v>
      </c>
      <c r="I302" s="185"/>
      <c r="J302" s="186">
        <f>ROUND(I302*H302,2)</f>
        <v>0</v>
      </c>
      <c r="K302" s="182" t="s">
        <v>176</v>
      </c>
      <c r="L302" s="41"/>
      <c r="M302" s="187" t="s">
        <v>19</v>
      </c>
      <c r="N302" s="188" t="s">
        <v>42</v>
      </c>
      <c r="O302" s="66"/>
      <c r="P302" s="189">
        <f>O302*H302</f>
        <v>0</v>
      </c>
      <c r="Q302" s="189">
        <v>8E-05</v>
      </c>
      <c r="R302" s="189">
        <f>Q302*H302</f>
        <v>0.01940056</v>
      </c>
      <c r="S302" s="189">
        <v>0</v>
      </c>
      <c r="T302" s="190">
        <f>S302*H302</f>
        <v>0</v>
      </c>
      <c r="U302" s="36"/>
      <c r="V302" s="36"/>
      <c r="W302" s="36"/>
      <c r="X302" s="36"/>
      <c r="Y302" s="36"/>
      <c r="Z302" s="36"/>
      <c r="AA302" s="36"/>
      <c r="AB302" s="36"/>
      <c r="AC302" s="36"/>
      <c r="AD302" s="36"/>
      <c r="AE302" s="36"/>
      <c r="AR302" s="191" t="s">
        <v>106</v>
      </c>
      <c r="AT302" s="191" t="s">
        <v>172</v>
      </c>
      <c r="AU302" s="191" t="s">
        <v>103</v>
      </c>
      <c r="AY302" s="19" t="s">
        <v>169</v>
      </c>
      <c r="BE302" s="192">
        <f>IF(N302="základní",J302,0)</f>
        <v>0</v>
      </c>
      <c r="BF302" s="192">
        <f>IF(N302="snížená",J302,0)</f>
        <v>0</v>
      </c>
      <c r="BG302" s="192">
        <f>IF(N302="zákl. přenesená",J302,0)</f>
        <v>0</v>
      </c>
      <c r="BH302" s="192">
        <f>IF(N302="sníž. přenesená",J302,0)</f>
        <v>0</v>
      </c>
      <c r="BI302" s="192">
        <f>IF(N302="nulová",J302,0)</f>
        <v>0</v>
      </c>
      <c r="BJ302" s="19" t="s">
        <v>14</v>
      </c>
      <c r="BK302" s="192">
        <f>ROUND(I302*H302,2)</f>
        <v>0</v>
      </c>
      <c r="BL302" s="19" t="s">
        <v>106</v>
      </c>
      <c r="BM302" s="191" t="s">
        <v>649</v>
      </c>
    </row>
    <row r="303" spans="1:47" s="2" customFormat="1" ht="11.25">
      <c r="A303" s="36"/>
      <c r="B303" s="37"/>
      <c r="C303" s="38"/>
      <c r="D303" s="193" t="s">
        <v>178</v>
      </c>
      <c r="E303" s="38"/>
      <c r="F303" s="194" t="s">
        <v>650</v>
      </c>
      <c r="G303" s="38"/>
      <c r="H303" s="38"/>
      <c r="I303" s="195"/>
      <c r="J303" s="38"/>
      <c r="K303" s="38"/>
      <c r="L303" s="41"/>
      <c r="M303" s="196"/>
      <c r="N303" s="197"/>
      <c r="O303" s="66"/>
      <c r="P303" s="66"/>
      <c r="Q303" s="66"/>
      <c r="R303" s="66"/>
      <c r="S303" s="66"/>
      <c r="T303" s="67"/>
      <c r="U303" s="36"/>
      <c r="V303" s="36"/>
      <c r="W303" s="36"/>
      <c r="X303" s="36"/>
      <c r="Y303" s="36"/>
      <c r="Z303" s="36"/>
      <c r="AA303" s="36"/>
      <c r="AB303" s="36"/>
      <c r="AC303" s="36"/>
      <c r="AD303" s="36"/>
      <c r="AE303" s="36"/>
      <c r="AT303" s="19" t="s">
        <v>178</v>
      </c>
      <c r="AU303" s="19" t="s">
        <v>103</v>
      </c>
    </row>
    <row r="304" spans="1:65" s="2" customFormat="1" ht="66.75" customHeight="1">
      <c r="A304" s="36"/>
      <c r="B304" s="37"/>
      <c r="C304" s="180" t="s">
        <v>651</v>
      </c>
      <c r="D304" s="180" t="s">
        <v>172</v>
      </c>
      <c r="E304" s="181" t="s">
        <v>652</v>
      </c>
      <c r="F304" s="182" t="s">
        <v>653</v>
      </c>
      <c r="G304" s="183" t="s">
        <v>175</v>
      </c>
      <c r="H304" s="184">
        <v>29.73</v>
      </c>
      <c r="I304" s="185"/>
      <c r="J304" s="186">
        <f>ROUND(I304*H304,2)</f>
        <v>0</v>
      </c>
      <c r="K304" s="182" t="s">
        <v>176</v>
      </c>
      <c r="L304" s="41"/>
      <c r="M304" s="187" t="s">
        <v>19</v>
      </c>
      <c r="N304" s="188" t="s">
        <v>42</v>
      </c>
      <c r="O304" s="66"/>
      <c r="P304" s="189">
        <f>O304*H304</f>
        <v>0</v>
      </c>
      <c r="Q304" s="189">
        <v>0.00876</v>
      </c>
      <c r="R304" s="189">
        <f>Q304*H304</f>
        <v>0.2604348</v>
      </c>
      <c r="S304" s="189">
        <v>0</v>
      </c>
      <c r="T304" s="190">
        <f>S304*H304</f>
        <v>0</v>
      </c>
      <c r="U304" s="36"/>
      <c r="V304" s="36"/>
      <c r="W304" s="36"/>
      <c r="X304" s="36"/>
      <c r="Y304" s="36"/>
      <c r="Z304" s="36"/>
      <c r="AA304" s="36"/>
      <c r="AB304" s="36"/>
      <c r="AC304" s="36"/>
      <c r="AD304" s="36"/>
      <c r="AE304" s="36"/>
      <c r="AR304" s="191" t="s">
        <v>106</v>
      </c>
      <c r="AT304" s="191" t="s">
        <v>172</v>
      </c>
      <c r="AU304" s="191" t="s">
        <v>103</v>
      </c>
      <c r="AY304" s="19" t="s">
        <v>169</v>
      </c>
      <c r="BE304" s="192">
        <f>IF(N304="základní",J304,0)</f>
        <v>0</v>
      </c>
      <c r="BF304" s="192">
        <f>IF(N304="snížená",J304,0)</f>
        <v>0</v>
      </c>
      <c r="BG304" s="192">
        <f>IF(N304="zákl. přenesená",J304,0)</f>
        <v>0</v>
      </c>
      <c r="BH304" s="192">
        <f>IF(N304="sníž. přenesená",J304,0)</f>
        <v>0</v>
      </c>
      <c r="BI304" s="192">
        <f>IF(N304="nulová",J304,0)</f>
        <v>0</v>
      </c>
      <c r="BJ304" s="19" t="s">
        <v>14</v>
      </c>
      <c r="BK304" s="192">
        <f>ROUND(I304*H304,2)</f>
        <v>0</v>
      </c>
      <c r="BL304" s="19" t="s">
        <v>106</v>
      </c>
      <c r="BM304" s="191" t="s">
        <v>654</v>
      </c>
    </row>
    <row r="305" spans="1:47" s="2" customFormat="1" ht="11.25">
      <c r="A305" s="36"/>
      <c r="B305" s="37"/>
      <c r="C305" s="38"/>
      <c r="D305" s="193" t="s">
        <v>178</v>
      </c>
      <c r="E305" s="38"/>
      <c r="F305" s="194" t="s">
        <v>655</v>
      </c>
      <c r="G305" s="38"/>
      <c r="H305" s="38"/>
      <c r="I305" s="195"/>
      <c r="J305" s="38"/>
      <c r="K305" s="38"/>
      <c r="L305" s="41"/>
      <c r="M305" s="196"/>
      <c r="N305" s="197"/>
      <c r="O305" s="66"/>
      <c r="P305" s="66"/>
      <c r="Q305" s="66"/>
      <c r="R305" s="66"/>
      <c r="S305" s="66"/>
      <c r="T305" s="67"/>
      <c r="U305" s="36"/>
      <c r="V305" s="36"/>
      <c r="W305" s="36"/>
      <c r="X305" s="36"/>
      <c r="Y305" s="36"/>
      <c r="Z305" s="36"/>
      <c r="AA305" s="36"/>
      <c r="AB305" s="36"/>
      <c r="AC305" s="36"/>
      <c r="AD305" s="36"/>
      <c r="AE305" s="36"/>
      <c r="AT305" s="19" t="s">
        <v>178</v>
      </c>
      <c r="AU305" s="19" t="s">
        <v>103</v>
      </c>
    </row>
    <row r="306" spans="2:51" s="15" customFormat="1" ht="11.25">
      <c r="B306" s="221"/>
      <c r="C306" s="222"/>
      <c r="D306" s="200" t="s">
        <v>180</v>
      </c>
      <c r="E306" s="223" t="s">
        <v>19</v>
      </c>
      <c r="F306" s="224" t="s">
        <v>656</v>
      </c>
      <c r="G306" s="222"/>
      <c r="H306" s="223" t="s">
        <v>19</v>
      </c>
      <c r="I306" s="225"/>
      <c r="J306" s="222"/>
      <c r="K306" s="222"/>
      <c r="L306" s="226"/>
      <c r="M306" s="227"/>
      <c r="N306" s="228"/>
      <c r="O306" s="228"/>
      <c r="P306" s="228"/>
      <c r="Q306" s="228"/>
      <c r="R306" s="228"/>
      <c r="S306" s="228"/>
      <c r="T306" s="229"/>
      <c r="AT306" s="230" t="s">
        <v>180</v>
      </c>
      <c r="AU306" s="230" t="s">
        <v>103</v>
      </c>
      <c r="AV306" s="15" t="s">
        <v>14</v>
      </c>
      <c r="AW306" s="15" t="s">
        <v>33</v>
      </c>
      <c r="AX306" s="15" t="s">
        <v>71</v>
      </c>
      <c r="AY306" s="230" t="s">
        <v>169</v>
      </c>
    </row>
    <row r="307" spans="2:51" s="13" customFormat="1" ht="11.25">
      <c r="B307" s="198"/>
      <c r="C307" s="199"/>
      <c r="D307" s="200" t="s">
        <v>180</v>
      </c>
      <c r="E307" s="201" t="s">
        <v>19</v>
      </c>
      <c r="F307" s="202" t="s">
        <v>657</v>
      </c>
      <c r="G307" s="199"/>
      <c r="H307" s="203">
        <v>30.27</v>
      </c>
      <c r="I307" s="204"/>
      <c r="J307" s="199"/>
      <c r="K307" s="199"/>
      <c r="L307" s="205"/>
      <c r="M307" s="206"/>
      <c r="N307" s="207"/>
      <c r="O307" s="207"/>
      <c r="P307" s="207"/>
      <c r="Q307" s="207"/>
      <c r="R307" s="207"/>
      <c r="S307" s="207"/>
      <c r="T307" s="208"/>
      <c r="AT307" s="209" t="s">
        <v>180</v>
      </c>
      <c r="AU307" s="209" t="s">
        <v>103</v>
      </c>
      <c r="AV307" s="13" t="s">
        <v>79</v>
      </c>
      <c r="AW307" s="13" t="s">
        <v>33</v>
      </c>
      <c r="AX307" s="13" t="s">
        <v>71</v>
      </c>
      <c r="AY307" s="209" t="s">
        <v>169</v>
      </c>
    </row>
    <row r="308" spans="2:51" s="13" customFormat="1" ht="11.25">
      <c r="B308" s="198"/>
      <c r="C308" s="199"/>
      <c r="D308" s="200" t="s">
        <v>180</v>
      </c>
      <c r="E308" s="201" t="s">
        <v>19</v>
      </c>
      <c r="F308" s="202" t="s">
        <v>658</v>
      </c>
      <c r="G308" s="199"/>
      <c r="H308" s="203">
        <v>-0.54</v>
      </c>
      <c r="I308" s="204"/>
      <c r="J308" s="199"/>
      <c r="K308" s="199"/>
      <c r="L308" s="205"/>
      <c r="M308" s="206"/>
      <c r="N308" s="207"/>
      <c r="O308" s="207"/>
      <c r="P308" s="207"/>
      <c r="Q308" s="207"/>
      <c r="R308" s="207"/>
      <c r="S308" s="207"/>
      <c r="T308" s="208"/>
      <c r="AT308" s="209" t="s">
        <v>180</v>
      </c>
      <c r="AU308" s="209" t="s">
        <v>103</v>
      </c>
      <c r="AV308" s="13" t="s">
        <v>79</v>
      </c>
      <c r="AW308" s="13" t="s">
        <v>33</v>
      </c>
      <c r="AX308" s="13" t="s">
        <v>71</v>
      </c>
      <c r="AY308" s="209" t="s">
        <v>169</v>
      </c>
    </row>
    <row r="309" spans="2:51" s="14" customFormat="1" ht="11.25">
      <c r="B309" s="210"/>
      <c r="C309" s="211"/>
      <c r="D309" s="200" t="s">
        <v>180</v>
      </c>
      <c r="E309" s="212" t="s">
        <v>19</v>
      </c>
      <c r="F309" s="213" t="s">
        <v>183</v>
      </c>
      <c r="G309" s="211"/>
      <c r="H309" s="214">
        <v>29.73</v>
      </c>
      <c r="I309" s="215"/>
      <c r="J309" s="211"/>
      <c r="K309" s="211"/>
      <c r="L309" s="216"/>
      <c r="M309" s="217"/>
      <c r="N309" s="218"/>
      <c r="O309" s="218"/>
      <c r="P309" s="218"/>
      <c r="Q309" s="218"/>
      <c r="R309" s="218"/>
      <c r="S309" s="218"/>
      <c r="T309" s="219"/>
      <c r="AT309" s="220" t="s">
        <v>180</v>
      </c>
      <c r="AU309" s="220" t="s">
        <v>103</v>
      </c>
      <c r="AV309" s="14" t="s">
        <v>106</v>
      </c>
      <c r="AW309" s="14" t="s">
        <v>33</v>
      </c>
      <c r="AX309" s="14" t="s">
        <v>14</v>
      </c>
      <c r="AY309" s="220" t="s">
        <v>169</v>
      </c>
    </row>
    <row r="310" spans="1:65" s="2" customFormat="1" ht="24.2" customHeight="1">
      <c r="A310" s="36"/>
      <c r="B310" s="37"/>
      <c r="C310" s="234" t="s">
        <v>659</v>
      </c>
      <c r="D310" s="234" t="s">
        <v>477</v>
      </c>
      <c r="E310" s="235" t="s">
        <v>660</v>
      </c>
      <c r="F310" s="236" t="s">
        <v>661</v>
      </c>
      <c r="G310" s="237" t="s">
        <v>175</v>
      </c>
      <c r="H310" s="238">
        <v>31.217</v>
      </c>
      <c r="I310" s="239"/>
      <c r="J310" s="240">
        <f>ROUND(I310*H310,2)</f>
        <v>0</v>
      </c>
      <c r="K310" s="236" t="s">
        <v>176</v>
      </c>
      <c r="L310" s="241"/>
      <c r="M310" s="242" t="s">
        <v>19</v>
      </c>
      <c r="N310" s="243" t="s">
        <v>42</v>
      </c>
      <c r="O310" s="66"/>
      <c r="P310" s="189">
        <f>O310*H310</f>
        <v>0</v>
      </c>
      <c r="Q310" s="189">
        <v>0.0066</v>
      </c>
      <c r="R310" s="189">
        <f>Q310*H310</f>
        <v>0.2060322</v>
      </c>
      <c r="S310" s="189">
        <v>0</v>
      </c>
      <c r="T310" s="190">
        <f>S310*H310</f>
        <v>0</v>
      </c>
      <c r="U310" s="36"/>
      <c r="V310" s="36"/>
      <c r="W310" s="36"/>
      <c r="X310" s="36"/>
      <c r="Y310" s="36"/>
      <c r="Z310" s="36"/>
      <c r="AA310" s="36"/>
      <c r="AB310" s="36"/>
      <c r="AC310" s="36"/>
      <c r="AD310" s="36"/>
      <c r="AE310" s="36"/>
      <c r="AR310" s="191" t="s">
        <v>224</v>
      </c>
      <c r="AT310" s="191" t="s">
        <v>477</v>
      </c>
      <c r="AU310" s="191" t="s">
        <v>103</v>
      </c>
      <c r="AY310" s="19" t="s">
        <v>169</v>
      </c>
      <c r="BE310" s="192">
        <f>IF(N310="základní",J310,0)</f>
        <v>0</v>
      </c>
      <c r="BF310" s="192">
        <f>IF(N310="snížená",J310,0)</f>
        <v>0</v>
      </c>
      <c r="BG310" s="192">
        <f>IF(N310="zákl. přenesená",J310,0)</f>
        <v>0</v>
      </c>
      <c r="BH310" s="192">
        <f>IF(N310="sníž. přenesená",J310,0)</f>
        <v>0</v>
      </c>
      <c r="BI310" s="192">
        <f>IF(N310="nulová",J310,0)</f>
        <v>0</v>
      </c>
      <c r="BJ310" s="19" t="s">
        <v>14</v>
      </c>
      <c r="BK310" s="192">
        <f>ROUND(I310*H310,2)</f>
        <v>0</v>
      </c>
      <c r="BL310" s="19" t="s">
        <v>106</v>
      </c>
      <c r="BM310" s="191" t="s">
        <v>662</v>
      </c>
    </row>
    <row r="311" spans="2:51" s="13" customFormat="1" ht="11.25">
      <c r="B311" s="198"/>
      <c r="C311" s="199"/>
      <c r="D311" s="200" t="s">
        <v>180</v>
      </c>
      <c r="E311" s="199"/>
      <c r="F311" s="202" t="s">
        <v>663</v>
      </c>
      <c r="G311" s="199"/>
      <c r="H311" s="203">
        <v>31.217</v>
      </c>
      <c r="I311" s="204"/>
      <c r="J311" s="199"/>
      <c r="K311" s="199"/>
      <c r="L311" s="205"/>
      <c r="M311" s="206"/>
      <c r="N311" s="207"/>
      <c r="O311" s="207"/>
      <c r="P311" s="207"/>
      <c r="Q311" s="207"/>
      <c r="R311" s="207"/>
      <c r="S311" s="207"/>
      <c r="T311" s="208"/>
      <c r="AT311" s="209" t="s">
        <v>180</v>
      </c>
      <c r="AU311" s="209" t="s">
        <v>103</v>
      </c>
      <c r="AV311" s="13" t="s">
        <v>79</v>
      </c>
      <c r="AW311" s="13" t="s">
        <v>4</v>
      </c>
      <c r="AX311" s="13" t="s">
        <v>14</v>
      </c>
      <c r="AY311" s="209" t="s">
        <v>169</v>
      </c>
    </row>
    <row r="312" spans="1:65" s="2" customFormat="1" ht="55.5" customHeight="1">
      <c r="A312" s="36"/>
      <c r="B312" s="37"/>
      <c r="C312" s="180" t="s">
        <v>664</v>
      </c>
      <c r="D312" s="180" t="s">
        <v>172</v>
      </c>
      <c r="E312" s="181" t="s">
        <v>665</v>
      </c>
      <c r="F312" s="182" t="s">
        <v>666</v>
      </c>
      <c r="G312" s="183" t="s">
        <v>175</v>
      </c>
      <c r="H312" s="184">
        <v>29.73</v>
      </c>
      <c r="I312" s="185"/>
      <c r="J312" s="186">
        <f>ROUND(I312*H312,2)</f>
        <v>0</v>
      </c>
      <c r="K312" s="182" t="s">
        <v>176</v>
      </c>
      <c r="L312" s="41"/>
      <c r="M312" s="187" t="s">
        <v>19</v>
      </c>
      <c r="N312" s="188" t="s">
        <v>42</v>
      </c>
      <c r="O312" s="66"/>
      <c r="P312" s="189">
        <f>O312*H312</f>
        <v>0</v>
      </c>
      <c r="Q312" s="189">
        <v>8E-05</v>
      </c>
      <c r="R312" s="189">
        <f>Q312*H312</f>
        <v>0.0023784</v>
      </c>
      <c r="S312" s="189">
        <v>0</v>
      </c>
      <c r="T312" s="190">
        <f>S312*H312</f>
        <v>0</v>
      </c>
      <c r="U312" s="36"/>
      <c r="V312" s="36"/>
      <c r="W312" s="36"/>
      <c r="X312" s="36"/>
      <c r="Y312" s="36"/>
      <c r="Z312" s="36"/>
      <c r="AA312" s="36"/>
      <c r="AB312" s="36"/>
      <c r="AC312" s="36"/>
      <c r="AD312" s="36"/>
      <c r="AE312" s="36"/>
      <c r="AR312" s="191" t="s">
        <v>106</v>
      </c>
      <c r="AT312" s="191" t="s">
        <v>172</v>
      </c>
      <c r="AU312" s="191" t="s">
        <v>103</v>
      </c>
      <c r="AY312" s="19" t="s">
        <v>169</v>
      </c>
      <c r="BE312" s="192">
        <f>IF(N312="základní",J312,0)</f>
        <v>0</v>
      </c>
      <c r="BF312" s="192">
        <f>IF(N312="snížená",J312,0)</f>
        <v>0</v>
      </c>
      <c r="BG312" s="192">
        <f>IF(N312="zákl. přenesená",J312,0)</f>
        <v>0</v>
      </c>
      <c r="BH312" s="192">
        <f>IF(N312="sníž. přenesená",J312,0)</f>
        <v>0</v>
      </c>
      <c r="BI312" s="192">
        <f>IF(N312="nulová",J312,0)</f>
        <v>0</v>
      </c>
      <c r="BJ312" s="19" t="s">
        <v>14</v>
      </c>
      <c r="BK312" s="192">
        <f>ROUND(I312*H312,2)</f>
        <v>0</v>
      </c>
      <c r="BL312" s="19" t="s">
        <v>106</v>
      </c>
      <c r="BM312" s="191" t="s">
        <v>667</v>
      </c>
    </row>
    <row r="313" spans="1:47" s="2" customFormat="1" ht="11.25">
      <c r="A313" s="36"/>
      <c r="B313" s="37"/>
      <c r="C313" s="38"/>
      <c r="D313" s="193" t="s">
        <v>178</v>
      </c>
      <c r="E313" s="38"/>
      <c r="F313" s="194" t="s">
        <v>668</v>
      </c>
      <c r="G313" s="38"/>
      <c r="H313" s="38"/>
      <c r="I313" s="195"/>
      <c r="J313" s="38"/>
      <c r="K313" s="38"/>
      <c r="L313" s="41"/>
      <c r="M313" s="196"/>
      <c r="N313" s="197"/>
      <c r="O313" s="66"/>
      <c r="P313" s="66"/>
      <c r="Q313" s="66"/>
      <c r="R313" s="66"/>
      <c r="S313" s="66"/>
      <c r="T313" s="67"/>
      <c r="U313" s="36"/>
      <c r="V313" s="36"/>
      <c r="W313" s="36"/>
      <c r="X313" s="36"/>
      <c r="Y313" s="36"/>
      <c r="Z313" s="36"/>
      <c r="AA313" s="36"/>
      <c r="AB313" s="36"/>
      <c r="AC313" s="36"/>
      <c r="AD313" s="36"/>
      <c r="AE313" s="36"/>
      <c r="AT313" s="19" t="s">
        <v>178</v>
      </c>
      <c r="AU313" s="19" t="s">
        <v>103</v>
      </c>
    </row>
    <row r="314" spans="1:65" s="2" customFormat="1" ht="55.5" customHeight="1">
      <c r="A314" s="36"/>
      <c r="B314" s="37"/>
      <c r="C314" s="180" t="s">
        <v>669</v>
      </c>
      <c r="D314" s="180" t="s">
        <v>172</v>
      </c>
      <c r="E314" s="181" t="s">
        <v>670</v>
      </c>
      <c r="F314" s="182" t="s">
        <v>671</v>
      </c>
      <c r="G314" s="183" t="s">
        <v>339</v>
      </c>
      <c r="H314" s="184">
        <v>33.65</v>
      </c>
      <c r="I314" s="185"/>
      <c r="J314" s="186">
        <f>ROUND(I314*H314,2)</f>
        <v>0</v>
      </c>
      <c r="K314" s="182" t="s">
        <v>176</v>
      </c>
      <c r="L314" s="41"/>
      <c r="M314" s="187" t="s">
        <v>19</v>
      </c>
      <c r="N314" s="188" t="s">
        <v>42</v>
      </c>
      <c r="O314" s="66"/>
      <c r="P314" s="189">
        <f>O314*H314</f>
        <v>0</v>
      </c>
      <c r="Q314" s="189">
        <v>0.00339</v>
      </c>
      <c r="R314" s="189">
        <f>Q314*H314</f>
        <v>0.1140735</v>
      </c>
      <c r="S314" s="189">
        <v>0</v>
      </c>
      <c r="T314" s="190">
        <f>S314*H314</f>
        <v>0</v>
      </c>
      <c r="U314" s="36"/>
      <c r="V314" s="36"/>
      <c r="W314" s="36"/>
      <c r="X314" s="36"/>
      <c r="Y314" s="36"/>
      <c r="Z314" s="36"/>
      <c r="AA314" s="36"/>
      <c r="AB314" s="36"/>
      <c r="AC314" s="36"/>
      <c r="AD314" s="36"/>
      <c r="AE314" s="36"/>
      <c r="AR314" s="191" t="s">
        <v>106</v>
      </c>
      <c r="AT314" s="191" t="s">
        <v>172</v>
      </c>
      <c r="AU314" s="191" t="s">
        <v>103</v>
      </c>
      <c r="AY314" s="19" t="s">
        <v>169</v>
      </c>
      <c r="BE314" s="192">
        <f>IF(N314="základní",J314,0)</f>
        <v>0</v>
      </c>
      <c r="BF314" s="192">
        <f>IF(N314="snížená",J314,0)</f>
        <v>0</v>
      </c>
      <c r="BG314" s="192">
        <f>IF(N314="zákl. přenesená",J314,0)</f>
        <v>0</v>
      </c>
      <c r="BH314" s="192">
        <f>IF(N314="sníž. přenesená",J314,0)</f>
        <v>0</v>
      </c>
      <c r="BI314" s="192">
        <f>IF(N314="nulová",J314,0)</f>
        <v>0</v>
      </c>
      <c r="BJ314" s="19" t="s">
        <v>14</v>
      </c>
      <c r="BK314" s="192">
        <f>ROUND(I314*H314,2)</f>
        <v>0</v>
      </c>
      <c r="BL314" s="19" t="s">
        <v>106</v>
      </c>
      <c r="BM314" s="191" t="s">
        <v>672</v>
      </c>
    </row>
    <row r="315" spans="1:47" s="2" customFormat="1" ht="11.25">
      <c r="A315" s="36"/>
      <c r="B315" s="37"/>
      <c r="C315" s="38"/>
      <c r="D315" s="193" t="s">
        <v>178</v>
      </c>
      <c r="E315" s="38"/>
      <c r="F315" s="194" t="s">
        <v>673</v>
      </c>
      <c r="G315" s="38"/>
      <c r="H315" s="38"/>
      <c r="I315" s="195"/>
      <c r="J315" s="38"/>
      <c r="K315" s="38"/>
      <c r="L315" s="41"/>
      <c r="M315" s="196"/>
      <c r="N315" s="197"/>
      <c r="O315" s="66"/>
      <c r="P315" s="66"/>
      <c r="Q315" s="66"/>
      <c r="R315" s="66"/>
      <c r="S315" s="66"/>
      <c r="T315" s="67"/>
      <c r="U315" s="36"/>
      <c r="V315" s="36"/>
      <c r="W315" s="36"/>
      <c r="X315" s="36"/>
      <c r="Y315" s="36"/>
      <c r="Z315" s="36"/>
      <c r="AA315" s="36"/>
      <c r="AB315" s="36"/>
      <c r="AC315" s="36"/>
      <c r="AD315" s="36"/>
      <c r="AE315" s="36"/>
      <c r="AT315" s="19" t="s">
        <v>178</v>
      </c>
      <c r="AU315" s="19" t="s">
        <v>103</v>
      </c>
    </row>
    <row r="316" spans="2:51" s="15" customFormat="1" ht="11.25">
      <c r="B316" s="221"/>
      <c r="C316" s="222"/>
      <c r="D316" s="200" t="s">
        <v>180</v>
      </c>
      <c r="E316" s="223" t="s">
        <v>19</v>
      </c>
      <c r="F316" s="224" t="s">
        <v>674</v>
      </c>
      <c r="G316" s="222"/>
      <c r="H316" s="223" t="s">
        <v>19</v>
      </c>
      <c r="I316" s="225"/>
      <c r="J316" s="222"/>
      <c r="K316" s="222"/>
      <c r="L316" s="226"/>
      <c r="M316" s="227"/>
      <c r="N316" s="228"/>
      <c r="O316" s="228"/>
      <c r="P316" s="228"/>
      <c r="Q316" s="228"/>
      <c r="R316" s="228"/>
      <c r="S316" s="228"/>
      <c r="T316" s="229"/>
      <c r="AT316" s="230" t="s">
        <v>180</v>
      </c>
      <c r="AU316" s="230" t="s">
        <v>103</v>
      </c>
      <c r="AV316" s="15" t="s">
        <v>14</v>
      </c>
      <c r="AW316" s="15" t="s">
        <v>33</v>
      </c>
      <c r="AX316" s="15" t="s">
        <v>71</v>
      </c>
      <c r="AY316" s="230" t="s">
        <v>169</v>
      </c>
    </row>
    <row r="317" spans="2:51" s="13" customFormat="1" ht="11.25">
      <c r="B317" s="198"/>
      <c r="C317" s="199"/>
      <c r="D317" s="200" t="s">
        <v>180</v>
      </c>
      <c r="E317" s="201" t="s">
        <v>19</v>
      </c>
      <c r="F317" s="202" t="s">
        <v>675</v>
      </c>
      <c r="G317" s="199"/>
      <c r="H317" s="203">
        <v>17.5</v>
      </c>
      <c r="I317" s="204"/>
      <c r="J317" s="199"/>
      <c r="K317" s="199"/>
      <c r="L317" s="205"/>
      <c r="M317" s="206"/>
      <c r="N317" s="207"/>
      <c r="O317" s="207"/>
      <c r="P317" s="207"/>
      <c r="Q317" s="207"/>
      <c r="R317" s="207"/>
      <c r="S317" s="207"/>
      <c r="T317" s="208"/>
      <c r="AT317" s="209" t="s">
        <v>180</v>
      </c>
      <c r="AU317" s="209" t="s">
        <v>103</v>
      </c>
      <c r="AV317" s="13" t="s">
        <v>79</v>
      </c>
      <c r="AW317" s="13" t="s">
        <v>33</v>
      </c>
      <c r="AX317" s="13" t="s">
        <v>71</v>
      </c>
      <c r="AY317" s="209" t="s">
        <v>169</v>
      </c>
    </row>
    <row r="318" spans="2:51" s="13" customFormat="1" ht="11.25">
      <c r="B318" s="198"/>
      <c r="C318" s="199"/>
      <c r="D318" s="200" t="s">
        <v>180</v>
      </c>
      <c r="E318" s="201" t="s">
        <v>19</v>
      </c>
      <c r="F318" s="202" t="s">
        <v>676</v>
      </c>
      <c r="G318" s="199"/>
      <c r="H318" s="203">
        <v>1.6</v>
      </c>
      <c r="I318" s="204"/>
      <c r="J318" s="199"/>
      <c r="K318" s="199"/>
      <c r="L318" s="205"/>
      <c r="M318" s="206"/>
      <c r="N318" s="207"/>
      <c r="O318" s="207"/>
      <c r="P318" s="207"/>
      <c r="Q318" s="207"/>
      <c r="R318" s="207"/>
      <c r="S318" s="207"/>
      <c r="T318" s="208"/>
      <c r="AT318" s="209" t="s">
        <v>180</v>
      </c>
      <c r="AU318" s="209" t="s">
        <v>103</v>
      </c>
      <c r="AV318" s="13" t="s">
        <v>79</v>
      </c>
      <c r="AW318" s="13" t="s">
        <v>33</v>
      </c>
      <c r="AX318" s="13" t="s">
        <v>71</v>
      </c>
      <c r="AY318" s="209" t="s">
        <v>169</v>
      </c>
    </row>
    <row r="319" spans="2:51" s="13" customFormat="1" ht="11.25">
      <c r="B319" s="198"/>
      <c r="C319" s="199"/>
      <c r="D319" s="200" t="s">
        <v>180</v>
      </c>
      <c r="E319" s="201" t="s">
        <v>19</v>
      </c>
      <c r="F319" s="202" t="s">
        <v>677</v>
      </c>
      <c r="G319" s="199"/>
      <c r="H319" s="203">
        <v>1.05</v>
      </c>
      <c r="I319" s="204"/>
      <c r="J319" s="199"/>
      <c r="K319" s="199"/>
      <c r="L319" s="205"/>
      <c r="M319" s="206"/>
      <c r="N319" s="207"/>
      <c r="O319" s="207"/>
      <c r="P319" s="207"/>
      <c r="Q319" s="207"/>
      <c r="R319" s="207"/>
      <c r="S319" s="207"/>
      <c r="T319" s="208"/>
      <c r="AT319" s="209" t="s">
        <v>180</v>
      </c>
      <c r="AU319" s="209" t="s">
        <v>103</v>
      </c>
      <c r="AV319" s="13" t="s">
        <v>79</v>
      </c>
      <c r="AW319" s="13" t="s">
        <v>33</v>
      </c>
      <c r="AX319" s="13" t="s">
        <v>71</v>
      </c>
      <c r="AY319" s="209" t="s">
        <v>169</v>
      </c>
    </row>
    <row r="320" spans="2:51" s="13" customFormat="1" ht="11.25">
      <c r="B320" s="198"/>
      <c r="C320" s="199"/>
      <c r="D320" s="200" t="s">
        <v>180</v>
      </c>
      <c r="E320" s="201" t="s">
        <v>19</v>
      </c>
      <c r="F320" s="202" t="s">
        <v>678</v>
      </c>
      <c r="G320" s="199"/>
      <c r="H320" s="203">
        <v>9</v>
      </c>
      <c r="I320" s="204"/>
      <c r="J320" s="199"/>
      <c r="K320" s="199"/>
      <c r="L320" s="205"/>
      <c r="M320" s="206"/>
      <c r="N320" s="207"/>
      <c r="O320" s="207"/>
      <c r="P320" s="207"/>
      <c r="Q320" s="207"/>
      <c r="R320" s="207"/>
      <c r="S320" s="207"/>
      <c r="T320" s="208"/>
      <c r="AT320" s="209" t="s">
        <v>180</v>
      </c>
      <c r="AU320" s="209" t="s">
        <v>103</v>
      </c>
      <c r="AV320" s="13" t="s">
        <v>79</v>
      </c>
      <c r="AW320" s="13" t="s">
        <v>33</v>
      </c>
      <c r="AX320" s="13" t="s">
        <v>71</v>
      </c>
      <c r="AY320" s="209" t="s">
        <v>169</v>
      </c>
    </row>
    <row r="321" spans="2:51" s="13" customFormat="1" ht="11.25">
      <c r="B321" s="198"/>
      <c r="C321" s="199"/>
      <c r="D321" s="200" t="s">
        <v>180</v>
      </c>
      <c r="E321" s="201" t="s">
        <v>19</v>
      </c>
      <c r="F321" s="202" t="s">
        <v>679</v>
      </c>
      <c r="G321" s="199"/>
      <c r="H321" s="203">
        <v>4.5</v>
      </c>
      <c r="I321" s="204"/>
      <c r="J321" s="199"/>
      <c r="K321" s="199"/>
      <c r="L321" s="205"/>
      <c r="M321" s="206"/>
      <c r="N321" s="207"/>
      <c r="O321" s="207"/>
      <c r="P321" s="207"/>
      <c r="Q321" s="207"/>
      <c r="R321" s="207"/>
      <c r="S321" s="207"/>
      <c r="T321" s="208"/>
      <c r="AT321" s="209" t="s">
        <v>180</v>
      </c>
      <c r="AU321" s="209" t="s">
        <v>103</v>
      </c>
      <c r="AV321" s="13" t="s">
        <v>79</v>
      </c>
      <c r="AW321" s="13" t="s">
        <v>33</v>
      </c>
      <c r="AX321" s="13" t="s">
        <v>71</v>
      </c>
      <c r="AY321" s="209" t="s">
        <v>169</v>
      </c>
    </row>
    <row r="322" spans="2:51" s="14" customFormat="1" ht="11.25">
      <c r="B322" s="210"/>
      <c r="C322" s="211"/>
      <c r="D322" s="200" t="s">
        <v>180</v>
      </c>
      <c r="E322" s="212" t="s">
        <v>19</v>
      </c>
      <c r="F322" s="213" t="s">
        <v>183</v>
      </c>
      <c r="G322" s="211"/>
      <c r="H322" s="214">
        <v>33.65</v>
      </c>
      <c r="I322" s="215"/>
      <c r="J322" s="211"/>
      <c r="K322" s="211"/>
      <c r="L322" s="216"/>
      <c r="M322" s="217"/>
      <c r="N322" s="218"/>
      <c r="O322" s="218"/>
      <c r="P322" s="218"/>
      <c r="Q322" s="218"/>
      <c r="R322" s="218"/>
      <c r="S322" s="218"/>
      <c r="T322" s="219"/>
      <c r="AT322" s="220" t="s">
        <v>180</v>
      </c>
      <c r="AU322" s="220" t="s">
        <v>103</v>
      </c>
      <c r="AV322" s="14" t="s">
        <v>106</v>
      </c>
      <c r="AW322" s="14" t="s">
        <v>33</v>
      </c>
      <c r="AX322" s="14" t="s">
        <v>14</v>
      </c>
      <c r="AY322" s="220" t="s">
        <v>169</v>
      </c>
    </row>
    <row r="323" spans="1:65" s="2" customFormat="1" ht="24.2" customHeight="1">
      <c r="A323" s="36"/>
      <c r="B323" s="37"/>
      <c r="C323" s="234" t="s">
        <v>680</v>
      </c>
      <c r="D323" s="234" t="s">
        <v>477</v>
      </c>
      <c r="E323" s="235" t="s">
        <v>681</v>
      </c>
      <c r="F323" s="236" t="s">
        <v>682</v>
      </c>
      <c r="G323" s="237" t="s">
        <v>175</v>
      </c>
      <c r="H323" s="238">
        <v>10.6</v>
      </c>
      <c r="I323" s="239"/>
      <c r="J323" s="240">
        <f>ROUND(I323*H323,2)</f>
        <v>0</v>
      </c>
      <c r="K323" s="236" t="s">
        <v>176</v>
      </c>
      <c r="L323" s="241"/>
      <c r="M323" s="242" t="s">
        <v>19</v>
      </c>
      <c r="N323" s="243" t="s">
        <v>42</v>
      </c>
      <c r="O323" s="66"/>
      <c r="P323" s="189">
        <f>O323*H323</f>
        <v>0</v>
      </c>
      <c r="Q323" s="189">
        <v>0.0009</v>
      </c>
      <c r="R323" s="189">
        <f>Q323*H323</f>
        <v>0.00954</v>
      </c>
      <c r="S323" s="189">
        <v>0</v>
      </c>
      <c r="T323" s="190">
        <f>S323*H323</f>
        <v>0</v>
      </c>
      <c r="U323" s="36"/>
      <c r="V323" s="36"/>
      <c r="W323" s="36"/>
      <c r="X323" s="36"/>
      <c r="Y323" s="36"/>
      <c r="Z323" s="36"/>
      <c r="AA323" s="36"/>
      <c r="AB323" s="36"/>
      <c r="AC323" s="36"/>
      <c r="AD323" s="36"/>
      <c r="AE323" s="36"/>
      <c r="AR323" s="191" t="s">
        <v>224</v>
      </c>
      <c r="AT323" s="191" t="s">
        <v>477</v>
      </c>
      <c r="AU323" s="191" t="s">
        <v>103</v>
      </c>
      <c r="AY323" s="19" t="s">
        <v>169</v>
      </c>
      <c r="BE323" s="192">
        <f>IF(N323="základní",J323,0)</f>
        <v>0</v>
      </c>
      <c r="BF323" s="192">
        <f>IF(N323="snížená",J323,0)</f>
        <v>0</v>
      </c>
      <c r="BG323" s="192">
        <f>IF(N323="zákl. přenesená",J323,0)</f>
        <v>0</v>
      </c>
      <c r="BH323" s="192">
        <f>IF(N323="sníž. přenesená",J323,0)</f>
        <v>0</v>
      </c>
      <c r="BI323" s="192">
        <f>IF(N323="nulová",J323,0)</f>
        <v>0</v>
      </c>
      <c r="BJ323" s="19" t="s">
        <v>14</v>
      </c>
      <c r="BK323" s="192">
        <f>ROUND(I323*H323,2)</f>
        <v>0</v>
      </c>
      <c r="BL323" s="19" t="s">
        <v>106</v>
      </c>
      <c r="BM323" s="191" t="s">
        <v>683</v>
      </c>
    </row>
    <row r="324" spans="2:51" s="13" customFormat="1" ht="11.25">
      <c r="B324" s="198"/>
      <c r="C324" s="199"/>
      <c r="D324" s="200" t="s">
        <v>180</v>
      </c>
      <c r="E324" s="201" t="s">
        <v>19</v>
      </c>
      <c r="F324" s="202" t="s">
        <v>684</v>
      </c>
      <c r="G324" s="199"/>
      <c r="H324" s="203">
        <v>10.095</v>
      </c>
      <c r="I324" s="204"/>
      <c r="J324" s="199"/>
      <c r="K324" s="199"/>
      <c r="L324" s="205"/>
      <c r="M324" s="206"/>
      <c r="N324" s="207"/>
      <c r="O324" s="207"/>
      <c r="P324" s="207"/>
      <c r="Q324" s="207"/>
      <c r="R324" s="207"/>
      <c r="S324" s="207"/>
      <c r="T324" s="208"/>
      <c r="AT324" s="209" t="s">
        <v>180</v>
      </c>
      <c r="AU324" s="209" t="s">
        <v>103</v>
      </c>
      <c r="AV324" s="13" t="s">
        <v>79</v>
      </c>
      <c r="AW324" s="13" t="s">
        <v>33</v>
      </c>
      <c r="AX324" s="13" t="s">
        <v>14</v>
      </c>
      <c r="AY324" s="209" t="s">
        <v>169</v>
      </c>
    </row>
    <row r="325" spans="2:51" s="13" customFormat="1" ht="11.25">
      <c r="B325" s="198"/>
      <c r="C325" s="199"/>
      <c r="D325" s="200" t="s">
        <v>180</v>
      </c>
      <c r="E325" s="199"/>
      <c r="F325" s="202" t="s">
        <v>685</v>
      </c>
      <c r="G325" s="199"/>
      <c r="H325" s="203">
        <v>10.6</v>
      </c>
      <c r="I325" s="204"/>
      <c r="J325" s="199"/>
      <c r="K325" s="199"/>
      <c r="L325" s="205"/>
      <c r="M325" s="206"/>
      <c r="N325" s="207"/>
      <c r="O325" s="207"/>
      <c r="P325" s="207"/>
      <c r="Q325" s="207"/>
      <c r="R325" s="207"/>
      <c r="S325" s="207"/>
      <c r="T325" s="208"/>
      <c r="AT325" s="209" t="s">
        <v>180</v>
      </c>
      <c r="AU325" s="209" t="s">
        <v>103</v>
      </c>
      <c r="AV325" s="13" t="s">
        <v>79</v>
      </c>
      <c r="AW325" s="13" t="s">
        <v>4</v>
      </c>
      <c r="AX325" s="13" t="s">
        <v>14</v>
      </c>
      <c r="AY325" s="209" t="s">
        <v>169</v>
      </c>
    </row>
    <row r="326" spans="1:65" s="2" customFormat="1" ht="66.75" customHeight="1">
      <c r="A326" s="36"/>
      <c r="B326" s="37"/>
      <c r="C326" s="180" t="s">
        <v>686</v>
      </c>
      <c r="D326" s="180" t="s">
        <v>172</v>
      </c>
      <c r="E326" s="181" t="s">
        <v>687</v>
      </c>
      <c r="F326" s="182" t="s">
        <v>688</v>
      </c>
      <c r="G326" s="183" t="s">
        <v>339</v>
      </c>
      <c r="H326" s="184">
        <v>110.75</v>
      </c>
      <c r="I326" s="185"/>
      <c r="J326" s="186">
        <f>ROUND(I326*H326,2)</f>
        <v>0</v>
      </c>
      <c r="K326" s="182" t="s">
        <v>176</v>
      </c>
      <c r="L326" s="41"/>
      <c r="M326" s="187" t="s">
        <v>19</v>
      </c>
      <c r="N326" s="188" t="s">
        <v>42</v>
      </c>
      <c r="O326" s="66"/>
      <c r="P326" s="189">
        <f>O326*H326</f>
        <v>0</v>
      </c>
      <c r="Q326" s="189">
        <v>0.00339</v>
      </c>
      <c r="R326" s="189">
        <f>Q326*H326</f>
        <v>0.37544249999999996</v>
      </c>
      <c r="S326" s="189">
        <v>0</v>
      </c>
      <c r="T326" s="190">
        <f>S326*H326</f>
        <v>0</v>
      </c>
      <c r="U326" s="36"/>
      <c r="V326" s="36"/>
      <c r="W326" s="36"/>
      <c r="X326" s="36"/>
      <c r="Y326" s="36"/>
      <c r="Z326" s="36"/>
      <c r="AA326" s="36"/>
      <c r="AB326" s="36"/>
      <c r="AC326" s="36"/>
      <c r="AD326" s="36"/>
      <c r="AE326" s="36"/>
      <c r="AR326" s="191" t="s">
        <v>106</v>
      </c>
      <c r="AT326" s="191" t="s">
        <v>172</v>
      </c>
      <c r="AU326" s="191" t="s">
        <v>103</v>
      </c>
      <c r="AY326" s="19" t="s">
        <v>169</v>
      </c>
      <c r="BE326" s="192">
        <f>IF(N326="základní",J326,0)</f>
        <v>0</v>
      </c>
      <c r="BF326" s="192">
        <f>IF(N326="snížená",J326,0)</f>
        <v>0</v>
      </c>
      <c r="BG326" s="192">
        <f>IF(N326="zákl. přenesená",J326,0)</f>
        <v>0</v>
      </c>
      <c r="BH326" s="192">
        <f>IF(N326="sníž. přenesená",J326,0)</f>
        <v>0</v>
      </c>
      <c r="BI326" s="192">
        <f>IF(N326="nulová",J326,0)</f>
        <v>0</v>
      </c>
      <c r="BJ326" s="19" t="s">
        <v>14</v>
      </c>
      <c r="BK326" s="192">
        <f>ROUND(I326*H326,2)</f>
        <v>0</v>
      </c>
      <c r="BL326" s="19" t="s">
        <v>106</v>
      </c>
      <c r="BM326" s="191" t="s">
        <v>689</v>
      </c>
    </row>
    <row r="327" spans="1:47" s="2" customFormat="1" ht="11.25">
      <c r="A327" s="36"/>
      <c r="B327" s="37"/>
      <c r="C327" s="38"/>
      <c r="D327" s="193" t="s">
        <v>178</v>
      </c>
      <c r="E327" s="38"/>
      <c r="F327" s="194" t="s">
        <v>690</v>
      </c>
      <c r="G327" s="38"/>
      <c r="H327" s="38"/>
      <c r="I327" s="195"/>
      <c r="J327" s="38"/>
      <c r="K327" s="38"/>
      <c r="L327" s="41"/>
      <c r="M327" s="196"/>
      <c r="N327" s="197"/>
      <c r="O327" s="66"/>
      <c r="P327" s="66"/>
      <c r="Q327" s="66"/>
      <c r="R327" s="66"/>
      <c r="S327" s="66"/>
      <c r="T327" s="67"/>
      <c r="U327" s="36"/>
      <c r="V327" s="36"/>
      <c r="W327" s="36"/>
      <c r="X327" s="36"/>
      <c r="Y327" s="36"/>
      <c r="Z327" s="36"/>
      <c r="AA327" s="36"/>
      <c r="AB327" s="36"/>
      <c r="AC327" s="36"/>
      <c r="AD327" s="36"/>
      <c r="AE327" s="36"/>
      <c r="AT327" s="19" t="s">
        <v>178</v>
      </c>
      <c r="AU327" s="19" t="s">
        <v>103</v>
      </c>
    </row>
    <row r="328" spans="2:51" s="13" customFormat="1" ht="11.25">
      <c r="B328" s="198"/>
      <c r="C328" s="199"/>
      <c r="D328" s="200" t="s">
        <v>180</v>
      </c>
      <c r="E328" s="201" t="s">
        <v>19</v>
      </c>
      <c r="F328" s="202" t="s">
        <v>589</v>
      </c>
      <c r="G328" s="199"/>
      <c r="H328" s="203">
        <v>47.5</v>
      </c>
      <c r="I328" s="204"/>
      <c r="J328" s="199"/>
      <c r="K328" s="199"/>
      <c r="L328" s="205"/>
      <c r="M328" s="206"/>
      <c r="N328" s="207"/>
      <c r="O328" s="207"/>
      <c r="P328" s="207"/>
      <c r="Q328" s="207"/>
      <c r="R328" s="207"/>
      <c r="S328" s="207"/>
      <c r="T328" s="208"/>
      <c r="AT328" s="209" t="s">
        <v>180</v>
      </c>
      <c r="AU328" s="209" t="s">
        <v>103</v>
      </c>
      <c r="AV328" s="13" t="s">
        <v>79</v>
      </c>
      <c r="AW328" s="13" t="s">
        <v>33</v>
      </c>
      <c r="AX328" s="13" t="s">
        <v>71</v>
      </c>
      <c r="AY328" s="209" t="s">
        <v>169</v>
      </c>
    </row>
    <row r="329" spans="2:51" s="13" customFormat="1" ht="11.25">
      <c r="B329" s="198"/>
      <c r="C329" s="199"/>
      <c r="D329" s="200" t="s">
        <v>180</v>
      </c>
      <c r="E329" s="201" t="s">
        <v>19</v>
      </c>
      <c r="F329" s="202" t="s">
        <v>590</v>
      </c>
      <c r="G329" s="199"/>
      <c r="H329" s="203">
        <v>4.8</v>
      </c>
      <c r="I329" s="204"/>
      <c r="J329" s="199"/>
      <c r="K329" s="199"/>
      <c r="L329" s="205"/>
      <c r="M329" s="206"/>
      <c r="N329" s="207"/>
      <c r="O329" s="207"/>
      <c r="P329" s="207"/>
      <c r="Q329" s="207"/>
      <c r="R329" s="207"/>
      <c r="S329" s="207"/>
      <c r="T329" s="208"/>
      <c r="AT329" s="209" t="s">
        <v>180</v>
      </c>
      <c r="AU329" s="209" t="s">
        <v>103</v>
      </c>
      <c r="AV329" s="13" t="s">
        <v>79</v>
      </c>
      <c r="AW329" s="13" t="s">
        <v>33</v>
      </c>
      <c r="AX329" s="13" t="s">
        <v>71</v>
      </c>
      <c r="AY329" s="209" t="s">
        <v>169</v>
      </c>
    </row>
    <row r="330" spans="2:51" s="13" customFormat="1" ht="11.25">
      <c r="B330" s="198"/>
      <c r="C330" s="199"/>
      <c r="D330" s="200" t="s">
        <v>180</v>
      </c>
      <c r="E330" s="201" t="s">
        <v>19</v>
      </c>
      <c r="F330" s="202" t="s">
        <v>691</v>
      </c>
      <c r="G330" s="199"/>
      <c r="H330" s="203">
        <v>5.15</v>
      </c>
      <c r="I330" s="204"/>
      <c r="J330" s="199"/>
      <c r="K330" s="199"/>
      <c r="L330" s="205"/>
      <c r="M330" s="206"/>
      <c r="N330" s="207"/>
      <c r="O330" s="207"/>
      <c r="P330" s="207"/>
      <c r="Q330" s="207"/>
      <c r="R330" s="207"/>
      <c r="S330" s="207"/>
      <c r="T330" s="208"/>
      <c r="AT330" s="209" t="s">
        <v>180</v>
      </c>
      <c r="AU330" s="209" t="s">
        <v>103</v>
      </c>
      <c r="AV330" s="13" t="s">
        <v>79</v>
      </c>
      <c r="AW330" s="13" t="s">
        <v>33</v>
      </c>
      <c r="AX330" s="13" t="s">
        <v>71</v>
      </c>
      <c r="AY330" s="209" t="s">
        <v>169</v>
      </c>
    </row>
    <row r="331" spans="2:51" s="13" customFormat="1" ht="11.25">
      <c r="B331" s="198"/>
      <c r="C331" s="199"/>
      <c r="D331" s="200" t="s">
        <v>180</v>
      </c>
      <c r="E331" s="201" t="s">
        <v>19</v>
      </c>
      <c r="F331" s="202" t="s">
        <v>592</v>
      </c>
      <c r="G331" s="199"/>
      <c r="H331" s="203">
        <v>29.5</v>
      </c>
      <c r="I331" s="204"/>
      <c r="J331" s="199"/>
      <c r="K331" s="199"/>
      <c r="L331" s="205"/>
      <c r="M331" s="206"/>
      <c r="N331" s="207"/>
      <c r="O331" s="207"/>
      <c r="P331" s="207"/>
      <c r="Q331" s="207"/>
      <c r="R331" s="207"/>
      <c r="S331" s="207"/>
      <c r="T331" s="208"/>
      <c r="AT331" s="209" t="s">
        <v>180</v>
      </c>
      <c r="AU331" s="209" t="s">
        <v>103</v>
      </c>
      <c r="AV331" s="13" t="s">
        <v>79</v>
      </c>
      <c r="AW331" s="13" t="s">
        <v>33</v>
      </c>
      <c r="AX331" s="13" t="s">
        <v>71</v>
      </c>
      <c r="AY331" s="209" t="s">
        <v>169</v>
      </c>
    </row>
    <row r="332" spans="2:51" s="13" customFormat="1" ht="11.25">
      <c r="B332" s="198"/>
      <c r="C332" s="199"/>
      <c r="D332" s="200" t="s">
        <v>180</v>
      </c>
      <c r="E332" s="201" t="s">
        <v>19</v>
      </c>
      <c r="F332" s="202" t="s">
        <v>593</v>
      </c>
      <c r="G332" s="199"/>
      <c r="H332" s="203">
        <v>18</v>
      </c>
      <c r="I332" s="204"/>
      <c r="J332" s="199"/>
      <c r="K332" s="199"/>
      <c r="L332" s="205"/>
      <c r="M332" s="206"/>
      <c r="N332" s="207"/>
      <c r="O332" s="207"/>
      <c r="P332" s="207"/>
      <c r="Q332" s="207"/>
      <c r="R332" s="207"/>
      <c r="S332" s="207"/>
      <c r="T332" s="208"/>
      <c r="AT332" s="209" t="s">
        <v>180</v>
      </c>
      <c r="AU332" s="209" t="s">
        <v>103</v>
      </c>
      <c r="AV332" s="13" t="s">
        <v>79</v>
      </c>
      <c r="AW332" s="13" t="s">
        <v>33</v>
      </c>
      <c r="AX332" s="13" t="s">
        <v>71</v>
      </c>
      <c r="AY332" s="209" t="s">
        <v>169</v>
      </c>
    </row>
    <row r="333" spans="2:51" s="13" customFormat="1" ht="11.25">
      <c r="B333" s="198"/>
      <c r="C333" s="199"/>
      <c r="D333" s="200" t="s">
        <v>180</v>
      </c>
      <c r="E333" s="201" t="s">
        <v>19</v>
      </c>
      <c r="F333" s="202" t="s">
        <v>594</v>
      </c>
      <c r="G333" s="199"/>
      <c r="H333" s="203">
        <v>5.8</v>
      </c>
      <c r="I333" s="204"/>
      <c r="J333" s="199"/>
      <c r="K333" s="199"/>
      <c r="L333" s="205"/>
      <c r="M333" s="206"/>
      <c r="N333" s="207"/>
      <c r="O333" s="207"/>
      <c r="P333" s="207"/>
      <c r="Q333" s="207"/>
      <c r="R333" s="207"/>
      <c r="S333" s="207"/>
      <c r="T333" s="208"/>
      <c r="AT333" s="209" t="s">
        <v>180</v>
      </c>
      <c r="AU333" s="209" t="s">
        <v>103</v>
      </c>
      <c r="AV333" s="13" t="s">
        <v>79</v>
      </c>
      <c r="AW333" s="13" t="s">
        <v>33</v>
      </c>
      <c r="AX333" s="13" t="s">
        <v>71</v>
      </c>
      <c r="AY333" s="209" t="s">
        <v>169</v>
      </c>
    </row>
    <row r="334" spans="2:51" s="14" customFormat="1" ht="11.25">
      <c r="B334" s="210"/>
      <c r="C334" s="211"/>
      <c r="D334" s="200" t="s">
        <v>180</v>
      </c>
      <c r="E334" s="212" t="s">
        <v>19</v>
      </c>
      <c r="F334" s="213" t="s">
        <v>183</v>
      </c>
      <c r="G334" s="211"/>
      <c r="H334" s="214">
        <v>110.75</v>
      </c>
      <c r="I334" s="215"/>
      <c r="J334" s="211"/>
      <c r="K334" s="211"/>
      <c r="L334" s="216"/>
      <c r="M334" s="217"/>
      <c r="N334" s="218"/>
      <c r="O334" s="218"/>
      <c r="P334" s="218"/>
      <c r="Q334" s="218"/>
      <c r="R334" s="218"/>
      <c r="S334" s="218"/>
      <c r="T334" s="219"/>
      <c r="AT334" s="220" t="s">
        <v>180</v>
      </c>
      <c r="AU334" s="220" t="s">
        <v>103</v>
      </c>
      <c r="AV334" s="14" t="s">
        <v>106</v>
      </c>
      <c r="AW334" s="14" t="s">
        <v>33</v>
      </c>
      <c r="AX334" s="14" t="s">
        <v>14</v>
      </c>
      <c r="AY334" s="220" t="s">
        <v>169</v>
      </c>
    </row>
    <row r="335" spans="1:65" s="2" customFormat="1" ht="24.2" customHeight="1">
      <c r="A335" s="36"/>
      <c r="B335" s="37"/>
      <c r="C335" s="234" t="s">
        <v>692</v>
      </c>
      <c r="D335" s="234" t="s">
        <v>477</v>
      </c>
      <c r="E335" s="235" t="s">
        <v>693</v>
      </c>
      <c r="F335" s="236" t="s">
        <v>694</v>
      </c>
      <c r="G335" s="237" t="s">
        <v>175</v>
      </c>
      <c r="H335" s="238">
        <v>34.886</v>
      </c>
      <c r="I335" s="239"/>
      <c r="J335" s="240">
        <f>ROUND(I335*H335,2)</f>
        <v>0</v>
      </c>
      <c r="K335" s="236" t="s">
        <v>19</v>
      </c>
      <c r="L335" s="241"/>
      <c r="M335" s="242" t="s">
        <v>19</v>
      </c>
      <c r="N335" s="243" t="s">
        <v>42</v>
      </c>
      <c r="O335" s="66"/>
      <c r="P335" s="189">
        <f>O335*H335</f>
        <v>0</v>
      </c>
      <c r="Q335" s="189">
        <v>0.0048</v>
      </c>
      <c r="R335" s="189">
        <f>Q335*H335</f>
        <v>0.16745279999999998</v>
      </c>
      <c r="S335" s="189">
        <v>0</v>
      </c>
      <c r="T335" s="190">
        <f>S335*H335</f>
        <v>0</v>
      </c>
      <c r="U335" s="36"/>
      <c r="V335" s="36"/>
      <c r="W335" s="36"/>
      <c r="X335" s="36"/>
      <c r="Y335" s="36"/>
      <c r="Z335" s="36"/>
      <c r="AA335" s="36"/>
      <c r="AB335" s="36"/>
      <c r="AC335" s="36"/>
      <c r="AD335" s="36"/>
      <c r="AE335" s="36"/>
      <c r="AR335" s="191" t="s">
        <v>224</v>
      </c>
      <c r="AT335" s="191" t="s">
        <v>477</v>
      </c>
      <c r="AU335" s="191" t="s">
        <v>103</v>
      </c>
      <c r="AY335" s="19" t="s">
        <v>169</v>
      </c>
      <c r="BE335" s="192">
        <f>IF(N335="základní",J335,0)</f>
        <v>0</v>
      </c>
      <c r="BF335" s="192">
        <f>IF(N335="snížená",J335,0)</f>
        <v>0</v>
      </c>
      <c r="BG335" s="192">
        <f>IF(N335="zákl. přenesená",J335,0)</f>
        <v>0</v>
      </c>
      <c r="BH335" s="192">
        <f>IF(N335="sníž. přenesená",J335,0)</f>
        <v>0</v>
      </c>
      <c r="BI335" s="192">
        <f>IF(N335="nulová",J335,0)</f>
        <v>0</v>
      </c>
      <c r="BJ335" s="19" t="s">
        <v>14</v>
      </c>
      <c r="BK335" s="192">
        <f>ROUND(I335*H335,2)</f>
        <v>0</v>
      </c>
      <c r="BL335" s="19" t="s">
        <v>106</v>
      </c>
      <c r="BM335" s="191" t="s">
        <v>695</v>
      </c>
    </row>
    <row r="336" spans="2:51" s="13" customFormat="1" ht="11.25">
      <c r="B336" s="198"/>
      <c r="C336" s="199"/>
      <c r="D336" s="200" t="s">
        <v>180</v>
      </c>
      <c r="E336" s="201" t="s">
        <v>19</v>
      </c>
      <c r="F336" s="202" t="s">
        <v>696</v>
      </c>
      <c r="G336" s="199"/>
      <c r="H336" s="203">
        <v>33.225</v>
      </c>
      <c r="I336" s="204"/>
      <c r="J336" s="199"/>
      <c r="K336" s="199"/>
      <c r="L336" s="205"/>
      <c r="M336" s="206"/>
      <c r="N336" s="207"/>
      <c r="O336" s="207"/>
      <c r="P336" s="207"/>
      <c r="Q336" s="207"/>
      <c r="R336" s="207"/>
      <c r="S336" s="207"/>
      <c r="T336" s="208"/>
      <c r="AT336" s="209" t="s">
        <v>180</v>
      </c>
      <c r="AU336" s="209" t="s">
        <v>103</v>
      </c>
      <c r="AV336" s="13" t="s">
        <v>79</v>
      </c>
      <c r="AW336" s="13" t="s">
        <v>33</v>
      </c>
      <c r="AX336" s="13" t="s">
        <v>14</v>
      </c>
      <c r="AY336" s="209" t="s">
        <v>169</v>
      </c>
    </row>
    <row r="337" spans="2:51" s="13" customFormat="1" ht="11.25">
      <c r="B337" s="198"/>
      <c r="C337" s="199"/>
      <c r="D337" s="200" t="s">
        <v>180</v>
      </c>
      <c r="E337" s="199"/>
      <c r="F337" s="202" t="s">
        <v>697</v>
      </c>
      <c r="G337" s="199"/>
      <c r="H337" s="203">
        <v>34.886</v>
      </c>
      <c r="I337" s="204"/>
      <c r="J337" s="199"/>
      <c r="K337" s="199"/>
      <c r="L337" s="205"/>
      <c r="M337" s="206"/>
      <c r="N337" s="207"/>
      <c r="O337" s="207"/>
      <c r="P337" s="207"/>
      <c r="Q337" s="207"/>
      <c r="R337" s="207"/>
      <c r="S337" s="207"/>
      <c r="T337" s="208"/>
      <c r="AT337" s="209" t="s">
        <v>180</v>
      </c>
      <c r="AU337" s="209" t="s">
        <v>103</v>
      </c>
      <c r="AV337" s="13" t="s">
        <v>79</v>
      </c>
      <c r="AW337" s="13" t="s">
        <v>4</v>
      </c>
      <c r="AX337" s="13" t="s">
        <v>14</v>
      </c>
      <c r="AY337" s="209" t="s">
        <v>169</v>
      </c>
    </row>
    <row r="338" spans="1:65" s="2" customFormat="1" ht="24.2" customHeight="1">
      <c r="A338" s="36"/>
      <c r="B338" s="37"/>
      <c r="C338" s="180" t="s">
        <v>698</v>
      </c>
      <c r="D338" s="180" t="s">
        <v>172</v>
      </c>
      <c r="E338" s="181" t="s">
        <v>699</v>
      </c>
      <c r="F338" s="182" t="s">
        <v>700</v>
      </c>
      <c r="G338" s="183" t="s">
        <v>175</v>
      </c>
      <c r="H338" s="184">
        <v>29.73</v>
      </c>
      <c r="I338" s="185"/>
      <c r="J338" s="186">
        <f>ROUND(I338*H338,2)</f>
        <v>0</v>
      </c>
      <c r="K338" s="182" t="s">
        <v>176</v>
      </c>
      <c r="L338" s="41"/>
      <c r="M338" s="187" t="s">
        <v>19</v>
      </c>
      <c r="N338" s="188" t="s">
        <v>42</v>
      </c>
      <c r="O338" s="66"/>
      <c r="P338" s="189">
        <f>O338*H338</f>
        <v>0</v>
      </c>
      <c r="Q338" s="189">
        <v>0.00018</v>
      </c>
      <c r="R338" s="189">
        <f>Q338*H338</f>
        <v>0.0053514</v>
      </c>
      <c r="S338" s="189">
        <v>0</v>
      </c>
      <c r="T338" s="190">
        <f>S338*H338</f>
        <v>0</v>
      </c>
      <c r="U338" s="36"/>
      <c r="V338" s="36"/>
      <c r="W338" s="36"/>
      <c r="X338" s="36"/>
      <c r="Y338" s="36"/>
      <c r="Z338" s="36"/>
      <c r="AA338" s="36"/>
      <c r="AB338" s="36"/>
      <c r="AC338" s="36"/>
      <c r="AD338" s="36"/>
      <c r="AE338" s="36"/>
      <c r="AR338" s="191" t="s">
        <v>106</v>
      </c>
      <c r="AT338" s="191" t="s">
        <v>172</v>
      </c>
      <c r="AU338" s="191" t="s">
        <v>103</v>
      </c>
      <c r="AY338" s="19" t="s">
        <v>169</v>
      </c>
      <c r="BE338" s="192">
        <f>IF(N338="základní",J338,0)</f>
        <v>0</v>
      </c>
      <c r="BF338" s="192">
        <f>IF(N338="snížená",J338,0)</f>
        <v>0</v>
      </c>
      <c r="BG338" s="192">
        <f>IF(N338="zákl. přenesená",J338,0)</f>
        <v>0</v>
      </c>
      <c r="BH338" s="192">
        <f>IF(N338="sníž. přenesená",J338,0)</f>
        <v>0</v>
      </c>
      <c r="BI338" s="192">
        <f>IF(N338="nulová",J338,0)</f>
        <v>0</v>
      </c>
      <c r="BJ338" s="19" t="s">
        <v>14</v>
      </c>
      <c r="BK338" s="192">
        <f>ROUND(I338*H338,2)</f>
        <v>0</v>
      </c>
      <c r="BL338" s="19" t="s">
        <v>106</v>
      </c>
      <c r="BM338" s="191" t="s">
        <v>701</v>
      </c>
    </row>
    <row r="339" spans="1:47" s="2" customFormat="1" ht="11.25">
      <c r="A339" s="36"/>
      <c r="B339" s="37"/>
      <c r="C339" s="38"/>
      <c r="D339" s="193" t="s">
        <v>178</v>
      </c>
      <c r="E339" s="38"/>
      <c r="F339" s="194" t="s">
        <v>702</v>
      </c>
      <c r="G339" s="38"/>
      <c r="H339" s="38"/>
      <c r="I339" s="195"/>
      <c r="J339" s="38"/>
      <c r="K339" s="38"/>
      <c r="L339" s="41"/>
      <c r="M339" s="196"/>
      <c r="N339" s="197"/>
      <c r="O339" s="66"/>
      <c r="P339" s="66"/>
      <c r="Q339" s="66"/>
      <c r="R339" s="66"/>
      <c r="S339" s="66"/>
      <c r="T339" s="67"/>
      <c r="U339" s="36"/>
      <c r="V339" s="36"/>
      <c r="W339" s="36"/>
      <c r="X339" s="36"/>
      <c r="Y339" s="36"/>
      <c r="Z339" s="36"/>
      <c r="AA339" s="36"/>
      <c r="AB339" s="36"/>
      <c r="AC339" s="36"/>
      <c r="AD339" s="36"/>
      <c r="AE339" s="36"/>
      <c r="AT339" s="19" t="s">
        <v>178</v>
      </c>
      <c r="AU339" s="19" t="s">
        <v>103</v>
      </c>
    </row>
    <row r="340" spans="2:51" s="15" customFormat="1" ht="11.25">
      <c r="B340" s="221"/>
      <c r="C340" s="222"/>
      <c r="D340" s="200" t="s">
        <v>180</v>
      </c>
      <c r="E340" s="223" t="s">
        <v>19</v>
      </c>
      <c r="F340" s="224" t="s">
        <v>656</v>
      </c>
      <c r="G340" s="222"/>
      <c r="H340" s="223" t="s">
        <v>19</v>
      </c>
      <c r="I340" s="225"/>
      <c r="J340" s="222"/>
      <c r="K340" s="222"/>
      <c r="L340" s="226"/>
      <c r="M340" s="227"/>
      <c r="N340" s="228"/>
      <c r="O340" s="228"/>
      <c r="P340" s="228"/>
      <c r="Q340" s="228"/>
      <c r="R340" s="228"/>
      <c r="S340" s="228"/>
      <c r="T340" s="229"/>
      <c r="AT340" s="230" t="s">
        <v>180</v>
      </c>
      <c r="AU340" s="230" t="s">
        <v>103</v>
      </c>
      <c r="AV340" s="15" t="s">
        <v>14</v>
      </c>
      <c r="AW340" s="15" t="s">
        <v>33</v>
      </c>
      <c r="AX340" s="15" t="s">
        <v>71</v>
      </c>
      <c r="AY340" s="230" t="s">
        <v>169</v>
      </c>
    </row>
    <row r="341" spans="2:51" s="13" customFormat="1" ht="11.25">
      <c r="B341" s="198"/>
      <c r="C341" s="199"/>
      <c r="D341" s="200" t="s">
        <v>180</v>
      </c>
      <c r="E341" s="201" t="s">
        <v>19</v>
      </c>
      <c r="F341" s="202" t="s">
        <v>657</v>
      </c>
      <c r="G341" s="199"/>
      <c r="H341" s="203">
        <v>30.27</v>
      </c>
      <c r="I341" s="204"/>
      <c r="J341" s="199"/>
      <c r="K341" s="199"/>
      <c r="L341" s="205"/>
      <c r="M341" s="206"/>
      <c r="N341" s="207"/>
      <c r="O341" s="207"/>
      <c r="P341" s="207"/>
      <c r="Q341" s="207"/>
      <c r="R341" s="207"/>
      <c r="S341" s="207"/>
      <c r="T341" s="208"/>
      <c r="AT341" s="209" t="s">
        <v>180</v>
      </c>
      <c r="AU341" s="209" t="s">
        <v>103</v>
      </c>
      <c r="AV341" s="13" t="s">
        <v>79</v>
      </c>
      <c r="AW341" s="13" t="s">
        <v>33</v>
      </c>
      <c r="AX341" s="13" t="s">
        <v>71</v>
      </c>
      <c r="AY341" s="209" t="s">
        <v>169</v>
      </c>
    </row>
    <row r="342" spans="2:51" s="13" customFormat="1" ht="11.25">
      <c r="B342" s="198"/>
      <c r="C342" s="199"/>
      <c r="D342" s="200" t="s">
        <v>180</v>
      </c>
      <c r="E342" s="201" t="s">
        <v>19</v>
      </c>
      <c r="F342" s="202" t="s">
        <v>658</v>
      </c>
      <c r="G342" s="199"/>
      <c r="H342" s="203">
        <v>-0.54</v>
      </c>
      <c r="I342" s="204"/>
      <c r="J342" s="199"/>
      <c r="K342" s="199"/>
      <c r="L342" s="205"/>
      <c r="M342" s="206"/>
      <c r="N342" s="207"/>
      <c r="O342" s="207"/>
      <c r="P342" s="207"/>
      <c r="Q342" s="207"/>
      <c r="R342" s="207"/>
      <c r="S342" s="207"/>
      <c r="T342" s="208"/>
      <c r="AT342" s="209" t="s">
        <v>180</v>
      </c>
      <c r="AU342" s="209" t="s">
        <v>103</v>
      </c>
      <c r="AV342" s="13" t="s">
        <v>79</v>
      </c>
      <c r="AW342" s="13" t="s">
        <v>33</v>
      </c>
      <c r="AX342" s="13" t="s">
        <v>71</v>
      </c>
      <c r="AY342" s="209" t="s">
        <v>169</v>
      </c>
    </row>
    <row r="343" spans="2:51" s="14" customFormat="1" ht="11.25">
      <c r="B343" s="210"/>
      <c r="C343" s="211"/>
      <c r="D343" s="200" t="s">
        <v>180</v>
      </c>
      <c r="E343" s="212" t="s">
        <v>19</v>
      </c>
      <c r="F343" s="213" t="s">
        <v>183</v>
      </c>
      <c r="G343" s="211"/>
      <c r="H343" s="214">
        <v>29.73</v>
      </c>
      <c r="I343" s="215"/>
      <c r="J343" s="211"/>
      <c r="K343" s="211"/>
      <c r="L343" s="216"/>
      <c r="M343" s="217"/>
      <c r="N343" s="218"/>
      <c r="O343" s="218"/>
      <c r="P343" s="218"/>
      <c r="Q343" s="218"/>
      <c r="R343" s="218"/>
      <c r="S343" s="218"/>
      <c r="T343" s="219"/>
      <c r="AT343" s="220" t="s">
        <v>180</v>
      </c>
      <c r="AU343" s="220" t="s">
        <v>103</v>
      </c>
      <c r="AV343" s="14" t="s">
        <v>106</v>
      </c>
      <c r="AW343" s="14" t="s">
        <v>33</v>
      </c>
      <c r="AX343" s="14" t="s">
        <v>14</v>
      </c>
      <c r="AY343" s="220" t="s">
        <v>169</v>
      </c>
    </row>
    <row r="344" spans="1:65" s="2" customFormat="1" ht="37.9" customHeight="1">
      <c r="A344" s="36"/>
      <c r="B344" s="37"/>
      <c r="C344" s="180" t="s">
        <v>703</v>
      </c>
      <c r="D344" s="180" t="s">
        <v>172</v>
      </c>
      <c r="E344" s="181" t="s">
        <v>704</v>
      </c>
      <c r="F344" s="182" t="s">
        <v>705</v>
      </c>
      <c r="G344" s="183" t="s">
        <v>175</v>
      </c>
      <c r="H344" s="184">
        <v>29.73</v>
      </c>
      <c r="I344" s="185"/>
      <c r="J344" s="186">
        <f>ROUND(I344*H344,2)</f>
        <v>0</v>
      </c>
      <c r="K344" s="182" t="s">
        <v>176</v>
      </c>
      <c r="L344" s="41"/>
      <c r="M344" s="187" t="s">
        <v>19</v>
      </c>
      <c r="N344" s="188" t="s">
        <v>42</v>
      </c>
      <c r="O344" s="66"/>
      <c r="P344" s="189">
        <f>O344*H344</f>
        <v>0</v>
      </c>
      <c r="Q344" s="189">
        <v>0.0057</v>
      </c>
      <c r="R344" s="189">
        <f>Q344*H344</f>
        <v>0.169461</v>
      </c>
      <c r="S344" s="189">
        <v>0</v>
      </c>
      <c r="T344" s="190">
        <f>S344*H344</f>
        <v>0</v>
      </c>
      <c r="U344" s="36"/>
      <c r="V344" s="36"/>
      <c r="W344" s="36"/>
      <c r="X344" s="36"/>
      <c r="Y344" s="36"/>
      <c r="Z344" s="36"/>
      <c r="AA344" s="36"/>
      <c r="AB344" s="36"/>
      <c r="AC344" s="36"/>
      <c r="AD344" s="36"/>
      <c r="AE344" s="36"/>
      <c r="AR344" s="191" t="s">
        <v>106</v>
      </c>
      <c r="AT344" s="191" t="s">
        <v>172</v>
      </c>
      <c r="AU344" s="191" t="s">
        <v>103</v>
      </c>
      <c r="AY344" s="19" t="s">
        <v>169</v>
      </c>
      <c r="BE344" s="192">
        <f>IF(N344="základní",J344,0)</f>
        <v>0</v>
      </c>
      <c r="BF344" s="192">
        <f>IF(N344="snížená",J344,0)</f>
        <v>0</v>
      </c>
      <c r="BG344" s="192">
        <f>IF(N344="zákl. přenesená",J344,0)</f>
        <v>0</v>
      </c>
      <c r="BH344" s="192">
        <f>IF(N344="sníž. přenesená",J344,0)</f>
        <v>0</v>
      </c>
      <c r="BI344" s="192">
        <f>IF(N344="nulová",J344,0)</f>
        <v>0</v>
      </c>
      <c r="BJ344" s="19" t="s">
        <v>14</v>
      </c>
      <c r="BK344" s="192">
        <f>ROUND(I344*H344,2)</f>
        <v>0</v>
      </c>
      <c r="BL344" s="19" t="s">
        <v>106</v>
      </c>
      <c r="BM344" s="191" t="s">
        <v>706</v>
      </c>
    </row>
    <row r="345" spans="1:47" s="2" customFormat="1" ht="11.25">
      <c r="A345" s="36"/>
      <c r="B345" s="37"/>
      <c r="C345" s="38"/>
      <c r="D345" s="193" t="s">
        <v>178</v>
      </c>
      <c r="E345" s="38"/>
      <c r="F345" s="194" t="s">
        <v>707</v>
      </c>
      <c r="G345" s="38"/>
      <c r="H345" s="38"/>
      <c r="I345" s="195"/>
      <c r="J345" s="38"/>
      <c r="K345" s="38"/>
      <c r="L345" s="41"/>
      <c r="M345" s="196"/>
      <c r="N345" s="197"/>
      <c r="O345" s="66"/>
      <c r="P345" s="66"/>
      <c r="Q345" s="66"/>
      <c r="R345" s="66"/>
      <c r="S345" s="66"/>
      <c r="T345" s="67"/>
      <c r="U345" s="36"/>
      <c r="V345" s="36"/>
      <c r="W345" s="36"/>
      <c r="X345" s="36"/>
      <c r="Y345" s="36"/>
      <c r="Z345" s="36"/>
      <c r="AA345" s="36"/>
      <c r="AB345" s="36"/>
      <c r="AC345" s="36"/>
      <c r="AD345" s="36"/>
      <c r="AE345" s="36"/>
      <c r="AT345" s="19" t="s">
        <v>178</v>
      </c>
      <c r="AU345" s="19" t="s">
        <v>103</v>
      </c>
    </row>
    <row r="346" spans="1:65" s="2" customFormat="1" ht="24.2" customHeight="1">
      <c r="A346" s="36"/>
      <c r="B346" s="37"/>
      <c r="C346" s="180" t="s">
        <v>708</v>
      </c>
      <c r="D346" s="180" t="s">
        <v>172</v>
      </c>
      <c r="E346" s="181" t="s">
        <v>709</v>
      </c>
      <c r="F346" s="182" t="s">
        <v>710</v>
      </c>
      <c r="G346" s="183" t="s">
        <v>175</v>
      </c>
      <c r="H346" s="184">
        <v>277.393</v>
      </c>
      <c r="I346" s="185"/>
      <c r="J346" s="186">
        <f>ROUND(I346*H346,2)</f>
        <v>0</v>
      </c>
      <c r="K346" s="182" t="s">
        <v>176</v>
      </c>
      <c r="L346" s="41"/>
      <c r="M346" s="187" t="s">
        <v>19</v>
      </c>
      <c r="N346" s="188" t="s">
        <v>42</v>
      </c>
      <c r="O346" s="66"/>
      <c r="P346" s="189">
        <f>O346*H346</f>
        <v>0</v>
      </c>
      <c r="Q346" s="189">
        <v>0.00014</v>
      </c>
      <c r="R346" s="189">
        <f>Q346*H346</f>
        <v>0.03883501999999999</v>
      </c>
      <c r="S346" s="189">
        <v>0</v>
      </c>
      <c r="T346" s="190">
        <f>S346*H346</f>
        <v>0</v>
      </c>
      <c r="U346" s="36"/>
      <c r="V346" s="36"/>
      <c r="W346" s="36"/>
      <c r="X346" s="36"/>
      <c r="Y346" s="36"/>
      <c r="Z346" s="36"/>
      <c r="AA346" s="36"/>
      <c r="AB346" s="36"/>
      <c r="AC346" s="36"/>
      <c r="AD346" s="36"/>
      <c r="AE346" s="36"/>
      <c r="AR346" s="191" t="s">
        <v>106</v>
      </c>
      <c r="AT346" s="191" t="s">
        <v>172</v>
      </c>
      <c r="AU346" s="191" t="s">
        <v>103</v>
      </c>
      <c r="AY346" s="19" t="s">
        <v>169</v>
      </c>
      <c r="BE346" s="192">
        <f>IF(N346="základní",J346,0)</f>
        <v>0</v>
      </c>
      <c r="BF346" s="192">
        <f>IF(N346="snížená",J346,0)</f>
        <v>0</v>
      </c>
      <c r="BG346" s="192">
        <f>IF(N346="zákl. přenesená",J346,0)</f>
        <v>0</v>
      </c>
      <c r="BH346" s="192">
        <f>IF(N346="sníž. přenesená",J346,0)</f>
        <v>0</v>
      </c>
      <c r="BI346" s="192">
        <f>IF(N346="nulová",J346,0)</f>
        <v>0</v>
      </c>
      <c r="BJ346" s="19" t="s">
        <v>14</v>
      </c>
      <c r="BK346" s="192">
        <f>ROUND(I346*H346,2)</f>
        <v>0</v>
      </c>
      <c r="BL346" s="19" t="s">
        <v>106</v>
      </c>
      <c r="BM346" s="191" t="s">
        <v>711</v>
      </c>
    </row>
    <row r="347" spans="1:47" s="2" customFormat="1" ht="11.25">
      <c r="A347" s="36"/>
      <c r="B347" s="37"/>
      <c r="C347" s="38"/>
      <c r="D347" s="193" t="s">
        <v>178</v>
      </c>
      <c r="E347" s="38"/>
      <c r="F347" s="194" t="s">
        <v>712</v>
      </c>
      <c r="G347" s="38"/>
      <c r="H347" s="38"/>
      <c r="I347" s="195"/>
      <c r="J347" s="38"/>
      <c r="K347" s="38"/>
      <c r="L347" s="41"/>
      <c r="M347" s="196"/>
      <c r="N347" s="197"/>
      <c r="O347" s="66"/>
      <c r="P347" s="66"/>
      <c r="Q347" s="66"/>
      <c r="R347" s="66"/>
      <c r="S347" s="66"/>
      <c r="T347" s="67"/>
      <c r="U347" s="36"/>
      <c r="V347" s="36"/>
      <c r="W347" s="36"/>
      <c r="X347" s="36"/>
      <c r="Y347" s="36"/>
      <c r="Z347" s="36"/>
      <c r="AA347" s="36"/>
      <c r="AB347" s="36"/>
      <c r="AC347" s="36"/>
      <c r="AD347" s="36"/>
      <c r="AE347" s="36"/>
      <c r="AT347" s="19" t="s">
        <v>178</v>
      </c>
      <c r="AU347" s="19" t="s">
        <v>103</v>
      </c>
    </row>
    <row r="348" spans="2:51" s="15" customFormat="1" ht="11.25">
      <c r="B348" s="221"/>
      <c r="C348" s="222"/>
      <c r="D348" s="200" t="s">
        <v>180</v>
      </c>
      <c r="E348" s="223" t="s">
        <v>19</v>
      </c>
      <c r="F348" s="224" t="s">
        <v>713</v>
      </c>
      <c r="G348" s="222"/>
      <c r="H348" s="223" t="s">
        <v>19</v>
      </c>
      <c r="I348" s="225"/>
      <c r="J348" s="222"/>
      <c r="K348" s="222"/>
      <c r="L348" s="226"/>
      <c r="M348" s="227"/>
      <c r="N348" s="228"/>
      <c r="O348" s="228"/>
      <c r="P348" s="228"/>
      <c r="Q348" s="228"/>
      <c r="R348" s="228"/>
      <c r="S348" s="228"/>
      <c r="T348" s="229"/>
      <c r="AT348" s="230" t="s">
        <v>180</v>
      </c>
      <c r="AU348" s="230" t="s">
        <v>103</v>
      </c>
      <c r="AV348" s="15" t="s">
        <v>14</v>
      </c>
      <c r="AW348" s="15" t="s">
        <v>33</v>
      </c>
      <c r="AX348" s="15" t="s">
        <v>71</v>
      </c>
      <c r="AY348" s="230" t="s">
        <v>169</v>
      </c>
    </row>
    <row r="349" spans="2:51" s="13" customFormat="1" ht="11.25">
      <c r="B349" s="198"/>
      <c r="C349" s="199"/>
      <c r="D349" s="200" t="s">
        <v>180</v>
      </c>
      <c r="E349" s="201" t="s">
        <v>19</v>
      </c>
      <c r="F349" s="202" t="s">
        <v>639</v>
      </c>
      <c r="G349" s="199"/>
      <c r="H349" s="203">
        <v>302.7</v>
      </c>
      <c r="I349" s="204"/>
      <c r="J349" s="199"/>
      <c r="K349" s="199"/>
      <c r="L349" s="205"/>
      <c r="M349" s="206"/>
      <c r="N349" s="207"/>
      <c r="O349" s="207"/>
      <c r="P349" s="207"/>
      <c r="Q349" s="207"/>
      <c r="R349" s="207"/>
      <c r="S349" s="207"/>
      <c r="T349" s="208"/>
      <c r="AT349" s="209" t="s">
        <v>180</v>
      </c>
      <c r="AU349" s="209" t="s">
        <v>103</v>
      </c>
      <c r="AV349" s="13" t="s">
        <v>79</v>
      </c>
      <c r="AW349" s="13" t="s">
        <v>33</v>
      </c>
      <c r="AX349" s="13" t="s">
        <v>71</v>
      </c>
      <c r="AY349" s="209" t="s">
        <v>169</v>
      </c>
    </row>
    <row r="350" spans="2:51" s="13" customFormat="1" ht="33.75">
      <c r="B350" s="198"/>
      <c r="C350" s="199"/>
      <c r="D350" s="200" t="s">
        <v>180</v>
      </c>
      <c r="E350" s="201" t="s">
        <v>19</v>
      </c>
      <c r="F350" s="202" t="s">
        <v>640</v>
      </c>
      <c r="G350" s="199"/>
      <c r="H350" s="203">
        <v>-60.193</v>
      </c>
      <c r="I350" s="204"/>
      <c r="J350" s="199"/>
      <c r="K350" s="199"/>
      <c r="L350" s="205"/>
      <c r="M350" s="206"/>
      <c r="N350" s="207"/>
      <c r="O350" s="207"/>
      <c r="P350" s="207"/>
      <c r="Q350" s="207"/>
      <c r="R350" s="207"/>
      <c r="S350" s="207"/>
      <c r="T350" s="208"/>
      <c r="AT350" s="209" t="s">
        <v>180</v>
      </c>
      <c r="AU350" s="209" t="s">
        <v>103</v>
      </c>
      <c r="AV350" s="13" t="s">
        <v>79</v>
      </c>
      <c r="AW350" s="13" t="s">
        <v>33</v>
      </c>
      <c r="AX350" s="13" t="s">
        <v>71</v>
      </c>
      <c r="AY350" s="209" t="s">
        <v>169</v>
      </c>
    </row>
    <row r="351" spans="2:51" s="15" customFormat="1" ht="11.25">
      <c r="B351" s="221"/>
      <c r="C351" s="222"/>
      <c r="D351" s="200" t="s">
        <v>180</v>
      </c>
      <c r="E351" s="223" t="s">
        <v>19</v>
      </c>
      <c r="F351" s="224" t="s">
        <v>714</v>
      </c>
      <c r="G351" s="222"/>
      <c r="H351" s="223" t="s">
        <v>19</v>
      </c>
      <c r="I351" s="225"/>
      <c r="J351" s="222"/>
      <c r="K351" s="222"/>
      <c r="L351" s="226"/>
      <c r="M351" s="227"/>
      <c r="N351" s="228"/>
      <c r="O351" s="228"/>
      <c r="P351" s="228"/>
      <c r="Q351" s="228"/>
      <c r="R351" s="228"/>
      <c r="S351" s="228"/>
      <c r="T351" s="229"/>
      <c r="AT351" s="230" t="s">
        <v>180</v>
      </c>
      <c r="AU351" s="230" t="s">
        <v>103</v>
      </c>
      <c r="AV351" s="15" t="s">
        <v>14</v>
      </c>
      <c r="AW351" s="15" t="s">
        <v>33</v>
      </c>
      <c r="AX351" s="15" t="s">
        <v>71</v>
      </c>
      <c r="AY351" s="230" t="s">
        <v>169</v>
      </c>
    </row>
    <row r="352" spans="2:51" s="13" customFormat="1" ht="11.25">
      <c r="B352" s="198"/>
      <c r="C352" s="199"/>
      <c r="D352" s="200" t="s">
        <v>180</v>
      </c>
      <c r="E352" s="201" t="s">
        <v>19</v>
      </c>
      <c r="F352" s="202" t="s">
        <v>715</v>
      </c>
      <c r="G352" s="199"/>
      <c r="H352" s="203">
        <v>34.886</v>
      </c>
      <c r="I352" s="204"/>
      <c r="J352" s="199"/>
      <c r="K352" s="199"/>
      <c r="L352" s="205"/>
      <c r="M352" s="206"/>
      <c r="N352" s="207"/>
      <c r="O352" s="207"/>
      <c r="P352" s="207"/>
      <c r="Q352" s="207"/>
      <c r="R352" s="207"/>
      <c r="S352" s="207"/>
      <c r="T352" s="208"/>
      <c r="AT352" s="209" t="s">
        <v>180</v>
      </c>
      <c r="AU352" s="209" t="s">
        <v>103</v>
      </c>
      <c r="AV352" s="13" t="s">
        <v>79</v>
      </c>
      <c r="AW352" s="13" t="s">
        <v>33</v>
      </c>
      <c r="AX352" s="13" t="s">
        <v>71</v>
      </c>
      <c r="AY352" s="209" t="s">
        <v>169</v>
      </c>
    </row>
    <row r="353" spans="2:51" s="14" customFormat="1" ht="11.25">
      <c r="B353" s="210"/>
      <c r="C353" s="211"/>
      <c r="D353" s="200" t="s">
        <v>180</v>
      </c>
      <c r="E353" s="212" t="s">
        <v>19</v>
      </c>
      <c r="F353" s="213" t="s">
        <v>183</v>
      </c>
      <c r="G353" s="211"/>
      <c r="H353" s="214">
        <v>277.393</v>
      </c>
      <c r="I353" s="215"/>
      <c r="J353" s="211"/>
      <c r="K353" s="211"/>
      <c r="L353" s="216"/>
      <c r="M353" s="217"/>
      <c r="N353" s="218"/>
      <c r="O353" s="218"/>
      <c r="P353" s="218"/>
      <c r="Q353" s="218"/>
      <c r="R353" s="218"/>
      <c r="S353" s="218"/>
      <c r="T353" s="219"/>
      <c r="AT353" s="220" t="s">
        <v>180</v>
      </c>
      <c r="AU353" s="220" t="s">
        <v>103</v>
      </c>
      <c r="AV353" s="14" t="s">
        <v>106</v>
      </c>
      <c r="AW353" s="14" t="s">
        <v>33</v>
      </c>
      <c r="AX353" s="14" t="s">
        <v>14</v>
      </c>
      <c r="AY353" s="220" t="s">
        <v>169</v>
      </c>
    </row>
    <row r="354" spans="1:65" s="2" customFormat="1" ht="37.9" customHeight="1">
      <c r="A354" s="36"/>
      <c r="B354" s="37"/>
      <c r="C354" s="180" t="s">
        <v>716</v>
      </c>
      <c r="D354" s="180" t="s">
        <v>172</v>
      </c>
      <c r="E354" s="181" t="s">
        <v>717</v>
      </c>
      <c r="F354" s="182" t="s">
        <v>718</v>
      </c>
      <c r="G354" s="183" t="s">
        <v>175</v>
      </c>
      <c r="H354" s="184">
        <v>277.393</v>
      </c>
      <c r="I354" s="185"/>
      <c r="J354" s="186">
        <f>ROUND(I354*H354,2)</f>
        <v>0</v>
      </c>
      <c r="K354" s="182" t="s">
        <v>176</v>
      </c>
      <c r="L354" s="41"/>
      <c r="M354" s="187" t="s">
        <v>19</v>
      </c>
      <c r="N354" s="188" t="s">
        <v>42</v>
      </c>
      <c r="O354" s="66"/>
      <c r="P354" s="189">
        <f>O354*H354</f>
        <v>0</v>
      </c>
      <c r="Q354" s="189">
        <v>0.00285</v>
      </c>
      <c r="R354" s="189">
        <f>Q354*H354</f>
        <v>0.7905700499999999</v>
      </c>
      <c r="S354" s="189">
        <v>0</v>
      </c>
      <c r="T354" s="190">
        <f>S354*H354</f>
        <v>0</v>
      </c>
      <c r="U354" s="36"/>
      <c r="V354" s="36"/>
      <c r="W354" s="36"/>
      <c r="X354" s="36"/>
      <c r="Y354" s="36"/>
      <c r="Z354" s="36"/>
      <c r="AA354" s="36"/>
      <c r="AB354" s="36"/>
      <c r="AC354" s="36"/>
      <c r="AD354" s="36"/>
      <c r="AE354" s="36"/>
      <c r="AR354" s="191" t="s">
        <v>106</v>
      </c>
      <c r="AT354" s="191" t="s">
        <v>172</v>
      </c>
      <c r="AU354" s="191" t="s">
        <v>103</v>
      </c>
      <c r="AY354" s="19" t="s">
        <v>169</v>
      </c>
      <c r="BE354" s="192">
        <f>IF(N354="základní",J354,0)</f>
        <v>0</v>
      </c>
      <c r="BF354" s="192">
        <f>IF(N354="snížená",J354,0)</f>
        <v>0</v>
      </c>
      <c r="BG354" s="192">
        <f>IF(N354="zákl. přenesená",J354,0)</f>
        <v>0</v>
      </c>
      <c r="BH354" s="192">
        <f>IF(N354="sníž. přenesená",J354,0)</f>
        <v>0</v>
      </c>
      <c r="BI354" s="192">
        <f>IF(N354="nulová",J354,0)</f>
        <v>0</v>
      </c>
      <c r="BJ354" s="19" t="s">
        <v>14</v>
      </c>
      <c r="BK354" s="192">
        <f>ROUND(I354*H354,2)</f>
        <v>0</v>
      </c>
      <c r="BL354" s="19" t="s">
        <v>106</v>
      </c>
      <c r="BM354" s="191" t="s">
        <v>719</v>
      </c>
    </row>
    <row r="355" spans="1:47" s="2" customFormat="1" ht="11.25">
      <c r="A355" s="36"/>
      <c r="B355" s="37"/>
      <c r="C355" s="38"/>
      <c r="D355" s="193" t="s">
        <v>178</v>
      </c>
      <c r="E355" s="38"/>
      <c r="F355" s="194" t="s">
        <v>720</v>
      </c>
      <c r="G355" s="38"/>
      <c r="H355" s="38"/>
      <c r="I355" s="195"/>
      <c r="J355" s="38"/>
      <c r="K355" s="38"/>
      <c r="L355" s="41"/>
      <c r="M355" s="196"/>
      <c r="N355" s="197"/>
      <c r="O355" s="66"/>
      <c r="P355" s="66"/>
      <c r="Q355" s="66"/>
      <c r="R355" s="66"/>
      <c r="S355" s="66"/>
      <c r="T355" s="67"/>
      <c r="U355" s="36"/>
      <c r="V355" s="36"/>
      <c r="W355" s="36"/>
      <c r="X355" s="36"/>
      <c r="Y355" s="36"/>
      <c r="Z355" s="36"/>
      <c r="AA355" s="36"/>
      <c r="AB355" s="36"/>
      <c r="AC355" s="36"/>
      <c r="AD355" s="36"/>
      <c r="AE355" s="36"/>
      <c r="AT355" s="19" t="s">
        <v>178</v>
      </c>
      <c r="AU355" s="19" t="s">
        <v>103</v>
      </c>
    </row>
    <row r="356" spans="1:65" s="2" customFormat="1" ht="44.25" customHeight="1">
      <c r="A356" s="36"/>
      <c r="B356" s="37"/>
      <c r="C356" s="180" t="s">
        <v>721</v>
      </c>
      <c r="D356" s="180" t="s">
        <v>172</v>
      </c>
      <c r="E356" s="181" t="s">
        <v>573</v>
      </c>
      <c r="F356" s="182" t="s">
        <v>574</v>
      </c>
      <c r="G356" s="183" t="s">
        <v>339</v>
      </c>
      <c r="H356" s="184">
        <v>130.55</v>
      </c>
      <c r="I356" s="185"/>
      <c r="J356" s="186">
        <f>ROUND(I356*H356,2)</f>
        <v>0</v>
      </c>
      <c r="K356" s="182" t="s">
        <v>176</v>
      </c>
      <c r="L356" s="41"/>
      <c r="M356" s="187" t="s">
        <v>19</v>
      </c>
      <c r="N356" s="188" t="s">
        <v>42</v>
      </c>
      <c r="O356" s="66"/>
      <c r="P356" s="189">
        <f>O356*H356</f>
        <v>0</v>
      </c>
      <c r="Q356" s="189">
        <v>0</v>
      </c>
      <c r="R356" s="189">
        <f>Q356*H356</f>
        <v>0</v>
      </c>
      <c r="S356" s="189">
        <v>0</v>
      </c>
      <c r="T356" s="190">
        <f>S356*H356</f>
        <v>0</v>
      </c>
      <c r="U356" s="36"/>
      <c r="V356" s="36"/>
      <c r="W356" s="36"/>
      <c r="X356" s="36"/>
      <c r="Y356" s="36"/>
      <c r="Z356" s="36"/>
      <c r="AA356" s="36"/>
      <c r="AB356" s="36"/>
      <c r="AC356" s="36"/>
      <c r="AD356" s="36"/>
      <c r="AE356" s="36"/>
      <c r="AR356" s="191" t="s">
        <v>106</v>
      </c>
      <c r="AT356" s="191" t="s">
        <v>172</v>
      </c>
      <c r="AU356" s="191" t="s">
        <v>103</v>
      </c>
      <c r="AY356" s="19" t="s">
        <v>169</v>
      </c>
      <c r="BE356" s="192">
        <f>IF(N356="základní",J356,0)</f>
        <v>0</v>
      </c>
      <c r="BF356" s="192">
        <f>IF(N356="snížená",J356,0)</f>
        <v>0</v>
      </c>
      <c r="BG356" s="192">
        <f>IF(N356="zákl. přenesená",J356,0)</f>
        <v>0</v>
      </c>
      <c r="BH356" s="192">
        <f>IF(N356="sníž. přenesená",J356,0)</f>
        <v>0</v>
      </c>
      <c r="BI356" s="192">
        <f>IF(N356="nulová",J356,0)</f>
        <v>0</v>
      </c>
      <c r="BJ356" s="19" t="s">
        <v>14</v>
      </c>
      <c r="BK356" s="192">
        <f>ROUND(I356*H356,2)</f>
        <v>0</v>
      </c>
      <c r="BL356" s="19" t="s">
        <v>106</v>
      </c>
      <c r="BM356" s="191" t="s">
        <v>722</v>
      </c>
    </row>
    <row r="357" spans="1:47" s="2" customFormat="1" ht="11.25">
      <c r="A357" s="36"/>
      <c r="B357" s="37"/>
      <c r="C357" s="38"/>
      <c r="D357" s="193" t="s">
        <v>178</v>
      </c>
      <c r="E357" s="38"/>
      <c r="F357" s="194" t="s">
        <v>576</v>
      </c>
      <c r="G357" s="38"/>
      <c r="H357" s="38"/>
      <c r="I357" s="195"/>
      <c r="J357" s="38"/>
      <c r="K357" s="38"/>
      <c r="L357" s="41"/>
      <c r="M357" s="196"/>
      <c r="N357" s="197"/>
      <c r="O357" s="66"/>
      <c r="P357" s="66"/>
      <c r="Q357" s="66"/>
      <c r="R357" s="66"/>
      <c r="S357" s="66"/>
      <c r="T357" s="67"/>
      <c r="U357" s="36"/>
      <c r="V357" s="36"/>
      <c r="W357" s="36"/>
      <c r="X357" s="36"/>
      <c r="Y357" s="36"/>
      <c r="Z357" s="36"/>
      <c r="AA357" s="36"/>
      <c r="AB357" s="36"/>
      <c r="AC357" s="36"/>
      <c r="AD357" s="36"/>
      <c r="AE357" s="36"/>
      <c r="AT357" s="19" t="s">
        <v>178</v>
      </c>
      <c r="AU357" s="19" t="s">
        <v>103</v>
      </c>
    </row>
    <row r="358" spans="2:51" s="15" customFormat="1" ht="11.25">
      <c r="B358" s="221"/>
      <c r="C358" s="222"/>
      <c r="D358" s="200" t="s">
        <v>180</v>
      </c>
      <c r="E358" s="223" t="s">
        <v>19</v>
      </c>
      <c r="F358" s="224" t="s">
        <v>577</v>
      </c>
      <c r="G358" s="222"/>
      <c r="H358" s="223" t="s">
        <v>19</v>
      </c>
      <c r="I358" s="225"/>
      <c r="J358" s="222"/>
      <c r="K358" s="222"/>
      <c r="L358" s="226"/>
      <c r="M358" s="227"/>
      <c r="N358" s="228"/>
      <c r="O358" s="228"/>
      <c r="P358" s="228"/>
      <c r="Q358" s="228"/>
      <c r="R358" s="228"/>
      <c r="S358" s="228"/>
      <c r="T358" s="229"/>
      <c r="AT358" s="230" t="s">
        <v>180</v>
      </c>
      <c r="AU358" s="230" t="s">
        <v>103</v>
      </c>
      <c r="AV358" s="15" t="s">
        <v>14</v>
      </c>
      <c r="AW358" s="15" t="s">
        <v>33</v>
      </c>
      <c r="AX358" s="15" t="s">
        <v>71</v>
      </c>
      <c r="AY358" s="230" t="s">
        <v>169</v>
      </c>
    </row>
    <row r="359" spans="2:51" s="13" customFormat="1" ht="11.25">
      <c r="B359" s="198"/>
      <c r="C359" s="199"/>
      <c r="D359" s="200" t="s">
        <v>180</v>
      </c>
      <c r="E359" s="201" t="s">
        <v>19</v>
      </c>
      <c r="F359" s="202" t="s">
        <v>578</v>
      </c>
      <c r="G359" s="199"/>
      <c r="H359" s="203">
        <v>110.75</v>
      </c>
      <c r="I359" s="204"/>
      <c r="J359" s="199"/>
      <c r="K359" s="199"/>
      <c r="L359" s="205"/>
      <c r="M359" s="206"/>
      <c r="N359" s="207"/>
      <c r="O359" s="207"/>
      <c r="P359" s="207"/>
      <c r="Q359" s="207"/>
      <c r="R359" s="207"/>
      <c r="S359" s="207"/>
      <c r="T359" s="208"/>
      <c r="AT359" s="209" t="s">
        <v>180</v>
      </c>
      <c r="AU359" s="209" t="s">
        <v>103</v>
      </c>
      <c r="AV359" s="13" t="s">
        <v>79</v>
      </c>
      <c r="AW359" s="13" t="s">
        <v>33</v>
      </c>
      <c r="AX359" s="13" t="s">
        <v>71</v>
      </c>
      <c r="AY359" s="209" t="s">
        <v>169</v>
      </c>
    </row>
    <row r="360" spans="2:51" s="15" customFormat="1" ht="11.25">
      <c r="B360" s="221"/>
      <c r="C360" s="222"/>
      <c r="D360" s="200" t="s">
        <v>180</v>
      </c>
      <c r="E360" s="223" t="s">
        <v>19</v>
      </c>
      <c r="F360" s="224" t="s">
        <v>723</v>
      </c>
      <c r="G360" s="222"/>
      <c r="H360" s="223" t="s">
        <v>19</v>
      </c>
      <c r="I360" s="225"/>
      <c r="J360" s="222"/>
      <c r="K360" s="222"/>
      <c r="L360" s="226"/>
      <c r="M360" s="227"/>
      <c r="N360" s="228"/>
      <c r="O360" s="228"/>
      <c r="P360" s="228"/>
      <c r="Q360" s="228"/>
      <c r="R360" s="228"/>
      <c r="S360" s="228"/>
      <c r="T360" s="229"/>
      <c r="AT360" s="230" t="s">
        <v>180</v>
      </c>
      <c r="AU360" s="230" t="s">
        <v>103</v>
      </c>
      <c r="AV360" s="15" t="s">
        <v>14</v>
      </c>
      <c r="AW360" s="15" t="s">
        <v>33</v>
      </c>
      <c r="AX360" s="15" t="s">
        <v>71</v>
      </c>
      <c r="AY360" s="230" t="s">
        <v>169</v>
      </c>
    </row>
    <row r="361" spans="2:51" s="13" customFormat="1" ht="11.25">
      <c r="B361" s="198"/>
      <c r="C361" s="199"/>
      <c r="D361" s="200" t="s">
        <v>180</v>
      </c>
      <c r="E361" s="201" t="s">
        <v>19</v>
      </c>
      <c r="F361" s="202" t="s">
        <v>724</v>
      </c>
      <c r="G361" s="199"/>
      <c r="H361" s="203">
        <v>19.8</v>
      </c>
      <c r="I361" s="204"/>
      <c r="J361" s="199"/>
      <c r="K361" s="199"/>
      <c r="L361" s="205"/>
      <c r="M361" s="206"/>
      <c r="N361" s="207"/>
      <c r="O361" s="207"/>
      <c r="P361" s="207"/>
      <c r="Q361" s="207"/>
      <c r="R361" s="207"/>
      <c r="S361" s="207"/>
      <c r="T361" s="208"/>
      <c r="AT361" s="209" t="s">
        <v>180</v>
      </c>
      <c r="AU361" s="209" t="s">
        <v>103</v>
      </c>
      <c r="AV361" s="13" t="s">
        <v>79</v>
      </c>
      <c r="AW361" s="13" t="s">
        <v>33</v>
      </c>
      <c r="AX361" s="13" t="s">
        <v>71</v>
      </c>
      <c r="AY361" s="209" t="s">
        <v>169</v>
      </c>
    </row>
    <row r="362" spans="2:51" s="14" customFormat="1" ht="11.25">
      <c r="B362" s="210"/>
      <c r="C362" s="211"/>
      <c r="D362" s="200" t="s">
        <v>180</v>
      </c>
      <c r="E362" s="212" t="s">
        <v>19</v>
      </c>
      <c r="F362" s="213" t="s">
        <v>183</v>
      </c>
      <c r="G362" s="211"/>
      <c r="H362" s="214">
        <v>130.55</v>
      </c>
      <c r="I362" s="215"/>
      <c r="J362" s="211"/>
      <c r="K362" s="211"/>
      <c r="L362" s="216"/>
      <c r="M362" s="217"/>
      <c r="N362" s="218"/>
      <c r="O362" s="218"/>
      <c r="P362" s="218"/>
      <c r="Q362" s="218"/>
      <c r="R362" s="218"/>
      <c r="S362" s="218"/>
      <c r="T362" s="219"/>
      <c r="AT362" s="220" t="s">
        <v>180</v>
      </c>
      <c r="AU362" s="220" t="s">
        <v>103</v>
      </c>
      <c r="AV362" s="14" t="s">
        <v>106</v>
      </c>
      <c r="AW362" s="14" t="s">
        <v>33</v>
      </c>
      <c r="AX362" s="14" t="s">
        <v>14</v>
      </c>
      <c r="AY362" s="220" t="s">
        <v>169</v>
      </c>
    </row>
    <row r="363" spans="1:65" s="2" customFormat="1" ht="24.2" customHeight="1">
      <c r="A363" s="36"/>
      <c r="B363" s="37"/>
      <c r="C363" s="234" t="s">
        <v>725</v>
      </c>
      <c r="D363" s="234" t="s">
        <v>477</v>
      </c>
      <c r="E363" s="235" t="s">
        <v>580</v>
      </c>
      <c r="F363" s="236" t="s">
        <v>581</v>
      </c>
      <c r="G363" s="237" t="s">
        <v>339</v>
      </c>
      <c r="H363" s="238">
        <v>137.078</v>
      </c>
      <c r="I363" s="239"/>
      <c r="J363" s="240">
        <f>ROUND(I363*H363,2)</f>
        <v>0</v>
      </c>
      <c r="K363" s="236" t="s">
        <v>176</v>
      </c>
      <c r="L363" s="241"/>
      <c r="M363" s="242" t="s">
        <v>19</v>
      </c>
      <c r="N363" s="243" t="s">
        <v>42</v>
      </c>
      <c r="O363" s="66"/>
      <c r="P363" s="189">
        <f>O363*H363</f>
        <v>0</v>
      </c>
      <c r="Q363" s="189">
        <v>0.00011</v>
      </c>
      <c r="R363" s="189">
        <f>Q363*H363</f>
        <v>0.015078580000000001</v>
      </c>
      <c r="S363" s="189">
        <v>0</v>
      </c>
      <c r="T363" s="190">
        <f>S363*H363</f>
        <v>0</v>
      </c>
      <c r="U363" s="36"/>
      <c r="V363" s="36"/>
      <c r="W363" s="36"/>
      <c r="X363" s="36"/>
      <c r="Y363" s="36"/>
      <c r="Z363" s="36"/>
      <c r="AA363" s="36"/>
      <c r="AB363" s="36"/>
      <c r="AC363" s="36"/>
      <c r="AD363" s="36"/>
      <c r="AE363" s="36"/>
      <c r="AR363" s="191" t="s">
        <v>224</v>
      </c>
      <c r="AT363" s="191" t="s">
        <v>477</v>
      </c>
      <c r="AU363" s="191" t="s">
        <v>103</v>
      </c>
      <c r="AY363" s="19" t="s">
        <v>169</v>
      </c>
      <c r="BE363" s="192">
        <f>IF(N363="základní",J363,0)</f>
        <v>0</v>
      </c>
      <c r="BF363" s="192">
        <f>IF(N363="snížená",J363,0)</f>
        <v>0</v>
      </c>
      <c r="BG363" s="192">
        <f>IF(N363="zákl. přenesená",J363,0)</f>
        <v>0</v>
      </c>
      <c r="BH363" s="192">
        <f>IF(N363="sníž. přenesená",J363,0)</f>
        <v>0</v>
      </c>
      <c r="BI363" s="192">
        <f>IF(N363="nulová",J363,0)</f>
        <v>0</v>
      </c>
      <c r="BJ363" s="19" t="s">
        <v>14</v>
      </c>
      <c r="BK363" s="192">
        <f>ROUND(I363*H363,2)</f>
        <v>0</v>
      </c>
      <c r="BL363" s="19" t="s">
        <v>106</v>
      </c>
      <c r="BM363" s="191" t="s">
        <v>726</v>
      </c>
    </row>
    <row r="364" spans="2:51" s="13" customFormat="1" ht="11.25">
      <c r="B364" s="198"/>
      <c r="C364" s="199"/>
      <c r="D364" s="200" t="s">
        <v>180</v>
      </c>
      <c r="E364" s="199"/>
      <c r="F364" s="202" t="s">
        <v>727</v>
      </c>
      <c r="G364" s="199"/>
      <c r="H364" s="203">
        <v>137.078</v>
      </c>
      <c r="I364" s="204"/>
      <c r="J364" s="199"/>
      <c r="K364" s="199"/>
      <c r="L364" s="205"/>
      <c r="M364" s="206"/>
      <c r="N364" s="207"/>
      <c r="O364" s="207"/>
      <c r="P364" s="207"/>
      <c r="Q364" s="207"/>
      <c r="R364" s="207"/>
      <c r="S364" s="207"/>
      <c r="T364" s="208"/>
      <c r="AT364" s="209" t="s">
        <v>180</v>
      </c>
      <c r="AU364" s="209" t="s">
        <v>103</v>
      </c>
      <c r="AV364" s="13" t="s">
        <v>79</v>
      </c>
      <c r="AW364" s="13" t="s">
        <v>4</v>
      </c>
      <c r="AX364" s="13" t="s">
        <v>14</v>
      </c>
      <c r="AY364" s="209" t="s">
        <v>169</v>
      </c>
    </row>
    <row r="365" spans="1:65" s="2" customFormat="1" ht="55.5" customHeight="1">
      <c r="A365" s="36"/>
      <c r="B365" s="37"/>
      <c r="C365" s="180" t="s">
        <v>728</v>
      </c>
      <c r="D365" s="180" t="s">
        <v>172</v>
      </c>
      <c r="E365" s="181" t="s">
        <v>585</v>
      </c>
      <c r="F365" s="182" t="s">
        <v>586</v>
      </c>
      <c r="G365" s="183" t="s">
        <v>339</v>
      </c>
      <c r="H365" s="184">
        <v>110.75</v>
      </c>
      <c r="I365" s="185"/>
      <c r="J365" s="186">
        <f>ROUND(I365*H365,2)</f>
        <v>0</v>
      </c>
      <c r="K365" s="182" t="s">
        <v>176</v>
      </c>
      <c r="L365" s="41"/>
      <c r="M365" s="187" t="s">
        <v>19</v>
      </c>
      <c r="N365" s="188" t="s">
        <v>42</v>
      </c>
      <c r="O365" s="66"/>
      <c r="P365" s="189">
        <f>O365*H365</f>
        <v>0</v>
      </c>
      <c r="Q365" s="189">
        <v>0</v>
      </c>
      <c r="R365" s="189">
        <f>Q365*H365</f>
        <v>0</v>
      </c>
      <c r="S365" s="189">
        <v>0</v>
      </c>
      <c r="T365" s="190">
        <f>S365*H365</f>
        <v>0</v>
      </c>
      <c r="U365" s="36"/>
      <c r="V365" s="36"/>
      <c r="W365" s="36"/>
      <c r="X365" s="36"/>
      <c r="Y365" s="36"/>
      <c r="Z365" s="36"/>
      <c r="AA365" s="36"/>
      <c r="AB365" s="36"/>
      <c r="AC365" s="36"/>
      <c r="AD365" s="36"/>
      <c r="AE365" s="36"/>
      <c r="AR365" s="191" t="s">
        <v>106</v>
      </c>
      <c r="AT365" s="191" t="s">
        <v>172</v>
      </c>
      <c r="AU365" s="191" t="s">
        <v>103</v>
      </c>
      <c r="AY365" s="19" t="s">
        <v>169</v>
      </c>
      <c r="BE365" s="192">
        <f>IF(N365="základní",J365,0)</f>
        <v>0</v>
      </c>
      <c r="BF365" s="192">
        <f>IF(N365="snížená",J365,0)</f>
        <v>0</v>
      </c>
      <c r="BG365" s="192">
        <f>IF(N365="zákl. přenesená",J365,0)</f>
        <v>0</v>
      </c>
      <c r="BH365" s="192">
        <f>IF(N365="sníž. přenesená",J365,0)</f>
        <v>0</v>
      </c>
      <c r="BI365" s="192">
        <f>IF(N365="nulová",J365,0)</f>
        <v>0</v>
      </c>
      <c r="BJ365" s="19" t="s">
        <v>14</v>
      </c>
      <c r="BK365" s="192">
        <f>ROUND(I365*H365,2)</f>
        <v>0</v>
      </c>
      <c r="BL365" s="19" t="s">
        <v>106</v>
      </c>
      <c r="BM365" s="191" t="s">
        <v>729</v>
      </c>
    </row>
    <row r="366" spans="1:47" s="2" customFormat="1" ht="11.25">
      <c r="A366" s="36"/>
      <c r="B366" s="37"/>
      <c r="C366" s="38"/>
      <c r="D366" s="193" t="s">
        <v>178</v>
      </c>
      <c r="E366" s="38"/>
      <c r="F366" s="194" t="s">
        <v>588</v>
      </c>
      <c r="G366" s="38"/>
      <c r="H366" s="38"/>
      <c r="I366" s="195"/>
      <c r="J366" s="38"/>
      <c r="K366" s="38"/>
      <c r="L366" s="41"/>
      <c r="M366" s="196"/>
      <c r="N366" s="197"/>
      <c r="O366" s="66"/>
      <c r="P366" s="66"/>
      <c r="Q366" s="66"/>
      <c r="R366" s="66"/>
      <c r="S366" s="66"/>
      <c r="T366" s="67"/>
      <c r="U366" s="36"/>
      <c r="V366" s="36"/>
      <c r="W366" s="36"/>
      <c r="X366" s="36"/>
      <c r="Y366" s="36"/>
      <c r="Z366" s="36"/>
      <c r="AA366" s="36"/>
      <c r="AB366" s="36"/>
      <c r="AC366" s="36"/>
      <c r="AD366" s="36"/>
      <c r="AE366" s="36"/>
      <c r="AT366" s="19" t="s">
        <v>178</v>
      </c>
      <c r="AU366" s="19" t="s">
        <v>103</v>
      </c>
    </row>
    <row r="367" spans="2:51" s="13" customFormat="1" ht="11.25">
      <c r="B367" s="198"/>
      <c r="C367" s="199"/>
      <c r="D367" s="200" t="s">
        <v>180</v>
      </c>
      <c r="E367" s="201" t="s">
        <v>19</v>
      </c>
      <c r="F367" s="202" t="s">
        <v>589</v>
      </c>
      <c r="G367" s="199"/>
      <c r="H367" s="203">
        <v>47.5</v>
      </c>
      <c r="I367" s="204"/>
      <c r="J367" s="199"/>
      <c r="K367" s="199"/>
      <c r="L367" s="205"/>
      <c r="M367" s="206"/>
      <c r="N367" s="207"/>
      <c r="O367" s="207"/>
      <c r="P367" s="207"/>
      <c r="Q367" s="207"/>
      <c r="R367" s="207"/>
      <c r="S367" s="207"/>
      <c r="T367" s="208"/>
      <c r="AT367" s="209" t="s">
        <v>180</v>
      </c>
      <c r="AU367" s="209" t="s">
        <v>103</v>
      </c>
      <c r="AV367" s="13" t="s">
        <v>79</v>
      </c>
      <c r="AW367" s="13" t="s">
        <v>33</v>
      </c>
      <c r="AX367" s="13" t="s">
        <v>71</v>
      </c>
      <c r="AY367" s="209" t="s">
        <v>169</v>
      </c>
    </row>
    <row r="368" spans="2:51" s="13" customFormat="1" ht="11.25">
      <c r="B368" s="198"/>
      <c r="C368" s="199"/>
      <c r="D368" s="200" t="s">
        <v>180</v>
      </c>
      <c r="E368" s="201" t="s">
        <v>19</v>
      </c>
      <c r="F368" s="202" t="s">
        <v>590</v>
      </c>
      <c r="G368" s="199"/>
      <c r="H368" s="203">
        <v>4.8</v>
      </c>
      <c r="I368" s="204"/>
      <c r="J368" s="199"/>
      <c r="K368" s="199"/>
      <c r="L368" s="205"/>
      <c r="M368" s="206"/>
      <c r="N368" s="207"/>
      <c r="O368" s="207"/>
      <c r="P368" s="207"/>
      <c r="Q368" s="207"/>
      <c r="R368" s="207"/>
      <c r="S368" s="207"/>
      <c r="T368" s="208"/>
      <c r="AT368" s="209" t="s">
        <v>180</v>
      </c>
      <c r="AU368" s="209" t="s">
        <v>103</v>
      </c>
      <c r="AV368" s="13" t="s">
        <v>79</v>
      </c>
      <c r="AW368" s="13" t="s">
        <v>33</v>
      </c>
      <c r="AX368" s="13" t="s">
        <v>71</v>
      </c>
      <c r="AY368" s="209" t="s">
        <v>169</v>
      </c>
    </row>
    <row r="369" spans="2:51" s="13" customFormat="1" ht="11.25">
      <c r="B369" s="198"/>
      <c r="C369" s="199"/>
      <c r="D369" s="200" t="s">
        <v>180</v>
      </c>
      <c r="E369" s="201" t="s">
        <v>19</v>
      </c>
      <c r="F369" s="202" t="s">
        <v>591</v>
      </c>
      <c r="G369" s="199"/>
      <c r="H369" s="203">
        <v>5.15</v>
      </c>
      <c r="I369" s="204"/>
      <c r="J369" s="199"/>
      <c r="K369" s="199"/>
      <c r="L369" s="205"/>
      <c r="M369" s="206"/>
      <c r="N369" s="207"/>
      <c r="O369" s="207"/>
      <c r="P369" s="207"/>
      <c r="Q369" s="207"/>
      <c r="R369" s="207"/>
      <c r="S369" s="207"/>
      <c r="T369" s="208"/>
      <c r="AT369" s="209" t="s">
        <v>180</v>
      </c>
      <c r="AU369" s="209" t="s">
        <v>103</v>
      </c>
      <c r="AV369" s="13" t="s">
        <v>79</v>
      </c>
      <c r="AW369" s="13" t="s">
        <v>33</v>
      </c>
      <c r="AX369" s="13" t="s">
        <v>71</v>
      </c>
      <c r="AY369" s="209" t="s">
        <v>169</v>
      </c>
    </row>
    <row r="370" spans="2:51" s="13" customFormat="1" ht="11.25">
      <c r="B370" s="198"/>
      <c r="C370" s="199"/>
      <c r="D370" s="200" t="s">
        <v>180</v>
      </c>
      <c r="E370" s="201" t="s">
        <v>19</v>
      </c>
      <c r="F370" s="202" t="s">
        <v>592</v>
      </c>
      <c r="G370" s="199"/>
      <c r="H370" s="203">
        <v>29.5</v>
      </c>
      <c r="I370" s="204"/>
      <c r="J370" s="199"/>
      <c r="K370" s="199"/>
      <c r="L370" s="205"/>
      <c r="M370" s="206"/>
      <c r="N370" s="207"/>
      <c r="O370" s="207"/>
      <c r="P370" s="207"/>
      <c r="Q370" s="207"/>
      <c r="R370" s="207"/>
      <c r="S370" s="207"/>
      <c r="T370" s="208"/>
      <c r="AT370" s="209" t="s">
        <v>180</v>
      </c>
      <c r="AU370" s="209" t="s">
        <v>103</v>
      </c>
      <c r="AV370" s="13" t="s">
        <v>79</v>
      </c>
      <c r="AW370" s="13" t="s">
        <v>33</v>
      </c>
      <c r="AX370" s="13" t="s">
        <v>71</v>
      </c>
      <c r="AY370" s="209" t="s">
        <v>169</v>
      </c>
    </row>
    <row r="371" spans="2:51" s="13" customFormat="1" ht="11.25">
      <c r="B371" s="198"/>
      <c r="C371" s="199"/>
      <c r="D371" s="200" t="s">
        <v>180</v>
      </c>
      <c r="E371" s="201" t="s">
        <v>19</v>
      </c>
      <c r="F371" s="202" t="s">
        <v>593</v>
      </c>
      <c r="G371" s="199"/>
      <c r="H371" s="203">
        <v>18</v>
      </c>
      <c r="I371" s="204"/>
      <c r="J371" s="199"/>
      <c r="K371" s="199"/>
      <c r="L371" s="205"/>
      <c r="M371" s="206"/>
      <c r="N371" s="207"/>
      <c r="O371" s="207"/>
      <c r="P371" s="207"/>
      <c r="Q371" s="207"/>
      <c r="R371" s="207"/>
      <c r="S371" s="207"/>
      <c r="T371" s="208"/>
      <c r="AT371" s="209" t="s">
        <v>180</v>
      </c>
      <c r="AU371" s="209" t="s">
        <v>103</v>
      </c>
      <c r="AV371" s="13" t="s">
        <v>79</v>
      </c>
      <c r="AW371" s="13" t="s">
        <v>33</v>
      </c>
      <c r="AX371" s="13" t="s">
        <v>71</v>
      </c>
      <c r="AY371" s="209" t="s">
        <v>169</v>
      </c>
    </row>
    <row r="372" spans="2:51" s="13" customFormat="1" ht="11.25">
      <c r="B372" s="198"/>
      <c r="C372" s="199"/>
      <c r="D372" s="200" t="s">
        <v>180</v>
      </c>
      <c r="E372" s="201" t="s">
        <v>19</v>
      </c>
      <c r="F372" s="202" t="s">
        <v>594</v>
      </c>
      <c r="G372" s="199"/>
      <c r="H372" s="203">
        <v>5.8</v>
      </c>
      <c r="I372" s="204"/>
      <c r="J372" s="199"/>
      <c r="K372" s="199"/>
      <c r="L372" s="205"/>
      <c r="M372" s="206"/>
      <c r="N372" s="207"/>
      <c r="O372" s="207"/>
      <c r="P372" s="207"/>
      <c r="Q372" s="207"/>
      <c r="R372" s="207"/>
      <c r="S372" s="207"/>
      <c r="T372" s="208"/>
      <c r="AT372" s="209" t="s">
        <v>180</v>
      </c>
      <c r="AU372" s="209" t="s">
        <v>103</v>
      </c>
      <c r="AV372" s="13" t="s">
        <v>79</v>
      </c>
      <c r="AW372" s="13" t="s">
        <v>33</v>
      </c>
      <c r="AX372" s="13" t="s">
        <v>71</v>
      </c>
      <c r="AY372" s="209" t="s">
        <v>169</v>
      </c>
    </row>
    <row r="373" spans="2:51" s="14" customFormat="1" ht="11.25">
      <c r="B373" s="210"/>
      <c r="C373" s="211"/>
      <c r="D373" s="200" t="s">
        <v>180</v>
      </c>
      <c r="E373" s="212" t="s">
        <v>19</v>
      </c>
      <c r="F373" s="213" t="s">
        <v>183</v>
      </c>
      <c r="G373" s="211"/>
      <c r="H373" s="214">
        <v>110.75</v>
      </c>
      <c r="I373" s="215"/>
      <c r="J373" s="211"/>
      <c r="K373" s="211"/>
      <c r="L373" s="216"/>
      <c r="M373" s="217"/>
      <c r="N373" s="218"/>
      <c r="O373" s="218"/>
      <c r="P373" s="218"/>
      <c r="Q373" s="218"/>
      <c r="R373" s="218"/>
      <c r="S373" s="218"/>
      <c r="T373" s="219"/>
      <c r="AT373" s="220" t="s">
        <v>180</v>
      </c>
      <c r="AU373" s="220" t="s">
        <v>103</v>
      </c>
      <c r="AV373" s="14" t="s">
        <v>106</v>
      </c>
      <c r="AW373" s="14" t="s">
        <v>33</v>
      </c>
      <c r="AX373" s="14" t="s">
        <v>14</v>
      </c>
      <c r="AY373" s="220" t="s">
        <v>169</v>
      </c>
    </row>
    <row r="374" spans="1:65" s="2" customFormat="1" ht="24.2" customHeight="1">
      <c r="A374" s="36"/>
      <c r="B374" s="37"/>
      <c r="C374" s="234" t="s">
        <v>730</v>
      </c>
      <c r="D374" s="234" t="s">
        <v>477</v>
      </c>
      <c r="E374" s="235" t="s">
        <v>596</v>
      </c>
      <c r="F374" s="236" t="s">
        <v>597</v>
      </c>
      <c r="G374" s="237" t="s">
        <v>339</v>
      </c>
      <c r="H374" s="238">
        <v>116.288</v>
      </c>
      <c r="I374" s="239"/>
      <c r="J374" s="240">
        <f>ROUND(I374*H374,2)</f>
        <v>0</v>
      </c>
      <c r="K374" s="236" t="s">
        <v>176</v>
      </c>
      <c r="L374" s="241"/>
      <c r="M374" s="242" t="s">
        <v>19</v>
      </c>
      <c r="N374" s="243" t="s">
        <v>42</v>
      </c>
      <c r="O374" s="66"/>
      <c r="P374" s="189">
        <f>O374*H374</f>
        <v>0</v>
      </c>
      <c r="Q374" s="189">
        <v>4E-05</v>
      </c>
      <c r="R374" s="189">
        <f>Q374*H374</f>
        <v>0.00465152</v>
      </c>
      <c r="S374" s="189">
        <v>0</v>
      </c>
      <c r="T374" s="190">
        <f>S374*H374</f>
        <v>0</v>
      </c>
      <c r="U374" s="36"/>
      <c r="V374" s="36"/>
      <c r="W374" s="36"/>
      <c r="X374" s="36"/>
      <c r="Y374" s="36"/>
      <c r="Z374" s="36"/>
      <c r="AA374" s="36"/>
      <c r="AB374" s="36"/>
      <c r="AC374" s="36"/>
      <c r="AD374" s="36"/>
      <c r="AE374" s="36"/>
      <c r="AR374" s="191" t="s">
        <v>224</v>
      </c>
      <c r="AT374" s="191" t="s">
        <v>477</v>
      </c>
      <c r="AU374" s="191" t="s">
        <v>103</v>
      </c>
      <c r="AY374" s="19" t="s">
        <v>169</v>
      </c>
      <c r="BE374" s="192">
        <f>IF(N374="základní",J374,0)</f>
        <v>0</v>
      </c>
      <c r="BF374" s="192">
        <f>IF(N374="snížená",J374,0)</f>
        <v>0</v>
      </c>
      <c r="BG374" s="192">
        <f>IF(N374="zákl. přenesená",J374,0)</f>
        <v>0</v>
      </c>
      <c r="BH374" s="192">
        <f>IF(N374="sníž. přenesená",J374,0)</f>
        <v>0</v>
      </c>
      <c r="BI374" s="192">
        <f>IF(N374="nulová",J374,0)</f>
        <v>0</v>
      </c>
      <c r="BJ374" s="19" t="s">
        <v>14</v>
      </c>
      <c r="BK374" s="192">
        <f>ROUND(I374*H374,2)</f>
        <v>0</v>
      </c>
      <c r="BL374" s="19" t="s">
        <v>106</v>
      </c>
      <c r="BM374" s="191" t="s">
        <v>731</v>
      </c>
    </row>
    <row r="375" spans="2:51" s="13" customFormat="1" ht="11.25">
      <c r="B375" s="198"/>
      <c r="C375" s="199"/>
      <c r="D375" s="200" t="s">
        <v>180</v>
      </c>
      <c r="E375" s="199"/>
      <c r="F375" s="202" t="s">
        <v>583</v>
      </c>
      <c r="G375" s="199"/>
      <c r="H375" s="203">
        <v>116.288</v>
      </c>
      <c r="I375" s="204"/>
      <c r="J375" s="199"/>
      <c r="K375" s="199"/>
      <c r="L375" s="205"/>
      <c r="M375" s="206"/>
      <c r="N375" s="207"/>
      <c r="O375" s="207"/>
      <c r="P375" s="207"/>
      <c r="Q375" s="207"/>
      <c r="R375" s="207"/>
      <c r="S375" s="207"/>
      <c r="T375" s="208"/>
      <c r="AT375" s="209" t="s">
        <v>180</v>
      </c>
      <c r="AU375" s="209" t="s">
        <v>103</v>
      </c>
      <c r="AV375" s="13" t="s">
        <v>79</v>
      </c>
      <c r="AW375" s="13" t="s">
        <v>4</v>
      </c>
      <c r="AX375" s="13" t="s">
        <v>14</v>
      </c>
      <c r="AY375" s="209" t="s">
        <v>169</v>
      </c>
    </row>
    <row r="376" spans="1:65" s="2" customFormat="1" ht="24.2" customHeight="1">
      <c r="A376" s="36"/>
      <c r="B376" s="37"/>
      <c r="C376" s="180" t="s">
        <v>732</v>
      </c>
      <c r="D376" s="180" t="s">
        <v>172</v>
      </c>
      <c r="E376" s="181" t="s">
        <v>733</v>
      </c>
      <c r="F376" s="182" t="s">
        <v>734</v>
      </c>
      <c r="G376" s="183" t="s">
        <v>339</v>
      </c>
      <c r="H376" s="184">
        <v>13.2</v>
      </c>
      <c r="I376" s="185"/>
      <c r="J376" s="186">
        <f>ROUND(I376*H376,2)</f>
        <v>0</v>
      </c>
      <c r="K376" s="182" t="s">
        <v>176</v>
      </c>
      <c r="L376" s="41"/>
      <c r="M376" s="187" t="s">
        <v>19</v>
      </c>
      <c r="N376" s="188" t="s">
        <v>42</v>
      </c>
      <c r="O376" s="66"/>
      <c r="P376" s="189">
        <f>O376*H376</f>
        <v>0</v>
      </c>
      <c r="Q376" s="189">
        <v>0</v>
      </c>
      <c r="R376" s="189">
        <f>Q376*H376</f>
        <v>0</v>
      </c>
      <c r="S376" s="189">
        <v>0</v>
      </c>
      <c r="T376" s="190">
        <f>S376*H376</f>
        <v>0</v>
      </c>
      <c r="U376" s="36"/>
      <c r="V376" s="36"/>
      <c r="W376" s="36"/>
      <c r="X376" s="36"/>
      <c r="Y376" s="36"/>
      <c r="Z376" s="36"/>
      <c r="AA376" s="36"/>
      <c r="AB376" s="36"/>
      <c r="AC376" s="36"/>
      <c r="AD376" s="36"/>
      <c r="AE376" s="36"/>
      <c r="AR376" s="191" t="s">
        <v>106</v>
      </c>
      <c r="AT376" s="191" t="s">
        <v>172</v>
      </c>
      <c r="AU376" s="191" t="s">
        <v>103</v>
      </c>
      <c r="AY376" s="19" t="s">
        <v>169</v>
      </c>
      <c r="BE376" s="192">
        <f>IF(N376="základní",J376,0)</f>
        <v>0</v>
      </c>
      <c r="BF376" s="192">
        <f>IF(N376="snížená",J376,0)</f>
        <v>0</v>
      </c>
      <c r="BG376" s="192">
        <f>IF(N376="zákl. přenesená",J376,0)</f>
        <v>0</v>
      </c>
      <c r="BH376" s="192">
        <f>IF(N376="sníž. přenesená",J376,0)</f>
        <v>0</v>
      </c>
      <c r="BI376" s="192">
        <f>IF(N376="nulová",J376,0)</f>
        <v>0</v>
      </c>
      <c r="BJ376" s="19" t="s">
        <v>14</v>
      </c>
      <c r="BK376" s="192">
        <f>ROUND(I376*H376,2)</f>
        <v>0</v>
      </c>
      <c r="BL376" s="19" t="s">
        <v>106</v>
      </c>
      <c r="BM376" s="191" t="s">
        <v>735</v>
      </c>
    </row>
    <row r="377" spans="1:47" s="2" customFormat="1" ht="11.25">
      <c r="A377" s="36"/>
      <c r="B377" s="37"/>
      <c r="C377" s="38"/>
      <c r="D377" s="193" t="s">
        <v>178</v>
      </c>
      <c r="E377" s="38"/>
      <c r="F377" s="194" t="s">
        <v>736</v>
      </c>
      <c r="G377" s="38"/>
      <c r="H377" s="38"/>
      <c r="I377" s="195"/>
      <c r="J377" s="38"/>
      <c r="K377" s="38"/>
      <c r="L377" s="41"/>
      <c r="M377" s="196"/>
      <c r="N377" s="197"/>
      <c r="O377" s="66"/>
      <c r="P377" s="66"/>
      <c r="Q377" s="66"/>
      <c r="R377" s="66"/>
      <c r="S377" s="66"/>
      <c r="T377" s="67"/>
      <c r="U377" s="36"/>
      <c r="V377" s="36"/>
      <c r="W377" s="36"/>
      <c r="X377" s="36"/>
      <c r="Y377" s="36"/>
      <c r="Z377" s="36"/>
      <c r="AA377" s="36"/>
      <c r="AB377" s="36"/>
      <c r="AC377" s="36"/>
      <c r="AD377" s="36"/>
      <c r="AE377" s="36"/>
      <c r="AT377" s="19" t="s">
        <v>178</v>
      </c>
      <c r="AU377" s="19" t="s">
        <v>103</v>
      </c>
    </row>
    <row r="378" spans="2:51" s="13" customFormat="1" ht="11.25">
      <c r="B378" s="198"/>
      <c r="C378" s="199"/>
      <c r="D378" s="200" t="s">
        <v>180</v>
      </c>
      <c r="E378" s="201" t="s">
        <v>19</v>
      </c>
      <c r="F378" s="202" t="s">
        <v>737</v>
      </c>
      <c r="G378" s="199"/>
      <c r="H378" s="203">
        <v>13.2</v>
      </c>
      <c r="I378" s="204"/>
      <c r="J378" s="199"/>
      <c r="K378" s="199"/>
      <c r="L378" s="205"/>
      <c r="M378" s="206"/>
      <c r="N378" s="207"/>
      <c r="O378" s="207"/>
      <c r="P378" s="207"/>
      <c r="Q378" s="207"/>
      <c r="R378" s="207"/>
      <c r="S378" s="207"/>
      <c r="T378" s="208"/>
      <c r="AT378" s="209" t="s">
        <v>180</v>
      </c>
      <c r="AU378" s="209" t="s">
        <v>103</v>
      </c>
      <c r="AV378" s="13" t="s">
        <v>79</v>
      </c>
      <c r="AW378" s="13" t="s">
        <v>33</v>
      </c>
      <c r="AX378" s="13" t="s">
        <v>14</v>
      </c>
      <c r="AY378" s="209" t="s">
        <v>169</v>
      </c>
    </row>
    <row r="379" spans="1:65" s="2" customFormat="1" ht="24.2" customHeight="1">
      <c r="A379" s="36"/>
      <c r="B379" s="37"/>
      <c r="C379" s="234" t="s">
        <v>738</v>
      </c>
      <c r="D379" s="234" t="s">
        <v>477</v>
      </c>
      <c r="E379" s="235" t="s">
        <v>739</v>
      </c>
      <c r="F379" s="236" t="s">
        <v>740</v>
      </c>
      <c r="G379" s="237" t="s">
        <v>339</v>
      </c>
      <c r="H379" s="238">
        <v>13.86</v>
      </c>
      <c r="I379" s="239"/>
      <c r="J379" s="240">
        <f>ROUND(I379*H379,2)</f>
        <v>0</v>
      </c>
      <c r="K379" s="236" t="s">
        <v>176</v>
      </c>
      <c r="L379" s="241"/>
      <c r="M379" s="242" t="s">
        <v>19</v>
      </c>
      <c r="N379" s="243" t="s">
        <v>42</v>
      </c>
      <c r="O379" s="66"/>
      <c r="P379" s="189">
        <f>O379*H379</f>
        <v>0</v>
      </c>
      <c r="Q379" s="189">
        <v>0.0005</v>
      </c>
      <c r="R379" s="189">
        <f>Q379*H379</f>
        <v>0.0069299999999999995</v>
      </c>
      <c r="S379" s="189">
        <v>0</v>
      </c>
      <c r="T379" s="190">
        <f>S379*H379</f>
        <v>0</v>
      </c>
      <c r="U379" s="36"/>
      <c r="V379" s="36"/>
      <c r="W379" s="36"/>
      <c r="X379" s="36"/>
      <c r="Y379" s="36"/>
      <c r="Z379" s="36"/>
      <c r="AA379" s="36"/>
      <c r="AB379" s="36"/>
      <c r="AC379" s="36"/>
      <c r="AD379" s="36"/>
      <c r="AE379" s="36"/>
      <c r="AR379" s="191" t="s">
        <v>224</v>
      </c>
      <c r="AT379" s="191" t="s">
        <v>477</v>
      </c>
      <c r="AU379" s="191" t="s">
        <v>103</v>
      </c>
      <c r="AY379" s="19" t="s">
        <v>169</v>
      </c>
      <c r="BE379" s="192">
        <f>IF(N379="základní",J379,0)</f>
        <v>0</v>
      </c>
      <c r="BF379" s="192">
        <f>IF(N379="snížená",J379,0)</f>
        <v>0</v>
      </c>
      <c r="BG379" s="192">
        <f>IF(N379="zákl. přenesená",J379,0)</f>
        <v>0</v>
      </c>
      <c r="BH379" s="192">
        <f>IF(N379="sníž. přenesená",J379,0)</f>
        <v>0</v>
      </c>
      <c r="BI379" s="192">
        <f>IF(N379="nulová",J379,0)</f>
        <v>0</v>
      </c>
      <c r="BJ379" s="19" t="s">
        <v>14</v>
      </c>
      <c r="BK379" s="192">
        <f>ROUND(I379*H379,2)</f>
        <v>0</v>
      </c>
      <c r="BL379" s="19" t="s">
        <v>106</v>
      </c>
      <c r="BM379" s="191" t="s">
        <v>741</v>
      </c>
    </row>
    <row r="380" spans="2:51" s="13" customFormat="1" ht="11.25">
      <c r="B380" s="198"/>
      <c r="C380" s="199"/>
      <c r="D380" s="200" t="s">
        <v>180</v>
      </c>
      <c r="E380" s="199"/>
      <c r="F380" s="202" t="s">
        <v>742</v>
      </c>
      <c r="G380" s="199"/>
      <c r="H380" s="203">
        <v>13.86</v>
      </c>
      <c r="I380" s="204"/>
      <c r="J380" s="199"/>
      <c r="K380" s="199"/>
      <c r="L380" s="205"/>
      <c r="M380" s="206"/>
      <c r="N380" s="207"/>
      <c r="O380" s="207"/>
      <c r="P380" s="207"/>
      <c r="Q380" s="207"/>
      <c r="R380" s="207"/>
      <c r="S380" s="207"/>
      <c r="T380" s="208"/>
      <c r="AT380" s="209" t="s">
        <v>180</v>
      </c>
      <c r="AU380" s="209" t="s">
        <v>103</v>
      </c>
      <c r="AV380" s="13" t="s">
        <v>79</v>
      </c>
      <c r="AW380" s="13" t="s">
        <v>4</v>
      </c>
      <c r="AX380" s="13" t="s">
        <v>14</v>
      </c>
      <c r="AY380" s="209" t="s">
        <v>169</v>
      </c>
    </row>
    <row r="381" spans="1:65" s="2" customFormat="1" ht="24.2" customHeight="1">
      <c r="A381" s="36"/>
      <c r="B381" s="37"/>
      <c r="C381" s="180" t="s">
        <v>559</v>
      </c>
      <c r="D381" s="180" t="s">
        <v>172</v>
      </c>
      <c r="E381" s="181" t="s">
        <v>733</v>
      </c>
      <c r="F381" s="182" t="s">
        <v>734</v>
      </c>
      <c r="G381" s="183" t="s">
        <v>339</v>
      </c>
      <c r="H381" s="184">
        <v>33.65</v>
      </c>
      <c r="I381" s="185"/>
      <c r="J381" s="186">
        <f>ROUND(I381*H381,2)</f>
        <v>0</v>
      </c>
      <c r="K381" s="182" t="s">
        <v>176</v>
      </c>
      <c r="L381" s="41"/>
      <c r="M381" s="187" t="s">
        <v>19</v>
      </c>
      <c r="N381" s="188" t="s">
        <v>42</v>
      </c>
      <c r="O381" s="66"/>
      <c r="P381" s="189">
        <f>O381*H381</f>
        <v>0</v>
      </c>
      <c r="Q381" s="189">
        <v>0</v>
      </c>
      <c r="R381" s="189">
        <f>Q381*H381</f>
        <v>0</v>
      </c>
      <c r="S381" s="189">
        <v>0</v>
      </c>
      <c r="T381" s="190">
        <f>S381*H381</f>
        <v>0</v>
      </c>
      <c r="U381" s="36"/>
      <c r="V381" s="36"/>
      <c r="W381" s="36"/>
      <c r="X381" s="36"/>
      <c r="Y381" s="36"/>
      <c r="Z381" s="36"/>
      <c r="AA381" s="36"/>
      <c r="AB381" s="36"/>
      <c r="AC381" s="36"/>
      <c r="AD381" s="36"/>
      <c r="AE381" s="36"/>
      <c r="AR381" s="191" t="s">
        <v>106</v>
      </c>
      <c r="AT381" s="191" t="s">
        <v>172</v>
      </c>
      <c r="AU381" s="191" t="s">
        <v>103</v>
      </c>
      <c r="AY381" s="19" t="s">
        <v>169</v>
      </c>
      <c r="BE381" s="192">
        <f>IF(N381="základní",J381,0)</f>
        <v>0</v>
      </c>
      <c r="BF381" s="192">
        <f>IF(N381="snížená",J381,0)</f>
        <v>0</v>
      </c>
      <c r="BG381" s="192">
        <f>IF(N381="zákl. přenesená",J381,0)</f>
        <v>0</v>
      </c>
      <c r="BH381" s="192">
        <f>IF(N381="sníž. přenesená",J381,0)</f>
        <v>0</v>
      </c>
      <c r="BI381" s="192">
        <f>IF(N381="nulová",J381,0)</f>
        <v>0</v>
      </c>
      <c r="BJ381" s="19" t="s">
        <v>14</v>
      </c>
      <c r="BK381" s="192">
        <f>ROUND(I381*H381,2)</f>
        <v>0</v>
      </c>
      <c r="BL381" s="19" t="s">
        <v>106</v>
      </c>
      <c r="BM381" s="191" t="s">
        <v>743</v>
      </c>
    </row>
    <row r="382" spans="1:47" s="2" customFormat="1" ht="11.25">
      <c r="A382" s="36"/>
      <c r="B382" s="37"/>
      <c r="C382" s="38"/>
      <c r="D382" s="193" t="s">
        <v>178</v>
      </c>
      <c r="E382" s="38"/>
      <c r="F382" s="194" t="s">
        <v>736</v>
      </c>
      <c r="G382" s="38"/>
      <c r="H382" s="38"/>
      <c r="I382" s="195"/>
      <c r="J382" s="38"/>
      <c r="K382" s="38"/>
      <c r="L382" s="41"/>
      <c r="M382" s="196"/>
      <c r="N382" s="197"/>
      <c r="O382" s="66"/>
      <c r="P382" s="66"/>
      <c r="Q382" s="66"/>
      <c r="R382" s="66"/>
      <c r="S382" s="66"/>
      <c r="T382" s="67"/>
      <c r="U382" s="36"/>
      <c r="V382" s="36"/>
      <c r="W382" s="36"/>
      <c r="X382" s="36"/>
      <c r="Y382" s="36"/>
      <c r="Z382" s="36"/>
      <c r="AA382" s="36"/>
      <c r="AB382" s="36"/>
      <c r="AC382" s="36"/>
      <c r="AD382" s="36"/>
      <c r="AE382" s="36"/>
      <c r="AT382" s="19" t="s">
        <v>178</v>
      </c>
      <c r="AU382" s="19" t="s">
        <v>103</v>
      </c>
    </row>
    <row r="383" spans="2:51" s="15" customFormat="1" ht="11.25">
      <c r="B383" s="221"/>
      <c r="C383" s="222"/>
      <c r="D383" s="200" t="s">
        <v>180</v>
      </c>
      <c r="E383" s="223" t="s">
        <v>19</v>
      </c>
      <c r="F383" s="224" t="s">
        <v>674</v>
      </c>
      <c r="G383" s="222"/>
      <c r="H383" s="223" t="s">
        <v>19</v>
      </c>
      <c r="I383" s="225"/>
      <c r="J383" s="222"/>
      <c r="K383" s="222"/>
      <c r="L383" s="226"/>
      <c r="M383" s="227"/>
      <c r="N383" s="228"/>
      <c r="O383" s="228"/>
      <c r="P383" s="228"/>
      <c r="Q383" s="228"/>
      <c r="R383" s="228"/>
      <c r="S383" s="228"/>
      <c r="T383" s="229"/>
      <c r="AT383" s="230" t="s">
        <v>180</v>
      </c>
      <c r="AU383" s="230" t="s">
        <v>103</v>
      </c>
      <c r="AV383" s="15" t="s">
        <v>14</v>
      </c>
      <c r="AW383" s="15" t="s">
        <v>33</v>
      </c>
      <c r="AX383" s="15" t="s">
        <v>71</v>
      </c>
      <c r="AY383" s="230" t="s">
        <v>169</v>
      </c>
    </row>
    <row r="384" spans="2:51" s="13" customFormat="1" ht="11.25">
      <c r="B384" s="198"/>
      <c r="C384" s="199"/>
      <c r="D384" s="200" t="s">
        <v>180</v>
      </c>
      <c r="E384" s="201" t="s">
        <v>19</v>
      </c>
      <c r="F384" s="202" t="s">
        <v>675</v>
      </c>
      <c r="G384" s="199"/>
      <c r="H384" s="203">
        <v>17.5</v>
      </c>
      <c r="I384" s="204"/>
      <c r="J384" s="199"/>
      <c r="K384" s="199"/>
      <c r="L384" s="205"/>
      <c r="M384" s="206"/>
      <c r="N384" s="207"/>
      <c r="O384" s="207"/>
      <c r="P384" s="207"/>
      <c r="Q384" s="207"/>
      <c r="R384" s="207"/>
      <c r="S384" s="207"/>
      <c r="T384" s="208"/>
      <c r="AT384" s="209" t="s">
        <v>180</v>
      </c>
      <c r="AU384" s="209" t="s">
        <v>103</v>
      </c>
      <c r="AV384" s="13" t="s">
        <v>79</v>
      </c>
      <c r="AW384" s="13" t="s">
        <v>33</v>
      </c>
      <c r="AX384" s="13" t="s">
        <v>71</v>
      </c>
      <c r="AY384" s="209" t="s">
        <v>169</v>
      </c>
    </row>
    <row r="385" spans="2:51" s="13" customFormat="1" ht="11.25">
      <c r="B385" s="198"/>
      <c r="C385" s="199"/>
      <c r="D385" s="200" t="s">
        <v>180</v>
      </c>
      <c r="E385" s="201" t="s">
        <v>19</v>
      </c>
      <c r="F385" s="202" t="s">
        <v>676</v>
      </c>
      <c r="G385" s="199"/>
      <c r="H385" s="203">
        <v>1.6</v>
      </c>
      <c r="I385" s="204"/>
      <c r="J385" s="199"/>
      <c r="K385" s="199"/>
      <c r="L385" s="205"/>
      <c r="M385" s="206"/>
      <c r="N385" s="207"/>
      <c r="O385" s="207"/>
      <c r="P385" s="207"/>
      <c r="Q385" s="207"/>
      <c r="R385" s="207"/>
      <c r="S385" s="207"/>
      <c r="T385" s="208"/>
      <c r="AT385" s="209" t="s">
        <v>180</v>
      </c>
      <c r="AU385" s="209" t="s">
        <v>103</v>
      </c>
      <c r="AV385" s="13" t="s">
        <v>79</v>
      </c>
      <c r="AW385" s="13" t="s">
        <v>33</v>
      </c>
      <c r="AX385" s="13" t="s">
        <v>71</v>
      </c>
      <c r="AY385" s="209" t="s">
        <v>169</v>
      </c>
    </row>
    <row r="386" spans="2:51" s="13" customFormat="1" ht="11.25">
      <c r="B386" s="198"/>
      <c r="C386" s="199"/>
      <c r="D386" s="200" t="s">
        <v>180</v>
      </c>
      <c r="E386" s="201" t="s">
        <v>19</v>
      </c>
      <c r="F386" s="202" t="s">
        <v>677</v>
      </c>
      <c r="G386" s="199"/>
      <c r="H386" s="203">
        <v>1.05</v>
      </c>
      <c r="I386" s="204"/>
      <c r="J386" s="199"/>
      <c r="K386" s="199"/>
      <c r="L386" s="205"/>
      <c r="M386" s="206"/>
      <c r="N386" s="207"/>
      <c r="O386" s="207"/>
      <c r="P386" s="207"/>
      <c r="Q386" s="207"/>
      <c r="R386" s="207"/>
      <c r="S386" s="207"/>
      <c r="T386" s="208"/>
      <c r="AT386" s="209" t="s">
        <v>180</v>
      </c>
      <c r="AU386" s="209" t="s">
        <v>103</v>
      </c>
      <c r="AV386" s="13" t="s">
        <v>79</v>
      </c>
      <c r="AW386" s="13" t="s">
        <v>33</v>
      </c>
      <c r="AX386" s="13" t="s">
        <v>71</v>
      </c>
      <c r="AY386" s="209" t="s">
        <v>169</v>
      </c>
    </row>
    <row r="387" spans="2:51" s="13" customFormat="1" ht="11.25">
      <c r="B387" s="198"/>
      <c r="C387" s="199"/>
      <c r="D387" s="200" t="s">
        <v>180</v>
      </c>
      <c r="E387" s="201" t="s">
        <v>19</v>
      </c>
      <c r="F387" s="202" t="s">
        <v>678</v>
      </c>
      <c r="G387" s="199"/>
      <c r="H387" s="203">
        <v>9</v>
      </c>
      <c r="I387" s="204"/>
      <c r="J387" s="199"/>
      <c r="K387" s="199"/>
      <c r="L387" s="205"/>
      <c r="M387" s="206"/>
      <c r="N387" s="207"/>
      <c r="O387" s="207"/>
      <c r="P387" s="207"/>
      <c r="Q387" s="207"/>
      <c r="R387" s="207"/>
      <c r="S387" s="207"/>
      <c r="T387" s="208"/>
      <c r="AT387" s="209" t="s">
        <v>180</v>
      </c>
      <c r="AU387" s="209" t="s">
        <v>103</v>
      </c>
      <c r="AV387" s="13" t="s">
        <v>79</v>
      </c>
      <c r="AW387" s="13" t="s">
        <v>33</v>
      </c>
      <c r="AX387" s="13" t="s">
        <v>71</v>
      </c>
      <c r="AY387" s="209" t="s">
        <v>169</v>
      </c>
    </row>
    <row r="388" spans="2:51" s="13" customFormat="1" ht="11.25">
      <c r="B388" s="198"/>
      <c r="C388" s="199"/>
      <c r="D388" s="200" t="s">
        <v>180</v>
      </c>
      <c r="E388" s="201" t="s">
        <v>19</v>
      </c>
      <c r="F388" s="202" t="s">
        <v>679</v>
      </c>
      <c r="G388" s="199"/>
      <c r="H388" s="203">
        <v>4.5</v>
      </c>
      <c r="I388" s="204"/>
      <c r="J388" s="199"/>
      <c r="K388" s="199"/>
      <c r="L388" s="205"/>
      <c r="M388" s="206"/>
      <c r="N388" s="207"/>
      <c r="O388" s="207"/>
      <c r="P388" s="207"/>
      <c r="Q388" s="207"/>
      <c r="R388" s="207"/>
      <c r="S388" s="207"/>
      <c r="T388" s="208"/>
      <c r="AT388" s="209" t="s">
        <v>180</v>
      </c>
      <c r="AU388" s="209" t="s">
        <v>103</v>
      </c>
      <c r="AV388" s="13" t="s">
        <v>79</v>
      </c>
      <c r="AW388" s="13" t="s">
        <v>33</v>
      </c>
      <c r="AX388" s="13" t="s">
        <v>71</v>
      </c>
      <c r="AY388" s="209" t="s">
        <v>169</v>
      </c>
    </row>
    <row r="389" spans="2:51" s="14" customFormat="1" ht="11.25">
      <c r="B389" s="210"/>
      <c r="C389" s="211"/>
      <c r="D389" s="200" t="s">
        <v>180</v>
      </c>
      <c r="E389" s="212" t="s">
        <v>19</v>
      </c>
      <c r="F389" s="213" t="s">
        <v>183</v>
      </c>
      <c r="G389" s="211"/>
      <c r="H389" s="214">
        <v>33.65</v>
      </c>
      <c r="I389" s="215"/>
      <c r="J389" s="211"/>
      <c r="K389" s="211"/>
      <c r="L389" s="216"/>
      <c r="M389" s="217"/>
      <c r="N389" s="218"/>
      <c r="O389" s="218"/>
      <c r="P389" s="218"/>
      <c r="Q389" s="218"/>
      <c r="R389" s="218"/>
      <c r="S389" s="218"/>
      <c r="T389" s="219"/>
      <c r="AT389" s="220" t="s">
        <v>180</v>
      </c>
      <c r="AU389" s="220" t="s">
        <v>103</v>
      </c>
      <c r="AV389" s="14" t="s">
        <v>106</v>
      </c>
      <c r="AW389" s="14" t="s">
        <v>33</v>
      </c>
      <c r="AX389" s="14" t="s">
        <v>14</v>
      </c>
      <c r="AY389" s="220" t="s">
        <v>169</v>
      </c>
    </row>
    <row r="390" spans="1:65" s="2" customFormat="1" ht="24.2" customHeight="1">
      <c r="A390" s="36"/>
      <c r="B390" s="37"/>
      <c r="C390" s="234" t="s">
        <v>616</v>
      </c>
      <c r="D390" s="234" t="s">
        <v>477</v>
      </c>
      <c r="E390" s="235" t="s">
        <v>744</v>
      </c>
      <c r="F390" s="236" t="s">
        <v>745</v>
      </c>
      <c r="G390" s="237" t="s">
        <v>339</v>
      </c>
      <c r="H390" s="238">
        <v>35.333</v>
      </c>
      <c r="I390" s="239"/>
      <c r="J390" s="240">
        <f>ROUND(I390*H390,2)</f>
        <v>0</v>
      </c>
      <c r="K390" s="236" t="s">
        <v>176</v>
      </c>
      <c r="L390" s="241"/>
      <c r="M390" s="242" t="s">
        <v>19</v>
      </c>
      <c r="N390" s="243" t="s">
        <v>42</v>
      </c>
      <c r="O390" s="66"/>
      <c r="P390" s="189">
        <f>O390*H390</f>
        <v>0</v>
      </c>
      <c r="Q390" s="189">
        <v>0.0002</v>
      </c>
      <c r="R390" s="189">
        <f>Q390*H390</f>
        <v>0.0070666</v>
      </c>
      <c r="S390" s="189">
        <v>0</v>
      </c>
      <c r="T390" s="190">
        <f>S390*H390</f>
        <v>0</v>
      </c>
      <c r="U390" s="36"/>
      <c r="V390" s="36"/>
      <c r="W390" s="36"/>
      <c r="X390" s="36"/>
      <c r="Y390" s="36"/>
      <c r="Z390" s="36"/>
      <c r="AA390" s="36"/>
      <c r="AB390" s="36"/>
      <c r="AC390" s="36"/>
      <c r="AD390" s="36"/>
      <c r="AE390" s="36"/>
      <c r="AR390" s="191" t="s">
        <v>224</v>
      </c>
      <c r="AT390" s="191" t="s">
        <v>477</v>
      </c>
      <c r="AU390" s="191" t="s">
        <v>103</v>
      </c>
      <c r="AY390" s="19" t="s">
        <v>169</v>
      </c>
      <c r="BE390" s="192">
        <f>IF(N390="základní",J390,0)</f>
        <v>0</v>
      </c>
      <c r="BF390" s="192">
        <f>IF(N390="snížená",J390,0)</f>
        <v>0</v>
      </c>
      <c r="BG390" s="192">
        <f>IF(N390="zákl. přenesená",J390,0)</f>
        <v>0</v>
      </c>
      <c r="BH390" s="192">
        <f>IF(N390="sníž. přenesená",J390,0)</f>
        <v>0</v>
      </c>
      <c r="BI390" s="192">
        <f>IF(N390="nulová",J390,0)</f>
        <v>0</v>
      </c>
      <c r="BJ390" s="19" t="s">
        <v>14</v>
      </c>
      <c r="BK390" s="192">
        <f>ROUND(I390*H390,2)</f>
        <v>0</v>
      </c>
      <c r="BL390" s="19" t="s">
        <v>106</v>
      </c>
      <c r="BM390" s="191" t="s">
        <v>746</v>
      </c>
    </row>
    <row r="391" spans="2:51" s="13" customFormat="1" ht="11.25">
      <c r="B391" s="198"/>
      <c r="C391" s="199"/>
      <c r="D391" s="200" t="s">
        <v>180</v>
      </c>
      <c r="E391" s="199"/>
      <c r="F391" s="202" t="s">
        <v>747</v>
      </c>
      <c r="G391" s="199"/>
      <c r="H391" s="203">
        <v>35.333</v>
      </c>
      <c r="I391" s="204"/>
      <c r="J391" s="199"/>
      <c r="K391" s="199"/>
      <c r="L391" s="205"/>
      <c r="M391" s="206"/>
      <c r="N391" s="207"/>
      <c r="O391" s="207"/>
      <c r="P391" s="207"/>
      <c r="Q391" s="207"/>
      <c r="R391" s="207"/>
      <c r="S391" s="207"/>
      <c r="T391" s="208"/>
      <c r="AT391" s="209" t="s">
        <v>180</v>
      </c>
      <c r="AU391" s="209" t="s">
        <v>103</v>
      </c>
      <c r="AV391" s="13" t="s">
        <v>79</v>
      </c>
      <c r="AW391" s="13" t="s">
        <v>4</v>
      </c>
      <c r="AX391" s="13" t="s">
        <v>14</v>
      </c>
      <c r="AY391" s="209" t="s">
        <v>169</v>
      </c>
    </row>
    <row r="392" spans="1:65" s="2" customFormat="1" ht="37.9" customHeight="1">
      <c r="A392" s="36"/>
      <c r="B392" s="37"/>
      <c r="C392" s="180" t="s">
        <v>748</v>
      </c>
      <c r="D392" s="180" t="s">
        <v>172</v>
      </c>
      <c r="E392" s="181" t="s">
        <v>749</v>
      </c>
      <c r="F392" s="182" t="s">
        <v>750</v>
      </c>
      <c r="G392" s="183" t="s">
        <v>175</v>
      </c>
      <c r="H392" s="184">
        <v>121.08</v>
      </c>
      <c r="I392" s="185"/>
      <c r="J392" s="186">
        <f>ROUND(I392*H392,2)</f>
        <v>0</v>
      </c>
      <c r="K392" s="182" t="s">
        <v>176</v>
      </c>
      <c r="L392" s="41"/>
      <c r="M392" s="187" t="s">
        <v>19</v>
      </c>
      <c r="N392" s="188" t="s">
        <v>42</v>
      </c>
      <c r="O392" s="66"/>
      <c r="P392" s="189">
        <f>O392*H392</f>
        <v>0</v>
      </c>
      <c r="Q392" s="189">
        <v>0</v>
      </c>
      <c r="R392" s="189">
        <f>Q392*H392</f>
        <v>0</v>
      </c>
      <c r="S392" s="189">
        <v>6E-05</v>
      </c>
      <c r="T392" s="190">
        <f>S392*H392</f>
        <v>0.0072648</v>
      </c>
      <c r="U392" s="36"/>
      <c r="V392" s="36"/>
      <c r="W392" s="36"/>
      <c r="X392" s="36"/>
      <c r="Y392" s="36"/>
      <c r="Z392" s="36"/>
      <c r="AA392" s="36"/>
      <c r="AB392" s="36"/>
      <c r="AC392" s="36"/>
      <c r="AD392" s="36"/>
      <c r="AE392" s="36"/>
      <c r="AR392" s="191" t="s">
        <v>106</v>
      </c>
      <c r="AT392" s="191" t="s">
        <v>172</v>
      </c>
      <c r="AU392" s="191" t="s">
        <v>103</v>
      </c>
      <c r="AY392" s="19" t="s">
        <v>169</v>
      </c>
      <c r="BE392" s="192">
        <f>IF(N392="základní",J392,0)</f>
        <v>0</v>
      </c>
      <c r="BF392" s="192">
        <f>IF(N392="snížená",J392,0)</f>
        <v>0</v>
      </c>
      <c r="BG392" s="192">
        <f>IF(N392="zákl. přenesená",J392,0)</f>
        <v>0</v>
      </c>
      <c r="BH392" s="192">
        <f>IF(N392="sníž. přenesená",J392,0)</f>
        <v>0</v>
      </c>
      <c r="BI392" s="192">
        <f>IF(N392="nulová",J392,0)</f>
        <v>0</v>
      </c>
      <c r="BJ392" s="19" t="s">
        <v>14</v>
      </c>
      <c r="BK392" s="192">
        <f>ROUND(I392*H392,2)</f>
        <v>0</v>
      </c>
      <c r="BL392" s="19" t="s">
        <v>106</v>
      </c>
      <c r="BM392" s="191" t="s">
        <v>751</v>
      </c>
    </row>
    <row r="393" spans="1:47" s="2" customFormat="1" ht="11.25">
      <c r="A393" s="36"/>
      <c r="B393" s="37"/>
      <c r="C393" s="38"/>
      <c r="D393" s="193" t="s">
        <v>178</v>
      </c>
      <c r="E393" s="38"/>
      <c r="F393" s="194" t="s">
        <v>752</v>
      </c>
      <c r="G393" s="38"/>
      <c r="H393" s="38"/>
      <c r="I393" s="195"/>
      <c r="J393" s="38"/>
      <c r="K393" s="38"/>
      <c r="L393" s="41"/>
      <c r="M393" s="196"/>
      <c r="N393" s="197"/>
      <c r="O393" s="66"/>
      <c r="P393" s="66"/>
      <c r="Q393" s="66"/>
      <c r="R393" s="66"/>
      <c r="S393" s="66"/>
      <c r="T393" s="67"/>
      <c r="U393" s="36"/>
      <c r="V393" s="36"/>
      <c r="W393" s="36"/>
      <c r="X393" s="36"/>
      <c r="Y393" s="36"/>
      <c r="Z393" s="36"/>
      <c r="AA393" s="36"/>
      <c r="AB393" s="36"/>
      <c r="AC393" s="36"/>
      <c r="AD393" s="36"/>
      <c r="AE393" s="36"/>
      <c r="AT393" s="19" t="s">
        <v>178</v>
      </c>
      <c r="AU393" s="19" t="s">
        <v>103</v>
      </c>
    </row>
    <row r="394" spans="2:51" s="13" customFormat="1" ht="11.25">
      <c r="B394" s="198"/>
      <c r="C394" s="199"/>
      <c r="D394" s="200" t="s">
        <v>180</v>
      </c>
      <c r="E394" s="201" t="s">
        <v>19</v>
      </c>
      <c r="F394" s="202" t="s">
        <v>753</v>
      </c>
      <c r="G394" s="199"/>
      <c r="H394" s="203">
        <v>121.08</v>
      </c>
      <c r="I394" s="204"/>
      <c r="J394" s="199"/>
      <c r="K394" s="199"/>
      <c r="L394" s="205"/>
      <c r="M394" s="206"/>
      <c r="N394" s="207"/>
      <c r="O394" s="207"/>
      <c r="P394" s="207"/>
      <c r="Q394" s="207"/>
      <c r="R394" s="207"/>
      <c r="S394" s="207"/>
      <c r="T394" s="208"/>
      <c r="AT394" s="209" t="s">
        <v>180</v>
      </c>
      <c r="AU394" s="209" t="s">
        <v>103</v>
      </c>
      <c r="AV394" s="13" t="s">
        <v>79</v>
      </c>
      <c r="AW394" s="13" t="s">
        <v>33</v>
      </c>
      <c r="AX394" s="13" t="s">
        <v>14</v>
      </c>
      <c r="AY394" s="209" t="s">
        <v>169</v>
      </c>
    </row>
    <row r="395" spans="1:65" s="2" customFormat="1" ht="37.9" customHeight="1">
      <c r="A395" s="36"/>
      <c r="B395" s="37"/>
      <c r="C395" s="180" t="s">
        <v>754</v>
      </c>
      <c r="D395" s="180" t="s">
        <v>172</v>
      </c>
      <c r="E395" s="181" t="s">
        <v>600</v>
      </c>
      <c r="F395" s="182" t="s">
        <v>601</v>
      </c>
      <c r="G395" s="183" t="s">
        <v>175</v>
      </c>
      <c r="H395" s="184">
        <v>60.733</v>
      </c>
      <c r="I395" s="185"/>
      <c r="J395" s="186">
        <f>ROUND(I395*H395,2)</f>
        <v>0</v>
      </c>
      <c r="K395" s="182" t="s">
        <v>176</v>
      </c>
      <c r="L395" s="41"/>
      <c r="M395" s="187" t="s">
        <v>19</v>
      </c>
      <c r="N395" s="188" t="s">
        <v>42</v>
      </c>
      <c r="O395" s="66"/>
      <c r="P395" s="189">
        <f>O395*H395</f>
        <v>0</v>
      </c>
      <c r="Q395" s="189">
        <v>0</v>
      </c>
      <c r="R395" s="189">
        <f>Q395*H395</f>
        <v>0</v>
      </c>
      <c r="S395" s="189">
        <v>1E-05</v>
      </c>
      <c r="T395" s="190">
        <f>S395*H395</f>
        <v>0.00060733</v>
      </c>
      <c r="U395" s="36"/>
      <c r="V395" s="36"/>
      <c r="W395" s="36"/>
      <c r="X395" s="36"/>
      <c r="Y395" s="36"/>
      <c r="Z395" s="36"/>
      <c r="AA395" s="36"/>
      <c r="AB395" s="36"/>
      <c r="AC395" s="36"/>
      <c r="AD395" s="36"/>
      <c r="AE395" s="36"/>
      <c r="AR395" s="191" t="s">
        <v>106</v>
      </c>
      <c r="AT395" s="191" t="s">
        <v>172</v>
      </c>
      <c r="AU395" s="191" t="s">
        <v>103</v>
      </c>
      <c r="AY395" s="19" t="s">
        <v>169</v>
      </c>
      <c r="BE395" s="192">
        <f>IF(N395="základní",J395,0)</f>
        <v>0</v>
      </c>
      <c r="BF395" s="192">
        <f>IF(N395="snížená",J395,0)</f>
        <v>0</v>
      </c>
      <c r="BG395" s="192">
        <f>IF(N395="zákl. přenesená",J395,0)</f>
        <v>0</v>
      </c>
      <c r="BH395" s="192">
        <f>IF(N395="sníž. přenesená",J395,0)</f>
        <v>0</v>
      </c>
      <c r="BI395" s="192">
        <f>IF(N395="nulová",J395,0)</f>
        <v>0</v>
      </c>
      <c r="BJ395" s="19" t="s">
        <v>14</v>
      </c>
      <c r="BK395" s="192">
        <f>ROUND(I395*H395,2)</f>
        <v>0</v>
      </c>
      <c r="BL395" s="19" t="s">
        <v>106</v>
      </c>
      <c r="BM395" s="191" t="s">
        <v>755</v>
      </c>
    </row>
    <row r="396" spans="1:47" s="2" customFormat="1" ht="11.25">
      <c r="A396" s="36"/>
      <c r="B396" s="37"/>
      <c r="C396" s="38"/>
      <c r="D396" s="193" t="s">
        <v>178</v>
      </c>
      <c r="E396" s="38"/>
      <c r="F396" s="194" t="s">
        <v>603</v>
      </c>
      <c r="G396" s="38"/>
      <c r="H396" s="38"/>
      <c r="I396" s="195"/>
      <c r="J396" s="38"/>
      <c r="K396" s="38"/>
      <c r="L396" s="41"/>
      <c r="M396" s="196"/>
      <c r="N396" s="197"/>
      <c r="O396" s="66"/>
      <c r="P396" s="66"/>
      <c r="Q396" s="66"/>
      <c r="R396" s="66"/>
      <c r="S396" s="66"/>
      <c r="T396" s="67"/>
      <c r="U396" s="36"/>
      <c r="V396" s="36"/>
      <c r="W396" s="36"/>
      <c r="X396" s="36"/>
      <c r="Y396" s="36"/>
      <c r="Z396" s="36"/>
      <c r="AA396" s="36"/>
      <c r="AB396" s="36"/>
      <c r="AC396" s="36"/>
      <c r="AD396" s="36"/>
      <c r="AE396" s="36"/>
      <c r="AT396" s="19" t="s">
        <v>178</v>
      </c>
      <c r="AU396" s="19" t="s">
        <v>103</v>
      </c>
    </row>
    <row r="397" spans="2:51" s="13" customFormat="1" ht="11.25">
      <c r="B397" s="198"/>
      <c r="C397" s="199"/>
      <c r="D397" s="200" t="s">
        <v>180</v>
      </c>
      <c r="E397" s="201" t="s">
        <v>19</v>
      </c>
      <c r="F397" s="202" t="s">
        <v>604</v>
      </c>
      <c r="G397" s="199"/>
      <c r="H397" s="203">
        <v>26.25</v>
      </c>
      <c r="I397" s="204"/>
      <c r="J397" s="199"/>
      <c r="K397" s="199"/>
      <c r="L397" s="205"/>
      <c r="M397" s="206"/>
      <c r="N397" s="207"/>
      <c r="O397" s="207"/>
      <c r="P397" s="207"/>
      <c r="Q397" s="207"/>
      <c r="R397" s="207"/>
      <c r="S397" s="207"/>
      <c r="T397" s="208"/>
      <c r="AT397" s="209" t="s">
        <v>180</v>
      </c>
      <c r="AU397" s="209" t="s">
        <v>103</v>
      </c>
      <c r="AV397" s="13" t="s">
        <v>79</v>
      </c>
      <c r="AW397" s="13" t="s">
        <v>33</v>
      </c>
      <c r="AX397" s="13" t="s">
        <v>71</v>
      </c>
      <c r="AY397" s="209" t="s">
        <v>169</v>
      </c>
    </row>
    <row r="398" spans="2:51" s="13" customFormat="1" ht="11.25">
      <c r="B398" s="198"/>
      <c r="C398" s="199"/>
      <c r="D398" s="200" t="s">
        <v>180</v>
      </c>
      <c r="E398" s="201" t="s">
        <v>19</v>
      </c>
      <c r="F398" s="202" t="s">
        <v>605</v>
      </c>
      <c r="G398" s="199"/>
      <c r="H398" s="203">
        <v>1.28</v>
      </c>
      <c r="I398" s="204"/>
      <c r="J398" s="199"/>
      <c r="K398" s="199"/>
      <c r="L398" s="205"/>
      <c r="M398" s="206"/>
      <c r="N398" s="207"/>
      <c r="O398" s="207"/>
      <c r="P398" s="207"/>
      <c r="Q398" s="207"/>
      <c r="R398" s="207"/>
      <c r="S398" s="207"/>
      <c r="T398" s="208"/>
      <c r="AT398" s="209" t="s">
        <v>180</v>
      </c>
      <c r="AU398" s="209" t="s">
        <v>103</v>
      </c>
      <c r="AV398" s="13" t="s">
        <v>79</v>
      </c>
      <c r="AW398" s="13" t="s">
        <v>33</v>
      </c>
      <c r="AX398" s="13" t="s">
        <v>71</v>
      </c>
      <c r="AY398" s="209" t="s">
        <v>169</v>
      </c>
    </row>
    <row r="399" spans="2:51" s="13" customFormat="1" ht="11.25">
      <c r="B399" s="198"/>
      <c r="C399" s="199"/>
      <c r="D399" s="200" t="s">
        <v>180</v>
      </c>
      <c r="E399" s="201" t="s">
        <v>19</v>
      </c>
      <c r="F399" s="202" t="s">
        <v>606</v>
      </c>
      <c r="G399" s="199"/>
      <c r="H399" s="203">
        <v>2.153</v>
      </c>
      <c r="I399" s="204"/>
      <c r="J399" s="199"/>
      <c r="K399" s="199"/>
      <c r="L399" s="205"/>
      <c r="M399" s="206"/>
      <c r="N399" s="207"/>
      <c r="O399" s="207"/>
      <c r="P399" s="207"/>
      <c r="Q399" s="207"/>
      <c r="R399" s="207"/>
      <c r="S399" s="207"/>
      <c r="T399" s="208"/>
      <c r="AT399" s="209" t="s">
        <v>180</v>
      </c>
      <c r="AU399" s="209" t="s">
        <v>103</v>
      </c>
      <c r="AV399" s="13" t="s">
        <v>79</v>
      </c>
      <c r="AW399" s="13" t="s">
        <v>33</v>
      </c>
      <c r="AX399" s="13" t="s">
        <v>71</v>
      </c>
      <c r="AY399" s="209" t="s">
        <v>169</v>
      </c>
    </row>
    <row r="400" spans="2:51" s="13" customFormat="1" ht="11.25">
      <c r="B400" s="198"/>
      <c r="C400" s="199"/>
      <c r="D400" s="200" t="s">
        <v>180</v>
      </c>
      <c r="E400" s="201" t="s">
        <v>19</v>
      </c>
      <c r="F400" s="202" t="s">
        <v>607</v>
      </c>
      <c r="G400" s="199"/>
      <c r="H400" s="203">
        <v>18.45</v>
      </c>
      <c r="I400" s="204"/>
      <c r="J400" s="199"/>
      <c r="K400" s="199"/>
      <c r="L400" s="205"/>
      <c r="M400" s="206"/>
      <c r="N400" s="207"/>
      <c r="O400" s="207"/>
      <c r="P400" s="207"/>
      <c r="Q400" s="207"/>
      <c r="R400" s="207"/>
      <c r="S400" s="207"/>
      <c r="T400" s="208"/>
      <c r="AT400" s="209" t="s">
        <v>180</v>
      </c>
      <c r="AU400" s="209" t="s">
        <v>103</v>
      </c>
      <c r="AV400" s="13" t="s">
        <v>79</v>
      </c>
      <c r="AW400" s="13" t="s">
        <v>33</v>
      </c>
      <c r="AX400" s="13" t="s">
        <v>71</v>
      </c>
      <c r="AY400" s="209" t="s">
        <v>169</v>
      </c>
    </row>
    <row r="401" spans="2:51" s="13" customFormat="1" ht="11.25">
      <c r="B401" s="198"/>
      <c r="C401" s="199"/>
      <c r="D401" s="200" t="s">
        <v>180</v>
      </c>
      <c r="E401" s="201" t="s">
        <v>19</v>
      </c>
      <c r="F401" s="202" t="s">
        <v>608</v>
      </c>
      <c r="G401" s="199"/>
      <c r="H401" s="203">
        <v>9</v>
      </c>
      <c r="I401" s="204"/>
      <c r="J401" s="199"/>
      <c r="K401" s="199"/>
      <c r="L401" s="205"/>
      <c r="M401" s="206"/>
      <c r="N401" s="207"/>
      <c r="O401" s="207"/>
      <c r="P401" s="207"/>
      <c r="Q401" s="207"/>
      <c r="R401" s="207"/>
      <c r="S401" s="207"/>
      <c r="T401" s="208"/>
      <c r="AT401" s="209" t="s">
        <v>180</v>
      </c>
      <c r="AU401" s="209" t="s">
        <v>103</v>
      </c>
      <c r="AV401" s="13" t="s">
        <v>79</v>
      </c>
      <c r="AW401" s="13" t="s">
        <v>33</v>
      </c>
      <c r="AX401" s="13" t="s">
        <v>71</v>
      </c>
      <c r="AY401" s="209" t="s">
        <v>169</v>
      </c>
    </row>
    <row r="402" spans="2:51" s="13" customFormat="1" ht="11.25">
      <c r="B402" s="198"/>
      <c r="C402" s="199"/>
      <c r="D402" s="200" t="s">
        <v>180</v>
      </c>
      <c r="E402" s="201" t="s">
        <v>19</v>
      </c>
      <c r="F402" s="202" t="s">
        <v>609</v>
      </c>
      <c r="G402" s="199"/>
      <c r="H402" s="203">
        <v>3.6</v>
      </c>
      <c r="I402" s="204"/>
      <c r="J402" s="199"/>
      <c r="K402" s="199"/>
      <c r="L402" s="205"/>
      <c r="M402" s="206"/>
      <c r="N402" s="207"/>
      <c r="O402" s="207"/>
      <c r="P402" s="207"/>
      <c r="Q402" s="207"/>
      <c r="R402" s="207"/>
      <c r="S402" s="207"/>
      <c r="T402" s="208"/>
      <c r="AT402" s="209" t="s">
        <v>180</v>
      </c>
      <c r="AU402" s="209" t="s">
        <v>103</v>
      </c>
      <c r="AV402" s="13" t="s">
        <v>79</v>
      </c>
      <c r="AW402" s="13" t="s">
        <v>33</v>
      </c>
      <c r="AX402" s="13" t="s">
        <v>71</v>
      </c>
      <c r="AY402" s="209" t="s">
        <v>169</v>
      </c>
    </row>
    <row r="403" spans="2:51" s="14" customFormat="1" ht="11.25">
      <c r="B403" s="210"/>
      <c r="C403" s="211"/>
      <c r="D403" s="200" t="s">
        <v>180</v>
      </c>
      <c r="E403" s="212" t="s">
        <v>19</v>
      </c>
      <c r="F403" s="213" t="s">
        <v>183</v>
      </c>
      <c r="G403" s="211"/>
      <c r="H403" s="214">
        <v>60.733</v>
      </c>
      <c r="I403" s="215"/>
      <c r="J403" s="211"/>
      <c r="K403" s="211"/>
      <c r="L403" s="216"/>
      <c r="M403" s="217"/>
      <c r="N403" s="218"/>
      <c r="O403" s="218"/>
      <c r="P403" s="218"/>
      <c r="Q403" s="218"/>
      <c r="R403" s="218"/>
      <c r="S403" s="218"/>
      <c r="T403" s="219"/>
      <c r="AT403" s="220" t="s">
        <v>180</v>
      </c>
      <c r="AU403" s="220" t="s">
        <v>103</v>
      </c>
      <c r="AV403" s="14" t="s">
        <v>106</v>
      </c>
      <c r="AW403" s="14" t="s">
        <v>33</v>
      </c>
      <c r="AX403" s="14" t="s">
        <v>14</v>
      </c>
      <c r="AY403" s="220" t="s">
        <v>169</v>
      </c>
    </row>
    <row r="404" spans="2:63" s="12" customFormat="1" ht="20.85" customHeight="1">
      <c r="B404" s="164"/>
      <c r="C404" s="165"/>
      <c r="D404" s="166" t="s">
        <v>70</v>
      </c>
      <c r="E404" s="178" t="s">
        <v>748</v>
      </c>
      <c r="F404" s="178" t="s">
        <v>756</v>
      </c>
      <c r="G404" s="165"/>
      <c r="H404" s="165"/>
      <c r="I404" s="168"/>
      <c r="J404" s="179">
        <f>BK404</f>
        <v>0</v>
      </c>
      <c r="K404" s="165"/>
      <c r="L404" s="170"/>
      <c r="M404" s="171"/>
      <c r="N404" s="172"/>
      <c r="O404" s="172"/>
      <c r="P404" s="173">
        <f>SUM(P405:P422)</f>
        <v>0</v>
      </c>
      <c r="Q404" s="172"/>
      <c r="R404" s="173">
        <f>SUM(R405:R422)</f>
        <v>173.47708299</v>
      </c>
      <c r="S404" s="172"/>
      <c r="T404" s="174">
        <f>SUM(T405:T422)</f>
        <v>0</v>
      </c>
      <c r="AR404" s="175" t="s">
        <v>14</v>
      </c>
      <c r="AT404" s="176" t="s">
        <v>70</v>
      </c>
      <c r="AU404" s="176" t="s">
        <v>79</v>
      </c>
      <c r="AY404" s="175" t="s">
        <v>169</v>
      </c>
      <c r="BK404" s="177">
        <f>SUM(BK405:BK422)</f>
        <v>0</v>
      </c>
    </row>
    <row r="405" spans="1:65" s="2" customFormat="1" ht="33" customHeight="1">
      <c r="A405" s="36"/>
      <c r="B405" s="37"/>
      <c r="C405" s="180" t="s">
        <v>757</v>
      </c>
      <c r="D405" s="180" t="s">
        <v>172</v>
      </c>
      <c r="E405" s="181" t="s">
        <v>758</v>
      </c>
      <c r="F405" s="182" t="s">
        <v>759</v>
      </c>
      <c r="G405" s="183" t="s">
        <v>194</v>
      </c>
      <c r="H405" s="184">
        <v>59.613</v>
      </c>
      <c r="I405" s="185"/>
      <c r="J405" s="186">
        <f>ROUND(I405*H405,2)</f>
        <v>0</v>
      </c>
      <c r="K405" s="182" t="s">
        <v>176</v>
      </c>
      <c r="L405" s="41"/>
      <c r="M405" s="187" t="s">
        <v>19</v>
      </c>
      <c r="N405" s="188" t="s">
        <v>42</v>
      </c>
      <c r="O405" s="66"/>
      <c r="P405" s="189">
        <f>O405*H405</f>
        <v>0</v>
      </c>
      <c r="Q405" s="189">
        <v>2.50187</v>
      </c>
      <c r="R405" s="189">
        <f>Q405*H405</f>
        <v>149.14397631</v>
      </c>
      <c r="S405" s="189">
        <v>0</v>
      </c>
      <c r="T405" s="190">
        <f>S405*H405</f>
        <v>0</v>
      </c>
      <c r="U405" s="36"/>
      <c r="V405" s="36"/>
      <c r="W405" s="36"/>
      <c r="X405" s="36"/>
      <c r="Y405" s="36"/>
      <c r="Z405" s="36"/>
      <c r="AA405" s="36"/>
      <c r="AB405" s="36"/>
      <c r="AC405" s="36"/>
      <c r="AD405" s="36"/>
      <c r="AE405" s="36"/>
      <c r="AR405" s="191" t="s">
        <v>106</v>
      </c>
      <c r="AT405" s="191" t="s">
        <v>172</v>
      </c>
      <c r="AU405" s="191" t="s">
        <v>103</v>
      </c>
      <c r="AY405" s="19" t="s">
        <v>169</v>
      </c>
      <c r="BE405" s="192">
        <f>IF(N405="základní",J405,0)</f>
        <v>0</v>
      </c>
      <c r="BF405" s="192">
        <f>IF(N405="snížená",J405,0)</f>
        <v>0</v>
      </c>
      <c r="BG405" s="192">
        <f>IF(N405="zákl. přenesená",J405,0)</f>
        <v>0</v>
      </c>
      <c r="BH405" s="192">
        <f>IF(N405="sníž. přenesená",J405,0)</f>
        <v>0</v>
      </c>
      <c r="BI405" s="192">
        <f>IF(N405="nulová",J405,0)</f>
        <v>0</v>
      </c>
      <c r="BJ405" s="19" t="s">
        <v>14</v>
      </c>
      <c r="BK405" s="192">
        <f>ROUND(I405*H405,2)</f>
        <v>0</v>
      </c>
      <c r="BL405" s="19" t="s">
        <v>106</v>
      </c>
      <c r="BM405" s="191" t="s">
        <v>760</v>
      </c>
    </row>
    <row r="406" spans="1:47" s="2" customFormat="1" ht="11.25">
      <c r="A406" s="36"/>
      <c r="B406" s="37"/>
      <c r="C406" s="38"/>
      <c r="D406" s="193" t="s">
        <v>178</v>
      </c>
      <c r="E406" s="38"/>
      <c r="F406" s="194" t="s">
        <v>761</v>
      </c>
      <c r="G406" s="38"/>
      <c r="H406" s="38"/>
      <c r="I406" s="195"/>
      <c r="J406" s="38"/>
      <c r="K406" s="38"/>
      <c r="L406" s="41"/>
      <c r="M406" s="196"/>
      <c r="N406" s="197"/>
      <c r="O406" s="66"/>
      <c r="P406" s="66"/>
      <c r="Q406" s="66"/>
      <c r="R406" s="66"/>
      <c r="S406" s="66"/>
      <c r="T406" s="67"/>
      <c r="U406" s="36"/>
      <c r="V406" s="36"/>
      <c r="W406" s="36"/>
      <c r="X406" s="36"/>
      <c r="Y406" s="36"/>
      <c r="Z406" s="36"/>
      <c r="AA406" s="36"/>
      <c r="AB406" s="36"/>
      <c r="AC406" s="36"/>
      <c r="AD406" s="36"/>
      <c r="AE406" s="36"/>
      <c r="AT406" s="19" t="s">
        <v>178</v>
      </c>
      <c r="AU406" s="19" t="s">
        <v>103</v>
      </c>
    </row>
    <row r="407" spans="2:51" s="13" customFormat="1" ht="11.25">
      <c r="B407" s="198"/>
      <c r="C407" s="199"/>
      <c r="D407" s="200" t="s">
        <v>180</v>
      </c>
      <c r="E407" s="201" t="s">
        <v>19</v>
      </c>
      <c r="F407" s="202" t="s">
        <v>762</v>
      </c>
      <c r="G407" s="199"/>
      <c r="H407" s="203">
        <v>59.613</v>
      </c>
      <c r="I407" s="204"/>
      <c r="J407" s="199"/>
      <c r="K407" s="199"/>
      <c r="L407" s="205"/>
      <c r="M407" s="206"/>
      <c r="N407" s="207"/>
      <c r="O407" s="207"/>
      <c r="P407" s="207"/>
      <c r="Q407" s="207"/>
      <c r="R407" s="207"/>
      <c r="S407" s="207"/>
      <c r="T407" s="208"/>
      <c r="AT407" s="209" t="s">
        <v>180</v>
      </c>
      <c r="AU407" s="209" t="s">
        <v>103</v>
      </c>
      <c r="AV407" s="13" t="s">
        <v>79</v>
      </c>
      <c r="AW407" s="13" t="s">
        <v>33</v>
      </c>
      <c r="AX407" s="13" t="s">
        <v>14</v>
      </c>
      <c r="AY407" s="209" t="s">
        <v>169</v>
      </c>
    </row>
    <row r="408" spans="1:65" s="2" customFormat="1" ht="37.9" customHeight="1">
      <c r="A408" s="36"/>
      <c r="B408" s="37"/>
      <c r="C408" s="180" t="s">
        <v>763</v>
      </c>
      <c r="D408" s="180" t="s">
        <v>172</v>
      </c>
      <c r="E408" s="181" t="s">
        <v>764</v>
      </c>
      <c r="F408" s="182" t="s">
        <v>765</v>
      </c>
      <c r="G408" s="183" t="s">
        <v>194</v>
      </c>
      <c r="H408" s="184">
        <v>59.613</v>
      </c>
      <c r="I408" s="185"/>
      <c r="J408" s="186">
        <f>ROUND(I408*H408,2)</f>
        <v>0</v>
      </c>
      <c r="K408" s="182" t="s">
        <v>176</v>
      </c>
      <c r="L408" s="41"/>
      <c r="M408" s="187" t="s">
        <v>19</v>
      </c>
      <c r="N408" s="188" t="s">
        <v>42</v>
      </c>
      <c r="O408" s="66"/>
      <c r="P408" s="189">
        <f>O408*H408</f>
        <v>0</v>
      </c>
      <c r="Q408" s="189">
        <v>0</v>
      </c>
      <c r="R408" s="189">
        <f>Q408*H408</f>
        <v>0</v>
      </c>
      <c r="S408" s="189">
        <v>0</v>
      </c>
      <c r="T408" s="190">
        <f>S408*H408</f>
        <v>0</v>
      </c>
      <c r="U408" s="36"/>
      <c r="V408" s="36"/>
      <c r="W408" s="36"/>
      <c r="X408" s="36"/>
      <c r="Y408" s="36"/>
      <c r="Z408" s="36"/>
      <c r="AA408" s="36"/>
      <c r="AB408" s="36"/>
      <c r="AC408" s="36"/>
      <c r="AD408" s="36"/>
      <c r="AE408" s="36"/>
      <c r="AR408" s="191" t="s">
        <v>106</v>
      </c>
      <c r="AT408" s="191" t="s">
        <v>172</v>
      </c>
      <c r="AU408" s="191" t="s">
        <v>103</v>
      </c>
      <c r="AY408" s="19" t="s">
        <v>169</v>
      </c>
      <c r="BE408" s="192">
        <f>IF(N408="základní",J408,0)</f>
        <v>0</v>
      </c>
      <c r="BF408" s="192">
        <f>IF(N408="snížená",J408,0)</f>
        <v>0</v>
      </c>
      <c r="BG408" s="192">
        <f>IF(N408="zákl. přenesená",J408,0)</f>
        <v>0</v>
      </c>
      <c r="BH408" s="192">
        <f>IF(N408="sníž. přenesená",J408,0)</f>
        <v>0</v>
      </c>
      <c r="BI408" s="192">
        <f>IF(N408="nulová",J408,0)</f>
        <v>0</v>
      </c>
      <c r="BJ408" s="19" t="s">
        <v>14</v>
      </c>
      <c r="BK408" s="192">
        <f>ROUND(I408*H408,2)</f>
        <v>0</v>
      </c>
      <c r="BL408" s="19" t="s">
        <v>106</v>
      </c>
      <c r="BM408" s="191" t="s">
        <v>766</v>
      </c>
    </row>
    <row r="409" spans="1:47" s="2" customFormat="1" ht="11.25">
      <c r="A409" s="36"/>
      <c r="B409" s="37"/>
      <c r="C409" s="38"/>
      <c r="D409" s="193" t="s">
        <v>178</v>
      </c>
      <c r="E409" s="38"/>
      <c r="F409" s="194" t="s">
        <v>767</v>
      </c>
      <c r="G409" s="38"/>
      <c r="H409" s="38"/>
      <c r="I409" s="195"/>
      <c r="J409" s="38"/>
      <c r="K409" s="38"/>
      <c r="L409" s="41"/>
      <c r="M409" s="196"/>
      <c r="N409" s="197"/>
      <c r="O409" s="66"/>
      <c r="P409" s="66"/>
      <c r="Q409" s="66"/>
      <c r="R409" s="66"/>
      <c r="S409" s="66"/>
      <c r="T409" s="67"/>
      <c r="U409" s="36"/>
      <c r="V409" s="36"/>
      <c r="W409" s="36"/>
      <c r="X409" s="36"/>
      <c r="Y409" s="36"/>
      <c r="Z409" s="36"/>
      <c r="AA409" s="36"/>
      <c r="AB409" s="36"/>
      <c r="AC409" s="36"/>
      <c r="AD409" s="36"/>
      <c r="AE409" s="36"/>
      <c r="AT409" s="19" t="s">
        <v>178</v>
      </c>
      <c r="AU409" s="19" t="s">
        <v>103</v>
      </c>
    </row>
    <row r="410" spans="1:65" s="2" customFormat="1" ht="44.25" customHeight="1">
      <c r="A410" s="36"/>
      <c r="B410" s="37"/>
      <c r="C410" s="180" t="s">
        <v>768</v>
      </c>
      <c r="D410" s="180" t="s">
        <v>172</v>
      </c>
      <c r="E410" s="181" t="s">
        <v>769</v>
      </c>
      <c r="F410" s="182" t="s">
        <v>770</v>
      </c>
      <c r="G410" s="183" t="s">
        <v>194</v>
      </c>
      <c r="H410" s="184">
        <v>59.613</v>
      </c>
      <c r="I410" s="185"/>
      <c r="J410" s="186">
        <f>ROUND(I410*H410,2)</f>
        <v>0</v>
      </c>
      <c r="K410" s="182" t="s">
        <v>176</v>
      </c>
      <c r="L410" s="41"/>
      <c r="M410" s="187" t="s">
        <v>19</v>
      </c>
      <c r="N410" s="188" t="s">
        <v>42</v>
      </c>
      <c r="O410" s="66"/>
      <c r="P410" s="189">
        <f>O410*H410</f>
        <v>0</v>
      </c>
      <c r="Q410" s="189">
        <v>0</v>
      </c>
      <c r="R410" s="189">
        <f>Q410*H410</f>
        <v>0</v>
      </c>
      <c r="S410" s="189">
        <v>0</v>
      </c>
      <c r="T410" s="190">
        <f>S410*H410</f>
        <v>0</v>
      </c>
      <c r="U410" s="36"/>
      <c r="V410" s="36"/>
      <c r="W410" s="36"/>
      <c r="X410" s="36"/>
      <c r="Y410" s="36"/>
      <c r="Z410" s="36"/>
      <c r="AA410" s="36"/>
      <c r="AB410" s="36"/>
      <c r="AC410" s="36"/>
      <c r="AD410" s="36"/>
      <c r="AE410" s="36"/>
      <c r="AR410" s="191" t="s">
        <v>106</v>
      </c>
      <c r="AT410" s="191" t="s">
        <v>172</v>
      </c>
      <c r="AU410" s="191" t="s">
        <v>103</v>
      </c>
      <c r="AY410" s="19" t="s">
        <v>169</v>
      </c>
      <c r="BE410" s="192">
        <f>IF(N410="základní",J410,0)</f>
        <v>0</v>
      </c>
      <c r="BF410" s="192">
        <f>IF(N410="snížená",J410,0)</f>
        <v>0</v>
      </c>
      <c r="BG410" s="192">
        <f>IF(N410="zákl. přenesená",J410,0)</f>
        <v>0</v>
      </c>
      <c r="BH410" s="192">
        <f>IF(N410="sníž. přenesená",J410,0)</f>
        <v>0</v>
      </c>
      <c r="BI410" s="192">
        <f>IF(N410="nulová",J410,0)</f>
        <v>0</v>
      </c>
      <c r="BJ410" s="19" t="s">
        <v>14</v>
      </c>
      <c r="BK410" s="192">
        <f>ROUND(I410*H410,2)</f>
        <v>0</v>
      </c>
      <c r="BL410" s="19" t="s">
        <v>106</v>
      </c>
      <c r="BM410" s="191" t="s">
        <v>771</v>
      </c>
    </row>
    <row r="411" spans="1:47" s="2" customFormat="1" ht="11.25">
      <c r="A411" s="36"/>
      <c r="B411" s="37"/>
      <c r="C411" s="38"/>
      <c r="D411" s="193" t="s">
        <v>178</v>
      </c>
      <c r="E411" s="38"/>
      <c r="F411" s="194" t="s">
        <v>772</v>
      </c>
      <c r="G411" s="38"/>
      <c r="H411" s="38"/>
      <c r="I411" s="195"/>
      <c r="J411" s="38"/>
      <c r="K411" s="38"/>
      <c r="L411" s="41"/>
      <c r="M411" s="196"/>
      <c r="N411" s="197"/>
      <c r="O411" s="66"/>
      <c r="P411" s="66"/>
      <c r="Q411" s="66"/>
      <c r="R411" s="66"/>
      <c r="S411" s="66"/>
      <c r="T411" s="67"/>
      <c r="U411" s="36"/>
      <c r="V411" s="36"/>
      <c r="W411" s="36"/>
      <c r="X411" s="36"/>
      <c r="Y411" s="36"/>
      <c r="Z411" s="36"/>
      <c r="AA411" s="36"/>
      <c r="AB411" s="36"/>
      <c r="AC411" s="36"/>
      <c r="AD411" s="36"/>
      <c r="AE411" s="36"/>
      <c r="AT411" s="19" t="s">
        <v>178</v>
      </c>
      <c r="AU411" s="19" t="s">
        <v>103</v>
      </c>
    </row>
    <row r="412" spans="1:65" s="2" customFormat="1" ht="21.75" customHeight="1">
      <c r="A412" s="36"/>
      <c r="B412" s="37"/>
      <c r="C412" s="180" t="s">
        <v>773</v>
      </c>
      <c r="D412" s="180" t="s">
        <v>172</v>
      </c>
      <c r="E412" s="181" t="s">
        <v>774</v>
      </c>
      <c r="F412" s="182" t="s">
        <v>775</v>
      </c>
      <c r="G412" s="183" t="s">
        <v>289</v>
      </c>
      <c r="H412" s="184">
        <v>2.284</v>
      </c>
      <c r="I412" s="185"/>
      <c r="J412" s="186">
        <f>ROUND(I412*H412,2)</f>
        <v>0</v>
      </c>
      <c r="K412" s="182" t="s">
        <v>176</v>
      </c>
      <c r="L412" s="41"/>
      <c r="M412" s="187" t="s">
        <v>19</v>
      </c>
      <c r="N412" s="188" t="s">
        <v>42</v>
      </c>
      <c r="O412" s="66"/>
      <c r="P412" s="189">
        <f>O412*H412</f>
        <v>0</v>
      </c>
      <c r="Q412" s="189">
        <v>1.06277</v>
      </c>
      <c r="R412" s="189">
        <f>Q412*H412</f>
        <v>2.42736668</v>
      </c>
      <c r="S412" s="189">
        <v>0</v>
      </c>
      <c r="T412" s="190">
        <f>S412*H412</f>
        <v>0</v>
      </c>
      <c r="U412" s="36"/>
      <c r="V412" s="36"/>
      <c r="W412" s="36"/>
      <c r="X412" s="36"/>
      <c r="Y412" s="36"/>
      <c r="Z412" s="36"/>
      <c r="AA412" s="36"/>
      <c r="AB412" s="36"/>
      <c r="AC412" s="36"/>
      <c r="AD412" s="36"/>
      <c r="AE412" s="36"/>
      <c r="AR412" s="191" t="s">
        <v>106</v>
      </c>
      <c r="AT412" s="191" t="s">
        <v>172</v>
      </c>
      <c r="AU412" s="191" t="s">
        <v>103</v>
      </c>
      <c r="AY412" s="19" t="s">
        <v>169</v>
      </c>
      <c r="BE412" s="192">
        <f>IF(N412="základní",J412,0)</f>
        <v>0</v>
      </c>
      <c r="BF412" s="192">
        <f>IF(N412="snížená",J412,0)</f>
        <v>0</v>
      </c>
      <c r="BG412" s="192">
        <f>IF(N412="zákl. přenesená",J412,0)</f>
        <v>0</v>
      </c>
      <c r="BH412" s="192">
        <f>IF(N412="sníž. přenesená",J412,0)</f>
        <v>0</v>
      </c>
      <c r="BI412" s="192">
        <f>IF(N412="nulová",J412,0)</f>
        <v>0</v>
      </c>
      <c r="BJ412" s="19" t="s">
        <v>14</v>
      </c>
      <c r="BK412" s="192">
        <f>ROUND(I412*H412,2)</f>
        <v>0</v>
      </c>
      <c r="BL412" s="19" t="s">
        <v>106</v>
      </c>
      <c r="BM412" s="191" t="s">
        <v>776</v>
      </c>
    </row>
    <row r="413" spans="1:47" s="2" customFormat="1" ht="11.25">
      <c r="A413" s="36"/>
      <c r="B413" s="37"/>
      <c r="C413" s="38"/>
      <c r="D413" s="193" t="s">
        <v>178</v>
      </c>
      <c r="E413" s="38"/>
      <c r="F413" s="194" t="s">
        <v>777</v>
      </c>
      <c r="G413" s="38"/>
      <c r="H413" s="38"/>
      <c r="I413" s="195"/>
      <c r="J413" s="38"/>
      <c r="K413" s="38"/>
      <c r="L413" s="41"/>
      <c r="M413" s="196"/>
      <c r="N413" s="197"/>
      <c r="O413" s="66"/>
      <c r="P413" s="66"/>
      <c r="Q413" s="66"/>
      <c r="R413" s="66"/>
      <c r="S413" s="66"/>
      <c r="T413" s="67"/>
      <c r="U413" s="36"/>
      <c r="V413" s="36"/>
      <c r="W413" s="36"/>
      <c r="X413" s="36"/>
      <c r="Y413" s="36"/>
      <c r="Z413" s="36"/>
      <c r="AA413" s="36"/>
      <c r="AB413" s="36"/>
      <c r="AC413" s="36"/>
      <c r="AD413" s="36"/>
      <c r="AE413" s="36"/>
      <c r="AT413" s="19" t="s">
        <v>178</v>
      </c>
      <c r="AU413" s="19" t="s">
        <v>103</v>
      </c>
    </row>
    <row r="414" spans="2:51" s="13" customFormat="1" ht="11.25">
      <c r="B414" s="198"/>
      <c r="C414" s="199"/>
      <c r="D414" s="200" t="s">
        <v>180</v>
      </c>
      <c r="E414" s="201" t="s">
        <v>19</v>
      </c>
      <c r="F414" s="202" t="s">
        <v>778</v>
      </c>
      <c r="G414" s="199"/>
      <c r="H414" s="203">
        <v>2.284</v>
      </c>
      <c r="I414" s="204"/>
      <c r="J414" s="199"/>
      <c r="K414" s="199"/>
      <c r="L414" s="205"/>
      <c r="M414" s="206"/>
      <c r="N414" s="207"/>
      <c r="O414" s="207"/>
      <c r="P414" s="207"/>
      <c r="Q414" s="207"/>
      <c r="R414" s="207"/>
      <c r="S414" s="207"/>
      <c r="T414" s="208"/>
      <c r="AT414" s="209" t="s">
        <v>180</v>
      </c>
      <c r="AU414" s="209" t="s">
        <v>103</v>
      </c>
      <c r="AV414" s="13" t="s">
        <v>79</v>
      </c>
      <c r="AW414" s="13" t="s">
        <v>33</v>
      </c>
      <c r="AX414" s="13" t="s">
        <v>14</v>
      </c>
      <c r="AY414" s="209" t="s">
        <v>169</v>
      </c>
    </row>
    <row r="415" spans="1:65" s="2" customFormat="1" ht="37.9" customHeight="1">
      <c r="A415" s="36"/>
      <c r="B415" s="37"/>
      <c r="C415" s="180" t="s">
        <v>779</v>
      </c>
      <c r="D415" s="180" t="s">
        <v>172</v>
      </c>
      <c r="E415" s="181" t="s">
        <v>780</v>
      </c>
      <c r="F415" s="182" t="s">
        <v>781</v>
      </c>
      <c r="G415" s="183" t="s">
        <v>339</v>
      </c>
      <c r="H415" s="184">
        <v>119</v>
      </c>
      <c r="I415" s="185"/>
      <c r="J415" s="186">
        <f>ROUND(I415*H415,2)</f>
        <v>0</v>
      </c>
      <c r="K415" s="182" t="s">
        <v>176</v>
      </c>
      <c r="L415" s="41"/>
      <c r="M415" s="187" t="s">
        <v>19</v>
      </c>
      <c r="N415" s="188" t="s">
        <v>42</v>
      </c>
      <c r="O415" s="66"/>
      <c r="P415" s="189">
        <f>O415*H415</f>
        <v>0</v>
      </c>
      <c r="Q415" s="189">
        <v>2E-05</v>
      </c>
      <c r="R415" s="189">
        <f>Q415*H415</f>
        <v>0.00238</v>
      </c>
      <c r="S415" s="189">
        <v>0</v>
      </c>
      <c r="T415" s="190">
        <f>S415*H415</f>
        <v>0</v>
      </c>
      <c r="U415" s="36"/>
      <c r="V415" s="36"/>
      <c r="W415" s="36"/>
      <c r="X415" s="36"/>
      <c r="Y415" s="36"/>
      <c r="Z415" s="36"/>
      <c r="AA415" s="36"/>
      <c r="AB415" s="36"/>
      <c r="AC415" s="36"/>
      <c r="AD415" s="36"/>
      <c r="AE415" s="36"/>
      <c r="AR415" s="191" t="s">
        <v>106</v>
      </c>
      <c r="AT415" s="191" t="s">
        <v>172</v>
      </c>
      <c r="AU415" s="191" t="s">
        <v>103</v>
      </c>
      <c r="AY415" s="19" t="s">
        <v>169</v>
      </c>
      <c r="BE415" s="192">
        <f>IF(N415="základní",J415,0)</f>
        <v>0</v>
      </c>
      <c r="BF415" s="192">
        <f>IF(N415="snížená",J415,0)</f>
        <v>0</v>
      </c>
      <c r="BG415" s="192">
        <f>IF(N415="zákl. přenesená",J415,0)</f>
        <v>0</v>
      </c>
      <c r="BH415" s="192">
        <f>IF(N415="sníž. přenesená",J415,0)</f>
        <v>0</v>
      </c>
      <c r="BI415" s="192">
        <f>IF(N415="nulová",J415,0)</f>
        <v>0</v>
      </c>
      <c r="BJ415" s="19" t="s">
        <v>14</v>
      </c>
      <c r="BK415" s="192">
        <f>ROUND(I415*H415,2)</f>
        <v>0</v>
      </c>
      <c r="BL415" s="19" t="s">
        <v>106</v>
      </c>
      <c r="BM415" s="191" t="s">
        <v>782</v>
      </c>
    </row>
    <row r="416" spans="1:47" s="2" customFormat="1" ht="11.25">
      <c r="A416" s="36"/>
      <c r="B416" s="37"/>
      <c r="C416" s="38"/>
      <c r="D416" s="193" t="s">
        <v>178</v>
      </c>
      <c r="E416" s="38"/>
      <c r="F416" s="194" t="s">
        <v>783</v>
      </c>
      <c r="G416" s="38"/>
      <c r="H416" s="38"/>
      <c r="I416" s="195"/>
      <c r="J416" s="38"/>
      <c r="K416" s="38"/>
      <c r="L416" s="41"/>
      <c r="M416" s="196"/>
      <c r="N416" s="197"/>
      <c r="O416" s="66"/>
      <c r="P416" s="66"/>
      <c r="Q416" s="66"/>
      <c r="R416" s="66"/>
      <c r="S416" s="66"/>
      <c r="T416" s="67"/>
      <c r="U416" s="36"/>
      <c r="V416" s="36"/>
      <c r="W416" s="36"/>
      <c r="X416" s="36"/>
      <c r="Y416" s="36"/>
      <c r="Z416" s="36"/>
      <c r="AA416" s="36"/>
      <c r="AB416" s="36"/>
      <c r="AC416" s="36"/>
      <c r="AD416" s="36"/>
      <c r="AE416" s="36"/>
      <c r="AT416" s="19" t="s">
        <v>178</v>
      </c>
      <c r="AU416" s="19" t="s">
        <v>103</v>
      </c>
    </row>
    <row r="417" spans="1:65" s="2" customFormat="1" ht="24.2" customHeight="1">
      <c r="A417" s="36"/>
      <c r="B417" s="37"/>
      <c r="C417" s="180" t="s">
        <v>784</v>
      </c>
      <c r="D417" s="180" t="s">
        <v>172</v>
      </c>
      <c r="E417" s="181" t="s">
        <v>785</v>
      </c>
      <c r="F417" s="182" t="s">
        <v>786</v>
      </c>
      <c r="G417" s="183" t="s">
        <v>175</v>
      </c>
      <c r="H417" s="184">
        <v>49.6</v>
      </c>
      <c r="I417" s="185"/>
      <c r="J417" s="186">
        <f>ROUND(I417*H417,2)</f>
        <v>0</v>
      </c>
      <c r="K417" s="182" t="s">
        <v>176</v>
      </c>
      <c r="L417" s="41"/>
      <c r="M417" s="187" t="s">
        <v>19</v>
      </c>
      <c r="N417" s="188" t="s">
        <v>42</v>
      </c>
      <c r="O417" s="66"/>
      <c r="P417" s="189">
        <f>O417*H417</f>
        <v>0</v>
      </c>
      <c r="Q417" s="189">
        <v>0.1837</v>
      </c>
      <c r="R417" s="189">
        <f>Q417*H417</f>
        <v>9.11152</v>
      </c>
      <c r="S417" s="189">
        <v>0</v>
      </c>
      <c r="T417" s="190">
        <f>S417*H417</f>
        <v>0</v>
      </c>
      <c r="U417" s="36"/>
      <c r="V417" s="36"/>
      <c r="W417" s="36"/>
      <c r="X417" s="36"/>
      <c r="Y417" s="36"/>
      <c r="Z417" s="36"/>
      <c r="AA417" s="36"/>
      <c r="AB417" s="36"/>
      <c r="AC417" s="36"/>
      <c r="AD417" s="36"/>
      <c r="AE417" s="36"/>
      <c r="AR417" s="191" t="s">
        <v>106</v>
      </c>
      <c r="AT417" s="191" t="s">
        <v>172</v>
      </c>
      <c r="AU417" s="191" t="s">
        <v>103</v>
      </c>
      <c r="AY417" s="19" t="s">
        <v>169</v>
      </c>
      <c r="BE417" s="192">
        <f>IF(N417="základní",J417,0)</f>
        <v>0</v>
      </c>
      <c r="BF417" s="192">
        <f>IF(N417="snížená",J417,0)</f>
        <v>0</v>
      </c>
      <c r="BG417" s="192">
        <f>IF(N417="zákl. přenesená",J417,0)</f>
        <v>0</v>
      </c>
      <c r="BH417" s="192">
        <f>IF(N417="sníž. přenesená",J417,0)</f>
        <v>0</v>
      </c>
      <c r="BI417" s="192">
        <f>IF(N417="nulová",J417,0)</f>
        <v>0</v>
      </c>
      <c r="BJ417" s="19" t="s">
        <v>14</v>
      </c>
      <c r="BK417" s="192">
        <f>ROUND(I417*H417,2)</f>
        <v>0</v>
      </c>
      <c r="BL417" s="19" t="s">
        <v>106</v>
      </c>
      <c r="BM417" s="191" t="s">
        <v>787</v>
      </c>
    </row>
    <row r="418" spans="1:47" s="2" customFormat="1" ht="11.25">
      <c r="A418" s="36"/>
      <c r="B418" s="37"/>
      <c r="C418" s="38"/>
      <c r="D418" s="193" t="s">
        <v>178</v>
      </c>
      <c r="E418" s="38"/>
      <c r="F418" s="194" t="s">
        <v>788</v>
      </c>
      <c r="G418" s="38"/>
      <c r="H418" s="38"/>
      <c r="I418" s="195"/>
      <c r="J418" s="38"/>
      <c r="K418" s="38"/>
      <c r="L418" s="41"/>
      <c r="M418" s="196"/>
      <c r="N418" s="197"/>
      <c r="O418" s="66"/>
      <c r="P418" s="66"/>
      <c r="Q418" s="66"/>
      <c r="R418" s="66"/>
      <c r="S418" s="66"/>
      <c r="T418" s="67"/>
      <c r="U418" s="36"/>
      <c r="V418" s="36"/>
      <c r="W418" s="36"/>
      <c r="X418" s="36"/>
      <c r="Y418" s="36"/>
      <c r="Z418" s="36"/>
      <c r="AA418" s="36"/>
      <c r="AB418" s="36"/>
      <c r="AC418" s="36"/>
      <c r="AD418" s="36"/>
      <c r="AE418" s="36"/>
      <c r="AT418" s="19" t="s">
        <v>178</v>
      </c>
      <c r="AU418" s="19" t="s">
        <v>103</v>
      </c>
    </row>
    <row r="419" spans="2:51" s="13" customFormat="1" ht="11.25">
      <c r="B419" s="198"/>
      <c r="C419" s="199"/>
      <c r="D419" s="200" t="s">
        <v>180</v>
      </c>
      <c r="E419" s="201" t="s">
        <v>19</v>
      </c>
      <c r="F419" s="202" t="s">
        <v>789</v>
      </c>
      <c r="G419" s="199"/>
      <c r="H419" s="203">
        <v>49.6</v>
      </c>
      <c r="I419" s="204"/>
      <c r="J419" s="199"/>
      <c r="K419" s="199"/>
      <c r="L419" s="205"/>
      <c r="M419" s="206"/>
      <c r="N419" s="207"/>
      <c r="O419" s="207"/>
      <c r="P419" s="207"/>
      <c r="Q419" s="207"/>
      <c r="R419" s="207"/>
      <c r="S419" s="207"/>
      <c r="T419" s="208"/>
      <c r="AT419" s="209" t="s">
        <v>180</v>
      </c>
      <c r="AU419" s="209" t="s">
        <v>103</v>
      </c>
      <c r="AV419" s="13" t="s">
        <v>79</v>
      </c>
      <c r="AW419" s="13" t="s">
        <v>33</v>
      </c>
      <c r="AX419" s="13" t="s">
        <v>14</v>
      </c>
      <c r="AY419" s="209" t="s">
        <v>169</v>
      </c>
    </row>
    <row r="420" spans="1:65" s="2" customFormat="1" ht="37.9" customHeight="1">
      <c r="A420" s="36"/>
      <c r="B420" s="37"/>
      <c r="C420" s="180" t="s">
        <v>790</v>
      </c>
      <c r="D420" s="180" t="s">
        <v>172</v>
      </c>
      <c r="E420" s="181" t="s">
        <v>791</v>
      </c>
      <c r="F420" s="182" t="s">
        <v>792</v>
      </c>
      <c r="G420" s="183" t="s">
        <v>339</v>
      </c>
      <c r="H420" s="184">
        <v>99.2</v>
      </c>
      <c r="I420" s="185"/>
      <c r="J420" s="186">
        <f>ROUND(I420*H420,2)</f>
        <v>0</v>
      </c>
      <c r="K420" s="182" t="s">
        <v>176</v>
      </c>
      <c r="L420" s="41"/>
      <c r="M420" s="187" t="s">
        <v>19</v>
      </c>
      <c r="N420" s="188" t="s">
        <v>42</v>
      </c>
      <c r="O420" s="66"/>
      <c r="P420" s="189">
        <f>O420*H420</f>
        <v>0</v>
      </c>
      <c r="Q420" s="189">
        <v>0.12895</v>
      </c>
      <c r="R420" s="189">
        <f>Q420*H420</f>
        <v>12.79184</v>
      </c>
      <c r="S420" s="189">
        <v>0</v>
      </c>
      <c r="T420" s="190">
        <f>S420*H420</f>
        <v>0</v>
      </c>
      <c r="U420" s="36"/>
      <c r="V420" s="36"/>
      <c r="W420" s="36"/>
      <c r="X420" s="36"/>
      <c r="Y420" s="36"/>
      <c r="Z420" s="36"/>
      <c r="AA420" s="36"/>
      <c r="AB420" s="36"/>
      <c r="AC420" s="36"/>
      <c r="AD420" s="36"/>
      <c r="AE420" s="36"/>
      <c r="AR420" s="191" t="s">
        <v>106</v>
      </c>
      <c r="AT420" s="191" t="s">
        <v>172</v>
      </c>
      <c r="AU420" s="191" t="s">
        <v>103</v>
      </c>
      <c r="AY420" s="19" t="s">
        <v>169</v>
      </c>
      <c r="BE420" s="192">
        <f>IF(N420="základní",J420,0)</f>
        <v>0</v>
      </c>
      <c r="BF420" s="192">
        <f>IF(N420="snížená",J420,0)</f>
        <v>0</v>
      </c>
      <c r="BG420" s="192">
        <f>IF(N420="zákl. přenesená",J420,0)</f>
        <v>0</v>
      </c>
      <c r="BH420" s="192">
        <f>IF(N420="sníž. přenesená",J420,0)</f>
        <v>0</v>
      </c>
      <c r="BI420" s="192">
        <f>IF(N420="nulová",J420,0)</f>
        <v>0</v>
      </c>
      <c r="BJ420" s="19" t="s">
        <v>14</v>
      </c>
      <c r="BK420" s="192">
        <f>ROUND(I420*H420,2)</f>
        <v>0</v>
      </c>
      <c r="BL420" s="19" t="s">
        <v>106</v>
      </c>
      <c r="BM420" s="191" t="s">
        <v>793</v>
      </c>
    </row>
    <row r="421" spans="1:47" s="2" customFormat="1" ht="11.25">
      <c r="A421" s="36"/>
      <c r="B421" s="37"/>
      <c r="C421" s="38"/>
      <c r="D421" s="193" t="s">
        <v>178</v>
      </c>
      <c r="E421" s="38"/>
      <c r="F421" s="194" t="s">
        <v>794</v>
      </c>
      <c r="G421" s="38"/>
      <c r="H421" s="38"/>
      <c r="I421" s="195"/>
      <c r="J421" s="38"/>
      <c r="K421" s="38"/>
      <c r="L421" s="41"/>
      <c r="M421" s="196"/>
      <c r="N421" s="197"/>
      <c r="O421" s="66"/>
      <c r="P421" s="66"/>
      <c r="Q421" s="66"/>
      <c r="R421" s="66"/>
      <c r="S421" s="66"/>
      <c r="T421" s="67"/>
      <c r="U421" s="36"/>
      <c r="V421" s="36"/>
      <c r="W421" s="36"/>
      <c r="X421" s="36"/>
      <c r="Y421" s="36"/>
      <c r="Z421" s="36"/>
      <c r="AA421" s="36"/>
      <c r="AB421" s="36"/>
      <c r="AC421" s="36"/>
      <c r="AD421" s="36"/>
      <c r="AE421" s="36"/>
      <c r="AT421" s="19" t="s">
        <v>178</v>
      </c>
      <c r="AU421" s="19" t="s">
        <v>103</v>
      </c>
    </row>
    <row r="422" spans="2:51" s="13" customFormat="1" ht="11.25">
      <c r="B422" s="198"/>
      <c r="C422" s="199"/>
      <c r="D422" s="200" t="s">
        <v>180</v>
      </c>
      <c r="E422" s="201" t="s">
        <v>19</v>
      </c>
      <c r="F422" s="202" t="s">
        <v>795</v>
      </c>
      <c r="G422" s="199"/>
      <c r="H422" s="203">
        <v>99.2</v>
      </c>
      <c r="I422" s="204"/>
      <c r="J422" s="199"/>
      <c r="K422" s="199"/>
      <c r="L422" s="205"/>
      <c r="M422" s="206"/>
      <c r="N422" s="207"/>
      <c r="O422" s="207"/>
      <c r="P422" s="207"/>
      <c r="Q422" s="207"/>
      <c r="R422" s="207"/>
      <c r="S422" s="207"/>
      <c r="T422" s="208"/>
      <c r="AT422" s="209" t="s">
        <v>180</v>
      </c>
      <c r="AU422" s="209" t="s">
        <v>103</v>
      </c>
      <c r="AV422" s="13" t="s">
        <v>79</v>
      </c>
      <c r="AW422" s="13" t="s">
        <v>33</v>
      </c>
      <c r="AX422" s="13" t="s">
        <v>14</v>
      </c>
      <c r="AY422" s="209" t="s">
        <v>169</v>
      </c>
    </row>
    <row r="423" spans="2:63" s="12" customFormat="1" ht="22.9" customHeight="1">
      <c r="B423" s="164"/>
      <c r="C423" s="165"/>
      <c r="D423" s="166" t="s">
        <v>70</v>
      </c>
      <c r="E423" s="178" t="s">
        <v>170</v>
      </c>
      <c r="F423" s="178" t="s">
        <v>171</v>
      </c>
      <c r="G423" s="165"/>
      <c r="H423" s="165"/>
      <c r="I423" s="168"/>
      <c r="J423" s="179">
        <f>BK423</f>
        <v>0</v>
      </c>
      <c r="K423" s="165"/>
      <c r="L423" s="170"/>
      <c r="M423" s="171"/>
      <c r="N423" s="172"/>
      <c r="O423" s="172"/>
      <c r="P423" s="173">
        <f>P424+P426+P444+P453</f>
        <v>0</v>
      </c>
      <c r="Q423" s="172"/>
      <c r="R423" s="173">
        <f>R424+R426+R444+R453</f>
        <v>1.0385854</v>
      </c>
      <c r="S423" s="172"/>
      <c r="T423" s="174">
        <f>T424+T426+T444+T453</f>
        <v>0.23</v>
      </c>
      <c r="AR423" s="175" t="s">
        <v>14</v>
      </c>
      <c r="AT423" s="176" t="s">
        <v>70</v>
      </c>
      <c r="AU423" s="176" t="s">
        <v>14</v>
      </c>
      <c r="AY423" s="175" t="s">
        <v>169</v>
      </c>
      <c r="BK423" s="177">
        <f>BK424+BK426+BK444+BK453</f>
        <v>0</v>
      </c>
    </row>
    <row r="424" spans="2:63" s="12" customFormat="1" ht="20.85" customHeight="1">
      <c r="B424" s="164"/>
      <c r="C424" s="165"/>
      <c r="D424" s="166" t="s">
        <v>70</v>
      </c>
      <c r="E424" s="178" t="s">
        <v>796</v>
      </c>
      <c r="F424" s="178" t="s">
        <v>797</v>
      </c>
      <c r="G424" s="165"/>
      <c r="H424" s="165"/>
      <c r="I424" s="168"/>
      <c r="J424" s="179">
        <f>BK424</f>
        <v>0</v>
      </c>
      <c r="K424" s="165"/>
      <c r="L424" s="170"/>
      <c r="M424" s="171"/>
      <c r="N424" s="172"/>
      <c r="O424" s="172"/>
      <c r="P424" s="173">
        <f>P425</f>
        <v>0</v>
      </c>
      <c r="Q424" s="172"/>
      <c r="R424" s="173">
        <f>R425</f>
        <v>0</v>
      </c>
      <c r="S424" s="172"/>
      <c r="T424" s="174">
        <f>T425</f>
        <v>0</v>
      </c>
      <c r="AR424" s="175" t="s">
        <v>14</v>
      </c>
      <c r="AT424" s="176" t="s">
        <v>70</v>
      </c>
      <c r="AU424" s="176" t="s">
        <v>79</v>
      </c>
      <c r="AY424" s="175" t="s">
        <v>169</v>
      </c>
      <c r="BK424" s="177">
        <f>BK425</f>
        <v>0</v>
      </c>
    </row>
    <row r="425" spans="1:65" s="2" customFormat="1" ht="24.2" customHeight="1">
      <c r="A425" s="36"/>
      <c r="B425" s="37"/>
      <c r="C425" s="180" t="s">
        <v>798</v>
      </c>
      <c r="D425" s="180" t="s">
        <v>172</v>
      </c>
      <c r="E425" s="181" t="s">
        <v>799</v>
      </c>
      <c r="F425" s="182" t="s">
        <v>800</v>
      </c>
      <c r="G425" s="183" t="s">
        <v>282</v>
      </c>
      <c r="H425" s="184">
        <v>1</v>
      </c>
      <c r="I425" s="185"/>
      <c r="J425" s="186">
        <f>ROUND(I425*H425,2)</f>
        <v>0</v>
      </c>
      <c r="K425" s="182" t="s">
        <v>19</v>
      </c>
      <c r="L425" s="41"/>
      <c r="M425" s="187" t="s">
        <v>19</v>
      </c>
      <c r="N425" s="188" t="s">
        <v>42</v>
      </c>
      <c r="O425" s="66"/>
      <c r="P425" s="189">
        <f>O425*H425</f>
        <v>0</v>
      </c>
      <c r="Q425" s="189">
        <v>0</v>
      </c>
      <c r="R425" s="189">
        <f>Q425*H425</f>
        <v>0</v>
      </c>
      <c r="S425" s="189">
        <v>0</v>
      </c>
      <c r="T425" s="190">
        <f>S425*H425</f>
        <v>0</v>
      </c>
      <c r="U425" s="36"/>
      <c r="V425" s="36"/>
      <c r="W425" s="36"/>
      <c r="X425" s="36"/>
      <c r="Y425" s="36"/>
      <c r="Z425" s="36"/>
      <c r="AA425" s="36"/>
      <c r="AB425" s="36"/>
      <c r="AC425" s="36"/>
      <c r="AD425" s="36"/>
      <c r="AE425" s="36"/>
      <c r="AR425" s="191" t="s">
        <v>106</v>
      </c>
      <c r="AT425" s="191" t="s">
        <v>172</v>
      </c>
      <c r="AU425" s="191" t="s">
        <v>103</v>
      </c>
      <c r="AY425" s="19" t="s">
        <v>169</v>
      </c>
      <c r="BE425" s="192">
        <f>IF(N425="základní",J425,0)</f>
        <v>0</v>
      </c>
      <c r="BF425" s="192">
        <f>IF(N425="snížená",J425,0)</f>
        <v>0</v>
      </c>
      <c r="BG425" s="192">
        <f>IF(N425="zákl. přenesená",J425,0)</f>
        <v>0</v>
      </c>
      <c r="BH425" s="192">
        <f>IF(N425="sníž. přenesená",J425,0)</f>
        <v>0</v>
      </c>
      <c r="BI425" s="192">
        <f>IF(N425="nulová",J425,0)</f>
        <v>0</v>
      </c>
      <c r="BJ425" s="19" t="s">
        <v>14</v>
      </c>
      <c r="BK425" s="192">
        <f>ROUND(I425*H425,2)</f>
        <v>0</v>
      </c>
      <c r="BL425" s="19" t="s">
        <v>106</v>
      </c>
      <c r="BM425" s="191" t="s">
        <v>801</v>
      </c>
    </row>
    <row r="426" spans="2:63" s="12" customFormat="1" ht="20.85" customHeight="1">
      <c r="B426" s="164"/>
      <c r="C426" s="165"/>
      <c r="D426" s="166" t="s">
        <v>70</v>
      </c>
      <c r="E426" s="178" t="s">
        <v>802</v>
      </c>
      <c r="F426" s="178" t="s">
        <v>803</v>
      </c>
      <c r="G426" s="165"/>
      <c r="H426" s="165"/>
      <c r="I426" s="168"/>
      <c r="J426" s="179">
        <f>BK426</f>
        <v>0</v>
      </c>
      <c r="K426" s="165"/>
      <c r="L426" s="170"/>
      <c r="M426" s="171"/>
      <c r="N426" s="172"/>
      <c r="O426" s="172"/>
      <c r="P426" s="173">
        <f>SUM(P427:P443)</f>
        <v>0</v>
      </c>
      <c r="Q426" s="172"/>
      <c r="R426" s="173">
        <f>SUM(R427:R443)</f>
        <v>0.0761254</v>
      </c>
      <c r="S426" s="172"/>
      <c r="T426" s="174">
        <f>SUM(T427:T443)</f>
        <v>0</v>
      </c>
      <c r="AR426" s="175" t="s">
        <v>14</v>
      </c>
      <c r="AT426" s="176" t="s">
        <v>70</v>
      </c>
      <c r="AU426" s="176" t="s">
        <v>79</v>
      </c>
      <c r="AY426" s="175" t="s">
        <v>169</v>
      </c>
      <c r="BK426" s="177">
        <f>SUM(BK427:BK443)</f>
        <v>0</v>
      </c>
    </row>
    <row r="427" spans="1:65" s="2" customFormat="1" ht="44.25" customHeight="1">
      <c r="A427" s="36"/>
      <c r="B427" s="37"/>
      <c r="C427" s="180" t="s">
        <v>804</v>
      </c>
      <c r="D427" s="180" t="s">
        <v>172</v>
      </c>
      <c r="E427" s="181" t="s">
        <v>805</v>
      </c>
      <c r="F427" s="182" t="s">
        <v>806</v>
      </c>
      <c r="G427" s="183" t="s">
        <v>175</v>
      </c>
      <c r="H427" s="184">
        <v>378.375</v>
      </c>
      <c r="I427" s="185"/>
      <c r="J427" s="186">
        <f>ROUND(I427*H427,2)</f>
        <v>0</v>
      </c>
      <c r="K427" s="182" t="s">
        <v>176</v>
      </c>
      <c r="L427" s="41"/>
      <c r="M427" s="187" t="s">
        <v>19</v>
      </c>
      <c r="N427" s="188" t="s">
        <v>42</v>
      </c>
      <c r="O427" s="66"/>
      <c r="P427" s="189">
        <f>O427*H427</f>
        <v>0</v>
      </c>
      <c r="Q427" s="189">
        <v>0</v>
      </c>
      <c r="R427" s="189">
        <f>Q427*H427</f>
        <v>0</v>
      </c>
      <c r="S427" s="189">
        <v>0</v>
      </c>
      <c r="T427" s="190">
        <f>S427*H427</f>
        <v>0</v>
      </c>
      <c r="U427" s="36"/>
      <c r="V427" s="36"/>
      <c r="W427" s="36"/>
      <c r="X427" s="36"/>
      <c r="Y427" s="36"/>
      <c r="Z427" s="36"/>
      <c r="AA427" s="36"/>
      <c r="AB427" s="36"/>
      <c r="AC427" s="36"/>
      <c r="AD427" s="36"/>
      <c r="AE427" s="36"/>
      <c r="AR427" s="191" t="s">
        <v>106</v>
      </c>
      <c r="AT427" s="191" t="s">
        <v>172</v>
      </c>
      <c r="AU427" s="191" t="s">
        <v>103</v>
      </c>
      <c r="AY427" s="19" t="s">
        <v>169</v>
      </c>
      <c r="BE427" s="192">
        <f>IF(N427="základní",J427,0)</f>
        <v>0</v>
      </c>
      <c r="BF427" s="192">
        <f>IF(N427="snížená",J427,0)</f>
        <v>0</v>
      </c>
      <c r="BG427" s="192">
        <f>IF(N427="zákl. přenesená",J427,0)</f>
        <v>0</v>
      </c>
      <c r="BH427" s="192">
        <f>IF(N427="sníž. přenesená",J427,0)</f>
        <v>0</v>
      </c>
      <c r="BI427" s="192">
        <f>IF(N427="nulová",J427,0)</f>
        <v>0</v>
      </c>
      <c r="BJ427" s="19" t="s">
        <v>14</v>
      </c>
      <c r="BK427" s="192">
        <f>ROUND(I427*H427,2)</f>
        <v>0</v>
      </c>
      <c r="BL427" s="19" t="s">
        <v>106</v>
      </c>
      <c r="BM427" s="191" t="s">
        <v>807</v>
      </c>
    </row>
    <row r="428" spans="1:47" s="2" customFormat="1" ht="11.25">
      <c r="A428" s="36"/>
      <c r="B428" s="37"/>
      <c r="C428" s="38"/>
      <c r="D428" s="193" t="s">
        <v>178</v>
      </c>
      <c r="E428" s="38"/>
      <c r="F428" s="194" t="s">
        <v>808</v>
      </c>
      <c r="G428" s="38"/>
      <c r="H428" s="38"/>
      <c r="I428" s="195"/>
      <c r="J428" s="38"/>
      <c r="K428" s="38"/>
      <c r="L428" s="41"/>
      <c r="M428" s="196"/>
      <c r="N428" s="197"/>
      <c r="O428" s="66"/>
      <c r="P428" s="66"/>
      <c r="Q428" s="66"/>
      <c r="R428" s="66"/>
      <c r="S428" s="66"/>
      <c r="T428" s="67"/>
      <c r="U428" s="36"/>
      <c r="V428" s="36"/>
      <c r="W428" s="36"/>
      <c r="X428" s="36"/>
      <c r="Y428" s="36"/>
      <c r="Z428" s="36"/>
      <c r="AA428" s="36"/>
      <c r="AB428" s="36"/>
      <c r="AC428" s="36"/>
      <c r="AD428" s="36"/>
      <c r="AE428" s="36"/>
      <c r="AT428" s="19" t="s">
        <v>178</v>
      </c>
      <c r="AU428" s="19" t="s">
        <v>103</v>
      </c>
    </row>
    <row r="429" spans="2:51" s="13" customFormat="1" ht="11.25">
      <c r="B429" s="198"/>
      <c r="C429" s="199"/>
      <c r="D429" s="200" t="s">
        <v>180</v>
      </c>
      <c r="E429" s="201" t="s">
        <v>19</v>
      </c>
      <c r="F429" s="202" t="s">
        <v>809</v>
      </c>
      <c r="G429" s="199"/>
      <c r="H429" s="203">
        <v>378.375</v>
      </c>
      <c r="I429" s="204"/>
      <c r="J429" s="199"/>
      <c r="K429" s="199"/>
      <c r="L429" s="205"/>
      <c r="M429" s="206"/>
      <c r="N429" s="207"/>
      <c r="O429" s="207"/>
      <c r="P429" s="207"/>
      <c r="Q429" s="207"/>
      <c r="R429" s="207"/>
      <c r="S429" s="207"/>
      <c r="T429" s="208"/>
      <c r="AT429" s="209" t="s">
        <v>180</v>
      </c>
      <c r="AU429" s="209" t="s">
        <v>103</v>
      </c>
      <c r="AV429" s="13" t="s">
        <v>79</v>
      </c>
      <c r="AW429" s="13" t="s">
        <v>33</v>
      </c>
      <c r="AX429" s="13" t="s">
        <v>14</v>
      </c>
      <c r="AY429" s="209" t="s">
        <v>169</v>
      </c>
    </row>
    <row r="430" spans="1:65" s="2" customFormat="1" ht="49.15" customHeight="1">
      <c r="A430" s="36"/>
      <c r="B430" s="37"/>
      <c r="C430" s="180" t="s">
        <v>810</v>
      </c>
      <c r="D430" s="180" t="s">
        <v>172</v>
      </c>
      <c r="E430" s="181" t="s">
        <v>811</v>
      </c>
      <c r="F430" s="182" t="s">
        <v>812</v>
      </c>
      <c r="G430" s="183" t="s">
        <v>175</v>
      </c>
      <c r="H430" s="184">
        <v>35188.875</v>
      </c>
      <c r="I430" s="185"/>
      <c r="J430" s="186">
        <f>ROUND(I430*H430,2)</f>
        <v>0</v>
      </c>
      <c r="K430" s="182" t="s">
        <v>176</v>
      </c>
      <c r="L430" s="41"/>
      <c r="M430" s="187" t="s">
        <v>19</v>
      </c>
      <c r="N430" s="188" t="s">
        <v>42</v>
      </c>
      <c r="O430" s="66"/>
      <c r="P430" s="189">
        <f>O430*H430</f>
        <v>0</v>
      </c>
      <c r="Q430" s="189">
        <v>0</v>
      </c>
      <c r="R430" s="189">
        <f>Q430*H430</f>
        <v>0</v>
      </c>
      <c r="S430" s="189">
        <v>0</v>
      </c>
      <c r="T430" s="190">
        <f>S430*H430</f>
        <v>0</v>
      </c>
      <c r="U430" s="36"/>
      <c r="V430" s="36"/>
      <c r="W430" s="36"/>
      <c r="X430" s="36"/>
      <c r="Y430" s="36"/>
      <c r="Z430" s="36"/>
      <c r="AA430" s="36"/>
      <c r="AB430" s="36"/>
      <c r="AC430" s="36"/>
      <c r="AD430" s="36"/>
      <c r="AE430" s="36"/>
      <c r="AR430" s="191" t="s">
        <v>106</v>
      </c>
      <c r="AT430" s="191" t="s">
        <v>172</v>
      </c>
      <c r="AU430" s="191" t="s">
        <v>103</v>
      </c>
      <c r="AY430" s="19" t="s">
        <v>169</v>
      </c>
      <c r="BE430" s="192">
        <f>IF(N430="základní",J430,0)</f>
        <v>0</v>
      </c>
      <c r="BF430" s="192">
        <f>IF(N430="snížená",J430,0)</f>
        <v>0</v>
      </c>
      <c r="BG430" s="192">
        <f>IF(N430="zákl. přenesená",J430,0)</f>
        <v>0</v>
      </c>
      <c r="BH430" s="192">
        <f>IF(N430="sníž. přenesená",J430,0)</f>
        <v>0</v>
      </c>
      <c r="BI430" s="192">
        <f>IF(N430="nulová",J430,0)</f>
        <v>0</v>
      </c>
      <c r="BJ430" s="19" t="s">
        <v>14</v>
      </c>
      <c r="BK430" s="192">
        <f>ROUND(I430*H430,2)</f>
        <v>0</v>
      </c>
      <c r="BL430" s="19" t="s">
        <v>106</v>
      </c>
      <c r="BM430" s="191" t="s">
        <v>813</v>
      </c>
    </row>
    <row r="431" spans="1:47" s="2" customFormat="1" ht="11.25">
      <c r="A431" s="36"/>
      <c r="B431" s="37"/>
      <c r="C431" s="38"/>
      <c r="D431" s="193" t="s">
        <v>178</v>
      </c>
      <c r="E431" s="38"/>
      <c r="F431" s="194" t="s">
        <v>814</v>
      </c>
      <c r="G431" s="38"/>
      <c r="H431" s="38"/>
      <c r="I431" s="195"/>
      <c r="J431" s="38"/>
      <c r="K431" s="38"/>
      <c r="L431" s="41"/>
      <c r="M431" s="196"/>
      <c r="N431" s="197"/>
      <c r="O431" s="66"/>
      <c r="P431" s="66"/>
      <c r="Q431" s="66"/>
      <c r="R431" s="66"/>
      <c r="S431" s="66"/>
      <c r="T431" s="67"/>
      <c r="U431" s="36"/>
      <c r="V431" s="36"/>
      <c r="W431" s="36"/>
      <c r="X431" s="36"/>
      <c r="Y431" s="36"/>
      <c r="Z431" s="36"/>
      <c r="AA431" s="36"/>
      <c r="AB431" s="36"/>
      <c r="AC431" s="36"/>
      <c r="AD431" s="36"/>
      <c r="AE431" s="36"/>
      <c r="AT431" s="19" t="s">
        <v>178</v>
      </c>
      <c r="AU431" s="19" t="s">
        <v>103</v>
      </c>
    </row>
    <row r="432" spans="2:51" s="13" customFormat="1" ht="11.25">
      <c r="B432" s="198"/>
      <c r="C432" s="199"/>
      <c r="D432" s="200" t="s">
        <v>180</v>
      </c>
      <c r="E432" s="201" t="s">
        <v>19</v>
      </c>
      <c r="F432" s="202" t="s">
        <v>815</v>
      </c>
      <c r="G432" s="199"/>
      <c r="H432" s="203">
        <v>35188.875</v>
      </c>
      <c r="I432" s="204"/>
      <c r="J432" s="199"/>
      <c r="K432" s="199"/>
      <c r="L432" s="205"/>
      <c r="M432" s="206"/>
      <c r="N432" s="207"/>
      <c r="O432" s="207"/>
      <c r="P432" s="207"/>
      <c r="Q432" s="207"/>
      <c r="R432" s="207"/>
      <c r="S432" s="207"/>
      <c r="T432" s="208"/>
      <c r="AT432" s="209" t="s">
        <v>180</v>
      </c>
      <c r="AU432" s="209" t="s">
        <v>103</v>
      </c>
      <c r="AV432" s="13" t="s">
        <v>79</v>
      </c>
      <c r="AW432" s="13" t="s">
        <v>33</v>
      </c>
      <c r="AX432" s="13" t="s">
        <v>14</v>
      </c>
      <c r="AY432" s="209" t="s">
        <v>169</v>
      </c>
    </row>
    <row r="433" spans="1:65" s="2" customFormat="1" ht="44.25" customHeight="1">
      <c r="A433" s="36"/>
      <c r="B433" s="37"/>
      <c r="C433" s="180" t="s">
        <v>816</v>
      </c>
      <c r="D433" s="180" t="s">
        <v>172</v>
      </c>
      <c r="E433" s="181" t="s">
        <v>817</v>
      </c>
      <c r="F433" s="182" t="s">
        <v>818</v>
      </c>
      <c r="G433" s="183" t="s">
        <v>175</v>
      </c>
      <c r="H433" s="184">
        <v>378.375</v>
      </c>
      <c r="I433" s="185"/>
      <c r="J433" s="186">
        <f>ROUND(I433*H433,2)</f>
        <v>0</v>
      </c>
      <c r="K433" s="182" t="s">
        <v>176</v>
      </c>
      <c r="L433" s="41"/>
      <c r="M433" s="187" t="s">
        <v>19</v>
      </c>
      <c r="N433" s="188" t="s">
        <v>42</v>
      </c>
      <c r="O433" s="66"/>
      <c r="P433" s="189">
        <f>O433*H433</f>
        <v>0</v>
      </c>
      <c r="Q433" s="189">
        <v>0</v>
      </c>
      <c r="R433" s="189">
        <f>Q433*H433</f>
        <v>0</v>
      </c>
      <c r="S433" s="189">
        <v>0</v>
      </c>
      <c r="T433" s="190">
        <f>S433*H433</f>
        <v>0</v>
      </c>
      <c r="U433" s="36"/>
      <c r="V433" s="36"/>
      <c r="W433" s="36"/>
      <c r="X433" s="36"/>
      <c r="Y433" s="36"/>
      <c r="Z433" s="36"/>
      <c r="AA433" s="36"/>
      <c r="AB433" s="36"/>
      <c r="AC433" s="36"/>
      <c r="AD433" s="36"/>
      <c r="AE433" s="36"/>
      <c r="AR433" s="191" t="s">
        <v>106</v>
      </c>
      <c r="AT433" s="191" t="s">
        <v>172</v>
      </c>
      <c r="AU433" s="191" t="s">
        <v>103</v>
      </c>
      <c r="AY433" s="19" t="s">
        <v>169</v>
      </c>
      <c r="BE433" s="192">
        <f>IF(N433="základní",J433,0)</f>
        <v>0</v>
      </c>
      <c r="BF433" s="192">
        <f>IF(N433="snížená",J433,0)</f>
        <v>0</v>
      </c>
      <c r="BG433" s="192">
        <f>IF(N433="zákl. přenesená",J433,0)</f>
        <v>0</v>
      </c>
      <c r="BH433" s="192">
        <f>IF(N433="sníž. přenesená",J433,0)</f>
        <v>0</v>
      </c>
      <c r="BI433" s="192">
        <f>IF(N433="nulová",J433,0)</f>
        <v>0</v>
      </c>
      <c r="BJ433" s="19" t="s">
        <v>14</v>
      </c>
      <c r="BK433" s="192">
        <f>ROUND(I433*H433,2)</f>
        <v>0</v>
      </c>
      <c r="BL433" s="19" t="s">
        <v>106</v>
      </c>
      <c r="BM433" s="191" t="s">
        <v>819</v>
      </c>
    </row>
    <row r="434" spans="1:47" s="2" customFormat="1" ht="11.25">
      <c r="A434" s="36"/>
      <c r="B434" s="37"/>
      <c r="C434" s="38"/>
      <c r="D434" s="193" t="s">
        <v>178</v>
      </c>
      <c r="E434" s="38"/>
      <c r="F434" s="194" t="s">
        <v>820</v>
      </c>
      <c r="G434" s="38"/>
      <c r="H434" s="38"/>
      <c r="I434" s="195"/>
      <c r="J434" s="38"/>
      <c r="K434" s="38"/>
      <c r="L434" s="41"/>
      <c r="M434" s="196"/>
      <c r="N434" s="197"/>
      <c r="O434" s="66"/>
      <c r="P434" s="66"/>
      <c r="Q434" s="66"/>
      <c r="R434" s="66"/>
      <c r="S434" s="66"/>
      <c r="T434" s="67"/>
      <c r="U434" s="36"/>
      <c r="V434" s="36"/>
      <c r="W434" s="36"/>
      <c r="X434" s="36"/>
      <c r="Y434" s="36"/>
      <c r="Z434" s="36"/>
      <c r="AA434" s="36"/>
      <c r="AB434" s="36"/>
      <c r="AC434" s="36"/>
      <c r="AD434" s="36"/>
      <c r="AE434" s="36"/>
      <c r="AT434" s="19" t="s">
        <v>178</v>
      </c>
      <c r="AU434" s="19" t="s">
        <v>103</v>
      </c>
    </row>
    <row r="435" spans="1:65" s="2" customFormat="1" ht="24.2" customHeight="1">
      <c r="A435" s="36"/>
      <c r="B435" s="37"/>
      <c r="C435" s="180" t="s">
        <v>821</v>
      </c>
      <c r="D435" s="180" t="s">
        <v>172</v>
      </c>
      <c r="E435" s="181" t="s">
        <v>822</v>
      </c>
      <c r="F435" s="182" t="s">
        <v>823</v>
      </c>
      <c r="G435" s="183" t="s">
        <v>175</v>
      </c>
      <c r="H435" s="184">
        <v>378.375</v>
      </c>
      <c r="I435" s="185"/>
      <c r="J435" s="186">
        <f>ROUND(I435*H435,2)</f>
        <v>0</v>
      </c>
      <c r="K435" s="182" t="s">
        <v>176</v>
      </c>
      <c r="L435" s="41"/>
      <c r="M435" s="187" t="s">
        <v>19</v>
      </c>
      <c r="N435" s="188" t="s">
        <v>42</v>
      </c>
      <c r="O435" s="66"/>
      <c r="P435" s="189">
        <f>O435*H435</f>
        <v>0</v>
      </c>
      <c r="Q435" s="189">
        <v>0</v>
      </c>
      <c r="R435" s="189">
        <f>Q435*H435</f>
        <v>0</v>
      </c>
      <c r="S435" s="189">
        <v>0</v>
      </c>
      <c r="T435" s="190">
        <f>S435*H435</f>
        <v>0</v>
      </c>
      <c r="U435" s="36"/>
      <c r="V435" s="36"/>
      <c r="W435" s="36"/>
      <c r="X435" s="36"/>
      <c r="Y435" s="36"/>
      <c r="Z435" s="36"/>
      <c r="AA435" s="36"/>
      <c r="AB435" s="36"/>
      <c r="AC435" s="36"/>
      <c r="AD435" s="36"/>
      <c r="AE435" s="36"/>
      <c r="AR435" s="191" t="s">
        <v>106</v>
      </c>
      <c r="AT435" s="191" t="s">
        <v>172</v>
      </c>
      <c r="AU435" s="191" t="s">
        <v>103</v>
      </c>
      <c r="AY435" s="19" t="s">
        <v>169</v>
      </c>
      <c r="BE435" s="192">
        <f>IF(N435="základní",J435,0)</f>
        <v>0</v>
      </c>
      <c r="BF435" s="192">
        <f>IF(N435="snížená",J435,0)</f>
        <v>0</v>
      </c>
      <c r="BG435" s="192">
        <f>IF(N435="zákl. přenesená",J435,0)</f>
        <v>0</v>
      </c>
      <c r="BH435" s="192">
        <f>IF(N435="sníž. přenesená",J435,0)</f>
        <v>0</v>
      </c>
      <c r="BI435" s="192">
        <f>IF(N435="nulová",J435,0)</f>
        <v>0</v>
      </c>
      <c r="BJ435" s="19" t="s">
        <v>14</v>
      </c>
      <c r="BK435" s="192">
        <f>ROUND(I435*H435,2)</f>
        <v>0</v>
      </c>
      <c r="BL435" s="19" t="s">
        <v>106</v>
      </c>
      <c r="BM435" s="191" t="s">
        <v>824</v>
      </c>
    </row>
    <row r="436" spans="1:47" s="2" customFormat="1" ht="11.25">
      <c r="A436" s="36"/>
      <c r="B436" s="37"/>
      <c r="C436" s="38"/>
      <c r="D436" s="193" t="s">
        <v>178</v>
      </c>
      <c r="E436" s="38"/>
      <c r="F436" s="194" t="s">
        <v>825</v>
      </c>
      <c r="G436" s="38"/>
      <c r="H436" s="38"/>
      <c r="I436" s="195"/>
      <c r="J436" s="38"/>
      <c r="K436" s="38"/>
      <c r="L436" s="41"/>
      <c r="M436" s="196"/>
      <c r="N436" s="197"/>
      <c r="O436" s="66"/>
      <c r="P436" s="66"/>
      <c r="Q436" s="66"/>
      <c r="R436" s="66"/>
      <c r="S436" s="66"/>
      <c r="T436" s="67"/>
      <c r="U436" s="36"/>
      <c r="V436" s="36"/>
      <c r="W436" s="36"/>
      <c r="X436" s="36"/>
      <c r="Y436" s="36"/>
      <c r="Z436" s="36"/>
      <c r="AA436" s="36"/>
      <c r="AB436" s="36"/>
      <c r="AC436" s="36"/>
      <c r="AD436" s="36"/>
      <c r="AE436" s="36"/>
      <c r="AT436" s="19" t="s">
        <v>178</v>
      </c>
      <c r="AU436" s="19" t="s">
        <v>103</v>
      </c>
    </row>
    <row r="437" spans="1:65" s="2" customFormat="1" ht="33" customHeight="1">
      <c r="A437" s="36"/>
      <c r="B437" s="37"/>
      <c r="C437" s="180" t="s">
        <v>826</v>
      </c>
      <c r="D437" s="180" t="s">
        <v>172</v>
      </c>
      <c r="E437" s="181" t="s">
        <v>827</v>
      </c>
      <c r="F437" s="182" t="s">
        <v>828</v>
      </c>
      <c r="G437" s="183" t="s">
        <v>175</v>
      </c>
      <c r="H437" s="184">
        <v>35188.875</v>
      </c>
      <c r="I437" s="185"/>
      <c r="J437" s="186">
        <f>ROUND(I437*H437,2)</f>
        <v>0</v>
      </c>
      <c r="K437" s="182" t="s">
        <v>176</v>
      </c>
      <c r="L437" s="41"/>
      <c r="M437" s="187" t="s">
        <v>19</v>
      </c>
      <c r="N437" s="188" t="s">
        <v>42</v>
      </c>
      <c r="O437" s="66"/>
      <c r="P437" s="189">
        <f>O437*H437</f>
        <v>0</v>
      </c>
      <c r="Q437" s="189">
        <v>0</v>
      </c>
      <c r="R437" s="189">
        <f>Q437*H437</f>
        <v>0</v>
      </c>
      <c r="S437" s="189">
        <v>0</v>
      </c>
      <c r="T437" s="190">
        <f>S437*H437</f>
        <v>0</v>
      </c>
      <c r="U437" s="36"/>
      <c r="V437" s="36"/>
      <c r="W437" s="36"/>
      <c r="X437" s="36"/>
      <c r="Y437" s="36"/>
      <c r="Z437" s="36"/>
      <c r="AA437" s="36"/>
      <c r="AB437" s="36"/>
      <c r="AC437" s="36"/>
      <c r="AD437" s="36"/>
      <c r="AE437" s="36"/>
      <c r="AR437" s="191" t="s">
        <v>106</v>
      </c>
      <c r="AT437" s="191" t="s">
        <v>172</v>
      </c>
      <c r="AU437" s="191" t="s">
        <v>103</v>
      </c>
      <c r="AY437" s="19" t="s">
        <v>169</v>
      </c>
      <c r="BE437" s="192">
        <f>IF(N437="základní",J437,0)</f>
        <v>0</v>
      </c>
      <c r="BF437" s="192">
        <f>IF(N437="snížená",J437,0)</f>
        <v>0</v>
      </c>
      <c r="BG437" s="192">
        <f>IF(N437="zákl. přenesená",J437,0)</f>
        <v>0</v>
      </c>
      <c r="BH437" s="192">
        <f>IF(N437="sníž. přenesená",J437,0)</f>
        <v>0</v>
      </c>
      <c r="BI437" s="192">
        <f>IF(N437="nulová",J437,0)</f>
        <v>0</v>
      </c>
      <c r="BJ437" s="19" t="s">
        <v>14</v>
      </c>
      <c r="BK437" s="192">
        <f>ROUND(I437*H437,2)</f>
        <v>0</v>
      </c>
      <c r="BL437" s="19" t="s">
        <v>106</v>
      </c>
      <c r="BM437" s="191" t="s">
        <v>829</v>
      </c>
    </row>
    <row r="438" spans="1:47" s="2" customFormat="1" ht="11.25">
      <c r="A438" s="36"/>
      <c r="B438" s="37"/>
      <c r="C438" s="38"/>
      <c r="D438" s="193" t="s">
        <v>178</v>
      </c>
      <c r="E438" s="38"/>
      <c r="F438" s="194" t="s">
        <v>830</v>
      </c>
      <c r="G438" s="38"/>
      <c r="H438" s="38"/>
      <c r="I438" s="195"/>
      <c r="J438" s="38"/>
      <c r="K438" s="38"/>
      <c r="L438" s="41"/>
      <c r="M438" s="196"/>
      <c r="N438" s="197"/>
      <c r="O438" s="66"/>
      <c r="P438" s="66"/>
      <c r="Q438" s="66"/>
      <c r="R438" s="66"/>
      <c r="S438" s="66"/>
      <c r="T438" s="67"/>
      <c r="U438" s="36"/>
      <c r="V438" s="36"/>
      <c r="W438" s="36"/>
      <c r="X438" s="36"/>
      <c r="Y438" s="36"/>
      <c r="Z438" s="36"/>
      <c r="AA438" s="36"/>
      <c r="AB438" s="36"/>
      <c r="AC438" s="36"/>
      <c r="AD438" s="36"/>
      <c r="AE438" s="36"/>
      <c r="AT438" s="19" t="s">
        <v>178</v>
      </c>
      <c r="AU438" s="19" t="s">
        <v>103</v>
      </c>
    </row>
    <row r="439" spans="1:65" s="2" customFormat="1" ht="24.2" customHeight="1">
      <c r="A439" s="36"/>
      <c r="B439" s="37"/>
      <c r="C439" s="180" t="s">
        <v>831</v>
      </c>
      <c r="D439" s="180" t="s">
        <v>172</v>
      </c>
      <c r="E439" s="181" t="s">
        <v>832</v>
      </c>
      <c r="F439" s="182" t="s">
        <v>833</v>
      </c>
      <c r="G439" s="183" t="s">
        <v>175</v>
      </c>
      <c r="H439" s="184">
        <v>378.375</v>
      </c>
      <c r="I439" s="185"/>
      <c r="J439" s="186">
        <f>ROUND(I439*H439,2)</f>
        <v>0</v>
      </c>
      <c r="K439" s="182" t="s">
        <v>176</v>
      </c>
      <c r="L439" s="41"/>
      <c r="M439" s="187" t="s">
        <v>19</v>
      </c>
      <c r="N439" s="188" t="s">
        <v>42</v>
      </c>
      <c r="O439" s="66"/>
      <c r="P439" s="189">
        <f>O439*H439</f>
        <v>0</v>
      </c>
      <c r="Q439" s="189">
        <v>0</v>
      </c>
      <c r="R439" s="189">
        <f>Q439*H439</f>
        <v>0</v>
      </c>
      <c r="S439" s="189">
        <v>0</v>
      </c>
      <c r="T439" s="190">
        <f>S439*H439</f>
        <v>0</v>
      </c>
      <c r="U439" s="36"/>
      <c r="V439" s="36"/>
      <c r="W439" s="36"/>
      <c r="X439" s="36"/>
      <c r="Y439" s="36"/>
      <c r="Z439" s="36"/>
      <c r="AA439" s="36"/>
      <c r="AB439" s="36"/>
      <c r="AC439" s="36"/>
      <c r="AD439" s="36"/>
      <c r="AE439" s="36"/>
      <c r="AR439" s="191" t="s">
        <v>106</v>
      </c>
      <c r="AT439" s="191" t="s">
        <v>172</v>
      </c>
      <c r="AU439" s="191" t="s">
        <v>103</v>
      </c>
      <c r="AY439" s="19" t="s">
        <v>169</v>
      </c>
      <c r="BE439" s="192">
        <f>IF(N439="základní",J439,0)</f>
        <v>0</v>
      </c>
      <c r="BF439" s="192">
        <f>IF(N439="snížená",J439,0)</f>
        <v>0</v>
      </c>
      <c r="BG439" s="192">
        <f>IF(N439="zákl. přenesená",J439,0)</f>
        <v>0</v>
      </c>
      <c r="BH439" s="192">
        <f>IF(N439="sníž. přenesená",J439,0)</f>
        <v>0</v>
      </c>
      <c r="BI439" s="192">
        <f>IF(N439="nulová",J439,0)</f>
        <v>0</v>
      </c>
      <c r="BJ439" s="19" t="s">
        <v>14</v>
      </c>
      <c r="BK439" s="192">
        <f>ROUND(I439*H439,2)</f>
        <v>0</v>
      </c>
      <c r="BL439" s="19" t="s">
        <v>106</v>
      </c>
      <c r="BM439" s="191" t="s">
        <v>834</v>
      </c>
    </row>
    <row r="440" spans="1:47" s="2" customFormat="1" ht="11.25">
      <c r="A440" s="36"/>
      <c r="B440" s="37"/>
      <c r="C440" s="38"/>
      <c r="D440" s="193" t="s">
        <v>178</v>
      </c>
      <c r="E440" s="38"/>
      <c r="F440" s="194" t="s">
        <v>835</v>
      </c>
      <c r="G440" s="38"/>
      <c r="H440" s="38"/>
      <c r="I440" s="195"/>
      <c r="J440" s="38"/>
      <c r="K440" s="38"/>
      <c r="L440" s="41"/>
      <c r="M440" s="196"/>
      <c r="N440" s="197"/>
      <c r="O440" s="66"/>
      <c r="P440" s="66"/>
      <c r="Q440" s="66"/>
      <c r="R440" s="66"/>
      <c r="S440" s="66"/>
      <c r="T440" s="67"/>
      <c r="U440" s="36"/>
      <c r="V440" s="36"/>
      <c r="W440" s="36"/>
      <c r="X440" s="36"/>
      <c r="Y440" s="36"/>
      <c r="Z440" s="36"/>
      <c r="AA440" s="36"/>
      <c r="AB440" s="36"/>
      <c r="AC440" s="36"/>
      <c r="AD440" s="36"/>
      <c r="AE440" s="36"/>
      <c r="AT440" s="19" t="s">
        <v>178</v>
      </c>
      <c r="AU440" s="19" t="s">
        <v>103</v>
      </c>
    </row>
    <row r="441" spans="1:65" s="2" customFormat="1" ht="37.9" customHeight="1">
      <c r="A441" s="36"/>
      <c r="B441" s="37"/>
      <c r="C441" s="180" t="s">
        <v>836</v>
      </c>
      <c r="D441" s="180" t="s">
        <v>172</v>
      </c>
      <c r="E441" s="181" t="s">
        <v>837</v>
      </c>
      <c r="F441" s="182" t="s">
        <v>838</v>
      </c>
      <c r="G441" s="183" t="s">
        <v>175</v>
      </c>
      <c r="H441" s="184">
        <v>585.58</v>
      </c>
      <c r="I441" s="185"/>
      <c r="J441" s="186">
        <f>ROUND(I441*H441,2)</f>
        <v>0</v>
      </c>
      <c r="K441" s="182" t="s">
        <v>176</v>
      </c>
      <c r="L441" s="41"/>
      <c r="M441" s="187" t="s">
        <v>19</v>
      </c>
      <c r="N441" s="188" t="s">
        <v>42</v>
      </c>
      <c r="O441" s="66"/>
      <c r="P441" s="189">
        <f>O441*H441</f>
        <v>0</v>
      </c>
      <c r="Q441" s="189">
        <v>0.00013</v>
      </c>
      <c r="R441" s="189">
        <f>Q441*H441</f>
        <v>0.0761254</v>
      </c>
      <c r="S441" s="189">
        <v>0</v>
      </c>
      <c r="T441" s="190">
        <f>S441*H441</f>
        <v>0</v>
      </c>
      <c r="U441" s="36"/>
      <c r="V441" s="36"/>
      <c r="W441" s="36"/>
      <c r="X441" s="36"/>
      <c r="Y441" s="36"/>
      <c r="Z441" s="36"/>
      <c r="AA441" s="36"/>
      <c r="AB441" s="36"/>
      <c r="AC441" s="36"/>
      <c r="AD441" s="36"/>
      <c r="AE441" s="36"/>
      <c r="AR441" s="191" t="s">
        <v>106</v>
      </c>
      <c r="AT441" s="191" t="s">
        <v>172</v>
      </c>
      <c r="AU441" s="191" t="s">
        <v>103</v>
      </c>
      <c r="AY441" s="19" t="s">
        <v>169</v>
      </c>
      <c r="BE441" s="192">
        <f>IF(N441="základní",J441,0)</f>
        <v>0</v>
      </c>
      <c r="BF441" s="192">
        <f>IF(N441="snížená",J441,0)</f>
        <v>0</v>
      </c>
      <c r="BG441" s="192">
        <f>IF(N441="zákl. přenesená",J441,0)</f>
        <v>0</v>
      </c>
      <c r="BH441" s="192">
        <f>IF(N441="sníž. přenesená",J441,0)</f>
        <v>0</v>
      </c>
      <c r="BI441" s="192">
        <f>IF(N441="nulová",J441,0)</f>
        <v>0</v>
      </c>
      <c r="BJ441" s="19" t="s">
        <v>14</v>
      </c>
      <c r="BK441" s="192">
        <f>ROUND(I441*H441,2)</f>
        <v>0</v>
      </c>
      <c r="BL441" s="19" t="s">
        <v>106</v>
      </c>
      <c r="BM441" s="191" t="s">
        <v>839</v>
      </c>
    </row>
    <row r="442" spans="1:47" s="2" customFormat="1" ht="11.25">
      <c r="A442" s="36"/>
      <c r="B442" s="37"/>
      <c r="C442" s="38"/>
      <c r="D442" s="193" t="s">
        <v>178</v>
      </c>
      <c r="E442" s="38"/>
      <c r="F442" s="194" t="s">
        <v>840</v>
      </c>
      <c r="G442" s="38"/>
      <c r="H442" s="38"/>
      <c r="I442" s="195"/>
      <c r="J442" s="38"/>
      <c r="K442" s="38"/>
      <c r="L442" s="41"/>
      <c r="M442" s="196"/>
      <c r="N442" s="197"/>
      <c r="O442" s="66"/>
      <c r="P442" s="66"/>
      <c r="Q442" s="66"/>
      <c r="R442" s="66"/>
      <c r="S442" s="66"/>
      <c r="T442" s="67"/>
      <c r="U442" s="36"/>
      <c r="V442" s="36"/>
      <c r="W442" s="36"/>
      <c r="X442" s="36"/>
      <c r="Y442" s="36"/>
      <c r="Z442" s="36"/>
      <c r="AA442" s="36"/>
      <c r="AB442" s="36"/>
      <c r="AC442" s="36"/>
      <c r="AD442" s="36"/>
      <c r="AE442" s="36"/>
      <c r="AT442" s="19" t="s">
        <v>178</v>
      </c>
      <c r="AU442" s="19" t="s">
        <v>103</v>
      </c>
    </row>
    <row r="443" spans="2:51" s="13" customFormat="1" ht="11.25">
      <c r="B443" s="198"/>
      <c r="C443" s="199"/>
      <c r="D443" s="200" t="s">
        <v>180</v>
      </c>
      <c r="E443" s="201" t="s">
        <v>19</v>
      </c>
      <c r="F443" s="202" t="s">
        <v>615</v>
      </c>
      <c r="G443" s="199"/>
      <c r="H443" s="203">
        <v>585.58</v>
      </c>
      <c r="I443" s="204"/>
      <c r="J443" s="199"/>
      <c r="K443" s="199"/>
      <c r="L443" s="205"/>
      <c r="M443" s="206"/>
      <c r="N443" s="207"/>
      <c r="O443" s="207"/>
      <c r="P443" s="207"/>
      <c r="Q443" s="207"/>
      <c r="R443" s="207"/>
      <c r="S443" s="207"/>
      <c r="T443" s="208"/>
      <c r="AT443" s="209" t="s">
        <v>180</v>
      </c>
      <c r="AU443" s="209" t="s">
        <v>103</v>
      </c>
      <c r="AV443" s="13" t="s">
        <v>79</v>
      </c>
      <c r="AW443" s="13" t="s">
        <v>33</v>
      </c>
      <c r="AX443" s="13" t="s">
        <v>14</v>
      </c>
      <c r="AY443" s="209" t="s">
        <v>169</v>
      </c>
    </row>
    <row r="444" spans="2:63" s="12" customFormat="1" ht="20.85" customHeight="1">
      <c r="B444" s="164"/>
      <c r="C444" s="165"/>
      <c r="D444" s="166" t="s">
        <v>70</v>
      </c>
      <c r="E444" s="178" t="s">
        <v>841</v>
      </c>
      <c r="F444" s="178" t="s">
        <v>842</v>
      </c>
      <c r="G444" s="165"/>
      <c r="H444" s="165"/>
      <c r="I444" s="168"/>
      <c r="J444" s="179">
        <f>BK444</f>
        <v>0</v>
      </c>
      <c r="K444" s="165"/>
      <c r="L444" s="170"/>
      <c r="M444" s="171"/>
      <c r="N444" s="172"/>
      <c r="O444" s="172"/>
      <c r="P444" s="173">
        <f>SUM(P445:P452)</f>
        <v>0</v>
      </c>
      <c r="Q444" s="172"/>
      <c r="R444" s="173">
        <f>SUM(R445:R452)</f>
        <v>0.027960000000000002</v>
      </c>
      <c r="S444" s="172"/>
      <c r="T444" s="174">
        <f>SUM(T445:T452)</f>
        <v>0</v>
      </c>
      <c r="AR444" s="175" t="s">
        <v>14</v>
      </c>
      <c r="AT444" s="176" t="s">
        <v>70</v>
      </c>
      <c r="AU444" s="176" t="s">
        <v>79</v>
      </c>
      <c r="AY444" s="175" t="s">
        <v>169</v>
      </c>
      <c r="BK444" s="177">
        <f>SUM(BK445:BK452)</f>
        <v>0</v>
      </c>
    </row>
    <row r="445" spans="1:65" s="2" customFormat="1" ht="37.9" customHeight="1">
      <c r="A445" s="36"/>
      <c r="B445" s="37"/>
      <c r="C445" s="180" t="s">
        <v>843</v>
      </c>
      <c r="D445" s="180" t="s">
        <v>172</v>
      </c>
      <c r="E445" s="181" t="s">
        <v>844</v>
      </c>
      <c r="F445" s="182" t="s">
        <v>845</v>
      </c>
      <c r="G445" s="183" t="s">
        <v>175</v>
      </c>
      <c r="H445" s="184">
        <v>699</v>
      </c>
      <c r="I445" s="185"/>
      <c r="J445" s="186">
        <f>ROUND(I445*H445,2)</f>
        <v>0</v>
      </c>
      <c r="K445" s="182" t="s">
        <v>176</v>
      </c>
      <c r="L445" s="41"/>
      <c r="M445" s="187" t="s">
        <v>19</v>
      </c>
      <c r="N445" s="188" t="s">
        <v>42</v>
      </c>
      <c r="O445" s="66"/>
      <c r="P445" s="189">
        <f>O445*H445</f>
        <v>0</v>
      </c>
      <c r="Q445" s="189">
        <v>4E-05</v>
      </c>
      <c r="R445" s="189">
        <f>Q445*H445</f>
        <v>0.027960000000000002</v>
      </c>
      <c r="S445" s="189">
        <v>0</v>
      </c>
      <c r="T445" s="190">
        <f>S445*H445</f>
        <v>0</v>
      </c>
      <c r="U445" s="36"/>
      <c r="V445" s="36"/>
      <c r="W445" s="36"/>
      <c r="X445" s="36"/>
      <c r="Y445" s="36"/>
      <c r="Z445" s="36"/>
      <c r="AA445" s="36"/>
      <c r="AB445" s="36"/>
      <c r="AC445" s="36"/>
      <c r="AD445" s="36"/>
      <c r="AE445" s="36"/>
      <c r="AR445" s="191" t="s">
        <v>106</v>
      </c>
      <c r="AT445" s="191" t="s">
        <v>172</v>
      </c>
      <c r="AU445" s="191" t="s">
        <v>103</v>
      </c>
      <c r="AY445" s="19" t="s">
        <v>169</v>
      </c>
      <c r="BE445" s="192">
        <f>IF(N445="základní",J445,0)</f>
        <v>0</v>
      </c>
      <c r="BF445" s="192">
        <f>IF(N445="snížená",J445,0)</f>
        <v>0</v>
      </c>
      <c r="BG445" s="192">
        <f>IF(N445="zákl. přenesená",J445,0)</f>
        <v>0</v>
      </c>
      <c r="BH445" s="192">
        <f>IF(N445="sníž. přenesená",J445,0)</f>
        <v>0</v>
      </c>
      <c r="BI445" s="192">
        <f>IF(N445="nulová",J445,0)</f>
        <v>0</v>
      </c>
      <c r="BJ445" s="19" t="s">
        <v>14</v>
      </c>
      <c r="BK445" s="192">
        <f>ROUND(I445*H445,2)</f>
        <v>0</v>
      </c>
      <c r="BL445" s="19" t="s">
        <v>106</v>
      </c>
      <c r="BM445" s="191" t="s">
        <v>846</v>
      </c>
    </row>
    <row r="446" spans="1:47" s="2" customFormat="1" ht="11.25">
      <c r="A446" s="36"/>
      <c r="B446" s="37"/>
      <c r="C446" s="38"/>
      <c r="D446" s="193" t="s">
        <v>178</v>
      </c>
      <c r="E446" s="38"/>
      <c r="F446" s="194" t="s">
        <v>847</v>
      </c>
      <c r="G446" s="38"/>
      <c r="H446" s="38"/>
      <c r="I446" s="195"/>
      <c r="J446" s="38"/>
      <c r="K446" s="38"/>
      <c r="L446" s="41"/>
      <c r="M446" s="196"/>
      <c r="N446" s="197"/>
      <c r="O446" s="66"/>
      <c r="P446" s="66"/>
      <c r="Q446" s="66"/>
      <c r="R446" s="66"/>
      <c r="S446" s="66"/>
      <c r="T446" s="67"/>
      <c r="U446" s="36"/>
      <c r="V446" s="36"/>
      <c r="W446" s="36"/>
      <c r="X446" s="36"/>
      <c r="Y446" s="36"/>
      <c r="Z446" s="36"/>
      <c r="AA446" s="36"/>
      <c r="AB446" s="36"/>
      <c r="AC446" s="36"/>
      <c r="AD446" s="36"/>
      <c r="AE446" s="36"/>
      <c r="AT446" s="19" t="s">
        <v>178</v>
      </c>
      <c r="AU446" s="19" t="s">
        <v>103</v>
      </c>
    </row>
    <row r="447" spans="2:51" s="13" customFormat="1" ht="11.25">
      <c r="B447" s="198"/>
      <c r="C447" s="199"/>
      <c r="D447" s="200" t="s">
        <v>180</v>
      </c>
      <c r="E447" s="201" t="s">
        <v>19</v>
      </c>
      <c r="F447" s="202" t="s">
        <v>848</v>
      </c>
      <c r="G447" s="199"/>
      <c r="H447" s="203">
        <v>699</v>
      </c>
      <c r="I447" s="204"/>
      <c r="J447" s="199"/>
      <c r="K447" s="199"/>
      <c r="L447" s="205"/>
      <c r="M447" s="206"/>
      <c r="N447" s="207"/>
      <c r="O447" s="207"/>
      <c r="P447" s="207"/>
      <c r="Q447" s="207"/>
      <c r="R447" s="207"/>
      <c r="S447" s="207"/>
      <c r="T447" s="208"/>
      <c r="AT447" s="209" t="s">
        <v>180</v>
      </c>
      <c r="AU447" s="209" t="s">
        <v>103</v>
      </c>
      <c r="AV447" s="13" t="s">
        <v>79</v>
      </c>
      <c r="AW447" s="13" t="s">
        <v>33</v>
      </c>
      <c r="AX447" s="13" t="s">
        <v>14</v>
      </c>
      <c r="AY447" s="209" t="s">
        <v>169</v>
      </c>
    </row>
    <row r="448" spans="1:65" s="2" customFormat="1" ht="24.2" customHeight="1">
      <c r="A448" s="36"/>
      <c r="B448" s="37"/>
      <c r="C448" s="180" t="s">
        <v>849</v>
      </c>
      <c r="D448" s="180" t="s">
        <v>172</v>
      </c>
      <c r="E448" s="181" t="s">
        <v>850</v>
      </c>
      <c r="F448" s="182" t="s">
        <v>851</v>
      </c>
      <c r="G448" s="183" t="s">
        <v>282</v>
      </c>
      <c r="H448" s="184">
        <v>1</v>
      </c>
      <c r="I448" s="185"/>
      <c r="J448" s="186">
        <f>ROUND(I448*H448,2)</f>
        <v>0</v>
      </c>
      <c r="K448" s="182" t="s">
        <v>19</v>
      </c>
      <c r="L448" s="41"/>
      <c r="M448" s="187" t="s">
        <v>19</v>
      </c>
      <c r="N448" s="188" t="s">
        <v>42</v>
      </c>
      <c r="O448" s="66"/>
      <c r="P448" s="189">
        <f>O448*H448</f>
        <v>0</v>
      </c>
      <c r="Q448" s="189">
        <v>0</v>
      </c>
      <c r="R448" s="189">
        <f>Q448*H448</f>
        <v>0</v>
      </c>
      <c r="S448" s="189">
        <v>0</v>
      </c>
      <c r="T448" s="190">
        <f>S448*H448</f>
        <v>0</v>
      </c>
      <c r="U448" s="36"/>
      <c r="V448" s="36"/>
      <c r="W448" s="36"/>
      <c r="X448" s="36"/>
      <c r="Y448" s="36"/>
      <c r="Z448" s="36"/>
      <c r="AA448" s="36"/>
      <c r="AB448" s="36"/>
      <c r="AC448" s="36"/>
      <c r="AD448" s="36"/>
      <c r="AE448" s="36"/>
      <c r="AR448" s="191" t="s">
        <v>106</v>
      </c>
      <c r="AT448" s="191" t="s">
        <v>172</v>
      </c>
      <c r="AU448" s="191" t="s">
        <v>103</v>
      </c>
      <c r="AY448" s="19" t="s">
        <v>169</v>
      </c>
      <c r="BE448" s="192">
        <f>IF(N448="základní",J448,0)</f>
        <v>0</v>
      </c>
      <c r="BF448" s="192">
        <f>IF(N448="snížená",J448,0)</f>
        <v>0</v>
      </c>
      <c r="BG448" s="192">
        <f>IF(N448="zákl. přenesená",J448,0)</f>
        <v>0</v>
      </c>
      <c r="BH448" s="192">
        <f>IF(N448="sníž. přenesená",J448,0)</f>
        <v>0</v>
      </c>
      <c r="BI448" s="192">
        <f>IF(N448="nulová",J448,0)</f>
        <v>0</v>
      </c>
      <c r="BJ448" s="19" t="s">
        <v>14</v>
      </c>
      <c r="BK448" s="192">
        <f>ROUND(I448*H448,2)</f>
        <v>0</v>
      </c>
      <c r="BL448" s="19" t="s">
        <v>106</v>
      </c>
      <c r="BM448" s="191" t="s">
        <v>852</v>
      </c>
    </row>
    <row r="449" spans="1:65" s="2" customFormat="1" ht="16.5" customHeight="1">
      <c r="A449" s="36"/>
      <c r="B449" s="37"/>
      <c r="C449" s="180" t="s">
        <v>853</v>
      </c>
      <c r="D449" s="180" t="s">
        <v>172</v>
      </c>
      <c r="E449" s="181" t="s">
        <v>854</v>
      </c>
      <c r="F449" s="182" t="s">
        <v>855</v>
      </c>
      <c r="G449" s="183" t="s">
        <v>282</v>
      </c>
      <c r="H449" s="184">
        <v>1</v>
      </c>
      <c r="I449" s="185"/>
      <c r="J449" s="186">
        <f>ROUND(I449*H449,2)</f>
        <v>0</v>
      </c>
      <c r="K449" s="182" t="s">
        <v>19</v>
      </c>
      <c r="L449" s="41"/>
      <c r="M449" s="187" t="s">
        <v>19</v>
      </c>
      <c r="N449" s="188" t="s">
        <v>42</v>
      </c>
      <c r="O449" s="66"/>
      <c r="P449" s="189">
        <f>O449*H449</f>
        <v>0</v>
      </c>
      <c r="Q449" s="189">
        <v>0</v>
      </c>
      <c r="R449" s="189">
        <f>Q449*H449</f>
        <v>0</v>
      </c>
      <c r="S449" s="189">
        <v>0</v>
      </c>
      <c r="T449" s="190">
        <f>S449*H449</f>
        <v>0</v>
      </c>
      <c r="U449" s="36"/>
      <c r="V449" s="36"/>
      <c r="W449" s="36"/>
      <c r="X449" s="36"/>
      <c r="Y449" s="36"/>
      <c r="Z449" s="36"/>
      <c r="AA449" s="36"/>
      <c r="AB449" s="36"/>
      <c r="AC449" s="36"/>
      <c r="AD449" s="36"/>
      <c r="AE449" s="36"/>
      <c r="AR449" s="191" t="s">
        <v>106</v>
      </c>
      <c r="AT449" s="191" t="s">
        <v>172</v>
      </c>
      <c r="AU449" s="191" t="s">
        <v>103</v>
      </c>
      <c r="AY449" s="19" t="s">
        <v>169</v>
      </c>
      <c r="BE449" s="192">
        <f>IF(N449="základní",J449,0)</f>
        <v>0</v>
      </c>
      <c r="BF449" s="192">
        <f>IF(N449="snížená",J449,0)</f>
        <v>0</v>
      </c>
      <c r="BG449" s="192">
        <f>IF(N449="zákl. přenesená",J449,0)</f>
        <v>0</v>
      </c>
      <c r="BH449" s="192">
        <f>IF(N449="sníž. přenesená",J449,0)</f>
        <v>0</v>
      </c>
      <c r="BI449" s="192">
        <f>IF(N449="nulová",J449,0)</f>
        <v>0</v>
      </c>
      <c r="BJ449" s="19" t="s">
        <v>14</v>
      </c>
      <c r="BK449" s="192">
        <f>ROUND(I449*H449,2)</f>
        <v>0</v>
      </c>
      <c r="BL449" s="19" t="s">
        <v>106</v>
      </c>
      <c r="BM449" s="191" t="s">
        <v>856</v>
      </c>
    </row>
    <row r="450" spans="1:65" s="2" customFormat="1" ht="24.2" customHeight="1">
      <c r="A450" s="36"/>
      <c r="B450" s="37"/>
      <c r="C450" s="180" t="s">
        <v>857</v>
      </c>
      <c r="D450" s="180" t="s">
        <v>172</v>
      </c>
      <c r="E450" s="181" t="s">
        <v>858</v>
      </c>
      <c r="F450" s="182" t="s">
        <v>859</v>
      </c>
      <c r="G450" s="183" t="s">
        <v>339</v>
      </c>
      <c r="H450" s="184">
        <v>22.7</v>
      </c>
      <c r="I450" s="185"/>
      <c r="J450" s="186">
        <f>ROUND(I450*H450,2)</f>
        <v>0</v>
      </c>
      <c r="K450" s="182" t="s">
        <v>19</v>
      </c>
      <c r="L450" s="41"/>
      <c r="M450" s="187" t="s">
        <v>19</v>
      </c>
      <c r="N450" s="188" t="s">
        <v>42</v>
      </c>
      <c r="O450" s="66"/>
      <c r="P450" s="189">
        <f>O450*H450</f>
        <v>0</v>
      </c>
      <c r="Q450" s="189">
        <v>0</v>
      </c>
      <c r="R450" s="189">
        <f>Q450*H450</f>
        <v>0</v>
      </c>
      <c r="S450" s="189">
        <v>0</v>
      </c>
      <c r="T450" s="190">
        <f>S450*H450</f>
        <v>0</v>
      </c>
      <c r="U450" s="36"/>
      <c r="V450" s="36"/>
      <c r="W450" s="36"/>
      <c r="X450" s="36"/>
      <c r="Y450" s="36"/>
      <c r="Z450" s="36"/>
      <c r="AA450" s="36"/>
      <c r="AB450" s="36"/>
      <c r="AC450" s="36"/>
      <c r="AD450" s="36"/>
      <c r="AE450" s="36"/>
      <c r="AR450" s="191" t="s">
        <v>106</v>
      </c>
      <c r="AT450" s="191" t="s">
        <v>172</v>
      </c>
      <c r="AU450" s="191" t="s">
        <v>103</v>
      </c>
      <c r="AY450" s="19" t="s">
        <v>169</v>
      </c>
      <c r="BE450" s="192">
        <f>IF(N450="základní",J450,0)</f>
        <v>0</v>
      </c>
      <c r="BF450" s="192">
        <f>IF(N450="snížená",J450,0)</f>
        <v>0</v>
      </c>
      <c r="BG450" s="192">
        <f>IF(N450="zákl. přenesená",J450,0)</f>
        <v>0</v>
      </c>
      <c r="BH450" s="192">
        <f>IF(N450="sníž. přenesená",J450,0)</f>
        <v>0</v>
      </c>
      <c r="BI450" s="192">
        <f>IF(N450="nulová",J450,0)</f>
        <v>0</v>
      </c>
      <c r="BJ450" s="19" t="s">
        <v>14</v>
      </c>
      <c r="BK450" s="192">
        <f>ROUND(I450*H450,2)</f>
        <v>0</v>
      </c>
      <c r="BL450" s="19" t="s">
        <v>106</v>
      </c>
      <c r="BM450" s="191" t="s">
        <v>860</v>
      </c>
    </row>
    <row r="451" spans="2:51" s="13" customFormat="1" ht="11.25">
      <c r="B451" s="198"/>
      <c r="C451" s="199"/>
      <c r="D451" s="200" t="s">
        <v>180</v>
      </c>
      <c r="E451" s="201" t="s">
        <v>19</v>
      </c>
      <c r="F451" s="202" t="s">
        <v>861</v>
      </c>
      <c r="G451" s="199"/>
      <c r="H451" s="203">
        <v>22.7</v>
      </c>
      <c r="I451" s="204"/>
      <c r="J451" s="199"/>
      <c r="K451" s="199"/>
      <c r="L451" s="205"/>
      <c r="M451" s="206"/>
      <c r="N451" s="207"/>
      <c r="O451" s="207"/>
      <c r="P451" s="207"/>
      <c r="Q451" s="207"/>
      <c r="R451" s="207"/>
      <c r="S451" s="207"/>
      <c r="T451" s="208"/>
      <c r="AT451" s="209" t="s">
        <v>180</v>
      </c>
      <c r="AU451" s="209" t="s">
        <v>103</v>
      </c>
      <c r="AV451" s="13" t="s">
        <v>79</v>
      </c>
      <c r="AW451" s="13" t="s">
        <v>33</v>
      </c>
      <c r="AX451" s="13" t="s">
        <v>14</v>
      </c>
      <c r="AY451" s="209" t="s">
        <v>169</v>
      </c>
    </row>
    <row r="452" spans="1:65" s="2" customFormat="1" ht="16.5" customHeight="1">
      <c r="A452" s="36"/>
      <c r="B452" s="37"/>
      <c r="C452" s="180" t="s">
        <v>862</v>
      </c>
      <c r="D452" s="180" t="s">
        <v>172</v>
      </c>
      <c r="E452" s="181" t="s">
        <v>863</v>
      </c>
      <c r="F452" s="182" t="s">
        <v>864</v>
      </c>
      <c r="G452" s="183" t="s">
        <v>539</v>
      </c>
      <c r="H452" s="184">
        <v>2</v>
      </c>
      <c r="I452" s="185"/>
      <c r="J452" s="186">
        <f>ROUND(I452*H452,2)</f>
        <v>0</v>
      </c>
      <c r="K452" s="182" t="s">
        <v>19</v>
      </c>
      <c r="L452" s="41"/>
      <c r="M452" s="187" t="s">
        <v>19</v>
      </c>
      <c r="N452" s="188" t="s">
        <v>42</v>
      </c>
      <c r="O452" s="66"/>
      <c r="P452" s="189">
        <f>O452*H452</f>
        <v>0</v>
      </c>
      <c r="Q452" s="189">
        <v>0</v>
      </c>
      <c r="R452" s="189">
        <f>Q452*H452</f>
        <v>0</v>
      </c>
      <c r="S452" s="189">
        <v>0</v>
      </c>
      <c r="T452" s="190">
        <f>S452*H452</f>
        <v>0</v>
      </c>
      <c r="U452" s="36"/>
      <c r="V452" s="36"/>
      <c r="W452" s="36"/>
      <c r="X452" s="36"/>
      <c r="Y452" s="36"/>
      <c r="Z452" s="36"/>
      <c r="AA452" s="36"/>
      <c r="AB452" s="36"/>
      <c r="AC452" s="36"/>
      <c r="AD452" s="36"/>
      <c r="AE452" s="36"/>
      <c r="AR452" s="191" t="s">
        <v>106</v>
      </c>
      <c r="AT452" s="191" t="s">
        <v>172</v>
      </c>
      <c r="AU452" s="191" t="s">
        <v>103</v>
      </c>
      <c r="AY452" s="19" t="s">
        <v>169</v>
      </c>
      <c r="BE452" s="192">
        <f>IF(N452="základní",J452,0)</f>
        <v>0</v>
      </c>
      <c r="BF452" s="192">
        <f>IF(N452="snížená",J452,0)</f>
        <v>0</v>
      </c>
      <c r="BG452" s="192">
        <f>IF(N452="zákl. přenesená",J452,0)</f>
        <v>0</v>
      </c>
      <c r="BH452" s="192">
        <f>IF(N452="sníž. přenesená",J452,0)</f>
        <v>0</v>
      </c>
      <c r="BI452" s="192">
        <f>IF(N452="nulová",J452,0)</f>
        <v>0</v>
      </c>
      <c r="BJ452" s="19" t="s">
        <v>14</v>
      </c>
      <c r="BK452" s="192">
        <f>ROUND(I452*H452,2)</f>
        <v>0</v>
      </c>
      <c r="BL452" s="19" t="s">
        <v>106</v>
      </c>
      <c r="BM452" s="191" t="s">
        <v>865</v>
      </c>
    </row>
    <row r="453" spans="2:63" s="12" customFormat="1" ht="20.85" customHeight="1">
      <c r="B453" s="164"/>
      <c r="C453" s="165"/>
      <c r="D453" s="166" t="s">
        <v>70</v>
      </c>
      <c r="E453" s="178" t="s">
        <v>866</v>
      </c>
      <c r="F453" s="178" t="s">
        <v>867</v>
      </c>
      <c r="G453" s="165"/>
      <c r="H453" s="165"/>
      <c r="I453" s="168"/>
      <c r="J453" s="179">
        <f>BK453</f>
        <v>0</v>
      </c>
      <c r="K453" s="165"/>
      <c r="L453" s="170"/>
      <c r="M453" s="171"/>
      <c r="N453" s="172"/>
      <c r="O453" s="172"/>
      <c r="P453" s="173">
        <f>SUM(P454:P461)</f>
        <v>0</v>
      </c>
      <c r="Q453" s="172"/>
      <c r="R453" s="173">
        <f>SUM(R454:R461)</f>
        <v>0.9345</v>
      </c>
      <c r="S453" s="172"/>
      <c r="T453" s="174">
        <f>SUM(T454:T461)</f>
        <v>0.23</v>
      </c>
      <c r="AR453" s="175" t="s">
        <v>14</v>
      </c>
      <c r="AT453" s="176" t="s">
        <v>70</v>
      </c>
      <c r="AU453" s="176" t="s">
        <v>79</v>
      </c>
      <c r="AY453" s="175" t="s">
        <v>169</v>
      </c>
      <c r="BK453" s="177">
        <f>SUM(BK454:BK461)</f>
        <v>0</v>
      </c>
    </row>
    <row r="454" spans="1:65" s="2" customFormat="1" ht="37.9" customHeight="1">
      <c r="A454" s="36"/>
      <c r="B454" s="37"/>
      <c r="C454" s="180" t="s">
        <v>868</v>
      </c>
      <c r="D454" s="180" t="s">
        <v>172</v>
      </c>
      <c r="E454" s="181" t="s">
        <v>869</v>
      </c>
      <c r="F454" s="182" t="s">
        <v>870</v>
      </c>
      <c r="G454" s="183" t="s">
        <v>339</v>
      </c>
      <c r="H454" s="184">
        <v>230</v>
      </c>
      <c r="I454" s="185"/>
      <c r="J454" s="186">
        <f>ROUND(I454*H454,2)</f>
        <v>0</v>
      </c>
      <c r="K454" s="182" t="s">
        <v>176</v>
      </c>
      <c r="L454" s="41"/>
      <c r="M454" s="187" t="s">
        <v>19</v>
      </c>
      <c r="N454" s="188" t="s">
        <v>42</v>
      </c>
      <c r="O454" s="66"/>
      <c r="P454" s="189">
        <f>O454*H454</f>
        <v>0</v>
      </c>
      <c r="Q454" s="189">
        <v>0.00065</v>
      </c>
      <c r="R454" s="189">
        <f>Q454*H454</f>
        <v>0.1495</v>
      </c>
      <c r="S454" s="189">
        <v>0.001</v>
      </c>
      <c r="T454" s="190">
        <f>S454*H454</f>
        <v>0.23</v>
      </c>
      <c r="U454" s="36"/>
      <c r="V454" s="36"/>
      <c r="W454" s="36"/>
      <c r="X454" s="36"/>
      <c r="Y454" s="36"/>
      <c r="Z454" s="36"/>
      <c r="AA454" s="36"/>
      <c r="AB454" s="36"/>
      <c r="AC454" s="36"/>
      <c r="AD454" s="36"/>
      <c r="AE454" s="36"/>
      <c r="AR454" s="191" t="s">
        <v>106</v>
      </c>
      <c r="AT454" s="191" t="s">
        <v>172</v>
      </c>
      <c r="AU454" s="191" t="s">
        <v>103</v>
      </c>
      <c r="AY454" s="19" t="s">
        <v>169</v>
      </c>
      <c r="BE454" s="192">
        <f>IF(N454="základní",J454,0)</f>
        <v>0</v>
      </c>
      <c r="BF454" s="192">
        <f>IF(N454="snížená",J454,0)</f>
        <v>0</v>
      </c>
      <c r="BG454" s="192">
        <f>IF(N454="zákl. přenesená",J454,0)</f>
        <v>0</v>
      </c>
      <c r="BH454" s="192">
        <f>IF(N454="sníž. přenesená",J454,0)</f>
        <v>0</v>
      </c>
      <c r="BI454" s="192">
        <f>IF(N454="nulová",J454,0)</f>
        <v>0</v>
      </c>
      <c r="BJ454" s="19" t="s">
        <v>14</v>
      </c>
      <c r="BK454" s="192">
        <f>ROUND(I454*H454,2)</f>
        <v>0</v>
      </c>
      <c r="BL454" s="19" t="s">
        <v>106</v>
      </c>
      <c r="BM454" s="191" t="s">
        <v>871</v>
      </c>
    </row>
    <row r="455" spans="1:47" s="2" customFormat="1" ht="11.25">
      <c r="A455" s="36"/>
      <c r="B455" s="37"/>
      <c r="C455" s="38"/>
      <c r="D455" s="193" t="s">
        <v>178</v>
      </c>
      <c r="E455" s="38"/>
      <c r="F455" s="194" t="s">
        <v>872</v>
      </c>
      <c r="G455" s="38"/>
      <c r="H455" s="38"/>
      <c r="I455" s="195"/>
      <c r="J455" s="38"/>
      <c r="K455" s="38"/>
      <c r="L455" s="41"/>
      <c r="M455" s="196"/>
      <c r="N455" s="197"/>
      <c r="O455" s="66"/>
      <c r="P455" s="66"/>
      <c r="Q455" s="66"/>
      <c r="R455" s="66"/>
      <c r="S455" s="66"/>
      <c r="T455" s="67"/>
      <c r="U455" s="36"/>
      <c r="V455" s="36"/>
      <c r="W455" s="36"/>
      <c r="X455" s="36"/>
      <c r="Y455" s="36"/>
      <c r="Z455" s="36"/>
      <c r="AA455" s="36"/>
      <c r="AB455" s="36"/>
      <c r="AC455" s="36"/>
      <c r="AD455" s="36"/>
      <c r="AE455" s="36"/>
      <c r="AT455" s="19" t="s">
        <v>178</v>
      </c>
      <c r="AU455" s="19" t="s">
        <v>103</v>
      </c>
    </row>
    <row r="456" spans="2:51" s="15" customFormat="1" ht="11.25">
      <c r="B456" s="221"/>
      <c r="C456" s="222"/>
      <c r="D456" s="200" t="s">
        <v>180</v>
      </c>
      <c r="E456" s="223" t="s">
        <v>19</v>
      </c>
      <c r="F456" s="224" t="s">
        <v>873</v>
      </c>
      <c r="G456" s="222"/>
      <c r="H456" s="223" t="s">
        <v>19</v>
      </c>
      <c r="I456" s="225"/>
      <c r="J456" s="222"/>
      <c r="K456" s="222"/>
      <c r="L456" s="226"/>
      <c r="M456" s="227"/>
      <c r="N456" s="228"/>
      <c r="O456" s="228"/>
      <c r="P456" s="228"/>
      <c r="Q456" s="228"/>
      <c r="R456" s="228"/>
      <c r="S456" s="228"/>
      <c r="T456" s="229"/>
      <c r="AT456" s="230" t="s">
        <v>180</v>
      </c>
      <c r="AU456" s="230" t="s">
        <v>103</v>
      </c>
      <c r="AV456" s="15" t="s">
        <v>14</v>
      </c>
      <c r="AW456" s="15" t="s">
        <v>33</v>
      </c>
      <c r="AX456" s="15" t="s">
        <v>71</v>
      </c>
      <c r="AY456" s="230" t="s">
        <v>169</v>
      </c>
    </row>
    <row r="457" spans="2:51" s="13" customFormat="1" ht="11.25">
      <c r="B457" s="198"/>
      <c r="C457" s="199"/>
      <c r="D457" s="200" t="s">
        <v>180</v>
      </c>
      <c r="E457" s="201" t="s">
        <v>19</v>
      </c>
      <c r="F457" s="202" t="s">
        <v>874</v>
      </c>
      <c r="G457" s="199"/>
      <c r="H457" s="203">
        <v>230</v>
      </c>
      <c r="I457" s="204"/>
      <c r="J457" s="199"/>
      <c r="K457" s="199"/>
      <c r="L457" s="205"/>
      <c r="M457" s="206"/>
      <c r="N457" s="207"/>
      <c r="O457" s="207"/>
      <c r="P457" s="207"/>
      <c r="Q457" s="207"/>
      <c r="R457" s="207"/>
      <c r="S457" s="207"/>
      <c r="T457" s="208"/>
      <c r="AT457" s="209" t="s">
        <v>180</v>
      </c>
      <c r="AU457" s="209" t="s">
        <v>103</v>
      </c>
      <c r="AV457" s="13" t="s">
        <v>79</v>
      </c>
      <c r="AW457" s="13" t="s">
        <v>33</v>
      </c>
      <c r="AX457" s="13" t="s">
        <v>14</v>
      </c>
      <c r="AY457" s="209" t="s">
        <v>169</v>
      </c>
    </row>
    <row r="458" spans="1:65" s="2" customFormat="1" ht="24.2" customHeight="1">
      <c r="A458" s="36"/>
      <c r="B458" s="37"/>
      <c r="C458" s="234" t="s">
        <v>875</v>
      </c>
      <c r="D458" s="234" t="s">
        <v>477</v>
      </c>
      <c r="E458" s="235" t="s">
        <v>876</v>
      </c>
      <c r="F458" s="236" t="s">
        <v>877</v>
      </c>
      <c r="G458" s="237" t="s">
        <v>289</v>
      </c>
      <c r="H458" s="238">
        <v>0.785</v>
      </c>
      <c r="I458" s="239"/>
      <c r="J458" s="240">
        <f>ROUND(I458*H458,2)</f>
        <v>0</v>
      </c>
      <c r="K458" s="236" t="s">
        <v>176</v>
      </c>
      <c r="L458" s="241"/>
      <c r="M458" s="242" t="s">
        <v>19</v>
      </c>
      <c r="N458" s="243" t="s">
        <v>42</v>
      </c>
      <c r="O458" s="66"/>
      <c r="P458" s="189">
        <f>O458*H458</f>
        <v>0</v>
      </c>
      <c r="Q458" s="189">
        <v>1</v>
      </c>
      <c r="R458" s="189">
        <f>Q458*H458</f>
        <v>0.785</v>
      </c>
      <c r="S458" s="189">
        <v>0</v>
      </c>
      <c r="T458" s="190">
        <f>S458*H458</f>
        <v>0</v>
      </c>
      <c r="U458" s="36"/>
      <c r="V458" s="36"/>
      <c r="W458" s="36"/>
      <c r="X458" s="36"/>
      <c r="Y458" s="36"/>
      <c r="Z458" s="36"/>
      <c r="AA458" s="36"/>
      <c r="AB458" s="36"/>
      <c r="AC458" s="36"/>
      <c r="AD458" s="36"/>
      <c r="AE458" s="36"/>
      <c r="AR458" s="191" t="s">
        <v>224</v>
      </c>
      <c r="AT458" s="191" t="s">
        <v>477</v>
      </c>
      <c r="AU458" s="191" t="s">
        <v>103</v>
      </c>
      <c r="AY458" s="19" t="s">
        <v>169</v>
      </c>
      <c r="BE458" s="192">
        <f>IF(N458="základní",J458,0)</f>
        <v>0</v>
      </c>
      <c r="BF458" s="192">
        <f>IF(N458="snížená",J458,0)</f>
        <v>0</v>
      </c>
      <c r="BG458" s="192">
        <f>IF(N458="zákl. přenesená",J458,0)</f>
        <v>0</v>
      </c>
      <c r="BH458" s="192">
        <f>IF(N458="sníž. přenesená",J458,0)</f>
        <v>0</v>
      </c>
      <c r="BI458" s="192">
        <f>IF(N458="nulová",J458,0)</f>
        <v>0</v>
      </c>
      <c r="BJ458" s="19" t="s">
        <v>14</v>
      </c>
      <c r="BK458" s="192">
        <f>ROUND(I458*H458,2)</f>
        <v>0</v>
      </c>
      <c r="BL458" s="19" t="s">
        <v>106</v>
      </c>
      <c r="BM458" s="191" t="s">
        <v>878</v>
      </c>
    </row>
    <row r="459" spans="2:51" s="15" customFormat="1" ht="11.25">
      <c r="B459" s="221"/>
      <c r="C459" s="222"/>
      <c r="D459" s="200" t="s">
        <v>180</v>
      </c>
      <c r="E459" s="223" t="s">
        <v>19</v>
      </c>
      <c r="F459" s="224" t="s">
        <v>873</v>
      </c>
      <c r="G459" s="222"/>
      <c r="H459" s="223" t="s">
        <v>19</v>
      </c>
      <c r="I459" s="225"/>
      <c r="J459" s="222"/>
      <c r="K459" s="222"/>
      <c r="L459" s="226"/>
      <c r="M459" s="227"/>
      <c r="N459" s="228"/>
      <c r="O459" s="228"/>
      <c r="P459" s="228"/>
      <c r="Q459" s="228"/>
      <c r="R459" s="228"/>
      <c r="S459" s="228"/>
      <c r="T459" s="229"/>
      <c r="AT459" s="230" t="s">
        <v>180</v>
      </c>
      <c r="AU459" s="230" t="s">
        <v>103</v>
      </c>
      <c r="AV459" s="15" t="s">
        <v>14</v>
      </c>
      <c r="AW459" s="15" t="s">
        <v>33</v>
      </c>
      <c r="AX459" s="15" t="s">
        <v>71</v>
      </c>
      <c r="AY459" s="230" t="s">
        <v>169</v>
      </c>
    </row>
    <row r="460" spans="2:51" s="13" customFormat="1" ht="11.25">
      <c r="B460" s="198"/>
      <c r="C460" s="199"/>
      <c r="D460" s="200" t="s">
        <v>180</v>
      </c>
      <c r="E460" s="201" t="s">
        <v>19</v>
      </c>
      <c r="F460" s="202" t="s">
        <v>879</v>
      </c>
      <c r="G460" s="199"/>
      <c r="H460" s="203">
        <v>0.727</v>
      </c>
      <c r="I460" s="204"/>
      <c r="J460" s="199"/>
      <c r="K460" s="199"/>
      <c r="L460" s="205"/>
      <c r="M460" s="206"/>
      <c r="N460" s="207"/>
      <c r="O460" s="207"/>
      <c r="P460" s="207"/>
      <c r="Q460" s="207"/>
      <c r="R460" s="207"/>
      <c r="S460" s="207"/>
      <c r="T460" s="208"/>
      <c r="AT460" s="209" t="s">
        <v>180</v>
      </c>
      <c r="AU460" s="209" t="s">
        <v>103</v>
      </c>
      <c r="AV460" s="13" t="s">
        <v>79</v>
      </c>
      <c r="AW460" s="13" t="s">
        <v>33</v>
      </c>
      <c r="AX460" s="13" t="s">
        <v>14</v>
      </c>
      <c r="AY460" s="209" t="s">
        <v>169</v>
      </c>
    </row>
    <row r="461" spans="2:51" s="13" customFormat="1" ht="11.25">
      <c r="B461" s="198"/>
      <c r="C461" s="199"/>
      <c r="D461" s="200" t="s">
        <v>180</v>
      </c>
      <c r="E461" s="199"/>
      <c r="F461" s="202" t="s">
        <v>880</v>
      </c>
      <c r="G461" s="199"/>
      <c r="H461" s="203">
        <v>0.785</v>
      </c>
      <c r="I461" s="204"/>
      <c r="J461" s="199"/>
      <c r="K461" s="199"/>
      <c r="L461" s="205"/>
      <c r="M461" s="206"/>
      <c r="N461" s="207"/>
      <c r="O461" s="207"/>
      <c r="P461" s="207"/>
      <c r="Q461" s="207"/>
      <c r="R461" s="207"/>
      <c r="S461" s="207"/>
      <c r="T461" s="208"/>
      <c r="AT461" s="209" t="s">
        <v>180</v>
      </c>
      <c r="AU461" s="209" t="s">
        <v>103</v>
      </c>
      <c r="AV461" s="13" t="s">
        <v>79</v>
      </c>
      <c r="AW461" s="13" t="s">
        <v>4</v>
      </c>
      <c r="AX461" s="13" t="s">
        <v>14</v>
      </c>
      <c r="AY461" s="209" t="s">
        <v>169</v>
      </c>
    </row>
    <row r="462" spans="2:63" s="12" customFormat="1" ht="22.9" customHeight="1">
      <c r="B462" s="164"/>
      <c r="C462" s="165"/>
      <c r="D462" s="166" t="s">
        <v>70</v>
      </c>
      <c r="E462" s="178" t="s">
        <v>881</v>
      </c>
      <c r="F462" s="178" t="s">
        <v>882</v>
      </c>
      <c r="G462" s="165"/>
      <c r="H462" s="165"/>
      <c r="I462" s="168"/>
      <c r="J462" s="179">
        <f>BK462</f>
        <v>0</v>
      </c>
      <c r="K462" s="165"/>
      <c r="L462" s="170"/>
      <c r="M462" s="171"/>
      <c r="N462" s="172"/>
      <c r="O462" s="172"/>
      <c r="P462" s="173">
        <f>SUM(P463:P464)</f>
        <v>0</v>
      </c>
      <c r="Q462" s="172"/>
      <c r="R462" s="173">
        <f>SUM(R463:R464)</f>
        <v>0</v>
      </c>
      <c r="S462" s="172"/>
      <c r="T462" s="174">
        <f>SUM(T463:T464)</f>
        <v>0</v>
      </c>
      <c r="AR462" s="175" t="s">
        <v>14</v>
      </c>
      <c r="AT462" s="176" t="s">
        <v>70</v>
      </c>
      <c r="AU462" s="176" t="s">
        <v>14</v>
      </c>
      <c r="AY462" s="175" t="s">
        <v>169</v>
      </c>
      <c r="BK462" s="177">
        <f>SUM(BK463:BK464)</f>
        <v>0</v>
      </c>
    </row>
    <row r="463" spans="1:65" s="2" customFormat="1" ht="55.5" customHeight="1">
      <c r="A463" s="36"/>
      <c r="B463" s="37"/>
      <c r="C463" s="180" t="s">
        <v>883</v>
      </c>
      <c r="D463" s="180" t="s">
        <v>172</v>
      </c>
      <c r="E463" s="181" t="s">
        <v>884</v>
      </c>
      <c r="F463" s="182" t="s">
        <v>885</v>
      </c>
      <c r="G463" s="183" t="s">
        <v>289</v>
      </c>
      <c r="H463" s="184">
        <v>1251.279</v>
      </c>
      <c r="I463" s="185"/>
      <c r="J463" s="186">
        <f>ROUND(I463*H463,2)</f>
        <v>0</v>
      </c>
      <c r="K463" s="182" t="s">
        <v>176</v>
      </c>
      <c r="L463" s="41"/>
      <c r="M463" s="187" t="s">
        <v>19</v>
      </c>
      <c r="N463" s="188" t="s">
        <v>42</v>
      </c>
      <c r="O463" s="66"/>
      <c r="P463" s="189">
        <f>O463*H463</f>
        <v>0</v>
      </c>
      <c r="Q463" s="189">
        <v>0</v>
      </c>
      <c r="R463" s="189">
        <f>Q463*H463</f>
        <v>0</v>
      </c>
      <c r="S463" s="189">
        <v>0</v>
      </c>
      <c r="T463" s="190">
        <f>S463*H463</f>
        <v>0</v>
      </c>
      <c r="U463" s="36"/>
      <c r="V463" s="36"/>
      <c r="W463" s="36"/>
      <c r="X463" s="36"/>
      <c r="Y463" s="36"/>
      <c r="Z463" s="36"/>
      <c r="AA463" s="36"/>
      <c r="AB463" s="36"/>
      <c r="AC463" s="36"/>
      <c r="AD463" s="36"/>
      <c r="AE463" s="36"/>
      <c r="AR463" s="191" t="s">
        <v>106</v>
      </c>
      <c r="AT463" s="191" t="s">
        <v>172</v>
      </c>
      <c r="AU463" s="191" t="s">
        <v>79</v>
      </c>
      <c r="AY463" s="19" t="s">
        <v>169</v>
      </c>
      <c r="BE463" s="192">
        <f>IF(N463="základní",J463,0)</f>
        <v>0</v>
      </c>
      <c r="BF463" s="192">
        <f>IF(N463="snížená",J463,0)</f>
        <v>0</v>
      </c>
      <c r="BG463" s="192">
        <f>IF(N463="zákl. přenesená",J463,0)</f>
        <v>0</v>
      </c>
      <c r="BH463" s="192">
        <f>IF(N463="sníž. přenesená",J463,0)</f>
        <v>0</v>
      </c>
      <c r="BI463" s="192">
        <f>IF(N463="nulová",J463,0)</f>
        <v>0</v>
      </c>
      <c r="BJ463" s="19" t="s">
        <v>14</v>
      </c>
      <c r="BK463" s="192">
        <f>ROUND(I463*H463,2)</f>
        <v>0</v>
      </c>
      <c r="BL463" s="19" t="s">
        <v>106</v>
      </c>
      <c r="BM463" s="191" t="s">
        <v>886</v>
      </c>
    </row>
    <row r="464" spans="1:47" s="2" customFormat="1" ht="11.25">
      <c r="A464" s="36"/>
      <c r="B464" s="37"/>
      <c r="C464" s="38"/>
      <c r="D464" s="193" t="s">
        <v>178</v>
      </c>
      <c r="E464" s="38"/>
      <c r="F464" s="194" t="s">
        <v>887</v>
      </c>
      <c r="G464" s="38"/>
      <c r="H464" s="38"/>
      <c r="I464" s="195"/>
      <c r="J464" s="38"/>
      <c r="K464" s="38"/>
      <c r="L464" s="41"/>
      <c r="M464" s="196"/>
      <c r="N464" s="197"/>
      <c r="O464" s="66"/>
      <c r="P464" s="66"/>
      <c r="Q464" s="66"/>
      <c r="R464" s="66"/>
      <c r="S464" s="66"/>
      <c r="T464" s="67"/>
      <c r="U464" s="36"/>
      <c r="V464" s="36"/>
      <c r="W464" s="36"/>
      <c r="X464" s="36"/>
      <c r="Y464" s="36"/>
      <c r="Z464" s="36"/>
      <c r="AA464" s="36"/>
      <c r="AB464" s="36"/>
      <c r="AC464" s="36"/>
      <c r="AD464" s="36"/>
      <c r="AE464" s="36"/>
      <c r="AT464" s="19" t="s">
        <v>178</v>
      </c>
      <c r="AU464" s="19" t="s">
        <v>79</v>
      </c>
    </row>
    <row r="465" spans="2:63" s="12" customFormat="1" ht="25.9" customHeight="1">
      <c r="B465" s="164"/>
      <c r="C465" s="165"/>
      <c r="D465" s="166" t="s">
        <v>70</v>
      </c>
      <c r="E465" s="167" t="s">
        <v>317</v>
      </c>
      <c r="F465" s="167" t="s">
        <v>318</v>
      </c>
      <c r="G465" s="165"/>
      <c r="H465" s="165"/>
      <c r="I465" s="168"/>
      <c r="J465" s="169">
        <f>BK465</f>
        <v>0</v>
      </c>
      <c r="K465" s="165"/>
      <c r="L465" s="170"/>
      <c r="M465" s="171"/>
      <c r="N465" s="172"/>
      <c r="O465" s="172"/>
      <c r="P465" s="173">
        <f>P466+P488+P509+P625+P634+P662+P672+P679+P730+P922+P1210+P1318</f>
        <v>0</v>
      </c>
      <c r="Q465" s="172"/>
      <c r="R465" s="173">
        <f>R466+R488+R509+R625+R634+R662+R672+R679+R730+R922+R1210+R1318</f>
        <v>78.59949754000002</v>
      </c>
      <c r="S465" s="172"/>
      <c r="T465" s="174">
        <f>T466+T488+T509+T625+T634+T662+T672+T679+T730+T922+T1210+T1318</f>
        <v>0</v>
      </c>
      <c r="AR465" s="175" t="s">
        <v>79</v>
      </c>
      <c r="AT465" s="176" t="s">
        <v>70</v>
      </c>
      <c r="AU465" s="176" t="s">
        <v>71</v>
      </c>
      <c r="AY465" s="175" t="s">
        <v>169</v>
      </c>
      <c r="BK465" s="177">
        <f>BK466+BK488+BK509+BK625+BK634+BK662+BK672+BK679+BK730+BK922+BK1210+BK1318</f>
        <v>0</v>
      </c>
    </row>
    <row r="466" spans="2:63" s="12" customFormat="1" ht="22.9" customHeight="1">
      <c r="B466" s="164"/>
      <c r="C466" s="165"/>
      <c r="D466" s="166" t="s">
        <v>70</v>
      </c>
      <c r="E466" s="178" t="s">
        <v>319</v>
      </c>
      <c r="F466" s="178" t="s">
        <v>320</v>
      </c>
      <c r="G466" s="165"/>
      <c r="H466" s="165"/>
      <c r="I466" s="168"/>
      <c r="J466" s="179">
        <f>BK466</f>
        <v>0</v>
      </c>
      <c r="K466" s="165"/>
      <c r="L466" s="170"/>
      <c r="M466" s="171"/>
      <c r="N466" s="172"/>
      <c r="O466" s="172"/>
      <c r="P466" s="173">
        <f>SUM(P467:P487)</f>
        <v>0</v>
      </c>
      <c r="Q466" s="172"/>
      <c r="R466" s="173">
        <f>SUM(R467:R487)</f>
        <v>4.428655399999999</v>
      </c>
      <c r="S466" s="172"/>
      <c r="T466" s="174">
        <f>SUM(T467:T487)</f>
        <v>0</v>
      </c>
      <c r="AR466" s="175" t="s">
        <v>79</v>
      </c>
      <c r="AT466" s="176" t="s">
        <v>70</v>
      </c>
      <c r="AU466" s="176" t="s">
        <v>14</v>
      </c>
      <c r="AY466" s="175" t="s">
        <v>169</v>
      </c>
      <c r="BK466" s="177">
        <f>SUM(BK467:BK487)</f>
        <v>0</v>
      </c>
    </row>
    <row r="467" spans="1:65" s="2" customFormat="1" ht="37.9" customHeight="1">
      <c r="A467" s="36"/>
      <c r="B467" s="37"/>
      <c r="C467" s="180" t="s">
        <v>888</v>
      </c>
      <c r="D467" s="180" t="s">
        <v>172</v>
      </c>
      <c r="E467" s="181" t="s">
        <v>889</v>
      </c>
      <c r="F467" s="182" t="s">
        <v>890</v>
      </c>
      <c r="G467" s="183" t="s">
        <v>175</v>
      </c>
      <c r="H467" s="184">
        <v>627.5</v>
      </c>
      <c r="I467" s="185"/>
      <c r="J467" s="186">
        <f>ROUND(I467*H467,2)</f>
        <v>0</v>
      </c>
      <c r="K467" s="182" t="s">
        <v>176</v>
      </c>
      <c r="L467" s="41"/>
      <c r="M467" s="187" t="s">
        <v>19</v>
      </c>
      <c r="N467" s="188" t="s">
        <v>42</v>
      </c>
      <c r="O467" s="66"/>
      <c r="P467" s="189">
        <f>O467*H467</f>
        <v>0</v>
      </c>
      <c r="Q467" s="189">
        <v>0</v>
      </c>
      <c r="R467" s="189">
        <f>Q467*H467</f>
        <v>0</v>
      </c>
      <c r="S467" s="189">
        <v>0</v>
      </c>
      <c r="T467" s="190">
        <f>S467*H467</f>
        <v>0</v>
      </c>
      <c r="U467" s="36"/>
      <c r="V467" s="36"/>
      <c r="W467" s="36"/>
      <c r="X467" s="36"/>
      <c r="Y467" s="36"/>
      <c r="Z467" s="36"/>
      <c r="AA467" s="36"/>
      <c r="AB467" s="36"/>
      <c r="AC467" s="36"/>
      <c r="AD467" s="36"/>
      <c r="AE467" s="36"/>
      <c r="AR467" s="191" t="s">
        <v>312</v>
      </c>
      <c r="AT467" s="191" t="s">
        <v>172</v>
      </c>
      <c r="AU467" s="191" t="s">
        <v>79</v>
      </c>
      <c r="AY467" s="19" t="s">
        <v>169</v>
      </c>
      <c r="BE467" s="192">
        <f>IF(N467="základní",J467,0)</f>
        <v>0</v>
      </c>
      <c r="BF467" s="192">
        <f>IF(N467="snížená",J467,0)</f>
        <v>0</v>
      </c>
      <c r="BG467" s="192">
        <f>IF(N467="zákl. přenesená",J467,0)</f>
        <v>0</v>
      </c>
      <c r="BH467" s="192">
        <f>IF(N467="sníž. přenesená",J467,0)</f>
        <v>0</v>
      </c>
      <c r="BI467" s="192">
        <f>IF(N467="nulová",J467,0)</f>
        <v>0</v>
      </c>
      <c r="BJ467" s="19" t="s">
        <v>14</v>
      </c>
      <c r="BK467" s="192">
        <f>ROUND(I467*H467,2)</f>
        <v>0</v>
      </c>
      <c r="BL467" s="19" t="s">
        <v>312</v>
      </c>
      <c r="BM467" s="191" t="s">
        <v>891</v>
      </c>
    </row>
    <row r="468" spans="1:47" s="2" customFormat="1" ht="11.25">
      <c r="A468" s="36"/>
      <c r="B468" s="37"/>
      <c r="C468" s="38"/>
      <c r="D468" s="193" t="s">
        <v>178</v>
      </c>
      <c r="E468" s="38"/>
      <c r="F468" s="194" t="s">
        <v>892</v>
      </c>
      <c r="G468" s="38"/>
      <c r="H468" s="38"/>
      <c r="I468" s="195"/>
      <c r="J468" s="38"/>
      <c r="K468" s="38"/>
      <c r="L468" s="41"/>
      <c r="M468" s="196"/>
      <c r="N468" s="197"/>
      <c r="O468" s="66"/>
      <c r="P468" s="66"/>
      <c r="Q468" s="66"/>
      <c r="R468" s="66"/>
      <c r="S468" s="66"/>
      <c r="T468" s="67"/>
      <c r="U468" s="36"/>
      <c r="V468" s="36"/>
      <c r="W468" s="36"/>
      <c r="X468" s="36"/>
      <c r="Y468" s="36"/>
      <c r="Z468" s="36"/>
      <c r="AA468" s="36"/>
      <c r="AB468" s="36"/>
      <c r="AC468" s="36"/>
      <c r="AD468" s="36"/>
      <c r="AE468" s="36"/>
      <c r="AT468" s="19" t="s">
        <v>178</v>
      </c>
      <c r="AU468" s="19" t="s">
        <v>79</v>
      </c>
    </row>
    <row r="469" spans="2:51" s="13" customFormat="1" ht="11.25">
      <c r="B469" s="198"/>
      <c r="C469" s="199"/>
      <c r="D469" s="200" t="s">
        <v>180</v>
      </c>
      <c r="E469" s="201" t="s">
        <v>19</v>
      </c>
      <c r="F469" s="202" t="s">
        <v>463</v>
      </c>
      <c r="G469" s="199"/>
      <c r="H469" s="203">
        <v>627.5</v>
      </c>
      <c r="I469" s="204"/>
      <c r="J469" s="199"/>
      <c r="K469" s="199"/>
      <c r="L469" s="205"/>
      <c r="M469" s="206"/>
      <c r="N469" s="207"/>
      <c r="O469" s="207"/>
      <c r="P469" s="207"/>
      <c r="Q469" s="207"/>
      <c r="R469" s="207"/>
      <c r="S469" s="207"/>
      <c r="T469" s="208"/>
      <c r="AT469" s="209" t="s">
        <v>180</v>
      </c>
      <c r="AU469" s="209" t="s">
        <v>79</v>
      </c>
      <c r="AV469" s="13" t="s">
        <v>79</v>
      </c>
      <c r="AW469" s="13" t="s">
        <v>33</v>
      </c>
      <c r="AX469" s="13" t="s">
        <v>14</v>
      </c>
      <c r="AY469" s="209" t="s">
        <v>169</v>
      </c>
    </row>
    <row r="470" spans="1:65" s="2" customFormat="1" ht="16.5" customHeight="1">
      <c r="A470" s="36"/>
      <c r="B470" s="37"/>
      <c r="C470" s="234" t="s">
        <v>893</v>
      </c>
      <c r="D470" s="234" t="s">
        <v>477</v>
      </c>
      <c r="E470" s="235" t="s">
        <v>894</v>
      </c>
      <c r="F470" s="236" t="s">
        <v>895</v>
      </c>
      <c r="G470" s="237" t="s">
        <v>289</v>
      </c>
      <c r="H470" s="238">
        <v>0.188</v>
      </c>
      <c r="I470" s="239"/>
      <c r="J470" s="240">
        <f>ROUND(I470*H470,2)</f>
        <v>0</v>
      </c>
      <c r="K470" s="236" t="s">
        <v>176</v>
      </c>
      <c r="L470" s="241"/>
      <c r="M470" s="242" t="s">
        <v>19</v>
      </c>
      <c r="N470" s="243" t="s">
        <v>42</v>
      </c>
      <c r="O470" s="66"/>
      <c r="P470" s="189">
        <f>O470*H470</f>
        <v>0</v>
      </c>
      <c r="Q470" s="189">
        <v>1</v>
      </c>
      <c r="R470" s="189">
        <f>Q470*H470</f>
        <v>0.188</v>
      </c>
      <c r="S470" s="189">
        <v>0</v>
      </c>
      <c r="T470" s="190">
        <f>S470*H470</f>
        <v>0</v>
      </c>
      <c r="U470" s="36"/>
      <c r="V470" s="36"/>
      <c r="W470" s="36"/>
      <c r="X470" s="36"/>
      <c r="Y470" s="36"/>
      <c r="Z470" s="36"/>
      <c r="AA470" s="36"/>
      <c r="AB470" s="36"/>
      <c r="AC470" s="36"/>
      <c r="AD470" s="36"/>
      <c r="AE470" s="36"/>
      <c r="AR470" s="191" t="s">
        <v>572</v>
      </c>
      <c r="AT470" s="191" t="s">
        <v>477</v>
      </c>
      <c r="AU470" s="191" t="s">
        <v>79</v>
      </c>
      <c r="AY470" s="19" t="s">
        <v>169</v>
      </c>
      <c r="BE470" s="192">
        <f>IF(N470="základní",J470,0)</f>
        <v>0</v>
      </c>
      <c r="BF470" s="192">
        <f>IF(N470="snížená",J470,0)</f>
        <v>0</v>
      </c>
      <c r="BG470" s="192">
        <f>IF(N470="zákl. přenesená",J470,0)</f>
        <v>0</v>
      </c>
      <c r="BH470" s="192">
        <f>IF(N470="sníž. přenesená",J470,0)</f>
        <v>0</v>
      </c>
      <c r="BI470" s="192">
        <f>IF(N470="nulová",J470,0)</f>
        <v>0</v>
      </c>
      <c r="BJ470" s="19" t="s">
        <v>14</v>
      </c>
      <c r="BK470" s="192">
        <f>ROUND(I470*H470,2)</f>
        <v>0</v>
      </c>
      <c r="BL470" s="19" t="s">
        <v>312</v>
      </c>
      <c r="BM470" s="191" t="s">
        <v>896</v>
      </c>
    </row>
    <row r="471" spans="2:51" s="13" customFormat="1" ht="11.25">
      <c r="B471" s="198"/>
      <c r="C471" s="199"/>
      <c r="D471" s="200" t="s">
        <v>180</v>
      </c>
      <c r="E471" s="199"/>
      <c r="F471" s="202" t="s">
        <v>897</v>
      </c>
      <c r="G471" s="199"/>
      <c r="H471" s="203">
        <v>0.188</v>
      </c>
      <c r="I471" s="204"/>
      <c r="J471" s="199"/>
      <c r="K471" s="199"/>
      <c r="L471" s="205"/>
      <c r="M471" s="206"/>
      <c r="N471" s="207"/>
      <c r="O471" s="207"/>
      <c r="P471" s="207"/>
      <c r="Q471" s="207"/>
      <c r="R471" s="207"/>
      <c r="S471" s="207"/>
      <c r="T471" s="208"/>
      <c r="AT471" s="209" t="s">
        <v>180</v>
      </c>
      <c r="AU471" s="209" t="s">
        <v>79</v>
      </c>
      <c r="AV471" s="13" t="s">
        <v>79</v>
      </c>
      <c r="AW471" s="13" t="s">
        <v>4</v>
      </c>
      <c r="AX471" s="13" t="s">
        <v>14</v>
      </c>
      <c r="AY471" s="209" t="s">
        <v>169</v>
      </c>
    </row>
    <row r="472" spans="1:65" s="2" customFormat="1" ht="24.2" customHeight="1">
      <c r="A472" s="36"/>
      <c r="B472" s="37"/>
      <c r="C472" s="180" t="s">
        <v>898</v>
      </c>
      <c r="D472" s="180" t="s">
        <v>172</v>
      </c>
      <c r="E472" s="181" t="s">
        <v>899</v>
      </c>
      <c r="F472" s="182" t="s">
        <v>900</v>
      </c>
      <c r="G472" s="183" t="s">
        <v>175</v>
      </c>
      <c r="H472" s="184">
        <v>627.5</v>
      </c>
      <c r="I472" s="185"/>
      <c r="J472" s="186">
        <f>ROUND(I472*H472,2)</f>
        <v>0</v>
      </c>
      <c r="K472" s="182" t="s">
        <v>176</v>
      </c>
      <c r="L472" s="41"/>
      <c r="M472" s="187" t="s">
        <v>19</v>
      </c>
      <c r="N472" s="188" t="s">
        <v>42</v>
      </c>
      <c r="O472" s="66"/>
      <c r="P472" s="189">
        <f>O472*H472</f>
        <v>0</v>
      </c>
      <c r="Q472" s="189">
        <v>0.0004</v>
      </c>
      <c r="R472" s="189">
        <f>Q472*H472</f>
        <v>0.251</v>
      </c>
      <c r="S472" s="189">
        <v>0</v>
      </c>
      <c r="T472" s="190">
        <f>S472*H472</f>
        <v>0</v>
      </c>
      <c r="U472" s="36"/>
      <c r="V472" s="36"/>
      <c r="W472" s="36"/>
      <c r="X472" s="36"/>
      <c r="Y472" s="36"/>
      <c r="Z472" s="36"/>
      <c r="AA472" s="36"/>
      <c r="AB472" s="36"/>
      <c r="AC472" s="36"/>
      <c r="AD472" s="36"/>
      <c r="AE472" s="36"/>
      <c r="AR472" s="191" t="s">
        <v>312</v>
      </c>
      <c r="AT472" s="191" t="s">
        <v>172</v>
      </c>
      <c r="AU472" s="191" t="s">
        <v>79</v>
      </c>
      <c r="AY472" s="19" t="s">
        <v>169</v>
      </c>
      <c r="BE472" s="192">
        <f>IF(N472="základní",J472,0)</f>
        <v>0</v>
      </c>
      <c r="BF472" s="192">
        <f>IF(N472="snížená",J472,0)</f>
        <v>0</v>
      </c>
      <c r="BG472" s="192">
        <f>IF(N472="zákl. přenesená",J472,0)</f>
        <v>0</v>
      </c>
      <c r="BH472" s="192">
        <f>IF(N472="sníž. přenesená",J472,0)</f>
        <v>0</v>
      </c>
      <c r="BI472" s="192">
        <f>IF(N472="nulová",J472,0)</f>
        <v>0</v>
      </c>
      <c r="BJ472" s="19" t="s">
        <v>14</v>
      </c>
      <c r="BK472" s="192">
        <f>ROUND(I472*H472,2)</f>
        <v>0</v>
      </c>
      <c r="BL472" s="19" t="s">
        <v>312</v>
      </c>
      <c r="BM472" s="191" t="s">
        <v>901</v>
      </c>
    </row>
    <row r="473" spans="1:47" s="2" customFormat="1" ht="11.25">
      <c r="A473" s="36"/>
      <c r="B473" s="37"/>
      <c r="C473" s="38"/>
      <c r="D473" s="193" t="s">
        <v>178</v>
      </c>
      <c r="E473" s="38"/>
      <c r="F473" s="194" t="s">
        <v>902</v>
      </c>
      <c r="G473" s="38"/>
      <c r="H473" s="38"/>
      <c r="I473" s="195"/>
      <c r="J473" s="38"/>
      <c r="K473" s="38"/>
      <c r="L473" s="41"/>
      <c r="M473" s="196"/>
      <c r="N473" s="197"/>
      <c r="O473" s="66"/>
      <c r="P473" s="66"/>
      <c r="Q473" s="66"/>
      <c r="R473" s="66"/>
      <c r="S473" s="66"/>
      <c r="T473" s="67"/>
      <c r="U473" s="36"/>
      <c r="V473" s="36"/>
      <c r="W473" s="36"/>
      <c r="X473" s="36"/>
      <c r="Y473" s="36"/>
      <c r="Z473" s="36"/>
      <c r="AA473" s="36"/>
      <c r="AB473" s="36"/>
      <c r="AC473" s="36"/>
      <c r="AD473" s="36"/>
      <c r="AE473" s="36"/>
      <c r="AT473" s="19" t="s">
        <v>178</v>
      </c>
      <c r="AU473" s="19" t="s">
        <v>79</v>
      </c>
    </row>
    <row r="474" spans="1:65" s="2" customFormat="1" ht="49.15" customHeight="1">
      <c r="A474" s="36"/>
      <c r="B474" s="37"/>
      <c r="C474" s="234" t="s">
        <v>903</v>
      </c>
      <c r="D474" s="234" t="s">
        <v>477</v>
      </c>
      <c r="E474" s="235" t="s">
        <v>904</v>
      </c>
      <c r="F474" s="236" t="s">
        <v>905</v>
      </c>
      <c r="G474" s="237" t="s">
        <v>175</v>
      </c>
      <c r="H474" s="238">
        <v>731.351</v>
      </c>
      <c r="I474" s="239"/>
      <c r="J474" s="240">
        <f>ROUND(I474*H474,2)</f>
        <v>0</v>
      </c>
      <c r="K474" s="236" t="s">
        <v>176</v>
      </c>
      <c r="L474" s="241"/>
      <c r="M474" s="242" t="s">
        <v>19</v>
      </c>
      <c r="N474" s="243" t="s">
        <v>42</v>
      </c>
      <c r="O474" s="66"/>
      <c r="P474" s="189">
        <f>O474*H474</f>
        <v>0</v>
      </c>
      <c r="Q474" s="189">
        <v>0.0054</v>
      </c>
      <c r="R474" s="189">
        <f>Q474*H474</f>
        <v>3.9492954</v>
      </c>
      <c r="S474" s="189">
        <v>0</v>
      </c>
      <c r="T474" s="190">
        <f>S474*H474</f>
        <v>0</v>
      </c>
      <c r="U474" s="36"/>
      <c r="V474" s="36"/>
      <c r="W474" s="36"/>
      <c r="X474" s="36"/>
      <c r="Y474" s="36"/>
      <c r="Z474" s="36"/>
      <c r="AA474" s="36"/>
      <c r="AB474" s="36"/>
      <c r="AC474" s="36"/>
      <c r="AD474" s="36"/>
      <c r="AE474" s="36"/>
      <c r="AR474" s="191" t="s">
        <v>572</v>
      </c>
      <c r="AT474" s="191" t="s">
        <v>477</v>
      </c>
      <c r="AU474" s="191" t="s">
        <v>79</v>
      </c>
      <c r="AY474" s="19" t="s">
        <v>169</v>
      </c>
      <c r="BE474" s="192">
        <f>IF(N474="základní",J474,0)</f>
        <v>0</v>
      </c>
      <c r="BF474" s="192">
        <f>IF(N474="snížená",J474,0)</f>
        <v>0</v>
      </c>
      <c r="BG474" s="192">
        <f>IF(N474="zákl. přenesená",J474,0)</f>
        <v>0</v>
      </c>
      <c r="BH474" s="192">
        <f>IF(N474="sníž. přenesená",J474,0)</f>
        <v>0</v>
      </c>
      <c r="BI474" s="192">
        <f>IF(N474="nulová",J474,0)</f>
        <v>0</v>
      </c>
      <c r="BJ474" s="19" t="s">
        <v>14</v>
      </c>
      <c r="BK474" s="192">
        <f>ROUND(I474*H474,2)</f>
        <v>0</v>
      </c>
      <c r="BL474" s="19" t="s">
        <v>312</v>
      </c>
      <c r="BM474" s="191" t="s">
        <v>906</v>
      </c>
    </row>
    <row r="475" spans="2:51" s="13" customFormat="1" ht="11.25">
      <c r="B475" s="198"/>
      <c r="C475" s="199"/>
      <c r="D475" s="200" t="s">
        <v>180</v>
      </c>
      <c r="E475" s="199"/>
      <c r="F475" s="202" t="s">
        <v>907</v>
      </c>
      <c r="G475" s="199"/>
      <c r="H475" s="203">
        <v>731.351</v>
      </c>
      <c r="I475" s="204"/>
      <c r="J475" s="199"/>
      <c r="K475" s="199"/>
      <c r="L475" s="205"/>
      <c r="M475" s="206"/>
      <c r="N475" s="207"/>
      <c r="O475" s="207"/>
      <c r="P475" s="207"/>
      <c r="Q475" s="207"/>
      <c r="R475" s="207"/>
      <c r="S475" s="207"/>
      <c r="T475" s="208"/>
      <c r="AT475" s="209" t="s">
        <v>180</v>
      </c>
      <c r="AU475" s="209" t="s">
        <v>79</v>
      </c>
      <c r="AV475" s="13" t="s">
        <v>79</v>
      </c>
      <c r="AW475" s="13" t="s">
        <v>4</v>
      </c>
      <c r="AX475" s="13" t="s">
        <v>14</v>
      </c>
      <c r="AY475" s="209" t="s">
        <v>169</v>
      </c>
    </row>
    <row r="476" spans="1:65" s="2" customFormat="1" ht="44.25" customHeight="1">
      <c r="A476" s="36"/>
      <c r="B476" s="37"/>
      <c r="C476" s="180" t="s">
        <v>908</v>
      </c>
      <c r="D476" s="180" t="s">
        <v>172</v>
      </c>
      <c r="E476" s="181" t="s">
        <v>909</v>
      </c>
      <c r="F476" s="182" t="s">
        <v>910</v>
      </c>
      <c r="G476" s="183" t="s">
        <v>175</v>
      </c>
      <c r="H476" s="184">
        <v>60.54</v>
      </c>
      <c r="I476" s="185"/>
      <c r="J476" s="186">
        <f>ROUND(I476*H476,2)</f>
        <v>0</v>
      </c>
      <c r="K476" s="182" t="s">
        <v>176</v>
      </c>
      <c r="L476" s="41"/>
      <c r="M476" s="187" t="s">
        <v>19</v>
      </c>
      <c r="N476" s="188" t="s">
        <v>42</v>
      </c>
      <c r="O476" s="66"/>
      <c r="P476" s="189">
        <f>O476*H476</f>
        <v>0</v>
      </c>
      <c r="Q476" s="189">
        <v>0.0004</v>
      </c>
      <c r="R476" s="189">
        <f>Q476*H476</f>
        <v>0.024216</v>
      </c>
      <c r="S476" s="189">
        <v>0</v>
      </c>
      <c r="T476" s="190">
        <f>S476*H476</f>
        <v>0</v>
      </c>
      <c r="U476" s="36"/>
      <c r="V476" s="36"/>
      <c r="W476" s="36"/>
      <c r="X476" s="36"/>
      <c r="Y476" s="36"/>
      <c r="Z476" s="36"/>
      <c r="AA476" s="36"/>
      <c r="AB476" s="36"/>
      <c r="AC476" s="36"/>
      <c r="AD476" s="36"/>
      <c r="AE476" s="36"/>
      <c r="AR476" s="191" t="s">
        <v>312</v>
      </c>
      <c r="AT476" s="191" t="s">
        <v>172</v>
      </c>
      <c r="AU476" s="191" t="s">
        <v>79</v>
      </c>
      <c r="AY476" s="19" t="s">
        <v>169</v>
      </c>
      <c r="BE476" s="192">
        <f>IF(N476="základní",J476,0)</f>
        <v>0</v>
      </c>
      <c r="BF476" s="192">
        <f>IF(N476="snížená",J476,0)</f>
        <v>0</v>
      </c>
      <c r="BG476" s="192">
        <f>IF(N476="zákl. přenesená",J476,0)</f>
        <v>0</v>
      </c>
      <c r="BH476" s="192">
        <f>IF(N476="sníž. přenesená",J476,0)</f>
        <v>0</v>
      </c>
      <c r="BI476" s="192">
        <f>IF(N476="nulová",J476,0)</f>
        <v>0</v>
      </c>
      <c r="BJ476" s="19" t="s">
        <v>14</v>
      </c>
      <c r="BK476" s="192">
        <f>ROUND(I476*H476,2)</f>
        <v>0</v>
      </c>
      <c r="BL476" s="19" t="s">
        <v>312</v>
      </c>
      <c r="BM476" s="191" t="s">
        <v>911</v>
      </c>
    </row>
    <row r="477" spans="1:47" s="2" customFormat="1" ht="11.25">
      <c r="A477" s="36"/>
      <c r="B477" s="37"/>
      <c r="C477" s="38"/>
      <c r="D477" s="193" t="s">
        <v>178</v>
      </c>
      <c r="E477" s="38"/>
      <c r="F477" s="194" t="s">
        <v>912</v>
      </c>
      <c r="G477" s="38"/>
      <c r="H477" s="38"/>
      <c r="I477" s="195"/>
      <c r="J477" s="38"/>
      <c r="K477" s="38"/>
      <c r="L477" s="41"/>
      <c r="M477" s="196"/>
      <c r="N477" s="197"/>
      <c r="O477" s="66"/>
      <c r="P477" s="66"/>
      <c r="Q477" s="66"/>
      <c r="R477" s="66"/>
      <c r="S477" s="66"/>
      <c r="T477" s="67"/>
      <c r="U477" s="36"/>
      <c r="V477" s="36"/>
      <c r="W477" s="36"/>
      <c r="X477" s="36"/>
      <c r="Y477" s="36"/>
      <c r="Z477" s="36"/>
      <c r="AA477" s="36"/>
      <c r="AB477" s="36"/>
      <c r="AC477" s="36"/>
      <c r="AD477" s="36"/>
      <c r="AE477" s="36"/>
      <c r="AT477" s="19" t="s">
        <v>178</v>
      </c>
      <c r="AU477" s="19" t="s">
        <v>79</v>
      </c>
    </row>
    <row r="478" spans="2:51" s="15" customFormat="1" ht="11.25">
      <c r="B478" s="221"/>
      <c r="C478" s="222"/>
      <c r="D478" s="200" t="s">
        <v>180</v>
      </c>
      <c r="E478" s="223" t="s">
        <v>19</v>
      </c>
      <c r="F478" s="224" t="s">
        <v>913</v>
      </c>
      <c r="G478" s="222"/>
      <c r="H478" s="223" t="s">
        <v>19</v>
      </c>
      <c r="I478" s="225"/>
      <c r="J478" s="222"/>
      <c r="K478" s="222"/>
      <c r="L478" s="226"/>
      <c r="M478" s="227"/>
      <c r="N478" s="228"/>
      <c r="O478" s="228"/>
      <c r="P478" s="228"/>
      <c r="Q478" s="228"/>
      <c r="R478" s="228"/>
      <c r="S478" s="228"/>
      <c r="T478" s="229"/>
      <c r="AT478" s="230" t="s">
        <v>180</v>
      </c>
      <c r="AU478" s="230" t="s">
        <v>79</v>
      </c>
      <c r="AV478" s="15" t="s">
        <v>14</v>
      </c>
      <c r="AW478" s="15" t="s">
        <v>33</v>
      </c>
      <c r="AX478" s="15" t="s">
        <v>71</v>
      </c>
      <c r="AY478" s="230" t="s">
        <v>169</v>
      </c>
    </row>
    <row r="479" spans="2:51" s="13" customFormat="1" ht="11.25">
      <c r="B479" s="198"/>
      <c r="C479" s="199"/>
      <c r="D479" s="200" t="s">
        <v>180</v>
      </c>
      <c r="E479" s="201" t="s">
        <v>19</v>
      </c>
      <c r="F479" s="202" t="s">
        <v>914</v>
      </c>
      <c r="G479" s="199"/>
      <c r="H479" s="203">
        <v>60.54</v>
      </c>
      <c r="I479" s="204"/>
      <c r="J479" s="199"/>
      <c r="K479" s="199"/>
      <c r="L479" s="205"/>
      <c r="M479" s="206"/>
      <c r="N479" s="207"/>
      <c r="O479" s="207"/>
      <c r="P479" s="207"/>
      <c r="Q479" s="207"/>
      <c r="R479" s="207"/>
      <c r="S479" s="207"/>
      <c r="T479" s="208"/>
      <c r="AT479" s="209" t="s">
        <v>180</v>
      </c>
      <c r="AU479" s="209" t="s">
        <v>79</v>
      </c>
      <c r="AV479" s="13" t="s">
        <v>79</v>
      </c>
      <c r="AW479" s="13" t="s">
        <v>33</v>
      </c>
      <c r="AX479" s="13" t="s">
        <v>71</v>
      </c>
      <c r="AY479" s="209" t="s">
        <v>169</v>
      </c>
    </row>
    <row r="480" spans="2:51" s="14" customFormat="1" ht="11.25">
      <c r="B480" s="210"/>
      <c r="C480" s="211"/>
      <c r="D480" s="200" t="s">
        <v>180</v>
      </c>
      <c r="E480" s="212" t="s">
        <v>19</v>
      </c>
      <c r="F480" s="213" t="s">
        <v>183</v>
      </c>
      <c r="G480" s="211"/>
      <c r="H480" s="214">
        <v>60.54</v>
      </c>
      <c r="I480" s="215"/>
      <c r="J480" s="211"/>
      <c r="K480" s="211"/>
      <c r="L480" s="216"/>
      <c r="M480" s="217"/>
      <c r="N480" s="218"/>
      <c r="O480" s="218"/>
      <c r="P480" s="218"/>
      <c r="Q480" s="218"/>
      <c r="R480" s="218"/>
      <c r="S480" s="218"/>
      <c r="T480" s="219"/>
      <c r="AT480" s="220" t="s">
        <v>180</v>
      </c>
      <c r="AU480" s="220" t="s">
        <v>79</v>
      </c>
      <c r="AV480" s="14" t="s">
        <v>106</v>
      </c>
      <c r="AW480" s="14" t="s">
        <v>33</v>
      </c>
      <c r="AX480" s="14" t="s">
        <v>14</v>
      </c>
      <c r="AY480" s="220" t="s">
        <v>169</v>
      </c>
    </row>
    <row r="481" spans="1:65" s="2" customFormat="1" ht="33" customHeight="1">
      <c r="A481" s="36"/>
      <c r="B481" s="37"/>
      <c r="C481" s="180" t="s">
        <v>796</v>
      </c>
      <c r="D481" s="180" t="s">
        <v>172</v>
      </c>
      <c r="E481" s="181" t="s">
        <v>915</v>
      </c>
      <c r="F481" s="182" t="s">
        <v>916</v>
      </c>
      <c r="G481" s="183" t="s">
        <v>339</v>
      </c>
      <c r="H481" s="184">
        <v>100.9</v>
      </c>
      <c r="I481" s="185"/>
      <c r="J481" s="186">
        <f>ROUND(I481*H481,2)</f>
        <v>0</v>
      </c>
      <c r="K481" s="182" t="s">
        <v>176</v>
      </c>
      <c r="L481" s="41"/>
      <c r="M481" s="187" t="s">
        <v>19</v>
      </c>
      <c r="N481" s="188" t="s">
        <v>42</v>
      </c>
      <c r="O481" s="66"/>
      <c r="P481" s="189">
        <f>O481*H481</f>
        <v>0</v>
      </c>
      <c r="Q481" s="189">
        <v>0.00016</v>
      </c>
      <c r="R481" s="189">
        <f>Q481*H481</f>
        <v>0.016144000000000002</v>
      </c>
      <c r="S481" s="189">
        <v>0</v>
      </c>
      <c r="T481" s="190">
        <f>S481*H481</f>
        <v>0</v>
      </c>
      <c r="U481" s="36"/>
      <c r="V481" s="36"/>
      <c r="W481" s="36"/>
      <c r="X481" s="36"/>
      <c r="Y481" s="36"/>
      <c r="Z481" s="36"/>
      <c r="AA481" s="36"/>
      <c r="AB481" s="36"/>
      <c r="AC481" s="36"/>
      <c r="AD481" s="36"/>
      <c r="AE481" s="36"/>
      <c r="AR481" s="191" t="s">
        <v>312</v>
      </c>
      <c r="AT481" s="191" t="s">
        <v>172</v>
      </c>
      <c r="AU481" s="191" t="s">
        <v>79</v>
      </c>
      <c r="AY481" s="19" t="s">
        <v>169</v>
      </c>
      <c r="BE481" s="192">
        <f>IF(N481="základní",J481,0)</f>
        <v>0</v>
      </c>
      <c r="BF481" s="192">
        <f>IF(N481="snížená",J481,0)</f>
        <v>0</v>
      </c>
      <c r="BG481" s="192">
        <f>IF(N481="zákl. přenesená",J481,0)</f>
        <v>0</v>
      </c>
      <c r="BH481" s="192">
        <f>IF(N481="sníž. přenesená",J481,0)</f>
        <v>0</v>
      </c>
      <c r="BI481" s="192">
        <f>IF(N481="nulová",J481,0)</f>
        <v>0</v>
      </c>
      <c r="BJ481" s="19" t="s">
        <v>14</v>
      </c>
      <c r="BK481" s="192">
        <f>ROUND(I481*H481,2)</f>
        <v>0</v>
      </c>
      <c r="BL481" s="19" t="s">
        <v>312</v>
      </c>
      <c r="BM481" s="191" t="s">
        <v>917</v>
      </c>
    </row>
    <row r="482" spans="1:47" s="2" customFormat="1" ht="11.25">
      <c r="A482" s="36"/>
      <c r="B482" s="37"/>
      <c r="C482" s="38"/>
      <c r="D482" s="193" t="s">
        <v>178</v>
      </c>
      <c r="E482" s="38"/>
      <c r="F482" s="194" t="s">
        <v>918</v>
      </c>
      <c r="G482" s="38"/>
      <c r="H482" s="38"/>
      <c r="I482" s="195"/>
      <c r="J482" s="38"/>
      <c r="K482" s="38"/>
      <c r="L482" s="41"/>
      <c r="M482" s="196"/>
      <c r="N482" s="197"/>
      <c r="O482" s="66"/>
      <c r="P482" s="66"/>
      <c r="Q482" s="66"/>
      <c r="R482" s="66"/>
      <c r="S482" s="66"/>
      <c r="T482" s="67"/>
      <c r="U482" s="36"/>
      <c r="V482" s="36"/>
      <c r="W482" s="36"/>
      <c r="X482" s="36"/>
      <c r="Y482" s="36"/>
      <c r="Z482" s="36"/>
      <c r="AA482" s="36"/>
      <c r="AB482" s="36"/>
      <c r="AC482" s="36"/>
      <c r="AD482" s="36"/>
      <c r="AE482" s="36"/>
      <c r="AT482" s="19" t="s">
        <v>178</v>
      </c>
      <c r="AU482" s="19" t="s">
        <v>79</v>
      </c>
    </row>
    <row r="483" spans="2:51" s="15" customFormat="1" ht="11.25">
      <c r="B483" s="221"/>
      <c r="C483" s="222"/>
      <c r="D483" s="200" t="s">
        <v>180</v>
      </c>
      <c r="E483" s="223" t="s">
        <v>19</v>
      </c>
      <c r="F483" s="224" t="s">
        <v>913</v>
      </c>
      <c r="G483" s="222"/>
      <c r="H483" s="223" t="s">
        <v>19</v>
      </c>
      <c r="I483" s="225"/>
      <c r="J483" s="222"/>
      <c r="K483" s="222"/>
      <c r="L483" s="226"/>
      <c r="M483" s="227"/>
      <c r="N483" s="228"/>
      <c r="O483" s="228"/>
      <c r="P483" s="228"/>
      <c r="Q483" s="228"/>
      <c r="R483" s="228"/>
      <c r="S483" s="228"/>
      <c r="T483" s="229"/>
      <c r="AT483" s="230" t="s">
        <v>180</v>
      </c>
      <c r="AU483" s="230" t="s">
        <v>79</v>
      </c>
      <c r="AV483" s="15" t="s">
        <v>14</v>
      </c>
      <c r="AW483" s="15" t="s">
        <v>33</v>
      </c>
      <c r="AX483" s="15" t="s">
        <v>71</v>
      </c>
      <c r="AY483" s="230" t="s">
        <v>169</v>
      </c>
    </row>
    <row r="484" spans="2:51" s="13" customFormat="1" ht="11.25">
      <c r="B484" s="198"/>
      <c r="C484" s="199"/>
      <c r="D484" s="200" t="s">
        <v>180</v>
      </c>
      <c r="E484" s="201" t="s">
        <v>19</v>
      </c>
      <c r="F484" s="202" t="s">
        <v>919</v>
      </c>
      <c r="G484" s="199"/>
      <c r="H484" s="203">
        <v>100.9</v>
      </c>
      <c r="I484" s="204"/>
      <c r="J484" s="199"/>
      <c r="K484" s="199"/>
      <c r="L484" s="205"/>
      <c r="M484" s="206"/>
      <c r="N484" s="207"/>
      <c r="O484" s="207"/>
      <c r="P484" s="207"/>
      <c r="Q484" s="207"/>
      <c r="R484" s="207"/>
      <c r="S484" s="207"/>
      <c r="T484" s="208"/>
      <c r="AT484" s="209" t="s">
        <v>180</v>
      </c>
      <c r="AU484" s="209" t="s">
        <v>79</v>
      </c>
      <c r="AV484" s="13" t="s">
        <v>79</v>
      </c>
      <c r="AW484" s="13" t="s">
        <v>33</v>
      </c>
      <c r="AX484" s="13" t="s">
        <v>71</v>
      </c>
      <c r="AY484" s="209" t="s">
        <v>169</v>
      </c>
    </row>
    <row r="485" spans="2:51" s="14" customFormat="1" ht="11.25">
      <c r="B485" s="210"/>
      <c r="C485" s="211"/>
      <c r="D485" s="200" t="s">
        <v>180</v>
      </c>
      <c r="E485" s="212" t="s">
        <v>19</v>
      </c>
      <c r="F485" s="213" t="s">
        <v>183</v>
      </c>
      <c r="G485" s="211"/>
      <c r="H485" s="214">
        <v>100.9</v>
      </c>
      <c r="I485" s="215"/>
      <c r="J485" s="211"/>
      <c r="K485" s="211"/>
      <c r="L485" s="216"/>
      <c r="M485" s="217"/>
      <c r="N485" s="218"/>
      <c r="O485" s="218"/>
      <c r="P485" s="218"/>
      <c r="Q485" s="218"/>
      <c r="R485" s="218"/>
      <c r="S485" s="218"/>
      <c r="T485" s="219"/>
      <c r="AT485" s="220" t="s">
        <v>180</v>
      </c>
      <c r="AU485" s="220" t="s">
        <v>79</v>
      </c>
      <c r="AV485" s="14" t="s">
        <v>106</v>
      </c>
      <c r="AW485" s="14" t="s">
        <v>33</v>
      </c>
      <c r="AX485" s="14" t="s">
        <v>14</v>
      </c>
      <c r="AY485" s="220" t="s">
        <v>169</v>
      </c>
    </row>
    <row r="486" spans="1:65" s="2" customFormat="1" ht="55.5" customHeight="1">
      <c r="A486" s="36"/>
      <c r="B486" s="37"/>
      <c r="C486" s="180" t="s">
        <v>802</v>
      </c>
      <c r="D486" s="180" t="s">
        <v>172</v>
      </c>
      <c r="E486" s="181" t="s">
        <v>920</v>
      </c>
      <c r="F486" s="182" t="s">
        <v>921</v>
      </c>
      <c r="G486" s="183" t="s">
        <v>289</v>
      </c>
      <c r="H486" s="184">
        <v>4.429</v>
      </c>
      <c r="I486" s="185"/>
      <c r="J486" s="186">
        <f>ROUND(I486*H486,2)</f>
        <v>0</v>
      </c>
      <c r="K486" s="182" t="s">
        <v>176</v>
      </c>
      <c r="L486" s="41"/>
      <c r="M486" s="187" t="s">
        <v>19</v>
      </c>
      <c r="N486" s="188" t="s">
        <v>42</v>
      </c>
      <c r="O486" s="66"/>
      <c r="P486" s="189">
        <f>O486*H486</f>
        <v>0</v>
      </c>
      <c r="Q486" s="189">
        <v>0</v>
      </c>
      <c r="R486" s="189">
        <f>Q486*H486</f>
        <v>0</v>
      </c>
      <c r="S486" s="189">
        <v>0</v>
      </c>
      <c r="T486" s="190">
        <f>S486*H486</f>
        <v>0</v>
      </c>
      <c r="U486" s="36"/>
      <c r="V486" s="36"/>
      <c r="W486" s="36"/>
      <c r="X486" s="36"/>
      <c r="Y486" s="36"/>
      <c r="Z486" s="36"/>
      <c r="AA486" s="36"/>
      <c r="AB486" s="36"/>
      <c r="AC486" s="36"/>
      <c r="AD486" s="36"/>
      <c r="AE486" s="36"/>
      <c r="AR486" s="191" t="s">
        <v>312</v>
      </c>
      <c r="AT486" s="191" t="s">
        <v>172</v>
      </c>
      <c r="AU486" s="191" t="s">
        <v>79</v>
      </c>
      <c r="AY486" s="19" t="s">
        <v>169</v>
      </c>
      <c r="BE486" s="192">
        <f>IF(N486="základní",J486,0)</f>
        <v>0</v>
      </c>
      <c r="BF486" s="192">
        <f>IF(N486="snížená",J486,0)</f>
        <v>0</v>
      </c>
      <c r="BG486" s="192">
        <f>IF(N486="zákl. přenesená",J486,0)</f>
        <v>0</v>
      </c>
      <c r="BH486" s="192">
        <f>IF(N486="sníž. přenesená",J486,0)</f>
        <v>0</v>
      </c>
      <c r="BI486" s="192">
        <f>IF(N486="nulová",J486,0)</f>
        <v>0</v>
      </c>
      <c r="BJ486" s="19" t="s">
        <v>14</v>
      </c>
      <c r="BK486" s="192">
        <f>ROUND(I486*H486,2)</f>
        <v>0</v>
      </c>
      <c r="BL486" s="19" t="s">
        <v>312</v>
      </c>
      <c r="BM486" s="191" t="s">
        <v>922</v>
      </c>
    </row>
    <row r="487" spans="1:47" s="2" customFormat="1" ht="11.25">
      <c r="A487" s="36"/>
      <c r="B487" s="37"/>
      <c r="C487" s="38"/>
      <c r="D487" s="193" t="s">
        <v>178</v>
      </c>
      <c r="E487" s="38"/>
      <c r="F487" s="194" t="s">
        <v>923</v>
      </c>
      <c r="G487" s="38"/>
      <c r="H487" s="38"/>
      <c r="I487" s="195"/>
      <c r="J487" s="38"/>
      <c r="K487" s="38"/>
      <c r="L487" s="41"/>
      <c r="M487" s="196"/>
      <c r="N487" s="197"/>
      <c r="O487" s="66"/>
      <c r="P487" s="66"/>
      <c r="Q487" s="66"/>
      <c r="R487" s="66"/>
      <c r="S487" s="66"/>
      <c r="T487" s="67"/>
      <c r="U487" s="36"/>
      <c r="V487" s="36"/>
      <c r="W487" s="36"/>
      <c r="X487" s="36"/>
      <c r="Y487" s="36"/>
      <c r="Z487" s="36"/>
      <c r="AA487" s="36"/>
      <c r="AB487" s="36"/>
      <c r="AC487" s="36"/>
      <c r="AD487" s="36"/>
      <c r="AE487" s="36"/>
      <c r="AT487" s="19" t="s">
        <v>178</v>
      </c>
      <c r="AU487" s="19" t="s">
        <v>79</v>
      </c>
    </row>
    <row r="488" spans="2:63" s="12" customFormat="1" ht="22.9" customHeight="1">
      <c r="B488" s="164"/>
      <c r="C488" s="165"/>
      <c r="D488" s="166" t="s">
        <v>70</v>
      </c>
      <c r="E488" s="178" t="s">
        <v>327</v>
      </c>
      <c r="F488" s="178" t="s">
        <v>328</v>
      </c>
      <c r="G488" s="165"/>
      <c r="H488" s="165"/>
      <c r="I488" s="168"/>
      <c r="J488" s="179">
        <f>BK488</f>
        <v>0</v>
      </c>
      <c r="K488" s="165"/>
      <c r="L488" s="170"/>
      <c r="M488" s="171"/>
      <c r="N488" s="172"/>
      <c r="O488" s="172"/>
      <c r="P488" s="173">
        <f>SUM(P489:P508)</f>
        <v>0</v>
      </c>
      <c r="Q488" s="172"/>
      <c r="R488" s="173">
        <f>SUM(R489:R508)</f>
        <v>11.4783516</v>
      </c>
      <c r="S488" s="172"/>
      <c r="T488" s="174">
        <f>SUM(T489:T508)</f>
        <v>0</v>
      </c>
      <c r="AR488" s="175" t="s">
        <v>79</v>
      </c>
      <c r="AT488" s="176" t="s">
        <v>70</v>
      </c>
      <c r="AU488" s="176" t="s">
        <v>14</v>
      </c>
      <c r="AY488" s="175" t="s">
        <v>169</v>
      </c>
      <c r="BK488" s="177">
        <f>SUM(BK489:BK508)</f>
        <v>0</v>
      </c>
    </row>
    <row r="489" spans="1:65" s="2" customFormat="1" ht="44.25" customHeight="1">
      <c r="A489" s="36"/>
      <c r="B489" s="37"/>
      <c r="C489" s="180" t="s">
        <v>841</v>
      </c>
      <c r="D489" s="180" t="s">
        <v>172</v>
      </c>
      <c r="E489" s="181" t="s">
        <v>924</v>
      </c>
      <c r="F489" s="182" t="s">
        <v>925</v>
      </c>
      <c r="G489" s="183" t="s">
        <v>175</v>
      </c>
      <c r="H489" s="184">
        <v>1255</v>
      </c>
      <c r="I489" s="185"/>
      <c r="J489" s="186">
        <f>ROUND(I489*H489,2)</f>
        <v>0</v>
      </c>
      <c r="K489" s="182" t="s">
        <v>176</v>
      </c>
      <c r="L489" s="41"/>
      <c r="M489" s="187" t="s">
        <v>19</v>
      </c>
      <c r="N489" s="188" t="s">
        <v>42</v>
      </c>
      <c r="O489" s="66"/>
      <c r="P489" s="189">
        <f>O489*H489</f>
        <v>0</v>
      </c>
      <c r="Q489" s="189">
        <v>0</v>
      </c>
      <c r="R489" s="189">
        <f>Q489*H489</f>
        <v>0</v>
      </c>
      <c r="S489" s="189">
        <v>0</v>
      </c>
      <c r="T489" s="190">
        <f>S489*H489</f>
        <v>0</v>
      </c>
      <c r="U489" s="36"/>
      <c r="V489" s="36"/>
      <c r="W489" s="36"/>
      <c r="X489" s="36"/>
      <c r="Y489" s="36"/>
      <c r="Z489" s="36"/>
      <c r="AA489" s="36"/>
      <c r="AB489" s="36"/>
      <c r="AC489" s="36"/>
      <c r="AD489" s="36"/>
      <c r="AE489" s="36"/>
      <c r="AR489" s="191" t="s">
        <v>312</v>
      </c>
      <c r="AT489" s="191" t="s">
        <v>172</v>
      </c>
      <c r="AU489" s="191" t="s">
        <v>79</v>
      </c>
      <c r="AY489" s="19" t="s">
        <v>169</v>
      </c>
      <c r="BE489" s="192">
        <f>IF(N489="základní",J489,0)</f>
        <v>0</v>
      </c>
      <c r="BF489" s="192">
        <f>IF(N489="snížená",J489,0)</f>
        <v>0</v>
      </c>
      <c r="BG489" s="192">
        <f>IF(N489="zákl. přenesená",J489,0)</f>
        <v>0</v>
      </c>
      <c r="BH489" s="192">
        <f>IF(N489="sníž. přenesená",J489,0)</f>
        <v>0</v>
      </c>
      <c r="BI489" s="192">
        <f>IF(N489="nulová",J489,0)</f>
        <v>0</v>
      </c>
      <c r="BJ489" s="19" t="s">
        <v>14</v>
      </c>
      <c r="BK489" s="192">
        <f>ROUND(I489*H489,2)</f>
        <v>0</v>
      </c>
      <c r="BL489" s="19" t="s">
        <v>312</v>
      </c>
      <c r="BM489" s="191" t="s">
        <v>926</v>
      </c>
    </row>
    <row r="490" spans="1:47" s="2" customFormat="1" ht="11.25">
      <c r="A490" s="36"/>
      <c r="B490" s="37"/>
      <c r="C490" s="38"/>
      <c r="D490" s="193" t="s">
        <v>178</v>
      </c>
      <c r="E490" s="38"/>
      <c r="F490" s="194" t="s">
        <v>927</v>
      </c>
      <c r="G490" s="38"/>
      <c r="H490" s="38"/>
      <c r="I490" s="195"/>
      <c r="J490" s="38"/>
      <c r="K490" s="38"/>
      <c r="L490" s="41"/>
      <c r="M490" s="196"/>
      <c r="N490" s="197"/>
      <c r="O490" s="66"/>
      <c r="P490" s="66"/>
      <c r="Q490" s="66"/>
      <c r="R490" s="66"/>
      <c r="S490" s="66"/>
      <c r="T490" s="67"/>
      <c r="U490" s="36"/>
      <c r="V490" s="36"/>
      <c r="W490" s="36"/>
      <c r="X490" s="36"/>
      <c r="Y490" s="36"/>
      <c r="Z490" s="36"/>
      <c r="AA490" s="36"/>
      <c r="AB490" s="36"/>
      <c r="AC490" s="36"/>
      <c r="AD490" s="36"/>
      <c r="AE490" s="36"/>
      <c r="AT490" s="19" t="s">
        <v>178</v>
      </c>
      <c r="AU490" s="19" t="s">
        <v>79</v>
      </c>
    </row>
    <row r="491" spans="2:51" s="15" customFormat="1" ht="11.25">
      <c r="B491" s="221"/>
      <c r="C491" s="222"/>
      <c r="D491" s="200" t="s">
        <v>180</v>
      </c>
      <c r="E491" s="223" t="s">
        <v>19</v>
      </c>
      <c r="F491" s="224" t="s">
        <v>928</v>
      </c>
      <c r="G491" s="222"/>
      <c r="H491" s="223" t="s">
        <v>19</v>
      </c>
      <c r="I491" s="225"/>
      <c r="J491" s="222"/>
      <c r="K491" s="222"/>
      <c r="L491" s="226"/>
      <c r="M491" s="227"/>
      <c r="N491" s="228"/>
      <c r="O491" s="228"/>
      <c r="P491" s="228"/>
      <c r="Q491" s="228"/>
      <c r="R491" s="228"/>
      <c r="S491" s="228"/>
      <c r="T491" s="229"/>
      <c r="AT491" s="230" t="s">
        <v>180</v>
      </c>
      <c r="AU491" s="230" t="s">
        <v>79</v>
      </c>
      <c r="AV491" s="15" t="s">
        <v>14</v>
      </c>
      <c r="AW491" s="15" t="s">
        <v>33</v>
      </c>
      <c r="AX491" s="15" t="s">
        <v>71</v>
      </c>
      <c r="AY491" s="230" t="s">
        <v>169</v>
      </c>
    </row>
    <row r="492" spans="2:51" s="13" customFormat="1" ht="11.25">
      <c r="B492" s="198"/>
      <c r="C492" s="199"/>
      <c r="D492" s="200" t="s">
        <v>180</v>
      </c>
      <c r="E492" s="201" t="s">
        <v>19</v>
      </c>
      <c r="F492" s="202" t="s">
        <v>929</v>
      </c>
      <c r="G492" s="199"/>
      <c r="H492" s="203">
        <v>1255</v>
      </c>
      <c r="I492" s="204"/>
      <c r="J492" s="199"/>
      <c r="K492" s="199"/>
      <c r="L492" s="205"/>
      <c r="M492" s="206"/>
      <c r="N492" s="207"/>
      <c r="O492" s="207"/>
      <c r="P492" s="207"/>
      <c r="Q492" s="207"/>
      <c r="R492" s="207"/>
      <c r="S492" s="207"/>
      <c r="T492" s="208"/>
      <c r="AT492" s="209" t="s">
        <v>180</v>
      </c>
      <c r="AU492" s="209" t="s">
        <v>79</v>
      </c>
      <c r="AV492" s="13" t="s">
        <v>79</v>
      </c>
      <c r="AW492" s="13" t="s">
        <v>33</v>
      </c>
      <c r="AX492" s="13" t="s">
        <v>14</v>
      </c>
      <c r="AY492" s="209" t="s">
        <v>169</v>
      </c>
    </row>
    <row r="493" spans="1:65" s="2" customFormat="1" ht="24.2" customHeight="1">
      <c r="A493" s="36"/>
      <c r="B493" s="37"/>
      <c r="C493" s="234" t="s">
        <v>930</v>
      </c>
      <c r="D493" s="234" t="s">
        <v>477</v>
      </c>
      <c r="E493" s="235" t="s">
        <v>931</v>
      </c>
      <c r="F493" s="236" t="s">
        <v>932</v>
      </c>
      <c r="G493" s="237" t="s">
        <v>175</v>
      </c>
      <c r="H493" s="238">
        <v>1317.75</v>
      </c>
      <c r="I493" s="239"/>
      <c r="J493" s="240">
        <f>ROUND(I493*H493,2)</f>
        <v>0</v>
      </c>
      <c r="K493" s="236" t="s">
        <v>176</v>
      </c>
      <c r="L493" s="241"/>
      <c r="M493" s="242" t="s">
        <v>19</v>
      </c>
      <c r="N493" s="243" t="s">
        <v>42</v>
      </c>
      <c r="O493" s="66"/>
      <c r="P493" s="189">
        <f>O493*H493</f>
        <v>0</v>
      </c>
      <c r="Q493" s="189">
        <v>0.0054</v>
      </c>
      <c r="R493" s="189">
        <f>Q493*H493</f>
        <v>7.11585</v>
      </c>
      <c r="S493" s="189">
        <v>0</v>
      </c>
      <c r="T493" s="190">
        <f>S493*H493</f>
        <v>0</v>
      </c>
      <c r="U493" s="36"/>
      <c r="V493" s="36"/>
      <c r="W493" s="36"/>
      <c r="X493" s="36"/>
      <c r="Y493" s="36"/>
      <c r="Z493" s="36"/>
      <c r="AA493" s="36"/>
      <c r="AB493" s="36"/>
      <c r="AC493" s="36"/>
      <c r="AD493" s="36"/>
      <c r="AE493" s="36"/>
      <c r="AR493" s="191" t="s">
        <v>572</v>
      </c>
      <c r="AT493" s="191" t="s">
        <v>477</v>
      </c>
      <c r="AU493" s="191" t="s">
        <v>79</v>
      </c>
      <c r="AY493" s="19" t="s">
        <v>169</v>
      </c>
      <c r="BE493" s="192">
        <f>IF(N493="základní",J493,0)</f>
        <v>0</v>
      </c>
      <c r="BF493" s="192">
        <f>IF(N493="snížená",J493,0)</f>
        <v>0</v>
      </c>
      <c r="BG493" s="192">
        <f>IF(N493="zákl. přenesená",J493,0)</f>
        <v>0</v>
      </c>
      <c r="BH493" s="192">
        <f>IF(N493="sníž. přenesená",J493,0)</f>
        <v>0</v>
      </c>
      <c r="BI493" s="192">
        <f>IF(N493="nulová",J493,0)</f>
        <v>0</v>
      </c>
      <c r="BJ493" s="19" t="s">
        <v>14</v>
      </c>
      <c r="BK493" s="192">
        <f>ROUND(I493*H493,2)</f>
        <v>0</v>
      </c>
      <c r="BL493" s="19" t="s">
        <v>312</v>
      </c>
      <c r="BM493" s="191" t="s">
        <v>933</v>
      </c>
    </row>
    <row r="494" spans="2:51" s="13" customFormat="1" ht="11.25">
      <c r="B494" s="198"/>
      <c r="C494" s="199"/>
      <c r="D494" s="200" t="s">
        <v>180</v>
      </c>
      <c r="E494" s="199"/>
      <c r="F494" s="202" t="s">
        <v>934</v>
      </c>
      <c r="G494" s="199"/>
      <c r="H494" s="203">
        <v>1317.75</v>
      </c>
      <c r="I494" s="204"/>
      <c r="J494" s="199"/>
      <c r="K494" s="199"/>
      <c r="L494" s="205"/>
      <c r="M494" s="206"/>
      <c r="N494" s="207"/>
      <c r="O494" s="207"/>
      <c r="P494" s="207"/>
      <c r="Q494" s="207"/>
      <c r="R494" s="207"/>
      <c r="S494" s="207"/>
      <c r="T494" s="208"/>
      <c r="AT494" s="209" t="s">
        <v>180</v>
      </c>
      <c r="AU494" s="209" t="s">
        <v>79</v>
      </c>
      <c r="AV494" s="13" t="s">
        <v>79</v>
      </c>
      <c r="AW494" s="13" t="s">
        <v>4</v>
      </c>
      <c r="AX494" s="13" t="s">
        <v>14</v>
      </c>
      <c r="AY494" s="209" t="s">
        <v>169</v>
      </c>
    </row>
    <row r="495" spans="1:65" s="2" customFormat="1" ht="37.9" customHeight="1">
      <c r="A495" s="36"/>
      <c r="B495" s="37"/>
      <c r="C495" s="180" t="s">
        <v>935</v>
      </c>
      <c r="D495" s="180" t="s">
        <v>172</v>
      </c>
      <c r="E495" s="181" t="s">
        <v>936</v>
      </c>
      <c r="F495" s="182" t="s">
        <v>937</v>
      </c>
      <c r="G495" s="183" t="s">
        <v>175</v>
      </c>
      <c r="H495" s="184">
        <v>627.5</v>
      </c>
      <c r="I495" s="185"/>
      <c r="J495" s="186">
        <f>ROUND(I495*H495,2)</f>
        <v>0</v>
      </c>
      <c r="K495" s="182" t="s">
        <v>176</v>
      </c>
      <c r="L495" s="41"/>
      <c r="M495" s="187" t="s">
        <v>19</v>
      </c>
      <c r="N495" s="188" t="s">
        <v>42</v>
      </c>
      <c r="O495" s="66"/>
      <c r="P495" s="189">
        <f>O495*H495</f>
        <v>0</v>
      </c>
      <c r="Q495" s="189">
        <v>0</v>
      </c>
      <c r="R495" s="189">
        <f>Q495*H495</f>
        <v>0</v>
      </c>
      <c r="S495" s="189">
        <v>0</v>
      </c>
      <c r="T495" s="190">
        <f>S495*H495</f>
        <v>0</v>
      </c>
      <c r="U495" s="36"/>
      <c r="V495" s="36"/>
      <c r="W495" s="36"/>
      <c r="X495" s="36"/>
      <c r="Y495" s="36"/>
      <c r="Z495" s="36"/>
      <c r="AA495" s="36"/>
      <c r="AB495" s="36"/>
      <c r="AC495" s="36"/>
      <c r="AD495" s="36"/>
      <c r="AE495" s="36"/>
      <c r="AR495" s="191" t="s">
        <v>312</v>
      </c>
      <c r="AT495" s="191" t="s">
        <v>172</v>
      </c>
      <c r="AU495" s="191" t="s">
        <v>79</v>
      </c>
      <c r="AY495" s="19" t="s">
        <v>169</v>
      </c>
      <c r="BE495" s="192">
        <f>IF(N495="základní",J495,0)</f>
        <v>0</v>
      </c>
      <c r="BF495" s="192">
        <f>IF(N495="snížená",J495,0)</f>
        <v>0</v>
      </c>
      <c r="BG495" s="192">
        <f>IF(N495="zákl. přenesená",J495,0)</f>
        <v>0</v>
      </c>
      <c r="BH495" s="192">
        <f>IF(N495="sníž. přenesená",J495,0)</f>
        <v>0</v>
      </c>
      <c r="BI495" s="192">
        <f>IF(N495="nulová",J495,0)</f>
        <v>0</v>
      </c>
      <c r="BJ495" s="19" t="s">
        <v>14</v>
      </c>
      <c r="BK495" s="192">
        <f>ROUND(I495*H495,2)</f>
        <v>0</v>
      </c>
      <c r="BL495" s="19" t="s">
        <v>312</v>
      </c>
      <c r="BM495" s="191" t="s">
        <v>938</v>
      </c>
    </row>
    <row r="496" spans="1:47" s="2" customFormat="1" ht="11.25">
      <c r="A496" s="36"/>
      <c r="B496" s="37"/>
      <c r="C496" s="38"/>
      <c r="D496" s="193" t="s">
        <v>178</v>
      </c>
      <c r="E496" s="38"/>
      <c r="F496" s="194" t="s">
        <v>939</v>
      </c>
      <c r="G496" s="38"/>
      <c r="H496" s="38"/>
      <c r="I496" s="195"/>
      <c r="J496" s="38"/>
      <c r="K496" s="38"/>
      <c r="L496" s="41"/>
      <c r="M496" s="196"/>
      <c r="N496" s="197"/>
      <c r="O496" s="66"/>
      <c r="P496" s="66"/>
      <c r="Q496" s="66"/>
      <c r="R496" s="66"/>
      <c r="S496" s="66"/>
      <c r="T496" s="67"/>
      <c r="U496" s="36"/>
      <c r="V496" s="36"/>
      <c r="W496" s="36"/>
      <c r="X496" s="36"/>
      <c r="Y496" s="36"/>
      <c r="Z496" s="36"/>
      <c r="AA496" s="36"/>
      <c r="AB496" s="36"/>
      <c r="AC496" s="36"/>
      <c r="AD496" s="36"/>
      <c r="AE496" s="36"/>
      <c r="AT496" s="19" t="s">
        <v>178</v>
      </c>
      <c r="AU496" s="19" t="s">
        <v>79</v>
      </c>
    </row>
    <row r="497" spans="2:51" s="13" customFormat="1" ht="11.25">
      <c r="B497" s="198"/>
      <c r="C497" s="199"/>
      <c r="D497" s="200" t="s">
        <v>180</v>
      </c>
      <c r="E497" s="201" t="s">
        <v>19</v>
      </c>
      <c r="F497" s="202" t="s">
        <v>463</v>
      </c>
      <c r="G497" s="199"/>
      <c r="H497" s="203">
        <v>627.5</v>
      </c>
      <c r="I497" s="204"/>
      <c r="J497" s="199"/>
      <c r="K497" s="199"/>
      <c r="L497" s="205"/>
      <c r="M497" s="206"/>
      <c r="N497" s="207"/>
      <c r="O497" s="207"/>
      <c r="P497" s="207"/>
      <c r="Q497" s="207"/>
      <c r="R497" s="207"/>
      <c r="S497" s="207"/>
      <c r="T497" s="208"/>
      <c r="AT497" s="209" t="s">
        <v>180</v>
      </c>
      <c r="AU497" s="209" t="s">
        <v>79</v>
      </c>
      <c r="AV497" s="13" t="s">
        <v>79</v>
      </c>
      <c r="AW497" s="13" t="s">
        <v>33</v>
      </c>
      <c r="AX497" s="13" t="s">
        <v>14</v>
      </c>
      <c r="AY497" s="209" t="s">
        <v>169</v>
      </c>
    </row>
    <row r="498" spans="1:65" s="2" customFormat="1" ht="24.2" customHeight="1">
      <c r="A498" s="36"/>
      <c r="B498" s="37"/>
      <c r="C498" s="234" t="s">
        <v>866</v>
      </c>
      <c r="D498" s="234" t="s">
        <v>477</v>
      </c>
      <c r="E498" s="235" t="s">
        <v>940</v>
      </c>
      <c r="F498" s="236" t="s">
        <v>941</v>
      </c>
      <c r="G498" s="237" t="s">
        <v>175</v>
      </c>
      <c r="H498" s="238">
        <v>1317.75</v>
      </c>
      <c r="I498" s="239"/>
      <c r="J498" s="240">
        <f>ROUND(I498*H498,2)</f>
        <v>0</v>
      </c>
      <c r="K498" s="236" t="s">
        <v>176</v>
      </c>
      <c r="L498" s="241"/>
      <c r="M498" s="242" t="s">
        <v>19</v>
      </c>
      <c r="N498" s="243" t="s">
        <v>42</v>
      </c>
      <c r="O498" s="66"/>
      <c r="P498" s="189">
        <f>O498*H498</f>
        <v>0</v>
      </c>
      <c r="Q498" s="189">
        <v>0.0027</v>
      </c>
      <c r="R498" s="189">
        <f>Q498*H498</f>
        <v>3.557925</v>
      </c>
      <c r="S498" s="189">
        <v>0</v>
      </c>
      <c r="T498" s="190">
        <f>S498*H498</f>
        <v>0</v>
      </c>
      <c r="U498" s="36"/>
      <c r="V498" s="36"/>
      <c r="W498" s="36"/>
      <c r="X498" s="36"/>
      <c r="Y498" s="36"/>
      <c r="Z498" s="36"/>
      <c r="AA498" s="36"/>
      <c r="AB498" s="36"/>
      <c r="AC498" s="36"/>
      <c r="AD498" s="36"/>
      <c r="AE498" s="36"/>
      <c r="AR498" s="191" t="s">
        <v>572</v>
      </c>
      <c r="AT498" s="191" t="s">
        <v>477</v>
      </c>
      <c r="AU498" s="191" t="s">
        <v>79</v>
      </c>
      <c r="AY498" s="19" t="s">
        <v>169</v>
      </c>
      <c r="BE498" s="192">
        <f>IF(N498="základní",J498,0)</f>
        <v>0</v>
      </c>
      <c r="BF498" s="192">
        <f>IF(N498="snížená",J498,0)</f>
        <v>0</v>
      </c>
      <c r="BG498" s="192">
        <f>IF(N498="zákl. přenesená",J498,0)</f>
        <v>0</v>
      </c>
      <c r="BH498" s="192">
        <f>IF(N498="sníž. přenesená",J498,0)</f>
        <v>0</v>
      </c>
      <c r="BI498" s="192">
        <f>IF(N498="nulová",J498,0)</f>
        <v>0</v>
      </c>
      <c r="BJ498" s="19" t="s">
        <v>14</v>
      </c>
      <c r="BK498" s="192">
        <f>ROUND(I498*H498,2)</f>
        <v>0</v>
      </c>
      <c r="BL498" s="19" t="s">
        <v>312</v>
      </c>
      <c r="BM498" s="191" t="s">
        <v>942</v>
      </c>
    </row>
    <row r="499" spans="2:51" s="13" customFormat="1" ht="11.25">
      <c r="B499" s="198"/>
      <c r="C499" s="199"/>
      <c r="D499" s="200" t="s">
        <v>180</v>
      </c>
      <c r="E499" s="199"/>
      <c r="F499" s="202" t="s">
        <v>943</v>
      </c>
      <c r="G499" s="199"/>
      <c r="H499" s="203">
        <v>1317.75</v>
      </c>
      <c r="I499" s="204"/>
      <c r="J499" s="199"/>
      <c r="K499" s="199"/>
      <c r="L499" s="205"/>
      <c r="M499" s="206"/>
      <c r="N499" s="207"/>
      <c r="O499" s="207"/>
      <c r="P499" s="207"/>
      <c r="Q499" s="207"/>
      <c r="R499" s="207"/>
      <c r="S499" s="207"/>
      <c r="T499" s="208"/>
      <c r="AT499" s="209" t="s">
        <v>180</v>
      </c>
      <c r="AU499" s="209" t="s">
        <v>79</v>
      </c>
      <c r="AV499" s="13" t="s">
        <v>79</v>
      </c>
      <c r="AW499" s="13" t="s">
        <v>4</v>
      </c>
      <c r="AX499" s="13" t="s">
        <v>14</v>
      </c>
      <c r="AY499" s="209" t="s">
        <v>169</v>
      </c>
    </row>
    <row r="500" spans="1:65" s="2" customFormat="1" ht="49.15" customHeight="1">
      <c r="A500" s="36"/>
      <c r="B500" s="37"/>
      <c r="C500" s="180" t="s">
        <v>944</v>
      </c>
      <c r="D500" s="180" t="s">
        <v>172</v>
      </c>
      <c r="E500" s="181" t="s">
        <v>945</v>
      </c>
      <c r="F500" s="182" t="s">
        <v>946</v>
      </c>
      <c r="G500" s="183" t="s">
        <v>175</v>
      </c>
      <c r="H500" s="184">
        <v>60.54</v>
      </c>
      <c r="I500" s="185"/>
      <c r="J500" s="186">
        <f>ROUND(I500*H500,2)</f>
        <v>0</v>
      </c>
      <c r="K500" s="182" t="s">
        <v>176</v>
      </c>
      <c r="L500" s="41"/>
      <c r="M500" s="187" t="s">
        <v>19</v>
      </c>
      <c r="N500" s="188" t="s">
        <v>42</v>
      </c>
      <c r="O500" s="66"/>
      <c r="P500" s="189">
        <f>O500*H500</f>
        <v>0</v>
      </c>
      <c r="Q500" s="189">
        <v>0.00636</v>
      </c>
      <c r="R500" s="189">
        <f>Q500*H500</f>
        <v>0.3850344</v>
      </c>
      <c r="S500" s="189">
        <v>0</v>
      </c>
      <c r="T500" s="190">
        <f>S500*H500</f>
        <v>0</v>
      </c>
      <c r="U500" s="36"/>
      <c r="V500" s="36"/>
      <c r="W500" s="36"/>
      <c r="X500" s="36"/>
      <c r="Y500" s="36"/>
      <c r="Z500" s="36"/>
      <c r="AA500" s="36"/>
      <c r="AB500" s="36"/>
      <c r="AC500" s="36"/>
      <c r="AD500" s="36"/>
      <c r="AE500" s="36"/>
      <c r="AR500" s="191" t="s">
        <v>312</v>
      </c>
      <c r="AT500" s="191" t="s">
        <v>172</v>
      </c>
      <c r="AU500" s="191" t="s">
        <v>79</v>
      </c>
      <c r="AY500" s="19" t="s">
        <v>169</v>
      </c>
      <c r="BE500" s="192">
        <f>IF(N500="základní",J500,0)</f>
        <v>0</v>
      </c>
      <c r="BF500" s="192">
        <f>IF(N500="snížená",J500,0)</f>
        <v>0</v>
      </c>
      <c r="BG500" s="192">
        <f>IF(N500="zákl. přenesená",J500,0)</f>
        <v>0</v>
      </c>
      <c r="BH500" s="192">
        <f>IF(N500="sníž. přenesená",J500,0)</f>
        <v>0</v>
      </c>
      <c r="BI500" s="192">
        <f>IF(N500="nulová",J500,0)</f>
        <v>0</v>
      </c>
      <c r="BJ500" s="19" t="s">
        <v>14</v>
      </c>
      <c r="BK500" s="192">
        <f>ROUND(I500*H500,2)</f>
        <v>0</v>
      </c>
      <c r="BL500" s="19" t="s">
        <v>312</v>
      </c>
      <c r="BM500" s="191" t="s">
        <v>947</v>
      </c>
    </row>
    <row r="501" spans="1:47" s="2" customFormat="1" ht="11.25">
      <c r="A501" s="36"/>
      <c r="B501" s="37"/>
      <c r="C501" s="38"/>
      <c r="D501" s="193" t="s">
        <v>178</v>
      </c>
      <c r="E501" s="38"/>
      <c r="F501" s="194" t="s">
        <v>948</v>
      </c>
      <c r="G501" s="38"/>
      <c r="H501" s="38"/>
      <c r="I501" s="195"/>
      <c r="J501" s="38"/>
      <c r="K501" s="38"/>
      <c r="L501" s="41"/>
      <c r="M501" s="196"/>
      <c r="N501" s="197"/>
      <c r="O501" s="66"/>
      <c r="P501" s="66"/>
      <c r="Q501" s="66"/>
      <c r="R501" s="66"/>
      <c r="S501" s="66"/>
      <c r="T501" s="67"/>
      <c r="U501" s="36"/>
      <c r="V501" s="36"/>
      <c r="W501" s="36"/>
      <c r="X501" s="36"/>
      <c r="Y501" s="36"/>
      <c r="Z501" s="36"/>
      <c r="AA501" s="36"/>
      <c r="AB501" s="36"/>
      <c r="AC501" s="36"/>
      <c r="AD501" s="36"/>
      <c r="AE501" s="36"/>
      <c r="AT501" s="19" t="s">
        <v>178</v>
      </c>
      <c r="AU501" s="19" t="s">
        <v>79</v>
      </c>
    </row>
    <row r="502" spans="2:51" s="15" customFormat="1" ht="11.25">
      <c r="B502" s="221"/>
      <c r="C502" s="222"/>
      <c r="D502" s="200" t="s">
        <v>180</v>
      </c>
      <c r="E502" s="223" t="s">
        <v>19</v>
      </c>
      <c r="F502" s="224" t="s">
        <v>913</v>
      </c>
      <c r="G502" s="222"/>
      <c r="H502" s="223" t="s">
        <v>19</v>
      </c>
      <c r="I502" s="225"/>
      <c r="J502" s="222"/>
      <c r="K502" s="222"/>
      <c r="L502" s="226"/>
      <c r="M502" s="227"/>
      <c r="N502" s="228"/>
      <c r="O502" s="228"/>
      <c r="P502" s="228"/>
      <c r="Q502" s="228"/>
      <c r="R502" s="228"/>
      <c r="S502" s="228"/>
      <c r="T502" s="229"/>
      <c r="AT502" s="230" t="s">
        <v>180</v>
      </c>
      <c r="AU502" s="230" t="s">
        <v>79</v>
      </c>
      <c r="AV502" s="15" t="s">
        <v>14</v>
      </c>
      <c r="AW502" s="15" t="s">
        <v>33</v>
      </c>
      <c r="AX502" s="15" t="s">
        <v>71</v>
      </c>
      <c r="AY502" s="230" t="s">
        <v>169</v>
      </c>
    </row>
    <row r="503" spans="2:51" s="13" customFormat="1" ht="11.25">
      <c r="B503" s="198"/>
      <c r="C503" s="199"/>
      <c r="D503" s="200" t="s">
        <v>180</v>
      </c>
      <c r="E503" s="201" t="s">
        <v>19</v>
      </c>
      <c r="F503" s="202" t="s">
        <v>914</v>
      </c>
      <c r="G503" s="199"/>
      <c r="H503" s="203">
        <v>60.54</v>
      </c>
      <c r="I503" s="204"/>
      <c r="J503" s="199"/>
      <c r="K503" s="199"/>
      <c r="L503" s="205"/>
      <c r="M503" s="206"/>
      <c r="N503" s="207"/>
      <c r="O503" s="207"/>
      <c r="P503" s="207"/>
      <c r="Q503" s="207"/>
      <c r="R503" s="207"/>
      <c r="S503" s="207"/>
      <c r="T503" s="208"/>
      <c r="AT503" s="209" t="s">
        <v>180</v>
      </c>
      <c r="AU503" s="209" t="s">
        <v>79</v>
      </c>
      <c r="AV503" s="13" t="s">
        <v>79</v>
      </c>
      <c r="AW503" s="13" t="s">
        <v>33</v>
      </c>
      <c r="AX503" s="13" t="s">
        <v>71</v>
      </c>
      <c r="AY503" s="209" t="s">
        <v>169</v>
      </c>
    </row>
    <row r="504" spans="2:51" s="14" customFormat="1" ht="11.25">
      <c r="B504" s="210"/>
      <c r="C504" s="211"/>
      <c r="D504" s="200" t="s">
        <v>180</v>
      </c>
      <c r="E504" s="212" t="s">
        <v>19</v>
      </c>
      <c r="F504" s="213" t="s">
        <v>183</v>
      </c>
      <c r="G504" s="211"/>
      <c r="H504" s="214">
        <v>60.54</v>
      </c>
      <c r="I504" s="215"/>
      <c r="J504" s="211"/>
      <c r="K504" s="211"/>
      <c r="L504" s="216"/>
      <c r="M504" s="217"/>
      <c r="N504" s="218"/>
      <c r="O504" s="218"/>
      <c r="P504" s="218"/>
      <c r="Q504" s="218"/>
      <c r="R504" s="218"/>
      <c r="S504" s="218"/>
      <c r="T504" s="219"/>
      <c r="AT504" s="220" t="s">
        <v>180</v>
      </c>
      <c r="AU504" s="220" t="s">
        <v>79</v>
      </c>
      <c r="AV504" s="14" t="s">
        <v>106</v>
      </c>
      <c r="AW504" s="14" t="s">
        <v>33</v>
      </c>
      <c r="AX504" s="14" t="s">
        <v>14</v>
      </c>
      <c r="AY504" s="220" t="s">
        <v>169</v>
      </c>
    </row>
    <row r="505" spans="1:65" s="2" customFormat="1" ht="24.2" customHeight="1">
      <c r="A505" s="36"/>
      <c r="B505" s="37"/>
      <c r="C505" s="234" t="s">
        <v>949</v>
      </c>
      <c r="D505" s="234" t="s">
        <v>477</v>
      </c>
      <c r="E505" s="235" t="s">
        <v>660</v>
      </c>
      <c r="F505" s="236" t="s">
        <v>661</v>
      </c>
      <c r="G505" s="237" t="s">
        <v>175</v>
      </c>
      <c r="H505" s="238">
        <v>63.567</v>
      </c>
      <c r="I505" s="239"/>
      <c r="J505" s="240">
        <f>ROUND(I505*H505,2)</f>
        <v>0</v>
      </c>
      <c r="K505" s="236" t="s">
        <v>176</v>
      </c>
      <c r="L505" s="241"/>
      <c r="M505" s="242" t="s">
        <v>19</v>
      </c>
      <c r="N505" s="243" t="s">
        <v>42</v>
      </c>
      <c r="O505" s="66"/>
      <c r="P505" s="189">
        <f>O505*H505</f>
        <v>0</v>
      </c>
      <c r="Q505" s="189">
        <v>0.0066</v>
      </c>
      <c r="R505" s="189">
        <f>Q505*H505</f>
        <v>0.4195422</v>
      </c>
      <c r="S505" s="189">
        <v>0</v>
      </c>
      <c r="T505" s="190">
        <f>S505*H505</f>
        <v>0</v>
      </c>
      <c r="U505" s="36"/>
      <c r="V505" s="36"/>
      <c r="W505" s="36"/>
      <c r="X505" s="36"/>
      <c r="Y505" s="36"/>
      <c r="Z505" s="36"/>
      <c r="AA505" s="36"/>
      <c r="AB505" s="36"/>
      <c r="AC505" s="36"/>
      <c r="AD505" s="36"/>
      <c r="AE505" s="36"/>
      <c r="AR505" s="191" t="s">
        <v>572</v>
      </c>
      <c r="AT505" s="191" t="s">
        <v>477</v>
      </c>
      <c r="AU505" s="191" t="s">
        <v>79</v>
      </c>
      <c r="AY505" s="19" t="s">
        <v>169</v>
      </c>
      <c r="BE505" s="192">
        <f>IF(N505="základní",J505,0)</f>
        <v>0</v>
      </c>
      <c r="BF505" s="192">
        <f>IF(N505="snížená",J505,0)</f>
        <v>0</v>
      </c>
      <c r="BG505" s="192">
        <f>IF(N505="zákl. přenesená",J505,0)</f>
        <v>0</v>
      </c>
      <c r="BH505" s="192">
        <f>IF(N505="sníž. přenesená",J505,0)</f>
        <v>0</v>
      </c>
      <c r="BI505" s="192">
        <f>IF(N505="nulová",J505,0)</f>
        <v>0</v>
      </c>
      <c r="BJ505" s="19" t="s">
        <v>14</v>
      </c>
      <c r="BK505" s="192">
        <f>ROUND(I505*H505,2)</f>
        <v>0</v>
      </c>
      <c r="BL505" s="19" t="s">
        <v>312</v>
      </c>
      <c r="BM505" s="191" t="s">
        <v>950</v>
      </c>
    </row>
    <row r="506" spans="2:51" s="13" customFormat="1" ht="11.25">
      <c r="B506" s="198"/>
      <c r="C506" s="199"/>
      <c r="D506" s="200" t="s">
        <v>180</v>
      </c>
      <c r="E506" s="199"/>
      <c r="F506" s="202" t="s">
        <v>951</v>
      </c>
      <c r="G506" s="199"/>
      <c r="H506" s="203">
        <v>63.567</v>
      </c>
      <c r="I506" s="204"/>
      <c r="J506" s="199"/>
      <c r="K506" s="199"/>
      <c r="L506" s="205"/>
      <c r="M506" s="206"/>
      <c r="N506" s="207"/>
      <c r="O506" s="207"/>
      <c r="P506" s="207"/>
      <c r="Q506" s="207"/>
      <c r="R506" s="207"/>
      <c r="S506" s="207"/>
      <c r="T506" s="208"/>
      <c r="AT506" s="209" t="s">
        <v>180</v>
      </c>
      <c r="AU506" s="209" t="s">
        <v>79</v>
      </c>
      <c r="AV506" s="13" t="s">
        <v>79</v>
      </c>
      <c r="AW506" s="13" t="s">
        <v>4</v>
      </c>
      <c r="AX506" s="13" t="s">
        <v>14</v>
      </c>
      <c r="AY506" s="209" t="s">
        <v>169</v>
      </c>
    </row>
    <row r="507" spans="1:65" s="2" customFormat="1" ht="49.15" customHeight="1">
      <c r="A507" s="36"/>
      <c r="B507" s="37"/>
      <c r="C507" s="180" t="s">
        <v>952</v>
      </c>
      <c r="D507" s="180" t="s">
        <v>172</v>
      </c>
      <c r="E507" s="181" t="s">
        <v>953</v>
      </c>
      <c r="F507" s="182" t="s">
        <v>954</v>
      </c>
      <c r="G507" s="183" t="s">
        <v>289</v>
      </c>
      <c r="H507" s="184">
        <v>11.478</v>
      </c>
      <c r="I507" s="185"/>
      <c r="J507" s="186">
        <f>ROUND(I507*H507,2)</f>
        <v>0</v>
      </c>
      <c r="K507" s="182" t="s">
        <v>176</v>
      </c>
      <c r="L507" s="41"/>
      <c r="M507" s="187" t="s">
        <v>19</v>
      </c>
      <c r="N507" s="188" t="s">
        <v>42</v>
      </c>
      <c r="O507" s="66"/>
      <c r="P507" s="189">
        <f>O507*H507</f>
        <v>0</v>
      </c>
      <c r="Q507" s="189">
        <v>0</v>
      </c>
      <c r="R507" s="189">
        <f>Q507*H507</f>
        <v>0</v>
      </c>
      <c r="S507" s="189">
        <v>0</v>
      </c>
      <c r="T507" s="190">
        <f>S507*H507</f>
        <v>0</v>
      </c>
      <c r="U507" s="36"/>
      <c r="V507" s="36"/>
      <c r="W507" s="36"/>
      <c r="X507" s="36"/>
      <c r="Y507" s="36"/>
      <c r="Z507" s="36"/>
      <c r="AA507" s="36"/>
      <c r="AB507" s="36"/>
      <c r="AC507" s="36"/>
      <c r="AD507" s="36"/>
      <c r="AE507" s="36"/>
      <c r="AR507" s="191" t="s">
        <v>312</v>
      </c>
      <c r="AT507" s="191" t="s">
        <v>172</v>
      </c>
      <c r="AU507" s="191" t="s">
        <v>79</v>
      </c>
      <c r="AY507" s="19" t="s">
        <v>169</v>
      </c>
      <c r="BE507" s="192">
        <f>IF(N507="základní",J507,0)</f>
        <v>0</v>
      </c>
      <c r="BF507" s="192">
        <f>IF(N507="snížená",J507,0)</f>
        <v>0</v>
      </c>
      <c r="BG507" s="192">
        <f>IF(N507="zákl. přenesená",J507,0)</f>
        <v>0</v>
      </c>
      <c r="BH507" s="192">
        <f>IF(N507="sníž. přenesená",J507,0)</f>
        <v>0</v>
      </c>
      <c r="BI507" s="192">
        <f>IF(N507="nulová",J507,0)</f>
        <v>0</v>
      </c>
      <c r="BJ507" s="19" t="s">
        <v>14</v>
      </c>
      <c r="BK507" s="192">
        <f>ROUND(I507*H507,2)</f>
        <v>0</v>
      </c>
      <c r="BL507" s="19" t="s">
        <v>312</v>
      </c>
      <c r="BM507" s="191" t="s">
        <v>955</v>
      </c>
    </row>
    <row r="508" spans="1:47" s="2" customFormat="1" ht="11.25">
      <c r="A508" s="36"/>
      <c r="B508" s="37"/>
      <c r="C508" s="38"/>
      <c r="D508" s="193" t="s">
        <v>178</v>
      </c>
      <c r="E508" s="38"/>
      <c r="F508" s="194" t="s">
        <v>956</v>
      </c>
      <c r="G508" s="38"/>
      <c r="H508" s="38"/>
      <c r="I508" s="195"/>
      <c r="J508" s="38"/>
      <c r="K508" s="38"/>
      <c r="L508" s="41"/>
      <c r="M508" s="196"/>
      <c r="N508" s="197"/>
      <c r="O508" s="66"/>
      <c r="P508" s="66"/>
      <c r="Q508" s="66"/>
      <c r="R508" s="66"/>
      <c r="S508" s="66"/>
      <c r="T508" s="67"/>
      <c r="U508" s="36"/>
      <c r="V508" s="36"/>
      <c r="W508" s="36"/>
      <c r="X508" s="36"/>
      <c r="Y508" s="36"/>
      <c r="Z508" s="36"/>
      <c r="AA508" s="36"/>
      <c r="AB508" s="36"/>
      <c r="AC508" s="36"/>
      <c r="AD508" s="36"/>
      <c r="AE508" s="36"/>
      <c r="AT508" s="19" t="s">
        <v>178</v>
      </c>
      <c r="AU508" s="19" t="s">
        <v>79</v>
      </c>
    </row>
    <row r="509" spans="2:63" s="12" customFormat="1" ht="22.9" customHeight="1">
      <c r="B509" s="164"/>
      <c r="C509" s="165"/>
      <c r="D509" s="166" t="s">
        <v>70</v>
      </c>
      <c r="E509" s="178" t="s">
        <v>957</v>
      </c>
      <c r="F509" s="178" t="s">
        <v>958</v>
      </c>
      <c r="G509" s="165"/>
      <c r="H509" s="165"/>
      <c r="I509" s="168"/>
      <c r="J509" s="179">
        <f>BK509</f>
        <v>0</v>
      </c>
      <c r="K509" s="165"/>
      <c r="L509" s="170"/>
      <c r="M509" s="171"/>
      <c r="N509" s="172"/>
      <c r="O509" s="172"/>
      <c r="P509" s="173">
        <f>SUM(P510:P624)</f>
        <v>0</v>
      </c>
      <c r="Q509" s="172"/>
      <c r="R509" s="173">
        <f>SUM(R510:R624)</f>
        <v>46.23260624000001</v>
      </c>
      <c r="S509" s="172"/>
      <c r="T509" s="174">
        <f>SUM(T510:T624)</f>
        <v>0</v>
      </c>
      <c r="AR509" s="175" t="s">
        <v>79</v>
      </c>
      <c r="AT509" s="176" t="s">
        <v>70</v>
      </c>
      <c r="AU509" s="176" t="s">
        <v>14</v>
      </c>
      <c r="AY509" s="175" t="s">
        <v>169</v>
      </c>
      <c r="BK509" s="177">
        <f>SUM(BK510:BK624)</f>
        <v>0</v>
      </c>
    </row>
    <row r="510" spans="1:65" s="2" customFormat="1" ht="55.5" customHeight="1">
      <c r="A510" s="36"/>
      <c r="B510" s="37"/>
      <c r="C510" s="180" t="s">
        <v>959</v>
      </c>
      <c r="D510" s="180" t="s">
        <v>172</v>
      </c>
      <c r="E510" s="181" t="s">
        <v>960</v>
      </c>
      <c r="F510" s="182" t="s">
        <v>961</v>
      </c>
      <c r="G510" s="183" t="s">
        <v>175</v>
      </c>
      <c r="H510" s="184">
        <v>76.92</v>
      </c>
      <c r="I510" s="185"/>
      <c r="J510" s="186">
        <f>ROUND(I510*H510,2)</f>
        <v>0</v>
      </c>
      <c r="K510" s="182" t="s">
        <v>176</v>
      </c>
      <c r="L510" s="41"/>
      <c r="M510" s="187" t="s">
        <v>19</v>
      </c>
      <c r="N510" s="188" t="s">
        <v>42</v>
      </c>
      <c r="O510" s="66"/>
      <c r="P510" s="189">
        <f>O510*H510</f>
        <v>0</v>
      </c>
      <c r="Q510" s="189">
        <v>0.04428</v>
      </c>
      <c r="R510" s="189">
        <f>Q510*H510</f>
        <v>3.4060176</v>
      </c>
      <c r="S510" s="189">
        <v>0</v>
      </c>
      <c r="T510" s="190">
        <f>S510*H510</f>
        <v>0</v>
      </c>
      <c r="U510" s="36"/>
      <c r="V510" s="36"/>
      <c r="W510" s="36"/>
      <c r="X510" s="36"/>
      <c r="Y510" s="36"/>
      <c r="Z510" s="36"/>
      <c r="AA510" s="36"/>
      <c r="AB510" s="36"/>
      <c r="AC510" s="36"/>
      <c r="AD510" s="36"/>
      <c r="AE510" s="36"/>
      <c r="AR510" s="191" t="s">
        <v>312</v>
      </c>
      <c r="AT510" s="191" t="s">
        <v>172</v>
      </c>
      <c r="AU510" s="191" t="s">
        <v>79</v>
      </c>
      <c r="AY510" s="19" t="s">
        <v>169</v>
      </c>
      <c r="BE510" s="192">
        <f>IF(N510="základní",J510,0)</f>
        <v>0</v>
      </c>
      <c r="BF510" s="192">
        <f>IF(N510="snížená",J510,0)</f>
        <v>0</v>
      </c>
      <c r="BG510" s="192">
        <f>IF(N510="zákl. přenesená",J510,0)</f>
        <v>0</v>
      </c>
      <c r="BH510" s="192">
        <f>IF(N510="sníž. přenesená",J510,0)</f>
        <v>0</v>
      </c>
      <c r="BI510" s="192">
        <f>IF(N510="nulová",J510,0)</f>
        <v>0</v>
      </c>
      <c r="BJ510" s="19" t="s">
        <v>14</v>
      </c>
      <c r="BK510" s="192">
        <f>ROUND(I510*H510,2)</f>
        <v>0</v>
      </c>
      <c r="BL510" s="19" t="s">
        <v>312</v>
      </c>
      <c r="BM510" s="191" t="s">
        <v>962</v>
      </c>
    </row>
    <row r="511" spans="1:47" s="2" customFormat="1" ht="11.25">
      <c r="A511" s="36"/>
      <c r="B511" s="37"/>
      <c r="C511" s="38"/>
      <c r="D511" s="193" t="s">
        <v>178</v>
      </c>
      <c r="E511" s="38"/>
      <c r="F511" s="194" t="s">
        <v>963</v>
      </c>
      <c r="G511" s="38"/>
      <c r="H511" s="38"/>
      <c r="I511" s="195"/>
      <c r="J511" s="38"/>
      <c r="K511" s="38"/>
      <c r="L511" s="41"/>
      <c r="M511" s="196"/>
      <c r="N511" s="197"/>
      <c r="O511" s="66"/>
      <c r="P511" s="66"/>
      <c r="Q511" s="66"/>
      <c r="R511" s="66"/>
      <c r="S511" s="66"/>
      <c r="T511" s="67"/>
      <c r="U511" s="36"/>
      <c r="V511" s="36"/>
      <c r="W511" s="36"/>
      <c r="X511" s="36"/>
      <c r="Y511" s="36"/>
      <c r="Z511" s="36"/>
      <c r="AA511" s="36"/>
      <c r="AB511" s="36"/>
      <c r="AC511" s="36"/>
      <c r="AD511" s="36"/>
      <c r="AE511" s="36"/>
      <c r="AT511" s="19" t="s">
        <v>178</v>
      </c>
      <c r="AU511" s="19" t="s">
        <v>79</v>
      </c>
    </row>
    <row r="512" spans="2:51" s="13" customFormat="1" ht="11.25">
      <c r="B512" s="198"/>
      <c r="C512" s="199"/>
      <c r="D512" s="200" t="s">
        <v>180</v>
      </c>
      <c r="E512" s="201" t="s">
        <v>19</v>
      </c>
      <c r="F512" s="202" t="s">
        <v>964</v>
      </c>
      <c r="G512" s="199"/>
      <c r="H512" s="203">
        <v>111.52</v>
      </c>
      <c r="I512" s="204"/>
      <c r="J512" s="199"/>
      <c r="K512" s="199"/>
      <c r="L512" s="205"/>
      <c r="M512" s="206"/>
      <c r="N512" s="207"/>
      <c r="O512" s="207"/>
      <c r="P512" s="207"/>
      <c r="Q512" s="207"/>
      <c r="R512" s="207"/>
      <c r="S512" s="207"/>
      <c r="T512" s="208"/>
      <c r="AT512" s="209" t="s">
        <v>180</v>
      </c>
      <c r="AU512" s="209" t="s">
        <v>79</v>
      </c>
      <c r="AV512" s="13" t="s">
        <v>79</v>
      </c>
      <c r="AW512" s="13" t="s">
        <v>33</v>
      </c>
      <c r="AX512" s="13" t="s">
        <v>71</v>
      </c>
      <c r="AY512" s="209" t="s">
        <v>169</v>
      </c>
    </row>
    <row r="513" spans="2:51" s="13" customFormat="1" ht="11.25">
      <c r="B513" s="198"/>
      <c r="C513" s="199"/>
      <c r="D513" s="200" t="s">
        <v>180</v>
      </c>
      <c r="E513" s="201" t="s">
        <v>19</v>
      </c>
      <c r="F513" s="202" t="s">
        <v>965</v>
      </c>
      <c r="G513" s="199"/>
      <c r="H513" s="203">
        <v>-34.6</v>
      </c>
      <c r="I513" s="204"/>
      <c r="J513" s="199"/>
      <c r="K513" s="199"/>
      <c r="L513" s="205"/>
      <c r="M513" s="206"/>
      <c r="N513" s="207"/>
      <c r="O513" s="207"/>
      <c r="P513" s="207"/>
      <c r="Q513" s="207"/>
      <c r="R513" s="207"/>
      <c r="S513" s="207"/>
      <c r="T513" s="208"/>
      <c r="AT513" s="209" t="s">
        <v>180</v>
      </c>
      <c r="AU513" s="209" t="s">
        <v>79</v>
      </c>
      <c r="AV513" s="13" t="s">
        <v>79</v>
      </c>
      <c r="AW513" s="13" t="s">
        <v>33</v>
      </c>
      <c r="AX513" s="13" t="s">
        <v>71</v>
      </c>
      <c r="AY513" s="209" t="s">
        <v>169</v>
      </c>
    </row>
    <row r="514" spans="2:51" s="14" customFormat="1" ht="11.25">
      <c r="B514" s="210"/>
      <c r="C514" s="211"/>
      <c r="D514" s="200" t="s">
        <v>180</v>
      </c>
      <c r="E514" s="212" t="s">
        <v>19</v>
      </c>
      <c r="F514" s="213" t="s">
        <v>183</v>
      </c>
      <c r="G514" s="211"/>
      <c r="H514" s="214">
        <v>76.92</v>
      </c>
      <c r="I514" s="215"/>
      <c r="J514" s="211"/>
      <c r="K514" s="211"/>
      <c r="L514" s="216"/>
      <c r="M514" s="217"/>
      <c r="N514" s="218"/>
      <c r="O514" s="218"/>
      <c r="P514" s="218"/>
      <c r="Q514" s="218"/>
      <c r="R514" s="218"/>
      <c r="S514" s="218"/>
      <c r="T514" s="219"/>
      <c r="AT514" s="220" t="s">
        <v>180</v>
      </c>
      <c r="AU514" s="220" t="s">
        <v>79</v>
      </c>
      <c r="AV514" s="14" t="s">
        <v>106</v>
      </c>
      <c r="AW514" s="14" t="s">
        <v>33</v>
      </c>
      <c r="AX514" s="14" t="s">
        <v>14</v>
      </c>
      <c r="AY514" s="220" t="s">
        <v>169</v>
      </c>
    </row>
    <row r="515" spans="1:65" s="2" customFormat="1" ht="55.5" customHeight="1">
      <c r="A515" s="36"/>
      <c r="B515" s="37"/>
      <c r="C515" s="180" t="s">
        <v>966</v>
      </c>
      <c r="D515" s="180" t="s">
        <v>172</v>
      </c>
      <c r="E515" s="181" t="s">
        <v>967</v>
      </c>
      <c r="F515" s="182" t="s">
        <v>968</v>
      </c>
      <c r="G515" s="183" t="s">
        <v>175</v>
      </c>
      <c r="H515" s="184">
        <v>701.4</v>
      </c>
      <c r="I515" s="185"/>
      <c r="J515" s="186">
        <f>ROUND(I515*H515,2)</f>
        <v>0</v>
      </c>
      <c r="K515" s="182" t="s">
        <v>176</v>
      </c>
      <c r="L515" s="41"/>
      <c r="M515" s="187" t="s">
        <v>19</v>
      </c>
      <c r="N515" s="188" t="s">
        <v>42</v>
      </c>
      <c r="O515" s="66"/>
      <c r="P515" s="189">
        <f>O515*H515</f>
        <v>0</v>
      </c>
      <c r="Q515" s="189">
        <v>0.04503</v>
      </c>
      <c r="R515" s="189">
        <f>Q515*H515</f>
        <v>31.584042</v>
      </c>
      <c r="S515" s="189">
        <v>0</v>
      </c>
      <c r="T515" s="190">
        <f>S515*H515</f>
        <v>0</v>
      </c>
      <c r="U515" s="36"/>
      <c r="V515" s="36"/>
      <c r="W515" s="36"/>
      <c r="X515" s="36"/>
      <c r="Y515" s="36"/>
      <c r="Z515" s="36"/>
      <c r="AA515" s="36"/>
      <c r="AB515" s="36"/>
      <c r="AC515" s="36"/>
      <c r="AD515" s="36"/>
      <c r="AE515" s="36"/>
      <c r="AR515" s="191" t="s">
        <v>312</v>
      </c>
      <c r="AT515" s="191" t="s">
        <v>172</v>
      </c>
      <c r="AU515" s="191" t="s">
        <v>79</v>
      </c>
      <c r="AY515" s="19" t="s">
        <v>169</v>
      </c>
      <c r="BE515" s="192">
        <f>IF(N515="základní",J515,0)</f>
        <v>0</v>
      </c>
      <c r="BF515" s="192">
        <f>IF(N515="snížená",J515,0)</f>
        <v>0</v>
      </c>
      <c r="BG515" s="192">
        <f>IF(N515="zákl. přenesená",J515,0)</f>
        <v>0</v>
      </c>
      <c r="BH515" s="192">
        <f>IF(N515="sníž. přenesená",J515,0)</f>
        <v>0</v>
      </c>
      <c r="BI515" s="192">
        <f>IF(N515="nulová",J515,0)</f>
        <v>0</v>
      </c>
      <c r="BJ515" s="19" t="s">
        <v>14</v>
      </c>
      <c r="BK515" s="192">
        <f>ROUND(I515*H515,2)</f>
        <v>0</v>
      </c>
      <c r="BL515" s="19" t="s">
        <v>312</v>
      </c>
      <c r="BM515" s="191" t="s">
        <v>969</v>
      </c>
    </row>
    <row r="516" spans="1:47" s="2" customFormat="1" ht="11.25">
      <c r="A516" s="36"/>
      <c r="B516" s="37"/>
      <c r="C516" s="38"/>
      <c r="D516" s="193" t="s">
        <v>178</v>
      </c>
      <c r="E516" s="38"/>
      <c r="F516" s="194" t="s">
        <v>970</v>
      </c>
      <c r="G516" s="38"/>
      <c r="H516" s="38"/>
      <c r="I516" s="195"/>
      <c r="J516" s="38"/>
      <c r="K516" s="38"/>
      <c r="L516" s="41"/>
      <c r="M516" s="196"/>
      <c r="N516" s="197"/>
      <c r="O516" s="66"/>
      <c r="P516" s="66"/>
      <c r="Q516" s="66"/>
      <c r="R516" s="66"/>
      <c r="S516" s="66"/>
      <c r="T516" s="67"/>
      <c r="U516" s="36"/>
      <c r="V516" s="36"/>
      <c r="W516" s="36"/>
      <c r="X516" s="36"/>
      <c r="Y516" s="36"/>
      <c r="Z516" s="36"/>
      <c r="AA516" s="36"/>
      <c r="AB516" s="36"/>
      <c r="AC516" s="36"/>
      <c r="AD516" s="36"/>
      <c r="AE516" s="36"/>
      <c r="AT516" s="19" t="s">
        <v>178</v>
      </c>
      <c r="AU516" s="19" t="s">
        <v>79</v>
      </c>
    </row>
    <row r="517" spans="2:51" s="13" customFormat="1" ht="33.75">
      <c r="B517" s="198"/>
      <c r="C517" s="199"/>
      <c r="D517" s="200" t="s">
        <v>180</v>
      </c>
      <c r="E517" s="201" t="s">
        <v>19</v>
      </c>
      <c r="F517" s="202" t="s">
        <v>971</v>
      </c>
      <c r="G517" s="199"/>
      <c r="H517" s="203">
        <v>387.2</v>
      </c>
      <c r="I517" s="204"/>
      <c r="J517" s="199"/>
      <c r="K517" s="199"/>
      <c r="L517" s="205"/>
      <c r="M517" s="206"/>
      <c r="N517" s="207"/>
      <c r="O517" s="207"/>
      <c r="P517" s="207"/>
      <c r="Q517" s="207"/>
      <c r="R517" s="207"/>
      <c r="S517" s="207"/>
      <c r="T517" s="208"/>
      <c r="AT517" s="209" t="s">
        <v>180</v>
      </c>
      <c r="AU517" s="209" t="s">
        <v>79</v>
      </c>
      <c r="AV517" s="13" t="s">
        <v>79</v>
      </c>
      <c r="AW517" s="13" t="s">
        <v>33</v>
      </c>
      <c r="AX517" s="13" t="s">
        <v>71</v>
      </c>
      <c r="AY517" s="209" t="s">
        <v>169</v>
      </c>
    </row>
    <row r="518" spans="2:51" s="13" customFormat="1" ht="33.75">
      <c r="B518" s="198"/>
      <c r="C518" s="199"/>
      <c r="D518" s="200" t="s">
        <v>180</v>
      </c>
      <c r="E518" s="201" t="s">
        <v>19</v>
      </c>
      <c r="F518" s="202" t="s">
        <v>972</v>
      </c>
      <c r="G518" s="199"/>
      <c r="H518" s="203">
        <v>322.56</v>
      </c>
      <c r="I518" s="204"/>
      <c r="J518" s="199"/>
      <c r="K518" s="199"/>
      <c r="L518" s="205"/>
      <c r="M518" s="206"/>
      <c r="N518" s="207"/>
      <c r="O518" s="207"/>
      <c r="P518" s="207"/>
      <c r="Q518" s="207"/>
      <c r="R518" s="207"/>
      <c r="S518" s="207"/>
      <c r="T518" s="208"/>
      <c r="AT518" s="209" t="s">
        <v>180</v>
      </c>
      <c r="AU518" s="209" t="s">
        <v>79</v>
      </c>
      <c r="AV518" s="13" t="s">
        <v>79</v>
      </c>
      <c r="AW518" s="13" t="s">
        <v>33</v>
      </c>
      <c r="AX518" s="13" t="s">
        <v>71</v>
      </c>
      <c r="AY518" s="209" t="s">
        <v>169</v>
      </c>
    </row>
    <row r="519" spans="2:51" s="13" customFormat="1" ht="22.5">
      <c r="B519" s="198"/>
      <c r="C519" s="199"/>
      <c r="D519" s="200" t="s">
        <v>180</v>
      </c>
      <c r="E519" s="201" t="s">
        <v>19</v>
      </c>
      <c r="F519" s="202" t="s">
        <v>973</v>
      </c>
      <c r="G519" s="199"/>
      <c r="H519" s="203">
        <v>87.04</v>
      </c>
      <c r="I519" s="204"/>
      <c r="J519" s="199"/>
      <c r="K519" s="199"/>
      <c r="L519" s="205"/>
      <c r="M519" s="206"/>
      <c r="N519" s="207"/>
      <c r="O519" s="207"/>
      <c r="P519" s="207"/>
      <c r="Q519" s="207"/>
      <c r="R519" s="207"/>
      <c r="S519" s="207"/>
      <c r="T519" s="208"/>
      <c r="AT519" s="209" t="s">
        <v>180</v>
      </c>
      <c r="AU519" s="209" t="s">
        <v>79</v>
      </c>
      <c r="AV519" s="13" t="s">
        <v>79</v>
      </c>
      <c r="AW519" s="13" t="s">
        <v>33</v>
      </c>
      <c r="AX519" s="13" t="s">
        <v>71</v>
      </c>
      <c r="AY519" s="209" t="s">
        <v>169</v>
      </c>
    </row>
    <row r="520" spans="2:51" s="13" customFormat="1" ht="45">
      <c r="B520" s="198"/>
      <c r="C520" s="199"/>
      <c r="D520" s="200" t="s">
        <v>180</v>
      </c>
      <c r="E520" s="201" t="s">
        <v>19</v>
      </c>
      <c r="F520" s="202" t="s">
        <v>974</v>
      </c>
      <c r="G520" s="199"/>
      <c r="H520" s="203">
        <v>-84.2</v>
      </c>
      <c r="I520" s="204"/>
      <c r="J520" s="199"/>
      <c r="K520" s="199"/>
      <c r="L520" s="205"/>
      <c r="M520" s="206"/>
      <c r="N520" s="207"/>
      <c r="O520" s="207"/>
      <c r="P520" s="207"/>
      <c r="Q520" s="207"/>
      <c r="R520" s="207"/>
      <c r="S520" s="207"/>
      <c r="T520" s="208"/>
      <c r="AT520" s="209" t="s">
        <v>180</v>
      </c>
      <c r="AU520" s="209" t="s">
        <v>79</v>
      </c>
      <c r="AV520" s="13" t="s">
        <v>79</v>
      </c>
      <c r="AW520" s="13" t="s">
        <v>33</v>
      </c>
      <c r="AX520" s="13" t="s">
        <v>71</v>
      </c>
      <c r="AY520" s="209" t="s">
        <v>169</v>
      </c>
    </row>
    <row r="521" spans="2:51" s="13" customFormat="1" ht="11.25">
      <c r="B521" s="198"/>
      <c r="C521" s="199"/>
      <c r="D521" s="200" t="s">
        <v>180</v>
      </c>
      <c r="E521" s="201" t="s">
        <v>19</v>
      </c>
      <c r="F521" s="202" t="s">
        <v>975</v>
      </c>
      <c r="G521" s="199"/>
      <c r="H521" s="203">
        <v>-11.2</v>
      </c>
      <c r="I521" s="204"/>
      <c r="J521" s="199"/>
      <c r="K521" s="199"/>
      <c r="L521" s="205"/>
      <c r="M521" s="206"/>
      <c r="N521" s="207"/>
      <c r="O521" s="207"/>
      <c r="P521" s="207"/>
      <c r="Q521" s="207"/>
      <c r="R521" s="207"/>
      <c r="S521" s="207"/>
      <c r="T521" s="208"/>
      <c r="AT521" s="209" t="s">
        <v>180</v>
      </c>
      <c r="AU521" s="209" t="s">
        <v>79</v>
      </c>
      <c r="AV521" s="13" t="s">
        <v>79</v>
      </c>
      <c r="AW521" s="13" t="s">
        <v>33</v>
      </c>
      <c r="AX521" s="13" t="s">
        <v>71</v>
      </c>
      <c r="AY521" s="209" t="s">
        <v>169</v>
      </c>
    </row>
    <row r="522" spans="2:51" s="14" customFormat="1" ht="11.25">
      <c r="B522" s="210"/>
      <c r="C522" s="211"/>
      <c r="D522" s="200" t="s">
        <v>180</v>
      </c>
      <c r="E522" s="212" t="s">
        <v>19</v>
      </c>
      <c r="F522" s="213" t="s">
        <v>183</v>
      </c>
      <c r="G522" s="211"/>
      <c r="H522" s="214">
        <v>701.4</v>
      </c>
      <c r="I522" s="215"/>
      <c r="J522" s="211"/>
      <c r="K522" s="211"/>
      <c r="L522" s="216"/>
      <c r="M522" s="217"/>
      <c r="N522" s="218"/>
      <c r="O522" s="218"/>
      <c r="P522" s="218"/>
      <c r="Q522" s="218"/>
      <c r="R522" s="218"/>
      <c r="S522" s="218"/>
      <c r="T522" s="219"/>
      <c r="AT522" s="220" t="s">
        <v>180</v>
      </c>
      <c r="AU522" s="220" t="s">
        <v>79</v>
      </c>
      <c r="AV522" s="14" t="s">
        <v>106</v>
      </c>
      <c r="AW522" s="14" t="s">
        <v>33</v>
      </c>
      <c r="AX522" s="14" t="s">
        <v>14</v>
      </c>
      <c r="AY522" s="220" t="s">
        <v>169</v>
      </c>
    </row>
    <row r="523" spans="1:65" s="2" customFormat="1" ht="66.75" customHeight="1">
      <c r="A523" s="36"/>
      <c r="B523" s="37"/>
      <c r="C523" s="180" t="s">
        <v>976</v>
      </c>
      <c r="D523" s="180" t="s">
        <v>172</v>
      </c>
      <c r="E523" s="181" t="s">
        <v>977</v>
      </c>
      <c r="F523" s="182" t="s">
        <v>978</v>
      </c>
      <c r="G523" s="183" t="s">
        <v>175</v>
      </c>
      <c r="H523" s="184">
        <v>21.44</v>
      </c>
      <c r="I523" s="185"/>
      <c r="J523" s="186">
        <f>ROUND(I523*H523,2)</f>
        <v>0</v>
      </c>
      <c r="K523" s="182" t="s">
        <v>176</v>
      </c>
      <c r="L523" s="41"/>
      <c r="M523" s="187" t="s">
        <v>19</v>
      </c>
      <c r="N523" s="188" t="s">
        <v>42</v>
      </c>
      <c r="O523" s="66"/>
      <c r="P523" s="189">
        <f>O523*H523</f>
        <v>0</v>
      </c>
      <c r="Q523" s="189">
        <v>0.05743</v>
      </c>
      <c r="R523" s="189">
        <f>Q523*H523</f>
        <v>1.2312992</v>
      </c>
      <c r="S523" s="189">
        <v>0</v>
      </c>
      <c r="T523" s="190">
        <f>S523*H523</f>
        <v>0</v>
      </c>
      <c r="U523" s="36"/>
      <c r="V523" s="36"/>
      <c r="W523" s="36"/>
      <c r="X523" s="36"/>
      <c r="Y523" s="36"/>
      <c r="Z523" s="36"/>
      <c r="AA523" s="36"/>
      <c r="AB523" s="36"/>
      <c r="AC523" s="36"/>
      <c r="AD523" s="36"/>
      <c r="AE523" s="36"/>
      <c r="AR523" s="191" t="s">
        <v>312</v>
      </c>
      <c r="AT523" s="191" t="s">
        <v>172</v>
      </c>
      <c r="AU523" s="191" t="s">
        <v>79</v>
      </c>
      <c r="AY523" s="19" t="s">
        <v>169</v>
      </c>
      <c r="BE523" s="192">
        <f>IF(N523="základní",J523,0)</f>
        <v>0</v>
      </c>
      <c r="BF523" s="192">
        <f>IF(N523="snížená",J523,0)</f>
        <v>0</v>
      </c>
      <c r="BG523" s="192">
        <f>IF(N523="zákl. přenesená",J523,0)</f>
        <v>0</v>
      </c>
      <c r="BH523" s="192">
        <f>IF(N523="sníž. přenesená",J523,0)</f>
        <v>0</v>
      </c>
      <c r="BI523" s="192">
        <f>IF(N523="nulová",J523,0)</f>
        <v>0</v>
      </c>
      <c r="BJ523" s="19" t="s">
        <v>14</v>
      </c>
      <c r="BK523" s="192">
        <f>ROUND(I523*H523,2)</f>
        <v>0</v>
      </c>
      <c r="BL523" s="19" t="s">
        <v>312</v>
      </c>
      <c r="BM523" s="191" t="s">
        <v>979</v>
      </c>
    </row>
    <row r="524" spans="1:47" s="2" customFormat="1" ht="11.25">
      <c r="A524" s="36"/>
      <c r="B524" s="37"/>
      <c r="C524" s="38"/>
      <c r="D524" s="193" t="s">
        <v>178</v>
      </c>
      <c r="E524" s="38"/>
      <c r="F524" s="194" t="s">
        <v>980</v>
      </c>
      <c r="G524" s="38"/>
      <c r="H524" s="38"/>
      <c r="I524" s="195"/>
      <c r="J524" s="38"/>
      <c r="K524" s="38"/>
      <c r="L524" s="41"/>
      <c r="M524" s="196"/>
      <c r="N524" s="197"/>
      <c r="O524" s="66"/>
      <c r="P524" s="66"/>
      <c r="Q524" s="66"/>
      <c r="R524" s="66"/>
      <c r="S524" s="66"/>
      <c r="T524" s="67"/>
      <c r="U524" s="36"/>
      <c r="V524" s="36"/>
      <c r="W524" s="36"/>
      <c r="X524" s="36"/>
      <c r="Y524" s="36"/>
      <c r="Z524" s="36"/>
      <c r="AA524" s="36"/>
      <c r="AB524" s="36"/>
      <c r="AC524" s="36"/>
      <c r="AD524" s="36"/>
      <c r="AE524" s="36"/>
      <c r="AT524" s="19" t="s">
        <v>178</v>
      </c>
      <c r="AU524" s="19" t="s">
        <v>79</v>
      </c>
    </row>
    <row r="525" spans="2:51" s="13" customFormat="1" ht="11.25">
      <c r="B525" s="198"/>
      <c r="C525" s="199"/>
      <c r="D525" s="200" t="s">
        <v>180</v>
      </c>
      <c r="E525" s="201" t="s">
        <v>19</v>
      </c>
      <c r="F525" s="202" t="s">
        <v>981</v>
      </c>
      <c r="G525" s="199"/>
      <c r="H525" s="203">
        <v>21.44</v>
      </c>
      <c r="I525" s="204"/>
      <c r="J525" s="199"/>
      <c r="K525" s="199"/>
      <c r="L525" s="205"/>
      <c r="M525" s="206"/>
      <c r="N525" s="207"/>
      <c r="O525" s="207"/>
      <c r="P525" s="207"/>
      <c r="Q525" s="207"/>
      <c r="R525" s="207"/>
      <c r="S525" s="207"/>
      <c r="T525" s="208"/>
      <c r="AT525" s="209" t="s">
        <v>180</v>
      </c>
      <c r="AU525" s="209" t="s">
        <v>79</v>
      </c>
      <c r="AV525" s="13" t="s">
        <v>79</v>
      </c>
      <c r="AW525" s="13" t="s">
        <v>33</v>
      </c>
      <c r="AX525" s="13" t="s">
        <v>14</v>
      </c>
      <c r="AY525" s="209" t="s">
        <v>169</v>
      </c>
    </row>
    <row r="526" spans="1:65" s="2" customFormat="1" ht="78" customHeight="1">
      <c r="A526" s="36"/>
      <c r="B526" s="37"/>
      <c r="C526" s="180" t="s">
        <v>982</v>
      </c>
      <c r="D526" s="180" t="s">
        <v>172</v>
      </c>
      <c r="E526" s="181" t="s">
        <v>983</v>
      </c>
      <c r="F526" s="182" t="s">
        <v>984</v>
      </c>
      <c r="G526" s="183" t="s">
        <v>175</v>
      </c>
      <c r="H526" s="184">
        <v>70.4</v>
      </c>
      <c r="I526" s="185"/>
      <c r="J526" s="186">
        <f>ROUND(I526*H526,2)</f>
        <v>0</v>
      </c>
      <c r="K526" s="182" t="s">
        <v>176</v>
      </c>
      <c r="L526" s="41"/>
      <c r="M526" s="187" t="s">
        <v>19</v>
      </c>
      <c r="N526" s="188" t="s">
        <v>42</v>
      </c>
      <c r="O526" s="66"/>
      <c r="P526" s="189">
        <f>O526*H526</f>
        <v>0</v>
      </c>
      <c r="Q526" s="189">
        <v>0.05907</v>
      </c>
      <c r="R526" s="189">
        <f>Q526*H526</f>
        <v>4.1585280000000004</v>
      </c>
      <c r="S526" s="189">
        <v>0</v>
      </c>
      <c r="T526" s="190">
        <f>S526*H526</f>
        <v>0</v>
      </c>
      <c r="U526" s="36"/>
      <c r="V526" s="36"/>
      <c r="W526" s="36"/>
      <c r="X526" s="36"/>
      <c r="Y526" s="36"/>
      <c r="Z526" s="36"/>
      <c r="AA526" s="36"/>
      <c r="AB526" s="36"/>
      <c r="AC526" s="36"/>
      <c r="AD526" s="36"/>
      <c r="AE526" s="36"/>
      <c r="AR526" s="191" t="s">
        <v>312</v>
      </c>
      <c r="AT526" s="191" t="s">
        <v>172</v>
      </c>
      <c r="AU526" s="191" t="s">
        <v>79</v>
      </c>
      <c r="AY526" s="19" t="s">
        <v>169</v>
      </c>
      <c r="BE526" s="192">
        <f>IF(N526="základní",J526,0)</f>
        <v>0</v>
      </c>
      <c r="BF526" s="192">
        <f>IF(N526="snížená",J526,0)</f>
        <v>0</v>
      </c>
      <c r="BG526" s="192">
        <f>IF(N526="zákl. přenesená",J526,0)</f>
        <v>0</v>
      </c>
      <c r="BH526" s="192">
        <f>IF(N526="sníž. přenesená",J526,0)</f>
        <v>0</v>
      </c>
      <c r="BI526" s="192">
        <f>IF(N526="nulová",J526,0)</f>
        <v>0</v>
      </c>
      <c r="BJ526" s="19" t="s">
        <v>14</v>
      </c>
      <c r="BK526" s="192">
        <f>ROUND(I526*H526,2)</f>
        <v>0</v>
      </c>
      <c r="BL526" s="19" t="s">
        <v>312</v>
      </c>
      <c r="BM526" s="191" t="s">
        <v>985</v>
      </c>
    </row>
    <row r="527" spans="1:47" s="2" customFormat="1" ht="11.25">
      <c r="A527" s="36"/>
      <c r="B527" s="37"/>
      <c r="C527" s="38"/>
      <c r="D527" s="193" t="s">
        <v>178</v>
      </c>
      <c r="E527" s="38"/>
      <c r="F527" s="194" t="s">
        <v>986</v>
      </c>
      <c r="G527" s="38"/>
      <c r="H527" s="38"/>
      <c r="I527" s="195"/>
      <c r="J527" s="38"/>
      <c r="K527" s="38"/>
      <c r="L527" s="41"/>
      <c r="M527" s="196"/>
      <c r="N527" s="197"/>
      <c r="O527" s="66"/>
      <c r="P527" s="66"/>
      <c r="Q527" s="66"/>
      <c r="R527" s="66"/>
      <c r="S527" s="66"/>
      <c r="T527" s="67"/>
      <c r="U527" s="36"/>
      <c r="V527" s="36"/>
      <c r="W527" s="36"/>
      <c r="X527" s="36"/>
      <c r="Y527" s="36"/>
      <c r="Z527" s="36"/>
      <c r="AA527" s="36"/>
      <c r="AB527" s="36"/>
      <c r="AC527" s="36"/>
      <c r="AD527" s="36"/>
      <c r="AE527" s="36"/>
      <c r="AT527" s="19" t="s">
        <v>178</v>
      </c>
      <c r="AU527" s="19" t="s">
        <v>79</v>
      </c>
    </row>
    <row r="528" spans="2:51" s="13" customFormat="1" ht="11.25">
      <c r="B528" s="198"/>
      <c r="C528" s="199"/>
      <c r="D528" s="200" t="s">
        <v>180</v>
      </c>
      <c r="E528" s="201" t="s">
        <v>19</v>
      </c>
      <c r="F528" s="202" t="s">
        <v>987</v>
      </c>
      <c r="G528" s="199"/>
      <c r="H528" s="203">
        <v>50.56</v>
      </c>
      <c r="I528" s="204"/>
      <c r="J528" s="199"/>
      <c r="K528" s="199"/>
      <c r="L528" s="205"/>
      <c r="M528" s="206"/>
      <c r="N528" s="207"/>
      <c r="O528" s="207"/>
      <c r="P528" s="207"/>
      <c r="Q528" s="207"/>
      <c r="R528" s="207"/>
      <c r="S528" s="207"/>
      <c r="T528" s="208"/>
      <c r="AT528" s="209" t="s">
        <v>180</v>
      </c>
      <c r="AU528" s="209" t="s">
        <v>79</v>
      </c>
      <c r="AV528" s="13" t="s">
        <v>79</v>
      </c>
      <c r="AW528" s="13" t="s">
        <v>33</v>
      </c>
      <c r="AX528" s="13" t="s">
        <v>71</v>
      </c>
      <c r="AY528" s="209" t="s">
        <v>169</v>
      </c>
    </row>
    <row r="529" spans="2:51" s="13" customFormat="1" ht="11.25">
      <c r="B529" s="198"/>
      <c r="C529" s="199"/>
      <c r="D529" s="200" t="s">
        <v>180</v>
      </c>
      <c r="E529" s="201" t="s">
        <v>19</v>
      </c>
      <c r="F529" s="202" t="s">
        <v>988</v>
      </c>
      <c r="G529" s="199"/>
      <c r="H529" s="203">
        <v>19.84</v>
      </c>
      <c r="I529" s="204"/>
      <c r="J529" s="199"/>
      <c r="K529" s="199"/>
      <c r="L529" s="205"/>
      <c r="M529" s="206"/>
      <c r="N529" s="207"/>
      <c r="O529" s="207"/>
      <c r="P529" s="207"/>
      <c r="Q529" s="207"/>
      <c r="R529" s="207"/>
      <c r="S529" s="207"/>
      <c r="T529" s="208"/>
      <c r="AT529" s="209" t="s">
        <v>180</v>
      </c>
      <c r="AU529" s="209" t="s">
        <v>79</v>
      </c>
      <c r="AV529" s="13" t="s">
        <v>79</v>
      </c>
      <c r="AW529" s="13" t="s">
        <v>33</v>
      </c>
      <c r="AX529" s="13" t="s">
        <v>71</v>
      </c>
      <c r="AY529" s="209" t="s">
        <v>169</v>
      </c>
    </row>
    <row r="530" spans="2:51" s="14" customFormat="1" ht="11.25">
      <c r="B530" s="210"/>
      <c r="C530" s="211"/>
      <c r="D530" s="200" t="s">
        <v>180</v>
      </c>
      <c r="E530" s="212" t="s">
        <v>19</v>
      </c>
      <c r="F530" s="213" t="s">
        <v>183</v>
      </c>
      <c r="G530" s="211"/>
      <c r="H530" s="214">
        <v>70.4</v>
      </c>
      <c r="I530" s="215"/>
      <c r="J530" s="211"/>
      <c r="K530" s="211"/>
      <c r="L530" s="216"/>
      <c r="M530" s="217"/>
      <c r="N530" s="218"/>
      <c r="O530" s="218"/>
      <c r="P530" s="218"/>
      <c r="Q530" s="218"/>
      <c r="R530" s="218"/>
      <c r="S530" s="218"/>
      <c r="T530" s="219"/>
      <c r="AT530" s="220" t="s">
        <v>180</v>
      </c>
      <c r="AU530" s="220" t="s">
        <v>79</v>
      </c>
      <c r="AV530" s="14" t="s">
        <v>106</v>
      </c>
      <c r="AW530" s="14" t="s">
        <v>33</v>
      </c>
      <c r="AX530" s="14" t="s">
        <v>14</v>
      </c>
      <c r="AY530" s="220" t="s">
        <v>169</v>
      </c>
    </row>
    <row r="531" spans="1:65" s="2" customFormat="1" ht="44.25" customHeight="1">
      <c r="A531" s="36"/>
      <c r="B531" s="37"/>
      <c r="C531" s="180" t="s">
        <v>989</v>
      </c>
      <c r="D531" s="180" t="s">
        <v>172</v>
      </c>
      <c r="E531" s="181" t="s">
        <v>990</v>
      </c>
      <c r="F531" s="182" t="s">
        <v>991</v>
      </c>
      <c r="G531" s="183" t="s">
        <v>339</v>
      </c>
      <c r="H531" s="184">
        <v>118.4</v>
      </c>
      <c r="I531" s="185"/>
      <c r="J531" s="186">
        <f>ROUND(I531*H531,2)</f>
        <v>0</v>
      </c>
      <c r="K531" s="182" t="s">
        <v>176</v>
      </c>
      <c r="L531" s="41"/>
      <c r="M531" s="187" t="s">
        <v>19</v>
      </c>
      <c r="N531" s="188" t="s">
        <v>42</v>
      </c>
      <c r="O531" s="66"/>
      <c r="P531" s="189">
        <f>O531*H531</f>
        <v>0</v>
      </c>
      <c r="Q531" s="189">
        <v>0.00036</v>
      </c>
      <c r="R531" s="189">
        <f>Q531*H531</f>
        <v>0.042624</v>
      </c>
      <c r="S531" s="189">
        <v>0</v>
      </c>
      <c r="T531" s="190">
        <f>S531*H531</f>
        <v>0</v>
      </c>
      <c r="U531" s="36"/>
      <c r="V531" s="36"/>
      <c r="W531" s="36"/>
      <c r="X531" s="36"/>
      <c r="Y531" s="36"/>
      <c r="Z531" s="36"/>
      <c r="AA531" s="36"/>
      <c r="AB531" s="36"/>
      <c r="AC531" s="36"/>
      <c r="AD531" s="36"/>
      <c r="AE531" s="36"/>
      <c r="AR531" s="191" t="s">
        <v>312</v>
      </c>
      <c r="AT531" s="191" t="s">
        <v>172</v>
      </c>
      <c r="AU531" s="191" t="s">
        <v>79</v>
      </c>
      <c r="AY531" s="19" t="s">
        <v>169</v>
      </c>
      <c r="BE531" s="192">
        <f>IF(N531="základní",J531,0)</f>
        <v>0</v>
      </c>
      <c r="BF531" s="192">
        <f>IF(N531="snížená",J531,0)</f>
        <v>0</v>
      </c>
      <c r="BG531" s="192">
        <f>IF(N531="zákl. přenesená",J531,0)</f>
        <v>0</v>
      </c>
      <c r="BH531" s="192">
        <f>IF(N531="sníž. přenesená",J531,0)</f>
        <v>0</v>
      </c>
      <c r="BI531" s="192">
        <f>IF(N531="nulová",J531,0)</f>
        <v>0</v>
      </c>
      <c r="BJ531" s="19" t="s">
        <v>14</v>
      </c>
      <c r="BK531" s="192">
        <f>ROUND(I531*H531,2)</f>
        <v>0</v>
      </c>
      <c r="BL531" s="19" t="s">
        <v>312</v>
      </c>
      <c r="BM531" s="191" t="s">
        <v>992</v>
      </c>
    </row>
    <row r="532" spans="1:47" s="2" customFormat="1" ht="11.25">
      <c r="A532" s="36"/>
      <c r="B532" s="37"/>
      <c r="C532" s="38"/>
      <c r="D532" s="193" t="s">
        <v>178</v>
      </c>
      <c r="E532" s="38"/>
      <c r="F532" s="194" t="s">
        <v>993</v>
      </c>
      <c r="G532" s="38"/>
      <c r="H532" s="38"/>
      <c r="I532" s="195"/>
      <c r="J532" s="38"/>
      <c r="K532" s="38"/>
      <c r="L532" s="41"/>
      <c r="M532" s="196"/>
      <c r="N532" s="197"/>
      <c r="O532" s="66"/>
      <c r="P532" s="66"/>
      <c r="Q532" s="66"/>
      <c r="R532" s="66"/>
      <c r="S532" s="66"/>
      <c r="T532" s="67"/>
      <c r="U532" s="36"/>
      <c r="V532" s="36"/>
      <c r="W532" s="36"/>
      <c r="X532" s="36"/>
      <c r="Y532" s="36"/>
      <c r="Z532" s="36"/>
      <c r="AA532" s="36"/>
      <c r="AB532" s="36"/>
      <c r="AC532" s="36"/>
      <c r="AD532" s="36"/>
      <c r="AE532" s="36"/>
      <c r="AT532" s="19" t="s">
        <v>178</v>
      </c>
      <c r="AU532" s="19" t="s">
        <v>79</v>
      </c>
    </row>
    <row r="533" spans="2:51" s="13" customFormat="1" ht="11.25">
      <c r="B533" s="198"/>
      <c r="C533" s="199"/>
      <c r="D533" s="200" t="s">
        <v>180</v>
      </c>
      <c r="E533" s="201" t="s">
        <v>19</v>
      </c>
      <c r="F533" s="202" t="s">
        <v>994</v>
      </c>
      <c r="G533" s="199"/>
      <c r="H533" s="203">
        <v>118.4</v>
      </c>
      <c r="I533" s="204"/>
      <c r="J533" s="199"/>
      <c r="K533" s="199"/>
      <c r="L533" s="205"/>
      <c r="M533" s="206"/>
      <c r="N533" s="207"/>
      <c r="O533" s="207"/>
      <c r="P533" s="207"/>
      <c r="Q533" s="207"/>
      <c r="R533" s="207"/>
      <c r="S533" s="207"/>
      <c r="T533" s="208"/>
      <c r="AT533" s="209" t="s">
        <v>180</v>
      </c>
      <c r="AU533" s="209" t="s">
        <v>79</v>
      </c>
      <c r="AV533" s="13" t="s">
        <v>79</v>
      </c>
      <c r="AW533" s="13" t="s">
        <v>33</v>
      </c>
      <c r="AX533" s="13" t="s">
        <v>14</v>
      </c>
      <c r="AY533" s="209" t="s">
        <v>169</v>
      </c>
    </row>
    <row r="534" spans="1:65" s="2" customFormat="1" ht="24.2" customHeight="1">
      <c r="A534" s="36"/>
      <c r="B534" s="37"/>
      <c r="C534" s="180" t="s">
        <v>995</v>
      </c>
      <c r="D534" s="180" t="s">
        <v>172</v>
      </c>
      <c r="E534" s="181" t="s">
        <v>996</v>
      </c>
      <c r="F534" s="182" t="s">
        <v>997</v>
      </c>
      <c r="G534" s="183" t="s">
        <v>175</v>
      </c>
      <c r="H534" s="184">
        <v>307.44</v>
      </c>
      <c r="I534" s="185"/>
      <c r="J534" s="186">
        <f>ROUND(I534*H534,2)</f>
        <v>0</v>
      </c>
      <c r="K534" s="182" t="s">
        <v>19</v>
      </c>
      <c r="L534" s="41"/>
      <c r="M534" s="187" t="s">
        <v>19</v>
      </c>
      <c r="N534" s="188" t="s">
        <v>42</v>
      </c>
      <c r="O534" s="66"/>
      <c r="P534" s="189">
        <f>O534*H534</f>
        <v>0</v>
      </c>
      <c r="Q534" s="189">
        <v>0</v>
      </c>
      <c r="R534" s="189">
        <f>Q534*H534</f>
        <v>0</v>
      </c>
      <c r="S534" s="189">
        <v>0</v>
      </c>
      <c r="T534" s="190">
        <f>S534*H534</f>
        <v>0</v>
      </c>
      <c r="U534" s="36"/>
      <c r="V534" s="36"/>
      <c r="W534" s="36"/>
      <c r="X534" s="36"/>
      <c r="Y534" s="36"/>
      <c r="Z534" s="36"/>
      <c r="AA534" s="36"/>
      <c r="AB534" s="36"/>
      <c r="AC534" s="36"/>
      <c r="AD534" s="36"/>
      <c r="AE534" s="36"/>
      <c r="AR534" s="191" t="s">
        <v>312</v>
      </c>
      <c r="AT534" s="191" t="s">
        <v>172</v>
      </c>
      <c r="AU534" s="191" t="s">
        <v>79</v>
      </c>
      <c r="AY534" s="19" t="s">
        <v>169</v>
      </c>
      <c r="BE534" s="192">
        <f>IF(N534="základní",J534,0)</f>
        <v>0</v>
      </c>
      <c r="BF534" s="192">
        <f>IF(N534="snížená",J534,0)</f>
        <v>0</v>
      </c>
      <c r="BG534" s="192">
        <f>IF(N534="zákl. přenesená",J534,0)</f>
        <v>0</v>
      </c>
      <c r="BH534" s="192">
        <f>IF(N534="sníž. přenesená",J534,0)</f>
        <v>0</v>
      </c>
      <c r="BI534" s="192">
        <f>IF(N534="nulová",J534,0)</f>
        <v>0</v>
      </c>
      <c r="BJ534" s="19" t="s">
        <v>14</v>
      </c>
      <c r="BK534" s="192">
        <f>ROUND(I534*H534,2)</f>
        <v>0</v>
      </c>
      <c r="BL534" s="19" t="s">
        <v>312</v>
      </c>
      <c r="BM534" s="191" t="s">
        <v>998</v>
      </c>
    </row>
    <row r="535" spans="2:51" s="15" customFormat="1" ht="11.25">
      <c r="B535" s="221"/>
      <c r="C535" s="222"/>
      <c r="D535" s="200" t="s">
        <v>180</v>
      </c>
      <c r="E535" s="223" t="s">
        <v>19</v>
      </c>
      <c r="F535" s="224" t="s">
        <v>999</v>
      </c>
      <c r="G535" s="222"/>
      <c r="H535" s="223" t="s">
        <v>19</v>
      </c>
      <c r="I535" s="225"/>
      <c r="J535" s="222"/>
      <c r="K535" s="222"/>
      <c r="L535" s="226"/>
      <c r="M535" s="227"/>
      <c r="N535" s="228"/>
      <c r="O535" s="228"/>
      <c r="P535" s="228"/>
      <c r="Q535" s="228"/>
      <c r="R535" s="228"/>
      <c r="S535" s="228"/>
      <c r="T535" s="229"/>
      <c r="AT535" s="230" t="s">
        <v>180</v>
      </c>
      <c r="AU535" s="230" t="s">
        <v>79</v>
      </c>
      <c r="AV535" s="15" t="s">
        <v>14</v>
      </c>
      <c r="AW535" s="15" t="s">
        <v>33</v>
      </c>
      <c r="AX535" s="15" t="s">
        <v>71</v>
      </c>
      <c r="AY535" s="230" t="s">
        <v>169</v>
      </c>
    </row>
    <row r="536" spans="2:51" s="13" customFormat="1" ht="11.25">
      <c r="B536" s="198"/>
      <c r="C536" s="199"/>
      <c r="D536" s="200" t="s">
        <v>180</v>
      </c>
      <c r="E536" s="201" t="s">
        <v>19</v>
      </c>
      <c r="F536" s="202" t="s">
        <v>1000</v>
      </c>
      <c r="G536" s="199"/>
      <c r="H536" s="203">
        <v>17.92</v>
      </c>
      <c r="I536" s="204"/>
      <c r="J536" s="199"/>
      <c r="K536" s="199"/>
      <c r="L536" s="205"/>
      <c r="M536" s="206"/>
      <c r="N536" s="207"/>
      <c r="O536" s="207"/>
      <c r="P536" s="207"/>
      <c r="Q536" s="207"/>
      <c r="R536" s="207"/>
      <c r="S536" s="207"/>
      <c r="T536" s="208"/>
      <c r="AT536" s="209" t="s">
        <v>180</v>
      </c>
      <c r="AU536" s="209" t="s">
        <v>79</v>
      </c>
      <c r="AV536" s="13" t="s">
        <v>79</v>
      </c>
      <c r="AW536" s="13" t="s">
        <v>33</v>
      </c>
      <c r="AX536" s="13" t="s">
        <v>71</v>
      </c>
      <c r="AY536" s="209" t="s">
        <v>169</v>
      </c>
    </row>
    <row r="537" spans="2:51" s="13" customFormat="1" ht="11.25">
      <c r="B537" s="198"/>
      <c r="C537" s="199"/>
      <c r="D537" s="200" t="s">
        <v>180</v>
      </c>
      <c r="E537" s="201" t="s">
        <v>19</v>
      </c>
      <c r="F537" s="202" t="s">
        <v>1001</v>
      </c>
      <c r="G537" s="199"/>
      <c r="H537" s="203">
        <v>-1.6</v>
      </c>
      <c r="I537" s="204"/>
      <c r="J537" s="199"/>
      <c r="K537" s="199"/>
      <c r="L537" s="205"/>
      <c r="M537" s="206"/>
      <c r="N537" s="207"/>
      <c r="O537" s="207"/>
      <c r="P537" s="207"/>
      <c r="Q537" s="207"/>
      <c r="R537" s="207"/>
      <c r="S537" s="207"/>
      <c r="T537" s="208"/>
      <c r="AT537" s="209" t="s">
        <v>180</v>
      </c>
      <c r="AU537" s="209" t="s">
        <v>79</v>
      </c>
      <c r="AV537" s="13" t="s">
        <v>79</v>
      </c>
      <c r="AW537" s="13" t="s">
        <v>33</v>
      </c>
      <c r="AX537" s="13" t="s">
        <v>71</v>
      </c>
      <c r="AY537" s="209" t="s">
        <v>169</v>
      </c>
    </row>
    <row r="538" spans="2:51" s="15" customFormat="1" ht="11.25">
      <c r="B538" s="221"/>
      <c r="C538" s="222"/>
      <c r="D538" s="200" t="s">
        <v>180</v>
      </c>
      <c r="E538" s="223" t="s">
        <v>19</v>
      </c>
      <c r="F538" s="224" t="s">
        <v>1002</v>
      </c>
      <c r="G538" s="222"/>
      <c r="H538" s="223" t="s">
        <v>19</v>
      </c>
      <c r="I538" s="225"/>
      <c r="J538" s="222"/>
      <c r="K538" s="222"/>
      <c r="L538" s="226"/>
      <c r="M538" s="227"/>
      <c r="N538" s="228"/>
      <c r="O538" s="228"/>
      <c r="P538" s="228"/>
      <c r="Q538" s="228"/>
      <c r="R538" s="228"/>
      <c r="S538" s="228"/>
      <c r="T538" s="229"/>
      <c r="AT538" s="230" t="s">
        <v>180</v>
      </c>
      <c r="AU538" s="230" t="s">
        <v>79</v>
      </c>
      <c r="AV538" s="15" t="s">
        <v>14</v>
      </c>
      <c r="AW538" s="15" t="s">
        <v>33</v>
      </c>
      <c r="AX538" s="15" t="s">
        <v>71</v>
      </c>
      <c r="AY538" s="230" t="s">
        <v>169</v>
      </c>
    </row>
    <row r="539" spans="2:51" s="13" customFormat="1" ht="11.25">
      <c r="B539" s="198"/>
      <c r="C539" s="199"/>
      <c r="D539" s="200" t="s">
        <v>180</v>
      </c>
      <c r="E539" s="201" t="s">
        <v>19</v>
      </c>
      <c r="F539" s="202" t="s">
        <v>1000</v>
      </c>
      <c r="G539" s="199"/>
      <c r="H539" s="203">
        <v>17.92</v>
      </c>
      <c r="I539" s="204"/>
      <c r="J539" s="199"/>
      <c r="K539" s="199"/>
      <c r="L539" s="205"/>
      <c r="M539" s="206"/>
      <c r="N539" s="207"/>
      <c r="O539" s="207"/>
      <c r="P539" s="207"/>
      <c r="Q539" s="207"/>
      <c r="R539" s="207"/>
      <c r="S539" s="207"/>
      <c r="T539" s="208"/>
      <c r="AT539" s="209" t="s">
        <v>180</v>
      </c>
      <c r="AU539" s="209" t="s">
        <v>79</v>
      </c>
      <c r="AV539" s="13" t="s">
        <v>79</v>
      </c>
      <c r="AW539" s="13" t="s">
        <v>33</v>
      </c>
      <c r="AX539" s="13" t="s">
        <v>71</v>
      </c>
      <c r="AY539" s="209" t="s">
        <v>169</v>
      </c>
    </row>
    <row r="540" spans="2:51" s="13" customFormat="1" ht="11.25">
      <c r="B540" s="198"/>
      <c r="C540" s="199"/>
      <c r="D540" s="200" t="s">
        <v>180</v>
      </c>
      <c r="E540" s="201" t="s">
        <v>19</v>
      </c>
      <c r="F540" s="202" t="s">
        <v>1001</v>
      </c>
      <c r="G540" s="199"/>
      <c r="H540" s="203">
        <v>-1.6</v>
      </c>
      <c r="I540" s="204"/>
      <c r="J540" s="199"/>
      <c r="K540" s="199"/>
      <c r="L540" s="205"/>
      <c r="M540" s="206"/>
      <c r="N540" s="207"/>
      <c r="O540" s="207"/>
      <c r="P540" s="207"/>
      <c r="Q540" s="207"/>
      <c r="R540" s="207"/>
      <c r="S540" s="207"/>
      <c r="T540" s="208"/>
      <c r="AT540" s="209" t="s">
        <v>180</v>
      </c>
      <c r="AU540" s="209" t="s">
        <v>79</v>
      </c>
      <c r="AV540" s="13" t="s">
        <v>79</v>
      </c>
      <c r="AW540" s="13" t="s">
        <v>33</v>
      </c>
      <c r="AX540" s="13" t="s">
        <v>71</v>
      </c>
      <c r="AY540" s="209" t="s">
        <v>169</v>
      </c>
    </row>
    <row r="541" spans="2:51" s="15" customFormat="1" ht="11.25">
      <c r="B541" s="221"/>
      <c r="C541" s="222"/>
      <c r="D541" s="200" t="s">
        <v>180</v>
      </c>
      <c r="E541" s="223" t="s">
        <v>19</v>
      </c>
      <c r="F541" s="224" t="s">
        <v>1003</v>
      </c>
      <c r="G541" s="222"/>
      <c r="H541" s="223" t="s">
        <v>19</v>
      </c>
      <c r="I541" s="225"/>
      <c r="J541" s="222"/>
      <c r="K541" s="222"/>
      <c r="L541" s="226"/>
      <c r="M541" s="227"/>
      <c r="N541" s="228"/>
      <c r="O541" s="228"/>
      <c r="P541" s="228"/>
      <c r="Q541" s="228"/>
      <c r="R541" s="228"/>
      <c r="S541" s="228"/>
      <c r="T541" s="229"/>
      <c r="AT541" s="230" t="s">
        <v>180</v>
      </c>
      <c r="AU541" s="230" t="s">
        <v>79</v>
      </c>
      <c r="AV541" s="15" t="s">
        <v>14</v>
      </c>
      <c r="AW541" s="15" t="s">
        <v>33</v>
      </c>
      <c r="AX541" s="15" t="s">
        <v>71</v>
      </c>
      <c r="AY541" s="230" t="s">
        <v>169</v>
      </c>
    </row>
    <row r="542" spans="2:51" s="13" customFormat="1" ht="11.25">
      <c r="B542" s="198"/>
      <c r="C542" s="199"/>
      <c r="D542" s="200" t="s">
        <v>180</v>
      </c>
      <c r="E542" s="201" t="s">
        <v>19</v>
      </c>
      <c r="F542" s="202" t="s">
        <v>1000</v>
      </c>
      <c r="G542" s="199"/>
      <c r="H542" s="203">
        <v>17.92</v>
      </c>
      <c r="I542" s="204"/>
      <c r="J542" s="199"/>
      <c r="K542" s="199"/>
      <c r="L542" s="205"/>
      <c r="M542" s="206"/>
      <c r="N542" s="207"/>
      <c r="O542" s="207"/>
      <c r="P542" s="207"/>
      <c r="Q542" s="207"/>
      <c r="R542" s="207"/>
      <c r="S542" s="207"/>
      <c r="T542" s="208"/>
      <c r="AT542" s="209" t="s">
        <v>180</v>
      </c>
      <c r="AU542" s="209" t="s">
        <v>79</v>
      </c>
      <c r="AV542" s="13" t="s">
        <v>79</v>
      </c>
      <c r="AW542" s="13" t="s">
        <v>33</v>
      </c>
      <c r="AX542" s="13" t="s">
        <v>71</v>
      </c>
      <c r="AY542" s="209" t="s">
        <v>169</v>
      </c>
    </row>
    <row r="543" spans="2:51" s="13" customFormat="1" ht="11.25">
      <c r="B543" s="198"/>
      <c r="C543" s="199"/>
      <c r="D543" s="200" t="s">
        <v>180</v>
      </c>
      <c r="E543" s="201" t="s">
        <v>19</v>
      </c>
      <c r="F543" s="202" t="s">
        <v>1001</v>
      </c>
      <c r="G543" s="199"/>
      <c r="H543" s="203">
        <v>-1.6</v>
      </c>
      <c r="I543" s="204"/>
      <c r="J543" s="199"/>
      <c r="K543" s="199"/>
      <c r="L543" s="205"/>
      <c r="M543" s="206"/>
      <c r="N543" s="207"/>
      <c r="O543" s="207"/>
      <c r="P543" s="207"/>
      <c r="Q543" s="207"/>
      <c r="R543" s="207"/>
      <c r="S543" s="207"/>
      <c r="T543" s="208"/>
      <c r="AT543" s="209" t="s">
        <v>180</v>
      </c>
      <c r="AU543" s="209" t="s">
        <v>79</v>
      </c>
      <c r="AV543" s="13" t="s">
        <v>79</v>
      </c>
      <c r="AW543" s="13" t="s">
        <v>33</v>
      </c>
      <c r="AX543" s="13" t="s">
        <v>71</v>
      </c>
      <c r="AY543" s="209" t="s">
        <v>169</v>
      </c>
    </row>
    <row r="544" spans="2:51" s="15" customFormat="1" ht="11.25">
      <c r="B544" s="221"/>
      <c r="C544" s="222"/>
      <c r="D544" s="200" t="s">
        <v>180</v>
      </c>
      <c r="E544" s="223" t="s">
        <v>19</v>
      </c>
      <c r="F544" s="224" t="s">
        <v>1004</v>
      </c>
      <c r="G544" s="222"/>
      <c r="H544" s="223" t="s">
        <v>19</v>
      </c>
      <c r="I544" s="225"/>
      <c r="J544" s="222"/>
      <c r="K544" s="222"/>
      <c r="L544" s="226"/>
      <c r="M544" s="227"/>
      <c r="N544" s="228"/>
      <c r="O544" s="228"/>
      <c r="P544" s="228"/>
      <c r="Q544" s="228"/>
      <c r="R544" s="228"/>
      <c r="S544" s="228"/>
      <c r="T544" s="229"/>
      <c r="AT544" s="230" t="s">
        <v>180</v>
      </c>
      <c r="AU544" s="230" t="s">
        <v>79</v>
      </c>
      <c r="AV544" s="15" t="s">
        <v>14</v>
      </c>
      <c r="AW544" s="15" t="s">
        <v>33</v>
      </c>
      <c r="AX544" s="15" t="s">
        <v>71</v>
      </c>
      <c r="AY544" s="230" t="s">
        <v>169</v>
      </c>
    </row>
    <row r="545" spans="2:51" s="13" customFormat="1" ht="11.25">
      <c r="B545" s="198"/>
      <c r="C545" s="199"/>
      <c r="D545" s="200" t="s">
        <v>180</v>
      </c>
      <c r="E545" s="201" t="s">
        <v>19</v>
      </c>
      <c r="F545" s="202" t="s">
        <v>1000</v>
      </c>
      <c r="G545" s="199"/>
      <c r="H545" s="203">
        <v>17.92</v>
      </c>
      <c r="I545" s="204"/>
      <c r="J545" s="199"/>
      <c r="K545" s="199"/>
      <c r="L545" s="205"/>
      <c r="M545" s="206"/>
      <c r="N545" s="207"/>
      <c r="O545" s="207"/>
      <c r="P545" s="207"/>
      <c r="Q545" s="207"/>
      <c r="R545" s="207"/>
      <c r="S545" s="207"/>
      <c r="T545" s="208"/>
      <c r="AT545" s="209" t="s">
        <v>180</v>
      </c>
      <c r="AU545" s="209" t="s">
        <v>79</v>
      </c>
      <c r="AV545" s="13" t="s">
        <v>79</v>
      </c>
      <c r="AW545" s="13" t="s">
        <v>33</v>
      </c>
      <c r="AX545" s="13" t="s">
        <v>71</v>
      </c>
      <c r="AY545" s="209" t="s">
        <v>169</v>
      </c>
    </row>
    <row r="546" spans="2:51" s="13" customFormat="1" ht="11.25">
      <c r="B546" s="198"/>
      <c r="C546" s="199"/>
      <c r="D546" s="200" t="s">
        <v>180</v>
      </c>
      <c r="E546" s="201" t="s">
        <v>19</v>
      </c>
      <c r="F546" s="202" t="s">
        <v>1001</v>
      </c>
      <c r="G546" s="199"/>
      <c r="H546" s="203">
        <v>-1.6</v>
      </c>
      <c r="I546" s="204"/>
      <c r="J546" s="199"/>
      <c r="K546" s="199"/>
      <c r="L546" s="205"/>
      <c r="M546" s="206"/>
      <c r="N546" s="207"/>
      <c r="O546" s="207"/>
      <c r="P546" s="207"/>
      <c r="Q546" s="207"/>
      <c r="R546" s="207"/>
      <c r="S546" s="207"/>
      <c r="T546" s="208"/>
      <c r="AT546" s="209" t="s">
        <v>180</v>
      </c>
      <c r="AU546" s="209" t="s">
        <v>79</v>
      </c>
      <c r="AV546" s="13" t="s">
        <v>79</v>
      </c>
      <c r="AW546" s="13" t="s">
        <v>33</v>
      </c>
      <c r="AX546" s="13" t="s">
        <v>71</v>
      </c>
      <c r="AY546" s="209" t="s">
        <v>169</v>
      </c>
    </row>
    <row r="547" spans="2:51" s="15" customFormat="1" ht="11.25">
      <c r="B547" s="221"/>
      <c r="C547" s="222"/>
      <c r="D547" s="200" t="s">
        <v>180</v>
      </c>
      <c r="E547" s="223" t="s">
        <v>19</v>
      </c>
      <c r="F547" s="224" t="s">
        <v>1005</v>
      </c>
      <c r="G547" s="222"/>
      <c r="H547" s="223" t="s">
        <v>19</v>
      </c>
      <c r="I547" s="225"/>
      <c r="J547" s="222"/>
      <c r="K547" s="222"/>
      <c r="L547" s="226"/>
      <c r="M547" s="227"/>
      <c r="N547" s="228"/>
      <c r="O547" s="228"/>
      <c r="P547" s="228"/>
      <c r="Q547" s="228"/>
      <c r="R547" s="228"/>
      <c r="S547" s="228"/>
      <c r="T547" s="229"/>
      <c r="AT547" s="230" t="s">
        <v>180</v>
      </c>
      <c r="AU547" s="230" t="s">
        <v>79</v>
      </c>
      <c r="AV547" s="15" t="s">
        <v>14</v>
      </c>
      <c r="AW547" s="15" t="s">
        <v>33</v>
      </c>
      <c r="AX547" s="15" t="s">
        <v>71</v>
      </c>
      <c r="AY547" s="230" t="s">
        <v>169</v>
      </c>
    </row>
    <row r="548" spans="2:51" s="13" customFormat="1" ht="11.25">
      <c r="B548" s="198"/>
      <c r="C548" s="199"/>
      <c r="D548" s="200" t="s">
        <v>180</v>
      </c>
      <c r="E548" s="201" t="s">
        <v>19</v>
      </c>
      <c r="F548" s="202" t="s">
        <v>1000</v>
      </c>
      <c r="G548" s="199"/>
      <c r="H548" s="203">
        <v>17.92</v>
      </c>
      <c r="I548" s="204"/>
      <c r="J548" s="199"/>
      <c r="K548" s="199"/>
      <c r="L548" s="205"/>
      <c r="M548" s="206"/>
      <c r="N548" s="207"/>
      <c r="O548" s="207"/>
      <c r="P548" s="207"/>
      <c r="Q548" s="207"/>
      <c r="R548" s="207"/>
      <c r="S548" s="207"/>
      <c r="T548" s="208"/>
      <c r="AT548" s="209" t="s">
        <v>180</v>
      </c>
      <c r="AU548" s="209" t="s">
        <v>79</v>
      </c>
      <c r="AV548" s="13" t="s">
        <v>79</v>
      </c>
      <c r="AW548" s="13" t="s">
        <v>33</v>
      </c>
      <c r="AX548" s="13" t="s">
        <v>71</v>
      </c>
      <c r="AY548" s="209" t="s">
        <v>169</v>
      </c>
    </row>
    <row r="549" spans="2:51" s="13" customFormat="1" ht="11.25">
      <c r="B549" s="198"/>
      <c r="C549" s="199"/>
      <c r="D549" s="200" t="s">
        <v>180</v>
      </c>
      <c r="E549" s="201" t="s">
        <v>19</v>
      </c>
      <c r="F549" s="202" t="s">
        <v>1001</v>
      </c>
      <c r="G549" s="199"/>
      <c r="H549" s="203">
        <v>-1.6</v>
      </c>
      <c r="I549" s="204"/>
      <c r="J549" s="199"/>
      <c r="K549" s="199"/>
      <c r="L549" s="205"/>
      <c r="M549" s="206"/>
      <c r="N549" s="207"/>
      <c r="O549" s="207"/>
      <c r="P549" s="207"/>
      <c r="Q549" s="207"/>
      <c r="R549" s="207"/>
      <c r="S549" s="207"/>
      <c r="T549" s="208"/>
      <c r="AT549" s="209" t="s">
        <v>180</v>
      </c>
      <c r="AU549" s="209" t="s">
        <v>79</v>
      </c>
      <c r="AV549" s="13" t="s">
        <v>79</v>
      </c>
      <c r="AW549" s="13" t="s">
        <v>33</v>
      </c>
      <c r="AX549" s="13" t="s">
        <v>71</v>
      </c>
      <c r="AY549" s="209" t="s">
        <v>169</v>
      </c>
    </row>
    <row r="550" spans="2:51" s="15" customFormat="1" ht="11.25">
      <c r="B550" s="221"/>
      <c r="C550" s="222"/>
      <c r="D550" s="200" t="s">
        <v>180</v>
      </c>
      <c r="E550" s="223" t="s">
        <v>19</v>
      </c>
      <c r="F550" s="224" t="s">
        <v>1006</v>
      </c>
      <c r="G550" s="222"/>
      <c r="H550" s="223" t="s">
        <v>19</v>
      </c>
      <c r="I550" s="225"/>
      <c r="J550" s="222"/>
      <c r="K550" s="222"/>
      <c r="L550" s="226"/>
      <c r="M550" s="227"/>
      <c r="N550" s="228"/>
      <c r="O550" s="228"/>
      <c r="P550" s="228"/>
      <c r="Q550" s="228"/>
      <c r="R550" s="228"/>
      <c r="S550" s="228"/>
      <c r="T550" s="229"/>
      <c r="AT550" s="230" t="s">
        <v>180</v>
      </c>
      <c r="AU550" s="230" t="s">
        <v>79</v>
      </c>
      <c r="AV550" s="15" t="s">
        <v>14</v>
      </c>
      <c r="AW550" s="15" t="s">
        <v>33</v>
      </c>
      <c r="AX550" s="15" t="s">
        <v>71</v>
      </c>
      <c r="AY550" s="230" t="s">
        <v>169</v>
      </c>
    </row>
    <row r="551" spans="2:51" s="13" customFormat="1" ht="11.25">
      <c r="B551" s="198"/>
      <c r="C551" s="199"/>
      <c r="D551" s="200" t="s">
        <v>180</v>
      </c>
      <c r="E551" s="201" t="s">
        <v>19</v>
      </c>
      <c r="F551" s="202" t="s">
        <v>1000</v>
      </c>
      <c r="G551" s="199"/>
      <c r="H551" s="203">
        <v>17.92</v>
      </c>
      <c r="I551" s="204"/>
      <c r="J551" s="199"/>
      <c r="K551" s="199"/>
      <c r="L551" s="205"/>
      <c r="M551" s="206"/>
      <c r="N551" s="207"/>
      <c r="O551" s="207"/>
      <c r="P551" s="207"/>
      <c r="Q551" s="207"/>
      <c r="R551" s="207"/>
      <c r="S551" s="207"/>
      <c r="T551" s="208"/>
      <c r="AT551" s="209" t="s">
        <v>180</v>
      </c>
      <c r="AU551" s="209" t="s">
        <v>79</v>
      </c>
      <c r="AV551" s="13" t="s">
        <v>79</v>
      </c>
      <c r="AW551" s="13" t="s">
        <v>33</v>
      </c>
      <c r="AX551" s="13" t="s">
        <v>71</v>
      </c>
      <c r="AY551" s="209" t="s">
        <v>169</v>
      </c>
    </row>
    <row r="552" spans="2:51" s="13" customFormat="1" ht="11.25">
      <c r="B552" s="198"/>
      <c r="C552" s="199"/>
      <c r="D552" s="200" t="s">
        <v>180</v>
      </c>
      <c r="E552" s="201" t="s">
        <v>19</v>
      </c>
      <c r="F552" s="202" t="s">
        <v>1001</v>
      </c>
      <c r="G552" s="199"/>
      <c r="H552" s="203">
        <v>-1.6</v>
      </c>
      <c r="I552" s="204"/>
      <c r="J552" s="199"/>
      <c r="K552" s="199"/>
      <c r="L552" s="205"/>
      <c r="M552" s="206"/>
      <c r="N552" s="207"/>
      <c r="O552" s="207"/>
      <c r="P552" s="207"/>
      <c r="Q552" s="207"/>
      <c r="R552" s="207"/>
      <c r="S552" s="207"/>
      <c r="T552" s="208"/>
      <c r="AT552" s="209" t="s">
        <v>180</v>
      </c>
      <c r="AU552" s="209" t="s">
        <v>79</v>
      </c>
      <c r="AV552" s="13" t="s">
        <v>79</v>
      </c>
      <c r="AW552" s="13" t="s">
        <v>33</v>
      </c>
      <c r="AX552" s="13" t="s">
        <v>71</v>
      </c>
      <c r="AY552" s="209" t="s">
        <v>169</v>
      </c>
    </row>
    <row r="553" spans="2:51" s="15" customFormat="1" ht="11.25">
      <c r="B553" s="221"/>
      <c r="C553" s="222"/>
      <c r="D553" s="200" t="s">
        <v>180</v>
      </c>
      <c r="E553" s="223" t="s">
        <v>19</v>
      </c>
      <c r="F553" s="224" t="s">
        <v>1007</v>
      </c>
      <c r="G553" s="222"/>
      <c r="H553" s="223" t="s">
        <v>19</v>
      </c>
      <c r="I553" s="225"/>
      <c r="J553" s="222"/>
      <c r="K553" s="222"/>
      <c r="L553" s="226"/>
      <c r="M553" s="227"/>
      <c r="N553" s="228"/>
      <c r="O553" s="228"/>
      <c r="P553" s="228"/>
      <c r="Q553" s="228"/>
      <c r="R553" s="228"/>
      <c r="S553" s="228"/>
      <c r="T553" s="229"/>
      <c r="AT553" s="230" t="s">
        <v>180</v>
      </c>
      <c r="AU553" s="230" t="s">
        <v>79</v>
      </c>
      <c r="AV553" s="15" t="s">
        <v>14</v>
      </c>
      <c r="AW553" s="15" t="s">
        <v>33</v>
      </c>
      <c r="AX553" s="15" t="s">
        <v>71</v>
      </c>
      <c r="AY553" s="230" t="s">
        <v>169</v>
      </c>
    </row>
    <row r="554" spans="2:51" s="13" customFormat="1" ht="11.25">
      <c r="B554" s="198"/>
      <c r="C554" s="199"/>
      <c r="D554" s="200" t="s">
        <v>180</v>
      </c>
      <c r="E554" s="201" t="s">
        <v>19</v>
      </c>
      <c r="F554" s="202" t="s">
        <v>1000</v>
      </c>
      <c r="G554" s="199"/>
      <c r="H554" s="203">
        <v>17.92</v>
      </c>
      <c r="I554" s="204"/>
      <c r="J554" s="199"/>
      <c r="K554" s="199"/>
      <c r="L554" s="205"/>
      <c r="M554" s="206"/>
      <c r="N554" s="207"/>
      <c r="O554" s="207"/>
      <c r="P554" s="207"/>
      <c r="Q554" s="207"/>
      <c r="R554" s="207"/>
      <c r="S554" s="207"/>
      <c r="T554" s="208"/>
      <c r="AT554" s="209" t="s">
        <v>180</v>
      </c>
      <c r="AU554" s="209" t="s">
        <v>79</v>
      </c>
      <c r="AV554" s="13" t="s">
        <v>79</v>
      </c>
      <c r="AW554" s="13" t="s">
        <v>33</v>
      </c>
      <c r="AX554" s="13" t="s">
        <v>71</v>
      </c>
      <c r="AY554" s="209" t="s">
        <v>169</v>
      </c>
    </row>
    <row r="555" spans="2:51" s="13" customFormat="1" ht="11.25">
      <c r="B555" s="198"/>
      <c r="C555" s="199"/>
      <c r="D555" s="200" t="s">
        <v>180</v>
      </c>
      <c r="E555" s="201" t="s">
        <v>19</v>
      </c>
      <c r="F555" s="202" t="s">
        <v>1001</v>
      </c>
      <c r="G555" s="199"/>
      <c r="H555" s="203">
        <v>-1.6</v>
      </c>
      <c r="I555" s="204"/>
      <c r="J555" s="199"/>
      <c r="K555" s="199"/>
      <c r="L555" s="205"/>
      <c r="M555" s="206"/>
      <c r="N555" s="207"/>
      <c r="O555" s="207"/>
      <c r="P555" s="207"/>
      <c r="Q555" s="207"/>
      <c r="R555" s="207"/>
      <c r="S555" s="207"/>
      <c r="T555" s="208"/>
      <c r="AT555" s="209" t="s">
        <v>180</v>
      </c>
      <c r="AU555" s="209" t="s">
        <v>79</v>
      </c>
      <c r="AV555" s="13" t="s">
        <v>79</v>
      </c>
      <c r="AW555" s="13" t="s">
        <v>33</v>
      </c>
      <c r="AX555" s="13" t="s">
        <v>71</v>
      </c>
      <c r="AY555" s="209" t="s">
        <v>169</v>
      </c>
    </row>
    <row r="556" spans="2:51" s="15" customFormat="1" ht="11.25">
      <c r="B556" s="221"/>
      <c r="C556" s="222"/>
      <c r="D556" s="200" t="s">
        <v>180</v>
      </c>
      <c r="E556" s="223" t="s">
        <v>19</v>
      </c>
      <c r="F556" s="224" t="s">
        <v>1008</v>
      </c>
      <c r="G556" s="222"/>
      <c r="H556" s="223" t="s">
        <v>19</v>
      </c>
      <c r="I556" s="225"/>
      <c r="J556" s="222"/>
      <c r="K556" s="222"/>
      <c r="L556" s="226"/>
      <c r="M556" s="227"/>
      <c r="N556" s="228"/>
      <c r="O556" s="228"/>
      <c r="P556" s="228"/>
      <c r="Q556" s="228"/>
      <c r="R556" s="228"/>
      <c r="S556" s="228"/>
      <c r="T556" s="229"/>
      <c r="AT556" s="230" t="s">
        <v>180</v>
      </c>
      <c r="AU556" s="230" t="s">
        <v>79</v>
      </c>
      <c r="AV556" s="15" t="s">
        <v>14</v>
      </c>
      <c r="AW556" s="15" t="s">
        <v>33</v>
      </c>
      <c r="AX556" s="15" t="s">
        <v>71</v>
      </c>
      <c r="AY556" s="230" t="s">
        <v>169</v>
      </c>
    </row>
    <row r="557" spans="2:51" s="13" customFormat="1" ht="11.25">
      <c r="B557" s="198"/>
      <c r="C557" s="199"/>
      <c r="D557" s="200" t="s">
        <v>180</v>
      </c>
      <c r="E557" s="201" t="s">
        <v>19</v>
      </c>
      <c r="F557" s="202" t="s">
        <v>1000</v>
      </c>
      <c r="G557" s="199"/>
      <c r="H557" s="203">
        <v>17.92</v>
      </c>
      <c r="I557" s="204"/>
      <c r="J557" s="199"/>
      <c r="K557" s="199"/>
      <c r="L557" s="205"/>
      <c r="M557" s="206"/>
      <c r="N557" s="207"/>
      <c r="O557" s="207"/>
      <c r="P557" s="207"/>
      <c r="Q557" s="207"/>
      <c r="R557" s="207"/>
      <c r="S557" s="207"/>
      <c r="T557" s="208"/>
      <c r="AT557" s="209" t="s">
        <v>180</v>
      </c>
      <c r="AU557" s="209" t="s">
        <v>79</v>
      </c>
      <c r="AV557" s="13" t="s">
        <v>79</v>
      </c>
      <c r="AW557" s="13" t="s">
        <v>33</v>
      </c>
      <c r="AX557" s="13" t="s">
        <v>71</v>
      </c>
      <c r="AY557" s="209" t="s">
        <v>169</v>
      </c>
    </row>
    <row r="558" spans="2:51" s="13" customFormat="1" ht="11.25">
      <c r="B558" s="198"/>
      <c r="C558" s="199"/>
      <c r="D558" s="200" t="s">
        <v>180</v>
      </c>
      <c r="E558" s="201" t="s">
        <v>19</v>
      </c>
      <c r="F558" s="202" t="s">
        <v>1001</v>
      </c>
      <c r="G558" s="199"/>
      <c r="H558" s="203">
        <v>-1.6</v>
      </c>
      <c r="I558" s="204"/>
      <c r="J558" s="199"/>
      <c r="K558" s="199"/>
      <c r="L558" s="205"/>
      <c r="M558" s="206"/>
      <c r="N558" s="207"/>
      <c r="O558" s="207"/>
      <c r="P558" s="207"/>
      <c r="Q558" s="207"/>
      <c r="R558" s="207"/>
      <c r="S558" s="207"/>
      <c r="T558" s="208"/>
      <c r="AT558" s="209" t="s">
        <v>180</v>
      </c>
      <c r="AU558" s="209" t="s">
        <v>79</v>
      </c>
      <c r="AV558" s="13" t="s">
        <v>79</v>
      </c>
      <c r="AW558" s="13" t="s">
        <v>33</v>
      </c>
      <c r="AX558" s="13" t="s">
        <v>71</v>
      </c>
      <c r="AY558" s="209" t="s">
        <v>169</v>
      </c>
    </row>
    <row r="559" spans="2:51" s="15" customFormat="1" ht="11.25">
      <c r="B559" s="221"/>
      <c r="C559" s="222"/>
      <c r="D559" s="200" t="s">
        <v>180</v>
      </c>
      <c r="E559" s="223" t="s">
        <v>19</v>
      </c>
      <c r="F559" s="224" t="s">
        <v>1009</v>
      </c>
      <c r="G559" s="222"/>
      <c r="H559" s="223" t="s">
        <v>19</v>
      </c>
      <c r="I559" s="225"/>
      <c r="J559" s="222"/>
      <c r="K559" s="222"/>
      <c r="L559" s="226"/>
      <c r="M559" s="227"/>
      <c r="N559" s="228"/>
      <c r="O559" s="228"/>
      <c r="P559" s="228"/>
      <c r="Q559" s="228"/>
      <c r="R559" s="228"/>
      <c r="S559" s="228"/>
      <c r="T559" s="229"/>
      <c r="AT559" s="230" t="s">
        <v>180</v>
      </c>
      <c r="AU559" s="230" t="s">
        <v>79</v>
      </c>
      <c r="AV559" s="15" t="s">
        <v>14</v>
      </c>
      <c r="AW559" s="15" t="s">
        <v>33</v>
      </c>
      <c r="AX559" s="15" t="s">
        <v>71</v>
      </c>
      <c r="AY559" s="230" t="s">
        <v>169</v>
      </c>
    </row>
    <row r="560" spans="2:51" s="13" customFormat="1" ht="11.25">
      <c r="B560" s="198"/>
      <c r="C560" s="199"/>
      <c r="D560" s="200" t="s">
        <v>180</v>
      </c>
      <c r="E560" s="201" t="s">
        <v>19</v>
      </c>
      <c r="F560" s="202" t="s">
        <v>1000</v>
      </c>
      <c r="G560" s="199"/>
      <c r="H560" s="203">
        <v>17.92</v>
      </c>
      <c r="I560" s="204"/>
      <c r="J560" s="199"/>
      <c r="K560" s="199"/>
      <c r="L560" s="205"/>
      <c r="M560" s="206"/>
      <c r="N560" s="207"/>
      <c r="O560" s="207"/>
      <c r="P560" s="207"/>
      <c r="Q560" s="207"/>
      <c r="R560" s="207"/>
      <c r="S560" s="207"/>
      <c r="T560" s="208"/>
      <c r="AT560" s="209" t="s">
        <v>180</v>
      </c>
      <c r="AU560" s="209" t="s">
        <v>79</v>
      </c>
      <c r="AV560" s="13" t="s">
        <v>79</v>
      </c>
      <c r="AW560" s="13" t="s">
        <v>33</v>
      </c>
      <c r="AX560" s="13" t="s">
        <v>71</v>
      </c>
      <c r="AY560" s="209" t="s">
        <v>169</v>
      </c>
    </row>
    <row r="561" spans="2:51" s="13" customFormat="1" ht="11.25">
      <c r="B561" s="198"/>
      <c r="C561" s="199"/>
      <c r="D561" s="200" t="s">
        <v>180</v>
      </c>
      <c r="E561" s="201" t="s">
        <v>19</v>
      </c>
      <c r="F561" s="202" t="s">
        <v>1001</v>
      </c>
      <c r="G561" s="199"/>
      <c r="H561" s="203">
        <v>-1.6</v>
      </c>
      <c r="I561" s="204"/>
      <c r="J561" s="199"/>
      <c r="K561" s="199"/>
      <c r="L561" s="205"/>
      <c r="M561" s="206"/>
      <c r="N561" s="207"/>
      <c r="O561" s="207"/>
      <c r="P561" s="207"/>
      <c r="Q561" s="207"/>
      <c r="R561" s="207"/>
      <c r="S561" s="207"/>
      <c r="T561" s="208"/>
      <c r="AT561" s="209" t="s">
        <v>180</v>
      </c>
      <c r="AU561" s="209" t="s">
        <v>79</v>
      </c>
      <c r="AV561" s="13" t="s">
        <v>79</v>
      </c>
      <c r="AW561" s="13" t="s">
        <v>33</v>
      </c>
      <c r="AX561" s="13" t="s">
        <v>71</v>
      </c>
      <c r="AY561" s="209" t="s">
        <v>169</v>
      </c>
    </row>
    <row r="562" spans="2:51" s="15" customFormat="1" ht="11.25">
      <c r="B562" s="221"/>
      <c r="C562" s="222"/>
      <c r="D562" s="200" t="s">
        <v>180</v>
      </c>
      <c r="E562" s="223" t="s">
        <v>19</v>
      </c>
      <c r="F562" s="224" t="s">
        <v>1010</v>
      </c>
      <c r="G562" s="222"/>
      <c r="H562" s="223" t="s">
        <v>19</v>
      </c>
      <c r="I562" s="225"/>
      <c r="J562" s="222"/>
      <c r="K562" s="222"/>
      <c r="L562" s="226"/>
      <c r="M562" s="227"/>
      <c r="N562" s="228"/>
      <c r="O562" s="228"/>
      <c r="P562" s="228"/>
      <c r="Q562" s="228"/>
      <c r="R562" s="228"/>
      <c r="S562" s="228"/>
      <c r="T562" s="229"/>
      <c r="AT562" s="230" t="s">
        <v>180</v>
      </c>
      <c r="AU562" s="230" t="s">
        <v>79</v>
      </c>
      <c r="AV562" s="15" t="s">
        <v>14</v>
      </c>
      <c r="AW562" s="15" t="s">
        <v>33</v>
      </c>
      <c r="AX562" s="15" t="s">
        <v>71</v>
      </c>
      <c r="AY562" s="230" t="s">
        <v>169</v>
      </c>
    </row>
    <row r="563" spans="2:51" s="13" customFormat="1" ht="11.25">
      <c r="B563" s="198"/>
      <c r="C563" s="199"/>
      <c r="D563" s="200" t="s">
        <v>180</v>
      </c>
      <c r="E563" s="201" t="s">
        <v>19</v>
      </c>
      <c r="F563" s="202" t="s">
        <v>1011</v>
      </c>
      <c r="G563" s="199"/>
      <c r="H563" s="203">
        <v>17.28</v>
      </c>
      <c r="I563" s="204"/>
      <c r="J563" s="199"/>
      <c r="K563" s="199"/>
      <c r="L563" s="205"/>
      <c r="M563" s="206"/>
      <c r="N563" s="207"/>
      <c r="O563" s="207"/>
      <c r="P563" s="207"/>
      <c r="Q563" s="207"/>
      <c r="R563" s="207"/>
      <c r="S563" s="207"/>
      <c r="T563" s="208"/>
      <c r="AT563" s="209" t="s">
        <v>180</v>
      </c>
      <c r="AU563" s="209" t="s">
        <v>79</v>
      </c>
      <c r="AV563" s="13" t="s">
        <v>79</v>
      </c>
      <c r="AW563" s="13" t="s">
        <v>33</v>
      </c>
      <c r="AX563" s="13" t="s">
        <v>71</v>
      </c>
      <c r="AY563" s="209" t="s">
        <v>169</v>
      </c>
    </row>
    <row r="564" spans="2:51" s="13" customFormat="1" ht="11.25">
      <c r="B564" s="198"/>
      <c r="C564" s="199"/>
      <c r="D564" s="200" t="s">
        <v>180</v>
      </c>
      <c r="E564" s="201" t="s">
        <v>19</v>
      </c>
      <c r="F564" s="202" t="s">
        <v>1012</v>
      </c>
      <c r="G564" s="199"/>
      <c r="H564" s="203">
        <v>-2.8</v>
      </c>
      <c r="I564" s="204"/>
      <c r="J564" s="199"/>
      <c r="K564" s="199"/>
      <c r="L564" s="205"/>
      <c r="M564" s="206"/>
      <c r="N564" s="207"/>
      <c r="O564" s="207"/>
      <c r="P564" s="207"/>
      <c r="Q564" s="207"/>
      <c r="R564" s="207"/>
      <c r="S564" s="207"/>
      <c r="T564" s="208"/>
      <c r="AT564" s="209" t="s">
        <v>180</v>
      </c>
      <c r="AU564" s="209" t="s">
        <v>79</v>
      </c>
      <c r="AV564" s="13" t="s">
        <v>79</v>
      </c>
      <c r="AW564" s="13" t="s">
        <v>33</v>
      </c>
      <c r="AX564" s="13" t="s">
        <v>71</v>
      </c>
      <c r="AY564" s="209" t="s">
        <v>169</v>
      </c>
    </row>
    <row r="565" spans="2:51" s="15" customFormat="1" ht="11.25">
      <c r="B565" s="221"/>
      <c r="C565" s="222"/>
      <c r="D565" s="200" t="s">
        <v>180</v>
      </c>
      <c r="E565" s="223" t="s">
        <v>19</v>
      </c>
      <c r="F565" s="224" t="s">
        <v>1013</v>
      </c>
      <c r="G565" s="222"/>
      <c r="H565" s="223" t="s">
        <v>19</v>
      </c>
      <c r="I565" s="225"/>
      <c r="J565" s="222"/>
      <c r="K565" s="222"/>
      <c r="L565" s="226"/>
      <c r="M565" s="227"/>
      <c r="N565" s="228"/>
      <c r="O565" s="228"/>
      <c r="P565" s="228"/>
      <c r="Q565" s="228"/>
      <c r="R565" s="228"/>
      <c r="S565" s="228"/>
      <c r="T565" s="229"/>
      <c r="AT565" s="230" t="s">
        <v>180</v>
      </c>
      <c r="AU565" s="230" t="s">
        <v>79</v>
      </c>
      <c r="AV565" s="15" t="s">
        <v>14</v>
      </c>
      <c r="AW565" s="15" t="s">
        <v>33</v>
      </c>
      <c r="AX565" s="15" t="s">
        <v>71</v>
      </c>
      <c r="AY565" s="230" t="s">
        <v>169</v>
      </c>
    </row>
    <row r="566" spans="2:51" s="13" customFormat="1" ht="11.25">
      <c r="B566" s="198"/>
      <c r="C566" s="199"/>
      <c r="D566" s="200" t="s">
        <v>180</v>
      </c>
      <c r="E566" s="201" t="s">
        <v>19</v>
      </c>
      <c r="F566" s="202" t="s">
        <v>1011</v>
      </c>
      <c r="G566" s="199"/>
      <c r="H566" s="203">
        <v>17.28</v>
      </c>
      <c r="I566" s="204"/>
      <c r="J566" s="199"/>
      <c r="K566" s="199"/>
      <c r="L566" s="205"/>
      <c r="M566" s="206"/>
      <c r="N566" s="207"/>
      <c r="O566" s="207"/>
      <c r="P566" s="207"/>
      <c r="Q566" s="207"/>
      <c r="R566" s="207"/>
      <c r="S566" s="207"/>
      <c r="T566" s="208"/>
      <c r="AT566" s="209" t="s">
        <v>180</v>
      </c>
      <c r="AU566" s="209" t="s">
        <v>79</v>
      </c>
      <c r="AV566" s="13" t="s">
        <v>79</v>
      </c>
      <c r="AW566" s="13" t="s">
        <v>33</v>
      </c>
      <c r="AX566" s="13" t="s">
        <v>71</v>
      </c>
      <c r="AY566" s="209" t="s">
        <v>169</v>
      </c>
    </row>
    <row r="567" spans="2:51" s="13" customFormat="1" ht="11.25">
      <c r="B567" s="198"/>
      <c r="C567" s="199"/>
      <c r="D567" s="200" t="s">
        <v>180</v>
      </c>
      <c r="E567" s="201" t="s">
        <v>19</v>
      </c>
      <c r="F567" s="202" t="s">
        <v>1012</v>
      </c>
      <c r="G567" s="199"/>
      <c r="H567" s="203">
        <v>-2.8</v>
      </c>
      <c r="I567" s="204"/>
      <c r="J567" s="199"/>
      <c r="K567" s="199"/>
      <c r="L567" s="205"/>
      <c r="M567" s="206"/>
      <c r="N567" s="207"/>
      <c r="O567" s="207"/>
      <c r="P567" s="207"/>
      <c r="Q567" s="207"/>
      <c r="R567" s="207"/>
      <c r="S567" s="207"/>
      <c r="T567" s="208"/>
      <c r="AT567" s="209" t="s">
        <v>180</v>
      </c>
      <c r="AU567" s="209" t="s">
        <v>79</v>
      </c>
      <c r="AV567" s="13" t="s">
        <v>79</v>
      </c>
      <c r="AW567" s="13" t="s">
        <v>33</v>
      </c>
      <c r="AX567" s="13" t="s">
        <v>71</v>
      </c>
      <c r="AY567" s="209" t="s">
        <v>169</v>
      </c>
    </row>
    <row r="568" spans="2:51" s="15" customFormat="1" ht="11.25">
      <c r="B568" s="221"/>
      <c r="C568" s="222"/>
      <c r="D568" s="200" t="s">
        <v>180</v>
      </c>
      <c r="E568" s="223" t="s">
        <v>19</v>
      </c>
      <c r="F568" s="224" t="s">
        <v>1014</v>
      </c>
      <c r="G568" s="222"/>
      <c r="H568" s="223" t="s">
        <v>19</v>
      </c>
      <c r="I568" s="225"/>
      <c r="J568" s="222"/>
      <c r="K568" s="222"/>
      <c r="L568" s="226"/>
      <c r="M568" s="227"/>
      <c r="N568" s="228"/>
      <c r="O568" s="228"/>
      <c r="P568" s="228"/>
      <c r="Q568" s="228"/>
      <c r="R568" s="228"/>
      <c r="S568" s="228"/>
      <c r="T568" s="229"/>
      <c r="AT568" s="230" t="s">
        <v>180</v>
      </c>
      <c r="AU568" s="230" t="s">
        <v>79</v>
      </c>
      <c r="AV568" s="15" t="s">
        <v>14</v>
      </c>
      <c r="AW568" s="15" t="s">
        <v>33</v>
      </c>
      <c r="AX568" s="15" t="s">
        <v>71</v>
      </c>
      <c r="AY568" s="230" t="s">
        <v>169</v>
      </c>
    </row>
    <row r="569" spans="2:51" s="13" customFormat="1" ht="11.25">
      <c r="B569" s="198"/>
      <c r="C569" s="199"/>
      <c r="D569" s="200" t="s">
        <v>180</v>
      </c>
      <c r="E569" s="201" t="s">
        <v>19</v>
      </c>
      <c r="F569" s="202" t="s">
        <v>1015</v>
      </c>
      <c r="G569" s="199"/>
      <c r="H569" s="203">
        <v>26.56</v>
      </c>
      <c r="I569" s="204"/>
      <c r="J569" s="199"/>
      <c r="K569" s="199"/>
      <c r="L569" s="205"/>
      <c r="M569" s="206"/>
      <c r="N569" s="207"/>
      <c r="O569" s="207"/>
      <c r="P569" s="207"/>
      <c r="Q569" s="207"/>
      <c r="R569" s="207"/>
      <c r="S569" s="207"/>
      <c r="T569" s="208"/>
      <c r="AT569" s="209" t="s">
        <v>180</v>
      </c>
      <c r="AU569" s="209" t="s">
        <v>79</v>
      </c>
      <c r="AV569" s="13" t="s">
        <v>79</v>
      </c>
      <c r="AW569" s="13" t="s">
        <v>33</v>
      </c>
      <c r="AX569" s="13" t="s">
        <v>71</v>
      </c>
      <c r="AY569" s="209" t="s">
        <v>169</v>
      </c>
    </row>
    <row r="570" spans="2:51" s="13" customFormat="1" ht="11.25">
      <c r="B570" s="198"/>
      <c r="C570" s="199"/>
      <c r="D570" s="200" t="s">
        <v>180</v>
      </c>
      <c r="E570" s="201" t="s">
        <v>19</v>
      </c>
      <c r="F570" s="202" t="s">
        <v>1016</v>
      </c>
      <c r="G570" s="199"/>
      <c r="H570" s="203">
        <v>-1.8</v>
      </c>
      <c r="I570" s="204"/>
      <c r="J570" s="199"/>
      <c r="K570" s="199"/>
      <c r="L570" s="205"/>
      <c r="M570" s="206"/>
      <c r="N570" s="207"/>
      <c r="O570" s="207"/>
      <c r="P570" s="207"/>
      <c r="Q570" s="207"/>
      <c r="R570" s="207"/>
      <c r="S570" s="207"/>
      <c r="T570" s="208"/>
      <c r="AT570" s="209" t="s">
        <v>180</v>
      </c>
      <c r="AU570" s="209" t="s">
        <v>79</v>
      </c>
      <c r="AV570" s="13" t="s">
        <v>79</v>
      </c>
      <c r="AW570" s="13" t="s">
        <v>33</v>
      </c>
      <c r="AX570" s="13" t="s">
        <v>71</v>
      </c>
      <c r="AY570" s="209" t="s">
        <v>169</v>
      </c>
    </row>
    <row r="571" spans="2:51" s="15" customFormat="1" ht="11.25">
      <c r="B571" s="221"/>
      <c r="C571" s="222"/>
      <c r="D571" s="200" t="s">
        <v>180</v>
      </c>
      <c r="E571" s="223" t="s">
        <v>19</v>
      </c>
      <c r="F571" s="224" t="s">
        <v>1017</v>
      </c>
      <c r="G571" s="222"/>
      <c r="H571" s="223" t="s">
        <v>19</v>
      </c>
      <c r="I571" s="225"/>
      <c r="J571" s="222"/>
      <c r="K571" s="222"/>
      <c r="L571" s="226"/>
      <c r="M571" s="227"/>
      <c r="N571" s="228"/>
      <c r="O571" s="228"/>
      <c r="P571" s="228"/>
      <c r="Q571" s="228"/>
      <c r="R571" s="228"/>
      <c r="S571" s="228"/>
      <c r="T571" s="229"/>
      <c r="AT571" s="230" t="s">
        <v>180</v>
      </c>
      <c r="AU571" s="230" t="s">
        <v>79</v>
      </c>
      <c r="AV571" s="15" t="s">
        <v>14</v>
      </c>
      <c r="AW571" s="15" t="s">
        <v>33</v>
      </c>
      <c r="AX571" s="15" t="s">
        <v>71</v>
      </c>
      <c r="AY571" s="230" t="s">
        <v>169</v>
      </c>
    </row>
    <row r="572" spans="2:51" s="13" customFormat="1" ht="11.25">
      <c r="B572" s="198"/>
      <c r="C572" s="199"/>
      <c r="D572" s="200" t="s">
        <v>180</v>
      </c>
      <c r="E572" s="201" t="s">
        <v>19</v>
      </c>
      <c r="F572" s="202" t="s">
        <v>1015</v>
      </c>
      <c r="G572" s="199"/>
      <c r="H572" s="203">
        <v>26.56</v>
      </c>
      <c r="I572" s="204"/>
      <c r="J572" s="199"/>
      <c r="K572" s="199"/>
      <c r="L572" s="205"/>
      <c r="M572" s="206"/>
      <c r="N572" s="207"/>
      <c r="O572" s="207"/>
      <c r="P572" s="207"/>
      <c r="Q572" s="207"/>
      <c r="R572" s="207"/>
      <c r="S572" s="207"/>
      <c r="T572" s="208"/>
      <c r="AT572" s="209" t="s">
        <v>180</v>
      </c>
      <c r="AU572" s="209" t="s">
        <v>79</v>
      </c>
      <c r="AV572" s="13" t="s">
        <v>79</v>
      </c>
      <c r="AW572" s="13" t="s">
        <v>33</v>
      </c>
      <c r="AX572" s="13" t="s">
        <v>71</v>
      </c>
      <c r="AY572" s="209" t="s">
        <v>169</v>
      </c>
    </row>
    <row r="573" spans="2:51" s="13" customFormat="1" ht="11.25">
      <c r="B573" s="198"/>
      <c r="C573" s="199"/>
      <c r="D573" s="200" t="s">
        <v>180</v>
      </c>
      <c r="E573" s="201" t="s">
        <v>19</v>
      </c>
      <c r="F573" s="202" t="s">
        <v>1016</v>
      </c>
      <c r="G573" s="199"/>
      <c r="H573" s="203">
        <v>-1.8</v>
      </c>
      <c r="I573" s="204"/>
      <c r="J573" s="199"/>
      <c r="K573" s="199"/>
      <c r="L573" s="205"/>
      <c r="M573" s="206"/>
      <c r="N573" s="207"/>
      <c r="O573" s="207"/>
      <c r="P573" s="207"/>
      <c r="Q573" s="207"/>
      <c r="R573" s="207"/>
      <c r="S573" s="207"/>
      <c r="T573" s="208"/>
      <c r="AT573" s="209" t="s">
        <v>180</v>
      </c>
      <c r="AU573" s="209" t="s">
        <v>79</v>
      </c>
      <c r="AV573" s="13" t="s">
        <v>79</v>
      </c>
      <c r="AW573" s="13" t="s">
        <v>33</v>
      </c>
      <c r="AX573" s="13" t="s">
        <v>71</v>
      </c>
      <c r="AY573" s="209" t="s">
        <v>169</v>
      </c>
    </row>
    <row r="574" spans="2:51" s="15" customFormat="1" ht="11.25">
      <c r="B574" s="221"/>
      <c r="C574" s="222"/>
      <c r="D574" s="200" t="s">
        <v>180</v>
      </c>
      <c r="E574" s="223" t="s">
        <v>19</v>
      </c>
      <c r="F574" s="224" t="s">
        <v>1018</v>
      </c>
      <c r="G574" s="222"/>
      <c r="H574" s="223" t="s">
        <v>19</v>
      </c>
      <c r="I574" s="225"/>
      <c r="J574" s="222"/>
      <c r="K574" s="222"/>
      <c r="L574" s="226"/>
      <c r="M574" s="227"/>
      <c r="N574" s="228"/>
      <c r="O574" s="228"/>
      <c r="P574" s="228"/>
      <c r="Q574" s="228"/>
      <c r="R574" s="228"/>
      <c r="S574" s="228"/>
      <c r="T574" s="229"/>
      <c r="AT574" s="230" t="s">
        <v>180</v>
      </c>
      <c r="AU574" s="230" t="s">
        <v>79</v>
      </c>
      <c r="AV574" s="15" t="s">
        <v>14</v>
      </c>
      <c r="AW574" s="15" t="s">
        <v>33</v>
      </c>
      <c r="AX574" s="15" t="s">
        <v>71</v>
      </c>
      <c r="AY574" s="230" t="s">
        <v>169</v>
      </c>
    </row>
    <row r="575" spans="2:51" s="13" customFormat="1" ht="11.25">
      <c r="B575" s="198"/>
      <c r="C575" s="199"/>
      <c r="D575" s="200" t="s">
        <v>180</v>
      </c>
      <c r="E575" s="201" t="s">
        <v>19</v>
      </c>
      <c r="F575" s="202" t="s">
        <v>1019</v>
      </c>
      <c r="G575" s="199"/>
      <c r="H575" s="203">
        <v>18.56</v>
      </c>
      <c r="I575" s="204"/>
      <c r="J575" s="199"/>
      <c r="K575" s="199"/>
      <c r="L575" s="205"/>
      <c r="M575" s="206"/>
      <c r="N575" s="207"/>
      <c r="O575" s="207"/>
      <c r="P575" s="207"/>
      <c r="Q575" s="207"/>
      <c r="R575" s="207"/>
      <c r="S575" s="207"/>
      <c r="T575" s="208"/>
      <c r="AT575" s="209" t="s">
        <v>180</v>
      </c>
      <c r="AU575" s="209" t="s">
        <v>79</v>
      </c>
      <c r="AV575" s="13" t="s">
        <v>79</v>
      </c>
      <c r="AW575" s="13" t="s">
        <v>33</v>
      </c>
      <c r="AX575" s="13" t="s">
        <v>71</v>
      </c>
      <c r="AY575" s="209" t="s">
        <v>169</v>
      </c>
    </row>
    <row r="576" spans="2:51" s="13" customFormat="1" ht="11.25">
      <c r="B576" s="198"/>
      <c r="C576" s="199"/>
      <c r="D576" s="200" t="s">
        <v>180</v>
      </c>
      <c r="E576" s="201" t="s">
        <v>19</v>
      </c>
      <c r="F576" s="202" t="s">
        <v>1016</v>
      </c>
      <c r="G576" s="199"/>
      <c r="H576" s="203">
        <v>-1.8</v>
      </c>
      <c r="I576" s="204"/>
      <c r="J576" s="199"/>
      <c r="K576" s="199"/>
      <c r="L576" s="205"/>
      <c r="M576" s="206"/>
      <c r="N576" s="207"/>
      <c r="O576" s="207"/>
      <c r="P576" s="207"/>
      <c r="Q576" s="207"/>
      <c r="R576" s="207"/>
      <c r="S576" s="207"/>
      <c r="T576" s="208"/>
      <c r="AT576" s="209" t="s">
        <v>180</v>
      </c>
      <c r="AU576" s="209" t="s">
        <v>79</v>
      </c>
      <c r="AV576" s="13" t="s">
        <v>79</v>
      </c>
      <c r="AW576" s="13" t="s">
        <v>33</v>
      </c>
      <c r="AX576" s="13" t="s">
        <v>71</v>
      </c>
      <c r="AY576" s="209" t="s">
        <v>169</v>
      </c>
    </row>
    <row r="577" spans="2:51" s="15" customFormat="1" ht="11.25">
      <c r="B577" s="221"/>
      <c r="C577" s="222"/>
      <c r="D577" s="200" t="s">
        <v>180</v>
      </c>
      <c r="E577" s="223" t="s">
        <v>19</v>
      </c>
      <c r="F577" s="224" t="s">
        <v>1020</v>
      </c>
      <c r="G577" s="222"/>
      <c r="H577" s="223" t="s">
        <v>19</v>
      </c>
      <c r="I577" s="225"/>
      <c r="J577" s="222"/>
      <c r="K577" s="222"/>
      <c r="L577" s="226"/>
      <c r="M577" s="227"/>
      <c r="N577" s="228"/>
      <c r="O577" s="228"/>
      <c r="P577" s="228"/>
      <c r="Q577" s="228"/>
      <c r="R577" s="228"/>
      <c r="S577" s="228"/>
      <c r="T577" s="229"/>
      <c r="AT577" s="230" t="s">
        <v>180</v>
      </c>
      <c r="AU577" s="230" t="s">
        <v>79</v>
      </c>
      <c r="AV577" s="15" t="s">
        <v>14</v>
      </c>
      <c r="AW577" s="15" t="s">
        <v>33</v>
      </c>
      <c r="AX577" s="15" t="s">
        <v>71</v>
      </c>
      <c r="AY577" s="230" t="s">
        <v>169</v>
      </c>
    </row>
    <row r="578" spans="2:51" s="13" customFormat="1" ht="11.25">
      <c r="B578" s="198"/>
      <c r="C578" s="199"/>
      <c r="D578" s="200" t="s">
        <v>180</v>
      </c>
      <c r="E578" s="201" t="s">
        <v>19</v>
      </c>
      <c r="F578" s="202" t="s">
        <v>1021</v>
      </c>
      <c r="G578" s="199"/>
      <c r="H578" s="203">
        <v>17.92</v>
      </c>
      <c r="I578" s="204"/>
      <c r="J578" s="199"/>
      <c r="K578" s="199"/>
      <c r="L578" s="205"/>
      <c r="M578" s="206"/>
      <c r="N578" s="207"/>
      <c r="O578" s="207"/>
      <c r="P578" s="207"/>
      <c r="Q578" s="207"/>
      <c r="R578" s="207"/>
      <c r="S578" s="207"/>
      <c r="T578" s="208"/>
      <c r="AT578" s="209" t="s">
        <v>180</v>
      </c>
      <c r="AU578" s="209" t="s">
        <v>79</v>
      </c>
      <c r="AV578" s="13" t="s">
        <v>79</v>
      </c>
      <c r="AW578" s="13" t="s">
        <v>33</v>
      </c>
      <c r="AX578" s="13" t="s">
        <v>71</v>
      </c>
      <c r="AY578" s="209" t="s">
        <v>169</v>
      </c>
    </row>
    <row r="579" spans="2:51" s="13" customFormat="1" ht="11.25">
      <c r="B579" s="198"/>
      <c r="C579" s="199"/>
      <c r="D579" s="200" t="s">
        <v>180</v>
      </c>
      <c r="E579" s="201" t="s">
        <v>19</v>
      </c>
      <c r="F579" s="202" t="s">
        <v>1016</v>
      </c>
      <c r="G579" s="199"/>
      <c r="H579" s="203">
        <v>-1.8</v>
      </c>
      <c r="I579" s="204"/>
      <c r="J579" s="199"/>
      <c r="K579" s="199"/>
      <c r="L579" s="205"/>
      <c r="M579" s="206"/>
      <c r="N579" s="207"/>
      <c r="O579" s="207"/>
      <c r="P579" s="207"/>
      <c r="Q579" s="207"/>
      <c r="R579" s="207"/>
      <c r="S579" s="207"/>
      <c r="T579" s="208"/>
      <c r="AT579" s="209" t="s">
        <v>180</v>
      </c>
      <c r="AU579" s="209" t="s">
        <v>79</v>
      </c>
      <c r="AV579" s="13" t="s">
        <v>79</v>
      </c>
      <c r="AW579" s="13" t="s">
        <v>33</v>
      </c>
      <c r="AX579" s="13" t="s">
        <v>71</v>
      </c>
      <c r="AY579" s="209" t="s">
        <v>169</v>
      </c>
    </row>
    <row r="580" spans="2:51" s="15" customFormat="1" ht="11.25">
      <c r="B580" s="221"/>
      <c r="C580" s="222"/>
      <c r="D580" s="200" t="s">
        <v>180</v>
      </c>
      <c r="E580" s="223" t="s">
        <v>19</v>
      </c>
      <c r="F580" s="224" t="s">
        <v>1022</v>
      </c>
      <c r="G580" s="222"/>
      <c r="H580" s="223" t="s">
        <v>19</v>
      </c>
      <c r="I580" s="225"/>
      <c r="J580" s="222"/>
      <c r="K580" s="222"/>
      <c r="L580" s="226"/>
      <c r="M580" s="227"/>
      <c r="N580" s="228"/>
      <c r="O580" s="228"/>
      <c r="P580" s="228"/>
      <c r="Q580" s="228"/>
      <c r="R580" s="228"/>
      <c r="S580" s="228"/>
      <c r="T580" s="229"/>
      <c r="AT580" s="230" t="s">
        <v>180</v>
      </c>
      <c r="AU580" s="230" t="s">
        <v>79</v>
      </c>
      <c r="AV580" s="15" t="s">
        <v>14</v>
      </c>
      <c r="AW580" s="15" t="s">
        <v>33</v>
      </c>
      <c r="AX580" s="15" t="s">
        <v>71</v>
      </c>
      <c r="AY580" s="230" t="s">
        <v>169</v>
      </c>
    </row>
    <row r="581" spans="2:51" s="13" customFormat="1" ht="11.25">
      <c r="B581" s="198"/>
      <c r="C581" s="199"/>
      <c r="D581" s="200" t="s">
        <v>180</v>
      </c>
      <c r="E581" s="201" t="s">
        <v>19</v>
      </c>
      <c r="F581" s="202" t="s">
        <v>1023</v>
      </c>
      <c r="G581" s="199"/>
      <c r="H581" s="203">
        <v>17.6</v>
      </c>
      <c r="I581" s="204"/>
      <c r="J581" s="199"/>
      <c r="K581" s="199"/>
      <c r="L581" s="205"/>
      <c r="M581" s="206"/>
      <c r="N581" s="207"/>
      <c r="O581" s="207"/>
      <c r="P581" s="207"/>
      <c r="Q581" s="207"/>
      <c r="R581" s="207"/>
      <c r="S581" s="207"/>
      <c r="T581" s="208"/>
      <c r="AT581" s="209" t="s">
        <v>180</v>
      </c>
      <c r="AU581" s="209" t="s">
        <v>79</v>
      </c>
      <c r="AV581" s="13" t="s">
        <v>79</v>
      </c>
      <c r="AW581" s="13" t="s">
        <v>33</v>
      </c>
      <c r="AX581" s="13" t="s">
        <v>71</v>
      </c>
      <c r="AY581" s="209" t="s">
        <v>169</v>
      </c>
    </row>
    <row r="582" spans="2:51" s="13" customFormat="1" ht="11.25">
      <c r="B582" s="198"/>
      <c r="C582" s="199"/>
      <c r="D582" s="200" t="s">
        <v>180</v>
      </c>
      <c r="E582" s="201" t="s">
        <v>19</v>
      </c>
      <c r="F582" s="202" t="s">
        <v>1016</v>
      </c>
      <c r="G582" s="199"/>
      <c r="H582" s="203">
        <v>-1.8</v>
      </c>
      <c r="I582" s="204"/>
      <c r="J582" s="199"/>
      <c r="K582" s="199"/>
      <c r="L582" s="205"/>
      <c r="M582" s="206"/>
      <c r="N582" s="207"/>
      <c r="O582" s="207"/>
      <c r="P582" s="207"/>
      <c r="Q582" s="207"/>
      <c r="R582" s="207"/>
      <c r="S582" s="207"/>
      <c r="T582" s="208"/>
      <c r="AT582" s="209" t="s">
        <v>180</v>
      </c>
      <c r="AU582" s="209" t="s">
        <v>79</v>
      </c>
      <c r="AV582" s="13" t="s">
        <v>79</v>
      </c>
      <c r="AW582" s="13" t="s">
        <v>33</v>
      </c>
      <c r="AX582" s="13" t="s">
        <v>71</v>
      </c>
      <c r="AY582" s="209" t="s">
        <v>169</v>
      </c>
    </row>
    <row r="583" spans="2:51" s="15" customFormat="1" ht="11.25">
      <c r="B583" s="221"/>
      <c r="C583" s="222"/>
      <c r="D583" s="200" t="s">
        <v>180</v>
      </c>
      <c r="E583" s="223" t="s">
        <v>19</v>
      </c>
      <c r="F583" s="224" t="s">
        <v>1024</v>
      </c>
      <c r="G583" s="222"/>
      <c r="H583" s="223" t="s">
        <v>19</v>
      </c>
      <c r="I583" s="225"/>
      <c r="J583" s="222"/>
      <c r="K583" s="222"/>
      <c r="L583" s="226"/>
      <c r="M583" s="227"/>
      <c r="N583" s="228"/>
      <c r="O583" s="228"/>
      <c r="P583" s="228"/>
      <c r="Q583" s="228"/>
      <c r="R583" s="228"/>
      <c r="S583" s="228"/>
      <c r="T583" s="229"/>
      <c r="AT583" s="230" t="s">
        <v>180</v>
      </c>
      <c r="AU583" s="230" t="s">
        <v>79</v>
      </c>
      <c r="AV583" s="15" t="s">
        <v>14</v>
      </c>
      <c r="AW583" s="15" t="s">
        <v>33</v>
      </c>
      <c r="AX583" s="15" t="s">
        <v>71</v>
      </c>
      <c r="AY583" s="230" t="s">
        <v>169</v>
      </c>
    </row>
    <row r="584" spans="2:51" s="13" customFormat="1" ht="11.25">
      <c r="B584" s="198"/>
      <c r="C584" s="199"/>
      <c r="D584" s="200" t="s">
        <v>180</v>
      </c>
      <c r="E584" s="201" t="s">
        <v>19</v>
      </c>
      <c r="F584" s="202" t="s">
        <v>1023</v>
      </c>
      <c r="G584" s="199"/>
      <c r="H584" s="203">
        <v>17.6</v>
      </c>
      <c r="I584" s="204"/>
      <c r="J584" s="199"/>
      <c r="K584" s="199"/>
      <c r="L584" s="205"/>
      <c r="M584" s="206"/>
      <c r="N584" s="207"/>
      <c r="O584" s="207"/>
      <c r="P584" s="207"/>
      <c r="Q584" s="207"/>
      <c r="R584" s="207"/>
      <c r="S584" s="207"/>
      <c r="T584" s="208"/>
      <c r="AT584" s="209" t="s">
        <v>180</v>
      </c>
      <c r="AU584" s="209" t="s">
        <v>79</v>
      </c>
      <c r="AV584" s="13" t="s">
        <v>79</v>
      </c>
      <c r="AW584" s="13" t="s">
        <v>33</v>
      </c>
      <c r="AX584" s="13" t="s">
        <v>71</v>
      </c>
      <c r="AY584" s="209" t="s">
        <v>169</v>
      </c>
    </row>
    <row r="585" spans="2:51" s="13" customFormat="1" ht="11.25">
      <c r="B585" s="198"/>
      <c r="C585" s="199"/>
      <c r="D585" s="200" t="s">
        <v>180</v>
      </c>
      <c r="E585" s="201" t="s">
        <v>19</v>
      </c>
      <c r="F585" s="202" t="s">
        <v>1016</v>
      </c>
      <c r="G585" s="199"/>
      <c r="H585" s="203">
        <v>-1.8</v>
      </c>
      <c r="I585" s="204"/>
      <c r="J585" s="199"/>
      <c r="K585" s="199"/>
      <c r="L585" s="205"/>
      <c r="M585" s="206"/>
      <c r="N585" s="207"/>
      <c r="O585" s="207"/>
      <c r="P585" s="207"/>
      <c r="Q585" s="207"/>
      <c r="R585" s="207"/>
      <c r="S585" s="207"/>
      <c r="T585" s="208"/>
      <c r="AT585" s="209" t="s">
        <v>180</v>
      </c>
      <c r="AU585" s="209" t="s">
        <v>79</v>
      </c>
      <c r="AV585" s="13" t="s">
        <v>79</v>
      </c>
      <c r="AW585" s="13" t="s">
        <v>33</v>
      </c>
      <c r="AX585" s="13" t="s">
        <v>71</v>
      </c>
      <c r="AY585" s="209" t="s">
        <v>169</v>
      </c>
    </row>
    <row r="586" spans="2:51" s="15" customFormat="1" ht="11.25">
      <c r="B586" s="221"/>
      <c r="C586" s="222"/>
      <c r="D586" s="200" t="s">
        <v>180</v>
      </c>
      <c r="E586" s="223" t="s">
        <v>19</v>
      </c>
      <c r="F586" s="224" t="s">
        <v>1025</v>
      </c>
      <c r="G586" s="222"/>
      <c r="H586" s="223" t="s">
        <v>19</v>
      </c>
      <c r="I586" s="225"/>
      <c r="J586" s="222"/>
      <c r="K586" s="222"/>
      <c r="L586" s="226"/>
      <c r="M586" s="227"/>
      <c r="N586" s="228"/>
      <c r="O586" s="228"/>
      <c r="P586" s="228"/>
      <c r="Q586" s="228"/>
      <c r="R586" s="228"/>
      <c r="S586" s="228"/>
      <c r="T586" s="229"/>
      <c r="AT586" s="230" t="s">
        <v>180</v>
      </c>
      <c r="AU586" s="230" t="s">
        <v>79</v>
      </c>
      <c r="AV586" s="15" t="s">
        <v>14</v>
      </c>
      <c r="AW586" s="15" t="s">
        <v>33</v>
      </c>
      <c r="AX586" s="15" t="s">
        <v>71</v>
      </c>
      <c r="AY586" s="230" t="s">
        <v>169</v>
      </c>
    </row>
    <row r="587" spans="2:51" s="13" customFormat="1" ht="11.25">
      <c r="B587" s="198"/>
      <c r="C587" s="199"/>
      <c r="D587" s="200" t="s">
        <v>180</v>
      </c>
      <c r="E587" s="201" t="s">
        <v>19</v>
      </c>
      <c r="F587" s="202" t="s">
        <v>1026</v>
      </c>
      <c r="G587" s="199"/>
      <c r="H587" s="203">
        <v>19.2</v>
      </c>
      <c r="I587" s="204"/>
      <c r="J587" s="199"/>
      <c r="K587" s="199"/>
      <c r="L587" s="205"/>
      <c r="M587" s="206"/>
      <c r="N587" s="207"/>
      <c r="O587" s="207"/>
      <c r="P587" s="207"/>
      <c r="Q587" s="207"/>
      <c r="R587" s="207"/>
      <c r="S587" s="207"/>
      <c r="T587" s="208"/>
      <c r="AT587" s="209" t="s">
        <v>180</v>
      </c>
      <c r="AU587" s="209" t="s">
        <v>79</v>
      </c>
      <c r="AV587" s="13" t="s">
        <v>79</v>
      </c>
      <c r="AW587" s="13" t="s">
        <v>33</v>
      </c>
      <c r="AX587" s="13" t="s">
        <v>71</v>
      </c>
      <c r="AY587" s="209" t="s">
        <v>169</v>
      </c>
    </row>
    <row r="588" spans="2:51" s="13" customFormat="1" ht="11.25">
      <c r="B588" s="198"/>
      <c r="C588" s="199"/>
      <c r="D588" s="200" t="s">
        <v>180</v>
      </c>
      <c r="E588" s="201" t="s">
        <v>19</v>
      </c>
      <c r="F588" s="202" t="s">
        <v>1001</v>
      </c>
      <c r="G588" s="199"/>
      <c r="H588" s="203">
        <v>-1.6</v>
      </c>
      <c r="I588" s="204"/>
      <c r="J588" s="199"/>
      <c r="K588" s="199"/>
      <c r="L588" s="205"/>
      <c r="M588" s="206"/>
      <c r="N588" s="207"/>
      <c r="O588" s="207"/>
      <c r="P588" s="207"/>
      <c r="Q588" s="207"/>
      <c r="R588" s="207"/>
      <c r="S588" s="207"/>
      <c r="T588" s="208"/>
      <c r="AT588" s="209" t="s">
        <v>180</v>
      </c>
      <c r="AU588" s="209" t="s">
        <v>79</v>
      </c>
      <c r="AV588" s="13" t="s">
        <v>79</v>
      </c>
      <c r="AW588" s="13" t="s">
        <v>33</v>
      </c>
      <c r="AX588" s="13" t="s">
        <v>71</v>
      </c>
      <c r="AY588" s="209" t="s">
        <v>169</v>
      </c>
    </row>
    <row r="589" spans="2:51" s="14" customFormat="1" ht="11.25">
      <c r="B589" s="210"/>
      <c r="C589" s="211"/>
      <c r="D589" s="200" t="s">
        <v>180</v>
      </c>
      <c r="E589" s="212" t="s">
        <v>19</v>
      </c>
      <c r="F589" s="213" t="s">
        <v>183</v>
      </c>
      <c r="G589" s="211"/>
      <c r="H589" s="214">
        <v>307.44</v>
      </c>
      <c r="I589" s="215"/>
      <c r="J589" s="211"/>
      <c r="K589" s="211"/>
      <c r="L589" s="216"/>
      <c r="M589" s="217"/>
      <c r="N589" s="218"/>
      <c r="O589" s="218"/>
      <c r="P589" s="218"/>
      <c r="Q589" s="218"/>
      <c r="R589" s="218"/>
      <c r="S589" s="218"/>
      <c r="T589" s="219"/>
      <c r="AT589" s="220" t="s">
        <v>180</v>
      </c>
      <c r="AU589" s="220" t="s">
        <v>79</v>
      </c>
      <c r="AV589" s="14" t="s">
        <v>106</v>
      </c>
      <c r="AW589" s="14" t="s">
        <v>33</v>
      </c>
      <c r="AX589" s="14" t="s">
        <v>14</v>
      </c>
      <c r="AY589" s="220" t="s">
        <v>169</v>
      </c>
    </row>
    <row r="590" spans="1:65" s="2" customFormat="1" ht="44.25" customHeight="1">
      <c r="A590" s="36"/>
      <c r="B590" s="37"/>
      <c r="C590" s="180" t="s">
        <v>1027</v>
      </c>
      <c r="D590" s="180" t="s">
        <v>172</v>
      </c>
      <c r="E590" s="181" t="s">
        <v>1028</v>
      </c>
      <c r="F590" s="182" t="s">
        <v>1029</v>
      </c>
      <c r="G590" s="183" t="s">
        <v>175</v>
      </c>
      <c r="H590" s="184">
        <v>627.5</v>
      </c>
      <c r="I590" s="185"/>
      <c r="J590" s="186">
        <f>ROUND(I590*H590,2)</f>
        <v>0</v>
      </c>
      <c r="K590" s="182" t="s">
        <v>176</v>
      </c>
      <c r="L590" s="41"/>
      <c r="M590" s="187" t="s">
        <v>19</v>
      </c>
      <c r="N590" s="188" t="s">
        <v>42</v>
      </c>
      <c r="O590" s="66"/>
      <c r="P590" s="189">
        <f>O590*H590</f>
        <v>0</v>
      </c>
      <c r="Q590" s="189">
        <v>0</v>
      </c>
      <c r="R590" s="189">
        <f>Q590*H590</f>
        <v>0</v>
      </c>
      <c r="S590" s="189">
        <v>0</v>
      </c>
      <c r="T590" s="190">
        <f>S590*H590</f>
        <v>0</v>
      </c>
      <c r="U590" s="36"/>
      <c r="V590" s="36"/>
      <c r="W590" s="36"/>
      <c r="X590" s="36"/>
      <c r="Y590" s="36"/>
      <c r="Z590" s="36"/>
      <c r="AA590" s="36"/>
      <c r="AB590" s="36"/>
      <c r="AC590" s="36"/>
      <c r="AD590" s="36"/>
      <c r="AE590" s="36"/>
      <c r="AR590" s="191" t="s">
        <v>312</v>
      </c>
      <c r="AT590" s="191" t="s">
        <v>172</v>
      </c>
      <c r="AU590" s="191" t="s">
        <v>79</v>
      </c>
      <c r="AY590" s="19" t="s">
        <v>169</v>
      </c>
      <c r="BE590" s="192">
        <f>IF(N590="základní",J590,0)</f>
        <v>0</v>
      </c>
      <c r="BF590" s="192">
        <f>IF(N590="snížená",J590,0)</f>
        <v>0</v>
      </c>
      <c r="BG590" s="192">
        <f>IF(N590="zákl. přenesená",J590,0)</f>
        <v>0</v>
      </c>
      <c r="BH590" s="192">
        <f>IF(N590="sníž. přenesená",J590,0)</f>
        <v>0</v>
      </c>
      <c r="BI590" s="192">
        <f>IF(N590="nulová",J590,0)</f>
        <v>0</v>
      </c>
      <c r="BJ590" s="19" t="s">
        <v>14</v>
      </c>
      <c r="BK590" s="192">
        <f>ROUND(I590*H590,2)</f>
        <v>0</v>
      </c>
      <c r="BL590" s="19" t="s">
        <v>312</v>
      </c>
      <c r="BM590" s="191" t="s">
        <v>1030</v>
      </c>
    </row>
    <row r="591" spans="1:47" s="2" customFormat="1" ht="11.25">
      <c r="A591" s="36"/>
      <c r="B591" s="37"/>
      <c r="C591" s="38"/>
      <c r="D591" s="193" t="s">
        <v>178</v>
      </c>
      <c r="E591" s="38"/>
      <c r="F591" s="194" t="s">
        <v>1031</v>
      </c>
      <c r="G591" s="38"/>
      <c r="H591" s="38"/>
      <c r="I591" s="195"/>
      <c r="J591" s="38"/>
      <c r="K591" s="38"/>
      <c r="L591" s="41"/>
      <c r="M591" s="196"/>
      <c r="N591" s="197"/>
      <c r="O591" s="66"/>
      <c r="P591" s="66"/>
      <c r="Q591" s="66"/>
      <c r="R591" s="66"/>
      <c r="S591" s="66"/>
      <c r="T591" s="67"/>
      <c r="U591" s="36"/>
      <c r="V591" s="36"/>
      <c r="W591" s="36"/>
      <c r="X591" s="36"/>
      <c r="Y591" s="36"/>
      <c r="Z591" s="36"/>
      <c r="AA591" s="36"/>
      <c r="AB591" s="36"/>
      <c r="AC591" s="36"/>
      <c r="AD591" s="36"/>
      <c r="AE591" s="36"/>
      <c r="AT591" s="19" t="s">
        <v>178</v>
      </c>
      <c r="AU591" s="19" t="s">
        <v>79</v>
      </c>
    </row>
    <row r="592" spans="2:51" s="13" customFormat="1" ht="11.25">
      <c r="B592" s="198"/>
      <c r="C592" s="199"/>
      <c r="D592" s="200" t="s">
        <v>180</v>
      </c>
      <c r="E592" s="201" t="s">
        <v>19</v>
      </c>
      <c r="F592" s="202" t="s">
        <v>463</v>
      </c>
      <c r="G592" s="199"/>
      <c r="H592" s="203">
        <v>627.5</v>
      </c>
      <c r="I592" s="204"/>
      <c r="J592" s="199"/>
      <c r="K592" s="199"/>
      <c r="L592" s="205"/>
      <c r="M592" s="206"/>
      <c r="N592" s="207"/>
      <c r="O592" s="207"/>
      <c r="P592" s="207"/>
      <c r="Q592" s="207"/>
      <c r="R592" s="207"/>
      <c r="S592" s="207"/>
      <c r="T592" s="208"/>
      <c r="AT592" s="209" t="s">
        <v>180</v>
      </c>
      <c r="AU592" s="209" t="s">
        <v>79</v>
      </c>
      <c r="AV592" s="13" t="s">
        <v>79</v>
      </c>
      <c r="AW592" s="13" t="s">
        <v>33</v>
      </c>
      <c r="AX592" s="13" t="s">
        <v>14</v>
      </c>
      <c r="AY592" s="209" t="s">
        <v>169</v>
      </c>
    </row>
    <row r="593" spans="1:65" s="2" customFormat="1" ht="24.2" customHeight="1">
      <c r="A593" s="36"/>
      <c r="B593" s="37"/>
      <c r="C593" s="234" t="s">
        <v>1032</v>
      </c>
      <c r="D593" s="234" t="s">
        <v>477</v>
      </c>
      <c r="E593" s="235" t="s">
        <v>1033</v>
      </c>
      <c r="F593" s="236" t="s">
        <v>1034</v>
      </c>
      <c r="G593" s="237" t="s">
        <v>175</v>
      </c>
      <c r="H593" s="238">
        <v>704.996</v>
      </c>
      <c r="I593" s="239"/>
      <c r="J593" s="240">
        <f>ROUND(I593*H593,2)</f>
        <v>0</v>
      </c>
      <c r="K593" s="236" t="s">
        <v>176</v>
      </c>
      <c r="L593" s="241"/>
      <c r="M593" s="242" t="s">
        <v>19</v>
      </c>
      <c r="N593" s="243" t="s">
        <v>42</v>
      </c>
      <c r="O593" s="66"/>
      <c r="P593" s="189">
        <f>O593*H593</f>
        <v>0</v>
      </c>
      <c r="Q593" s="189">
        <v>0.00014</v>
      </c>
      <c r="R593" s="189">
        <f>Q593*H593</f>
        <v>0.09869943999999999</v>
      </c>
      <c r="S593" s="189">
        <v>0</v>
      </c>
      <c r="T593" s="190">
        <f>S593*H593</f>
        <v>0</v>
      </c>
      <c r="U593" s="36"/>
      <c r="V593" s="36"/>
      <c r="W593" s="36"/>
      <c r="X593" s="36"/>
      <c r="Y593" s="36"/>
      <c r="Z593" s="36"/>
      <c r="AA593" s="36"/>
      <c r="AB593" s="36"/>
      <c r="AC593" s="36"/>
      <c r="AD593" s="36"/>
      <c r="AE593" s="36"/>
      <c r="AR593" s="191" t="s">
        <v>572</v>
      </c>
      <c r="AT593" s="191" t="s">
        <v>477</v>
      </c>
      <c r="AU593" s="191" t="s">
        <v>79</v>
      </c>
      <c r="AY593" s="19" t="s">
        <v>169</v>
      </c>
      <c r="BE593" s="192">
        <f>IF(N593="základní",J593,0)</f>
        <v>0</v>
      </c>
      <c r="BF593" s="192">
        <f>IF(N593="snížená",J593,0)</f>
        <v>0</v>
      </c>
      <c r="BG593" s="192">
        <f>IF(N593="zákl. přenesená",J593,0)</f>
        <v>0</v>
      </c>
      <c r="BH593" s="192">
        <f>IF(N593="sníž. přenesená",J593,0)</f>
        <v>0</v>
      </c>
      <c r="BI593" s="192">
        <f>IF(N593="nulová",J593,0)</f>
        <v>0</v>
      </c>
      <c r="BJ593" s="19" t="s">
        <v>14</v>
      </c>
      <c r="BK593" s="192">
        <f>ROUND(I593*H593,2)</f>
        <v>0</v>
      </c>
      <c r="BL593" s="19" t="s">
        <v>312</v>
      </c>
      <c r="BM593" s="191" t="s">
        <v>1035</v>
      </c>
    </row>
    <row r="594" spans="2:51" s="13" customFormat="1" ht="11.25">
      <c r="B594" s="198"/>
      <c r="C594" s="199"/>
      <c r="D594" s="200" t="s">
        <v>180</v>
      </c>
      <c r="E594" s="199"/>
      <c r="F594" s="202" t="s">
        <v>1036</v>
      </c>
      <c r="G594" s="199"/>
      <c r="H594" s="203">
        <v>704.996</v>
      </c>
      <c r="I594" s="204"/>
      <c r="J594" s="199"/>
      <c r="K594" s="199"/>
      <c r="L594" s="205"/>
      <c r="M594" s="206"/>
      <c r="N594" s="207"/>
      <c r="O594" s="207"/>
      <c r="P594" s="207"/>
      <c r="Q594" s="207"/>
      <c r="R594" s="207"/>
      <c r="S594" s="207"/>
      <c r="T594" s="208"/>
      <c r="AT594" s="209" t="s">
        <v>180</v>
      </c>
      <c r="AU594" s="209" t="s">
        <v>79</v>
      </c>
      <c r="AV594" s="13" t="s">
        <v>79</v>
      </c>
      <c r="AW594" s="13" t="s">
        <v>4</v>
      </c>
      <c r="AX594" s="13" t="s">
        <v>14</v>
      </c>
      <c r="AY594" s="209" t="s">
        <v>169</v>
      </c>
    </row>
    <row r="595" spans="1:65" s="2" customFormat="1" ht="37.9" customHeight="1">
      <c r="A595" s="36"/>
      <c r="B595" s="37"/>
      <c r="C595" s="180" t="s">
        <v>1037</v>
      </c>
      <c r="D595" s="180" t="s">
        <v>172</v>
      </c>
      <c r="E595" s="181" t="s">
        <v>1038</v>
      </c>
      <c r="F595" s="182" t="s">
        <v>1039</v>
      </c>
      <c r="G595" s="183" t="s">
        <v>175</v>
      </c>
      <c r="H595" s="184">
        <v>14</v>
      </c>
      <c r="I595" s="185"/>
      <c r="J595" s="186">
        <f>ROUND(I595*H595,2)</f>
        <v>0</v>
      </c>
      <c r="K595" s="182" t="s">
        <v>176</v>
      </c>
      <c r="L595" s="41"/>
      <c r="M595" s="187" t="s">
        <v>19</v>
      </c>
      <c r="N595" s="188" t="s">
        <v>42</v>
      </c>
      <c r="O595" s="66"/>
      <c r="P595" s="189">
        <f>O595*H595</f>
        <v>0</v>
      </c>
      <c r="Q595" s="189">
        <v>0.00125</v>
      </c>
      <c r="R595" s="189">
        <f>Q595*H595</f>
        <v>0.0175</v>
      </c>
      <c r="S595" s="189">
        <v>0</v>
      </c>
      <c r="T595" s="190">
        <f>S595*H595</f>
        <v>0</v>
      </c>
      <c r="U595" s="36"/>
      <c r="V595" s="36"/>
      <c r="W595" s="36"/>
      <c r="X595" s="36"/>
      <c r="Y595" s="36"/>
      <c r="Z595" s="36"/>
      <c r="AA595" s="36"/>
      <c r="AB595" s="36"/>
      <c r="AC595" s="36"/>
      <c r="AD595" s="36"/>
      <c r="AE595" s="36"/>
      <c r="AR595" s="191" t="s">
        <v>312</v>
      </c>
      <c r="AT595" s="191" t="s">
        <v>172</v>
      </c>
      <c r="AU595" s="191" t="s">
        <v>79</v>
      </c>
      <c r="AY595" s="19" t="s">
        <v>169</v>
      </c>
      <c r="BE595" s="192">
        <f>IF(N595="základní",J595,0)</f>
        <v>0</v>
      </c>
      <c r="BF595" s="192">
        <f>IF(N595="snížená",J595,0)</f>
        <v>0</v>
      </c>
      <c r="BG595" s="192">
        <f>IF(N595="zákl. přenesená",J595,0)</f>
        <v>0</v>
      </c>
      <c r="BH595" s="192">
        <f>IF(N595="sníž. přenesená",J595,0)</f>
        <v>0</v>
      </c>
      <c r="BI595" s="192">
        <f>IF(N595="nulová",J595,0)</f>
        <v>0</v>
      </c>
      <c r="BJ595" s="19" t="s">
        <v>14</v>
      </c>
      <c r="BK595" s="192">
        <f>ROUND(I595*H595,2)</f>
        <v>0</v>
      </c>
      <c r="BL595" s="19" t="s">
        <v>312</v>
      </c>
      <c r="BM595" s="191" t="s">
        <v>1040</v>
      </c>
    </row>
    <row r="596" spans="1:47" s="2" customFormat="1" ht="11.25">
      <c r="A596" s="36"/>
      <c r="B596" s="37"/>
      <c r="C596" s="38"/>
      <c r="D596" s="193" t="s">
        <v>178</v>
      </c>
      <c r="E596" s="38"/>
      <c r="F596" s="194" t="s">
        <v>1041</v>
      </c>
      <c r="G596" s="38"/>
      <c r="H596" s="38"/>
      <c r="I596" s="195"/>
      <c r="J596" s="38"/>
      <c r="K596" s="38"/>
      <c r="L596" s="41"/>
      <c r="M596" s="196"/>
      <c r="N596" s="197"/>
      <c r="O596" s="66"/>
      <c r="P596" s="66"/>
      <c r="Q596" s="66"/>
      <c r="R596" s="66"/>
      <c r="S596" s="66"/>
      <c r="T596" s="67"/>
      <c r="U596" s="36"/>
      <c r="V596" s="36"/>
      <c r="W596" s="36"/>
      <c r="X596" s="36"/>
      <c r="Y596" s="36"/>
      <c r="Z596" s="36"/>
      <c r="AA596" s="36"/>
      <c r="AB596" s="36"/>
      <c r="AC596" s="36"/>
      <c r="AD596" s="36"/>
      <c r="AE596" s="36"/>
      <c r="AT596" s="19" t="s">
        <v>178</v>
      </c>
      <c r="AU596" s="19" t="s">
        <v>79</v>
      </c>
    </row>
    <row r="597" spans="2:51" s="13" customFormat="1" ht="11.25">
      <c r="B597" s="198"/>
      <c r="C597" s="199"/>
      <c r="D597" s="200" t="s">
        <v>180</v>
      </c>
      <c r="E597" s="201" t="s">
        <v>19</v>
      </c>
      <c r="F597" s="202" t="s">
        <v>1042</v>
      </c>
      <c r="G597" s="199"/>
      <c r="H597" s="203">
        <v>14</v>
      </c>
      <c r="I597" s="204"/>
      <c r="J597" s="199"/>
      <c r="K597" s="199"/>
      <c r="L597" s="205"/>
      <c r="M597" s="206"/>
      <c r="N597" s="207"/>
      <c r="O597" s="207"/>
      <c r="P597" s="207"/>
      <c r="Q597" s="207"/>
      <c r="R597" s="207"/>
      <c r="S597" s="207"/>
      <c r="T597" s="208"/>
      <c r="AT597" s="209" t="s">
        <v>180</v>
      </c>
      <c r="AU597" s="209" t="s">
        <v>79</v>
      </c>
      <c r="AV597" s="13" t="s">
        <v>79</v>
      </c>
      <c r="AW597" s="13" t="s">
        <v>33</v>
      </c>
      <c r="AX597" s="13" t="s">
        <v>14</v>
      </c>
      <c r="AY597" s="209" t="s">
        <v>169</v>
      </c>
    </row>
    <row r="598" spans="1:65" s="2" customFormat="1" ht="257.1" customHeight="1">
      <c r="A598" s="36"/>
      <c r="B598" s="37"/>
      <c r="C598" s="234" t="s">
        <v>1043</v>
      </c>
      <c r="D598" s="234" t="s">
        <v>477</v>
      </c>
      <c r="E598" s="235" t="s">
        <v>1044</v>
      </c>
      <c r="F598" s="236" t="s">
        <v>1045</v>
      </c>
      <c r="G598" s="237" t="s">
        <v>175</v>
      </c>
      <c r="H598" s="238">
        <v>14.7</v>
      </c>
      <c r="I598" s="239"/>
      <c r="J598" s="240">
        <f>ROUND(I598*H598,2)</f>
        <v>0</v>
      </c>
      <c r="K598" s="236" t="s">
        <v>19</v>
      </c>
      <c r="L598" s="241"/>
      <c r="M598" s="242" t="s">
        <v>19</v>
      </c>
      <c r="N598" s="243" t="s">
        <v>42</v>
      </c>
      <c r="O598" s="66"/>
      <c r="P598" s="189">
        <f>O598*H598</f>
        <v>0</v>
      </c>
      <c r="Q598" s="189">
        <v>0.008</v>
      </c>
      <c r="R598" s="189">
        <f>Q598*H598</f>
        <v>0.1176</v>
      </c>
      <c r="S598" s="189">
        <v>0</v>
      </c>
      <c r="T598" s="190">
        <f>S598*H598</f>
        <v>0</v>
      </c>
      <c r="U598" s="36"/>
      <c r="V598" s="36"/>
      <c r="W598" s="36"/>
      <c r="X598" s="36"/>
      <c r="Y598" s="36"/>
      <c r="Z598" s="36"/>
      <c r="AA598" s="36"/>
      <c r="AB598" s="36"/>
      <c r="AC598" s="36"/>
      <c r="AD598" s="36"/>
      <c r="AE598" s="36"/>
      <c r="AR598" s="191" t="s">
        <v>572</v>
      </c>
      <c r="AT598" s="191" t="s">
        <v>477</v>
      </c>
      <c r="AU598" s="191" t="s">
        <v>79</v>
      </c>
      <c r="AY598" s="19" t="s">
        <v>169</v>
      </c>
      <c r="BE598" s="192">
        <f>IF(N598="základní",J598,0)</f>
        <v>0</v>
      </c>
      <c r="BF598" s="192">
        <f>IF(N598="snížená",J598,0)</f>
        <v>0</v>
      </c>
      <c r="BG598" s="192">
        <f>IF(N598="zákl. přenesená",J598,0)</f>
        <v>0</v>
      </c>
      <c r="BH598" s="192">
        <f>IF(N598="sníž. přenesená",J598,0)</f>
        <v>0</v>
      </c>
      <c r="BI598" s="192">
        <f>IF(N598="nulová",J598,0)</f>
        <v>0</v>
      </c>
      <c r="BJ598" s="19" t="s">
        <v>14</v>
      </c>
      <c r="BK598" s="192">
        <f>ROUND(I598*H598,2)</f>
        <v>0</v>
      </c>
      <c r="BL598" s="19" t="s">
        <v>312</v>
      </c>
      <c r="BM598" s="191" t="s">
        <v>1046</v>
      </c>
    </row>
    <row r="599" spans="2:51" s="13" customFormat="1" ht="11.25">
      <c r="B599" s="198"/>
      <c r="C599" s="199"/>
      <c r="D599" s="200" t="s">
        <v>180</v>
      </c>
      <c r="E599" s="199"/>
      <c r="F599" s="202" t="s">
        <v>1047</v>
      </c>
      <c r="G599" s="199"/>
      <c r="H599" s="203">
        <v>14.7</v>
      </c>
      <c r="I599" s="204"/>
      <c r="J599" s="199"/>
      <c r="K599" s="199"/>
      <c r="L599" s="205"/>
      <c r="M599" s="206"/>
      <c r="N599" s="207"/>
      <c r="O599" s="207"/>
      <c r="P599" s="207"/>
      <c r="Q599" s="207"/>
      <c r="R599" s="207"/>
      <c r="S599" s="207"/>
      <c r="T599" s="208"/>
      <c r="AT599" s="209" t="s">
        <v>180</v>
      </c>
      <c r="AU599" s="209" t="s">
        <v>79</v>
      </c>
      <c r="AV599" s="13" t="s">
        <v>79</v>
      </c>
      <c r="AW599" s="13" t="s">
        <v>4</v>
      </c>
      <c r="AX599" s="13" t="s">
        <v>14</v>
      </c>
      <c r="AY599" s="209" t="s">
        <v>169</v>
      </c>
    </row>
    <row r="600" spans="1:65" s="2" customFormat="1" ht="37.9" customHeight="1">
      <c r="A600" s="36"/>
      <c r="B600" s="37"/>
      <c r="C600" s="180" t="s">
        <v>1048</v>
      </c>
      <c r="D600" s="180" t="s">
        <v>172</v>
      </c>
      <c r="E600" s="181" t="s">
        <v>1038</v>
      </c>
      <c r="F600" s="182" t="s">
        <v>1039</v>
      </c>
      <c r="G600" s="183" t="s">
        <v>175</v>
      </c>
      <c r="H600" s="184">
        <v>83.91</v>
      </c>
      <c r="I600" s="185"/>
      <c r="J600" s="186">
        <f>ROUND(I600*H600,2)</f>
        <v>0</v>
      </c>
      <c r="K600" s="182" t="s">
        <v>176</v>
      </c>
      <c r="L600" s="41"/>
      <c r="M600" s="187" t="s">
        <v>19</v>
      </c>
      <c r="N600" s="188" t="s">
        <v>42</v>
      </c>
      <c r="O600" s="66"/>
      <c r="P600" s="189">
        <f>O600*H600</f>
        <v>0</v>
      </c>
      <c r="Q600" s="189">
        <v>0.00125</v>
      </c>
      <c r="R600" s="189">
        <f>Q600*H600</f>
        <v>0.1048875</v>
      </c>
      <c r="S600" s="189">
        <v>0</v>
      </c>
      <c r="T600" s="190">
        <f>S600*H600</f>
        <v>0</v>
      </c>
      <c r="U600" s="36"/>
      <c r="V600" s="36"/>
      <c r="W600" s="36"/>
      <c r="X600" s="36"/>
      <c r="Y600" s="36"/>
      <c r="Z600" s="36"/>
      <c r="AA600" s="36"/>
      <c r="AB600" s="36"/>
      <c r="AC600" s="36"/>
      <c r="AD600" s="36"/>
      <c r="AE600" s="36"/>
      <c r="AR600" s="191" t="s">
        <v>312</v>
      </c>
      <c r="AT600" s="191" t="s">
        <v>172</v>
      </c>
      <c r="AU600" s="191" t="s">
        <v>79</v>
      </c>
      <c r="AY600" s="19" t="s">
        <v>169</v>
      </c>
      <c r="BE600" s="192">
        <f>IF(N600="základní",J600,0)</f>
        <v>0</v>
      </c>
      <c r="BF600" s="192">
        <f>IF(N600="snížená",J600,0)</f>
        <v>0</v>
      </c>
      <c r="BG600" s="192">
        <f>IF(N600="zákl. přenesená",J600,0)</f>
        <v>0</v>
      </c>
      <c r="BH600" s="192">
        <f>IF(N600="sníž. přenesená",J600,0)</f>
        <v>0</v>
      </c>
      <c r="BI600" s="192">
        <f>IF(N600="nulová",J600,0)</f>
        <v>0</v>
      </c>
      <c r="BJ600" s="19" t="s">
        <v>14</v>
      </c>
      <c r="BK600" s="192">
        <f>ROUND(I600*H600,2)</f>
        <v>0</v>
      </c>
      <c r="BL600" s="19" t="s">
        <v>312</v>
      </c>
      <c r="BM600" s="191" t="s">
        <v>1049</v>
      </c>
    </row>
    <row r="601" spans="1:47" s="2" customFormat="1" ht="11.25">
      <c r="A601" s="36"/>
      <c r="B601" s="37"/>
      <c r="C601" s="38"/>
      <c r="D601" s="193" t="s">
        <v>178</v>
      </c>
      <c r="E601" s="38"/>
      <c r="F601" s="194" t="s">
        <v>1041</v>
      </c>
      <c r="G601" s="38"/>
      <c r="H601" s="38"/>
      <c r="I601" s="195"/>
      <c r="J601" s="38"/>
      <c r="K601" s="38"/>
      <c r="L601" s="41"/>
      <c r="M601" s="196"/>
      <c r="N601" s="197"/>
      <c r="O601" s="66"/>
      <c r="P601" s="66"/>
      <c r="Q601" s="66"/>
      <c r="R601" s="66"/>
      <c r="S601" s="66"/>
      <c r="T601" s="67"/>
      <c r="U601" s="36"/>
      <c r="V601" s="36"/>
      <c r="W601" s="36"/>
      <c r="X601" s="36"/>
      <c r="Y601" s="36"/>
      <c r="Z601" s="36"/>
      <c r="AA601" s="36"/>
      <c r="AB601" s="36"/>
      <c r="AC601" s="36"/>
      <c r="AD601" s="36"/>
      <c r="AE601" s="36"/>
      <c r="AT601" s="19" t="s">
        <v>178</v>
      </c>
      <c r="AU601" s="19" t="s">
        <v>79</v>
      </c>
    </row>
    <row r="602" spans="2:51" s="13" customFormat="1" ht="11.25">
      <c r="B602" s="198"/>
      <c r="C602" s="199"/>
      <c r="D602" s="200" t="s">
        <v>180</v>
      </c>
      <c r="E602" s="201" t="s">
        <v>19</v>
      </c>
      <c r="F602" s="202" t="s">
        <v>1050</v>
      </c>
      <c r="G602" s="199"/>
      <c r="H602" s="203">
        <v>27</v>
      </c>
      <c r="I602" s="204"/>
      <c r="J602" s="199"/>
      <c r="K602" s="199"/>
      <c r="L602" s="205"/>
      <c r="M602" s="206"/>
      <c r="N602" s="207"/>
      <c r="O602" s="207"/>
      <c r="P602" s="207"/>
      <c r="Q602" s="207"/>
      <c r="R602" s="207"/>
      <c r="S602" s="207"/>
      <c r="T602" s="208"/>
      <c r="AT602" s="209" t="s">
        <v>180</v>
      </c>
      <c r="AU602" s="209" t="s">
        <v>79</v>
      </c>
      <c r="AV602" s="13" t="s">
        <v>79</v>
      </c>
      <c r="AW602" s="13" t="s">
        <v>33</v>
      </c>
      <c r="AX602" s="13" t="s">
        <v>71</v>
      </c>
      <c r="AY602" s="209" t="s">
        <v>169</v>
      </c>
    </row>
    <row r="603" spans="2:51" s="13" customFormat="1" ht="11.25">
      <c r="B603" s="198"/>
      <c r="C603" s="199"/>
      <c r="D603" s="200" t="s">
        <v>180</v>
      </c>
      <c r="E603" s="201" t="s">
        <v>19</v>
      </c>
      <c r="F603" s="202" t="s">
        <v>1051</v>
      </c>
      <c r="G603" s="199"/>
      <c r="H603" s="203">
        <v>6</v>
      </c>
      <c r="I603" s="204"/>
      <c r="J603" s="199"/>
      <c r="K603" s="199"/>
      <c r="L603" s="205"/>
      <c r="M603" s="206"/>
      <c r="N603" s="207"/>
      <c r="O603" s="207"/>
      <c r="P603" s="207"/>
      <c r="Q603" s="207"/>
      <c r="R603" s="207"/>
      <c r="S603" s="207"/>
      <c r="T603" s="208"/>
      <c r="AT603" s="209" t="s">
        <v>180</v>
      </c>
      <c r="AU603" s="209" t="s">
        <v>79</v>
      </c>
      <c r="AV603" s="13" t="s">
        <v>79</v>
      </c>
      <c r="AW603" s="13" t="s">
        <v>33</v>
      </c>
      <c r="AX603" s="13" t="s">
        <v>71</v>
      </c>
      <c r="AY603" s="209" t="s">
        <v>169</v>
      </c>
    </row>
    <row r="604" spans="2:51" s="13" customFormat="1" ht="11.25">
      <c r="B604" s="198"/>
      <c r="C604" s="199"/>
      <c r="D604" s="200" t="s">
        <v>180</v>
      </c>
      <c r="E604" s="201" t="s">
        <v>19</v>
      </c>
      <c r="F604" s="202" t="s">
        <v>1052</v>
      </c>
      <c r="G604" s="199"/>
      <c r="H604" s="203">
        <v>12</v>
      </c>
      <c r="I604" s="204"/>
      <c r="J604" s="199"/>
      <c r="K604" s="199"/>
      <c r="L604" s="205"/>
      <c r="M604" s="206"/>
      <c r="N604" s="207"/>
      <c r="O604" s="207"/>
      <c r="P604" s="207"/>
      <c r="Q604" s="207"/>
      <c r="R604" s="207"/>
      <c r="S604" s="207"/>
      <c r="T604" s="208"/>
      <c r="AT604" s="209" t="s">
        <v>180</v>
      </c>
      <c r="AU604" s="209" t="s">
        <v>79</v>
      </c>
      <c r="AV604" s="13" t="s">
        <v>79</v>
      </c>
      <c r="AW604" s="13" t="s">
        <v>33</v>
      </c>
      <c r="AX604" s="13" t="s">
        <v>71</v>
      </c>
      <c r="AY604" s="209" t="s">
        <v>169</v>
      </c>
    </row>
    <row r="605" spans="2:51" s="13" customFormat="1" ht="11.25">
      <c r="B605" s="198"/>
      <c r="C605" s="199"/>
      <c r="D605" s="200" t="s">
        <v>180</v>
      </c>
      <c r="E605" s="201" t="s">
        <v>19</v>
      </c>
      <c r="F605" s="202" t="s">
        <v>1053</v>
      </c>
      <c r="G605" s="199"/>
      <c r="H605" s="203">
        <v>11.26</v>
      </c>
      <c r="I605" s="204"/>
      <c r="J605" s="199"/>
      <c r="K605" s="199"/>
      <c r="L605" s="205"/>
      <c r="M605" s="206"/>
      <c r="N605" s="207"/>
      <c r="O605" s="207"/>
      <c r="P605" s="207"/>
      <c r="Q605" s="207"/>
      <c r="R605" s="207"/>
      <c r="S605" s="207"/>
      <c r="T605" s="208"/>
      <c r="AT605" s="209" t="s">
        <v>180</v>
      </c>
      <c r="AU605" s="209" t="s">
        <v>79</v>
      </c>
      <c r="AV605" s="13" t="s">
        <v>79</v>
      </c>
      <c r="AW605" s="13" t="s">
        <v>33</v>
      </c>
      <c r="AX605" s="13" t="s">
        <v>71</v>
      </c>
      <c r="AY605" s="209" t="s">
        <v>169</v>
      </c>
    </row>
    <row r="606" spans="2:51" s="13" customFormat="1" ht="11.25">
      <c r="B606" s="198"/>
      <c r="C606" s="199"/>
      <c r="D606" s="200" t="s">
        <v>180</v>
      </c>
      <c r="E606" s="201" t="s">
        <v>19</v>
      </c>
      <c r="F606" s="202" t="s">
        <v>1054</v>
      </c>
      <c r="G606" s="199"/>
      <c r="H606" s="203">
        <v>27.65</v>
      </c>
      <c r="I606" s="204"/>
      <c r="J606" s="199"/>
      <c r="K606" s="199"/>
      <c r="L606" s="205"/>
      <c r="M606" s="206"/>
      <c r="N606" s="207"/>
      <c r="O606" s="207"/>
      <c r="P606" s="207"/>
      <c r="Q606" s="207"/>
      <c r="R606" s="207"/>
      <c r="S606" s="207"/>
      <c r="T606" s="208"/>
      <c r="AT606" s="209" t="s">
        <v>180</v>
      </c>
      <c r="AU606" s="209" t="s">
        <v>79</v>
      </c>
      <c r="AV606" s="13" t="s">
        <v>79</v>
      </c>
      <c r="AW606" s="13" t="s">
        <v>33</v>
      </c>
      <c r="AX606" s="13" t="s">
        <v>71</v>
      </c>
      <c r="AY606" s="209" t="s">
        <v>169</v>
      </c>
    </row>
    <row r="607" spans="2:51" s="14" customFormat="1" ht="11.25">
      <c r="B607" s="210"/>
      <c r="C607" s="211"/>
      <c r="D607" s="200" t="s">
        <v>180</v>
      </c>
      <c r="E607" s="212" t="s">
        <v>19</v>
      </c>
      <c r="F607" s="213" t="s">
        <v>183</v>
      </c>
      <c r="G607" s="211"/>
      <c r="H607" s="214">
        <v>83.91</v>
      </c>
      <c r="I607" s="215"/>
      <c r="J607" s="211"/>
      <c r="K607" s="211"/>
      <c r="L607" s="216"/>
      <c r="M607" s="217"/>
      <c r="N607" s="218"/>
      <c r="O607" s="218"/>
      <c r="P607" s="218"/>
      <c r="Q607" s="218"/>
      <c r="R607" s="218"/>
      <c r="S607" s="218"/>
      <c r="T607" s="219"/>
      <c r="AT607" s="220" t="s">
        <v>180</v>
      </c>
      <c r="AU607" s="220" t="s">
        <v>79</v>
      </c>
      <c r="AV607" s="14" t="s">
        <v>106</v>
      </c>
      <c r="AW607" s="14" t="s">
        <v>33</v>
      </c>
      <c r="AX607" s="14" t="s">
        <v>14</v>
      </c>
      <c r="AY607" s="220" t="s">
        <v>169</v>
      </c>
    </row>
    <row r="608" spans="1:65" s="2" customFormat="1" ht="232.15" customHeight="1">
      <c r="A608" s="36"/>
      <c r="B608" s="37"/>
      <c r="C608" s="234" t="s">
        <v>1055</v>
      </c>
      <c r="D608" s="234" t="s">
        <v>477</v>
      </c>
      <c r="E608" s="235" t="s">
        <v>1056</v>
      </c>
      <c r="F608" s="236" t="s">
        <v>1057</v>
      </c>
      <c r="G608" s="237" t="s">
        <v>175</v>
      </c>
      <c r="H608" s="238">
        <v>88.106</v>
      </c>
      <c r="I608" s="239"/>
      <c r="J608" s="240">
        <f>ROUND(I608*H608,2)</f>
        <v>0</v>
      </c>
      <c r="K608" s="236" t="s">
        <v>19</v>
      </c>
      <c r="L608" s="241"/>
      <c r="M608" s="242" t="s">
        <v>19</v>
      </c>
      <c r="N608" s="243" t="s">
        <v>42</v>
      </c>
      <c r="O608" s="66"/>
      <c r="P608" s="189">
        <f>O608*H608</f>
        <v>0</v>
      </c>
      <c r="Q608" s="189">
        <v>0.008</v>
      </c>
      <c r="R608" s="189">
        <f>Q608*H608</f>
        <v>0.7048479999999999</v>
      </c>
      <c r="S608" s="189">
        <v>0</v>
      </c>
      <c r="T608" s="190">
        <f>S608*H608</f>
        <v>0</v>
      </c>
      <c r="U608" s="36"/>
      <c r="V608" s="36"/>
      <c r="W608" s="36"/>
      <c r="X608" s="36"/>
      <c r="Y608" s="36"/>
      <c r="Z608" s="36"/>
      <c r="AA608" s="36"/>
      <c r="AB608" s="36"/>
      <c r="AC608" s="36"/>
      <c r="AD608" s="36"/>
      <c r="AE608" s="36"/>
      <c r="AR608" s="191" t="s">
        <v>572</v>
      </c>
      <c r="AT608" s="191" t="s">
        <v>477</v>
      </c>
      <c r="AU608" s="191" t="s">
        <v>79</v>
      </c>
      <c r="AY608" s="19" t="s">
        <v>169</v>
      </c>
      <c r="BE608" s="192">
        <f>IF(N608="základní",J608,0)</f>
        <v>0</v>
      </c>
      <c r="BF608" s="192">
        <f>IF(N608="snížená",J608,0)</f>
        <v>0</v>
      </c>
      <c r="BG608" s="192">
        <f>IF(N608="zákl. přenesená",J608,0)</f>
        <v>0</v>
      </c>
      <c r="BH608" s="192">
        <f>IF(N608="sníž. přenesená",J608,0)</f>
        <v>0</v>
      </c>
      <c r="BI608" s="192">
        <f>IF(N608="nulová",J608,0)</f>
        <v>0</v>
      </c>
      <c r="BJ608" s="19" t="s">
        <v>14</v>
      </c>
      <c r="BK608" s="192">
        <f>ROUND(I608*H608,2)</f>
        <v>0</v>
      </c>
      <c r="BL608" s="19" t="s">
        <v>312</v>
      </c>
      <c r="BM608" s="191" t="s">
        <v>1058</v>
      </c>
    </row>
    <row r="609" spans="2:51" s="13" customFormat="1" ht="11.25">
      <c r="B609" s="198"/>
      <c r="C609" s="199"/>
      <c r="D609" s="200" t="s">
        <v>180</v>
      </c>
      <c r="E609" s="199"/>
      <c r="F609" s="202" t="s">
        <v>1059</v>
      </c>
      <c r="G609" s="199"/>
      <c r="H609" s="203">
        <v>88.106</v>
      </c>
      <c r="I609" s="204"/>
      <c r="J609" s="199"/>
      <c r="K609" s="199"/>
      <c r="L609" s="205"/>
      <c r="M609" s="206"/>
      <c r="N609" s="207"/>
      <c r="O609" s="207"/>
      <c r="P609" s="207"/>
      <c r="Q609" s="207"/>
      <c r="R609" s="207"/>
      <c r="S609" s="207"/>
      <c r="T609" s="208"/>
      <c r="AT609" s="209" t="s">
        <v>180</v>
      </c>
      <c r="AU609" s="209" t="s">
        <v>79</v>
      </c>
      <c r="AV609" s="13" t="s">
        <v>79</v>
      </c>
      <c r="AW609" s="13" t="s">
        <v>4</v>
      </c>
      <c r="AX609" s="13" t="s">
        <v>14</v>
      </c>
      <c r="AY609" s="209" t="s">
        <v>169</v>
      </c>
    </row>
    <row r="610" spans="1:65" s="2" customFormat="1" ht="37.9" customHeight="1">
      <c r="A610" s="36"/>
      <c r="B610" s="37"/>
      <c r="C610" s="180" t="s">
        <v>1060</v>
      </c>
      <c r="D610" s="180" t="s">
        <v>172</v>
      </c>
      <c r="E610" s="181" t="s">
        <v>1038</v>
      </c>
      <c r="F610" s="182" t="s">
        <v>1039</v>
      </c>
      <c r="G610" s="183" t="s">
        <v>175</v>
      </c>
      <c r="H610" s="184">
        <v>486.97</v>
      </c>
      <c r="I610" s="185"/>
      <c r="J610" s="186">
        <f>ROUND(I610*H610,2)</f>
        <v>0</v>
      </c>
      <c r="K610" s="182" t="s">
        <v>176</v>
      </c>
      <c r="L610" s="41"/>
      <c r="M610" s="187" t="s">
        <v>19</v>
      </c>
      <c r="N610" s="188" t="s">
        <v>42</v>
      </c>
      <c r="O610" s="66"/>
      <c r="P610" s="189">
        <f>O610*H610</f>
        <v>0</v>
      </c>
      <c r="Q610" s="189">
        <v>0.00125</v>
      </c>
      <c r="R610" s="189">
        <f>Q610*H610</f>
        <v>0.6087125000000001</v>
      </c>
      <c r="S610" s="189">
        <v>0</v>
      </c>
      <c r="T610" s="190">
        <f>S610*H610</f>
        <v>0</v>
      </c>
      <c r="U610" s="36"/>
      <c r="V610" s="36"/>
      <c r="W610" s="36"/>
      <c r="X610" s="36"/>
      <c r="Y610" s="36"/>
      <c r="Z610" s="36"/>
      <c r="AA610" s="36"/>
      <c r="AB610" s="36"/>
      <c r="AC610" s="36"/>
      <c r="AD610" s="36"/>
      <c r="AE610" s="36"/>
      <c r="AR610" s="191" t="s">
        <v>312</v>
      </c>
      <c r="AT610" s="191" t="s">
        <v>172</v>
      </c>
      <c r="AU610" s="191" t="s">
        <v>79</v>
      </c>
      <c r="AY610" s="19" t="s">
        <v>169</v>
      </c>
      <c r="BE610" s="192">
        <f>IF(N610="základní",J610,0)</f>
        <v>0</v>
      </c>
      <c r="BF610" s="192">
        <f>IF(N610="snížená",J610,0)</f>
        <v>0</v>
      </c>
      <c r="BG610" s="192">
        <f>IF(N610="zákl. přenesená",J610,0)</f>
        <v>0</v>
      </c>
      <c r="BH610" s="192">
        <f>IF(N610="sníž. přenesená",J610,0)</f>
        <v>0</v>
      </c>
      <c r="BI610" s="192">
        <f>IF(N610="nulová",J610,0)</f>
        <v>0</v>
      </c>
      <c r="BJ610" s="19" t="s">
        <v>14</v>
      </c>
      <c r="BK610" s="192">
        <f>ROUND(I610*H610,2)</f>
        <v>0</v>
      </c>
      <c r="BL610" s="19" t="s">
        <v>312</v>
      </c>
      <c r="BM610" s="191" t="s">
        <v>1061</v>
      </c>
    </row>
    <row r="611" spans="1:47" s="2" customFormat="1" ht="11.25">
      <c r="A611" s="36"/>
      <c r="B611" s="37"/>
      <c r="C611" s="38"/>
      <c r="D611" s="193" t="s">
        <v>178</v>
      </c>
      <c r="E611" s="38"/>
      <c r="F611" s="194" t="s">
        <v>1041</v>
      </c>
      <c r="G611" s="38"/>
      <c r="H611" s="38"/>
      <c r="I611" s="195"/>
      <c r="J611" s="38"/>
      <c r="K611" s="38"/>
      <c r="L611" s="41"/>
      <c r="M611" s="196"/>
      <c r="N611" s="197"/>
      <c r="O611" s="66"/>
      <c r="P611" s="66"/>
      <c r="Q611" s="66"/>
      <c r="R611" s="66"/>
      <c r="S611" s="66"/>
      <c r="T611" s="67"/>
      <c r="U611" s="36"/>
      <c r="V611" s="36"/>
      <c r="W611" s="36"/>
      <c r="X611" s="36"/>
      <c r="Y611" s="36"/>
      <c r="Z611" s="36"/>
      <c r="AA611" s="36"/>
      <c r="AB611" s="36"/>
      <c r="AC611" s="36"/>
      <c r="AD611" s="36"/>
      <c r="AE611" s="36"/>
      <c r="AT611" s="19" t="s">
        <v>178</v>
      </c>
      <c r="AU611" s="19" t="s">
        <v>79</v>
      </c>
    </row>
    <row r="612" spans="2:51" s="13" customFormat="1" ht="11.25">
      <c r="B612" s="198"/>
      <c r="C612" s="199"/>
      <c r="D612" s="200" t="s">
        <v>180</v>
      </c>
      <c r="E612" s="201" t="s">
        <v>19</v>
      </c>
      <c r="F612" s="202" t="s">
        <v>1062</v>
      </c>
      <c r="G612" s="199"/>
      <c r="H612" s="203">
        <v>486.97</v>
      </c>
      <c r="I612" s="204"/>
      <c r="J612" s="199"/>
      <c r="K612" s="199"/>
      <c r="L612" s="205"/>
      <c r="M612" s="206"/>
      <c r="N612" s="207"/>
      <c r="O612" s="207"/>
      <c r="P612" s="207"/>
      <c r="Q612" s="207"/>
      <c r="R612" s="207"/>
      <c r="S612" s="207"/>
      <c r="T612" s="208"/>
      <c r="AT612" s="209" t="s">
        <v>180</v>
      </c>
      <c r="AU612" s="209" t="s">
        <v>79</v>
      </c>
      <c r="AV612" s="13" t="s">
        <v>79</v>
      </c>
      <c r="AW612" s="13" t="s">
        <v>33</v>
      </c>
      <c r="AX612" s="13" t="s">
        <v>14</v>
      </c>
      <c r="AY612" s="209" t="s">
        <v>169</v>
      </c>
    </row>
    <row r="613" spans="1:65" s="2" customFormat="1" ht="180.75" customHeight="1">
      <c r="A613" s="36"/>
      <c r="B613" s="37"/>
      <c r="C613" s="234" t="s">
        <v>1063</v>
      </c>
      <c r="D613" s="234" t="s">
        <v>477</v>
      </c>
      <c r="E613" s="235" t="s">
        <v>1064</v>
      </c>
      <c r="F613" s="236" t="s">
        <v>1065</v>
      </c>
      <c r="G613" s="237" t="s">
        <v>175</v>
      </c>
      <c r="H613" s="238">
        <v>511.319</v>
      </c>
      <c r="I613" s="239"/>
      <c r="J613" s="240">
        <f>ROUND(I613*H613,2)</f>
        <v>0</v>
      </c>
      <c r="K613" s="236" t="s">
        <v>19</v>
      </c>
      <c r="L613" s="241"/>
      <c r="M613" s="242" t="s">
        <v>19</v>
      </c>
      <c r="N613" s="243" t="s">
        <v>42</v>
      </c>
      <c r="O613" s="66"/>
      <c r="P613" s="189">
        <f>O613*H613</f>
        <v>0</v>
      </c>
      <c r="Q613" s="189">
        <v>0.008</v>
      </c>
      <c r="R613" s="189">
        <f>Q613*H613</f>
        <v>4.090552000000001</v>
      </c>
      <c r="S613" s="189">
        <v>0</v>
      </c>
      <c r="T613" s="190">
        <f>S613*H613</f>
        <v>0</v>
      </c>
      <c r="U613" s="36"/>
      <c r="V613" s="36"/>
      <c r="W613" s="36"/>
      <c r="X613" s="36"/>
      <c r="Y613" s="36"/>
      <c r="Z613" s="36"/>
      <c r="AA613" s="36"/>
      <c r="AB613" s="36"/>
      <c r="AC613" s="36"/>
      <c r="AD613" s="36"/>
      <c r="AE613" s="36"/>
      <c r="AR613" s="191" t="s">
        <v>572</v>
      </c>
      <c r="AT613" s="191" t="s">
        <v>477</v>
      </c>
      <c r="AU613" s="191" t="s">
        <v>79</v>
      </c>
      <c r="AY613" s="19" t="s">
        <v>169</v>
      </c>
      <c r="BE613" s="192">
        <f>IF(N613="základní",J613,0)</f>
        <v>0</v>
      </c>
      <c r="BF613" s="192">
        <f>IF(N613="snížená",J613,0)</f>
        <v>0</v>
      </c>
      <c r="BG613" s="192">
        <f>IF(N613="zákl. přenesená",J613,0)</f>
        <v>0</v>
      </c>
      <c r="BH613" s="192">
        <f>IF(N613="sníž. přenesená",J613,0)</f>
        <v>0</v>
      </c>
      <c r="BI613" s="192">
        <f>IF(N613="nulová",J613,0)</f>
        <v>0</v>
      </c>
      <c r="BJ613" s="19" t="s">
        <v>14</v>
      </c>
      <c r="BK613" s="192">
        <f>ROUND(I613*H613,2)</f>
        <v>0</v>
      </c>
      <c r="BL613" s="19" t="s">
        <v>312</v>
      </c>
      <c r="BM613" s="191" t="s">
        <v>1066</v>
      </c>
    </row>
    <row r="614" spans="2:51" s="13" customFormat="1" ht="11.25">
      <c r="B614" s="198"/>
      <c r="C614" s="199"/>
      <c r="D614" s="200" t="s">
        <v>180</v>
      </c>
      <c r="E614" s="199"/>
      <c r="F614" s="202" t="s">
        <v>1067</v>
      </c>
      <c r="G614" s="199"/>
      <c r="H614" s="203">
        <v>511.319</v>
      </c>
      <c r="I614" s="204"/>
      <c r="J614" s="199"/>
      <c r="K614" s="199"/>
      <c r="L614" s="205"/>
      <c r="M614" s="206"/>
      <c r="N614" s="207"/>
      <c r="O614" s="207"/>
      <c r="P614" s="207"/>
      <c r="Q614" s="207"/>
      <c r="R614" s="207"/>
      <c r="S614" s="207"/>
      <c r="T614" s="208"/>
      <c r="AT614" s="209" t="s">
        <v>180</v>
      </c>
      <c r="AU614" s="209" t="s">
        <v>79</v>
      </c>
      <c r="AV614" s="13" t="s">
        <v>79</v>
      </c>
      <c r="AW614" s="13" t="s">
        <v>4</v>
      </c>
      <c r="AX614" s="13" t="s">
        <v>14</v>
      </c>
      <c r="AY614" s="209" t="s">
        <v>169</v>
      </c>
    </row>
    <row r="615" spans="1:65" s="2" customFormat="1" ht="44.25" customHeight="1">
      <c r="A615" s="36"/>
      <c r="B615" s="37"/>
      <c r="C615" s="180" t="s">
        <v>1068</v>
      </c>
      <c r="D615" s="180" t="s">
        <v>172</v>
      </c>
      <c r="E615" s="181" t="s">
        <v>1069</v>
      </c>
      <c r="F615" s="182" t="s">
        <v>1070</v>
      </c>
      <c r="G615" s="183" t="s">
        <v>339</v>
      </c>
      <c r="H615" s="184">
        <v>3.2</v>
      </c>
      <c r="I615" s="185"/>
      <c r="J615" s="186">
        <f>ROUND(I615*H615,2)</f>
        <v>0</v>
      </c>
      <c r="K615" s="182" t="s">
        <v>176</v>
      </c>
      <c r="L615" s="41"/>
      <c r="M615" s="187" t="s">
        <v>19</v>
      </c>
      <c r="N615" s="188" t="s">
        <v>42</v>
      </c>
      <c r="O615" s="66"/>
      <c r="P615" s="189">
        <f>O615*H615</f>
        <v>0</v>
      </c>
      <c r="Q615" s="189">
        <v>0.00882</v>
      </c>
      <c r="R615" s="189">
        <f>Q615*H615</f>
        <v>0.028224</v>
      </c>
      <c r="S615" s="189">
        <v>0</v>
      </c>
      <c r="T615" s="190">
        <f>S615*H615</f>
        <v>0</v>
      </c>
      <c r="U615" s="36"/>
      <c r="V615" s="36"/>
      <c r="W615" s="36"/>
      <c r="X615" s="36"/>
      <c r="Y615" s="36"/>
      <c r="Z615" s="36"/>
      <c r="AA615" s="36"/>
      <c r="AB615" s="36"/>
      <c r="AC615" s="36"/>
      <c r="AD615" s="36"/>
      <c r="AE615" s="36"/>
      <c r="AR615" s="191" t="s">
        <v>312</v>
      </c>
      <c r="AT615" s="191" t="s">
        <v>172</v>
      </c>
      <c r="AU615" s="191" t="s">
        <v>79</v>
      </c>
      <c r="AY615" s="19" t="s">
        <v>169</v>
      </c>
      <c r="BE615" s="192">
        <f>IF(N615="základní",J615,0)</f>
        <v>0</v>
      </c>
      <c r="BF615" s="192">
        <f>IF(N615="snížená",J615,0)</f>
        <v>0</v>
      </c>
      <c r="BG615" s="192">
        <f>IF(N615="zákl. přenesená",J615,0)</f>
        <v>0</v>
      </c>
      <c r="BH615" s="192">
        <f>IF(N615="sníž. přenesená",J615,0)</f>
        <v>0</v>
      </c>
      <c r="BI615" s="192">
        <f>IF(N615="nulová",J615,0)</f>
        <v>0</v>
      </c>
      <c r="BJ615" s="19" t="s">
        <v>14</v>
      </c>
      <c r="BK615" s="192">
        <f>ROUND(I615*H615,2)</f>
        <v>0</v>
      </c>
      <c r="BL615" s="19" t="s">
        <v>312</v>
      </c>
      <c r="BM615" s="191" t="s">
        <v>1071</v>
      </c>
    </row>
    <row r="616" spans="1:47" s="2" customFormat="1" ht="11.25">
      <c r="A616" s="36"/>
      <c r="B616" s="37"/>
      <c r="C616" s="38"/>
      <c r="D616" s="193" t="s">
        <v>178</v>
      </c>
      <c r="E616" s="38"/>
      <c r="F616" s="194" t="s">
        <v>1072</v>
      </c>
      <c r="G616" s="38"/>
      <c r="H616" s="38"/>
      <c r="I616" s="195"/>
      <c r="J616" s="38"/>
      <c r="K616" s="38"/>
      <c r="L616" s="41"/>
      <c r="M616" s="196"/>
      <c r="N616" s="197"/>
      <c r="O616" s="66"/>
      <c r="P616" s="66"/>
      <c r="Q616" s="66"/>
      <c r="R616" s="66"/>
      <c r="S616" s="66"/>
      <c r="T616" s="67"/>
      <c r="U616" s="36"/>
      <c r="V616" s="36"/>
      <c r="W616" s="36"/>
      <c r="X616" s="36"/>
      <c r="Y616" s="36"/>
      <c r="Z616" s="36"/>
      <c r="AA616" s="36"/>
      <c r="AB616" s="36"/>
      <c r="AC616" s="36"/>
      <c r="AD616" s="36"/>
      <c r="AE616" s="36"/>
      <c r="AT616" s="19" t="s">
        <v>178</v>
      </c>
      <c r="AU616" s="19" t="s">
        <v>79</v>
      </c>
    </row>
    <row r="617" spans="2:51" s="15" customFormat="1" ht="11.25">
      <c r="B617" s="221"/>
      <c r="C617" s="222"/>
      <c r="D617" s="200" t="s">
        <v>180</v>
      </c>
      <c r="E617" s="223" t="s">
        <v>19</v>
      </c>
      <c r="F617" s="224" t="s">
        <v>1073</v>
      </c>
      <c r="G617" s="222"/>
      <c r="H617" s="223" t="s">
        <v>19</v>
      </c>
      <c r="I617" s="225"/>
      <c r="J617" s="222"/>
      <c r="K617" s="222"/>
      <c r="L617" s="226"/>
      <c r="M617" s="227"/>
      <c r="N617" s="228"/>
      <c r="O617" s="228"/>
      <c r="P617" s="228"/>
      <c r="Q617" s="228"/>
      <c r="R617" s="228"/>
      <c r="S617" s="228"/>
      <c r="T617" s="229"/>
      <c r="AT617" s="230" t="s">
        <v>180</v>
      </c>
      <c r="AU617" s="230" t="s">
        <v>79</v>
      </c>
      <c r="AV617" s="15" t="s">
        <v>14</v>
      </c>
      <c r="AW617" s="15" t="s">
        <v>33</v>
      </c>
      <c r="AX617" s="15" t="s">
        <v>71</v>
      </c>
      <c r="AY617" s="230" t="s">
        <v>169</v>
      </c>
    </row>
    <row r="618" spans="2:51" s="13" customFormat="1" ht="11.25">
      <c r="B618" s="198"/>
      <c r="C618" s="199"/>
      <c r="D618" s="200" t="s">
        <v>180</v>
      </c>
      <c r="E618" s="201" t="s">
        <v>19</v>
      </c>
      <c r="F618" s="202" t="s">
        <v>1074</v>
      </c>
      <c r="G618" s="199"/>
      <c r="H618" s="203">
        <v>3.2</v>
      </c>
      <c r="I618" s="204"/>
      <c r="J618" s="199"/>
      <c r="K618" s="199"/>
      <c r="L618" s="205"/>
      <c r="M618" s="206"/>
      <c r="N618" s="207"/>
      <c r="O618" s="207"/>
      <c r="P618" s="207"/>
      <c r="Q618" s="207"/>
      <c r="R618" s="207"/>
      <c r="S618" s="207"/>
      <c r="T618" s="208"/>
      <c r="AT618" s="209" t="s">
        <v>180</v>
      </c>
      <c r="AU618" s="209" t="s">
        <v>79</v>
      </c>
      <c r="AV618" s="13" t="s">
        <v>79</v>
      </c>
      <c r="AW618" s="13" t="s">
        <v>33</v>
      </c>
      <c r="AX618" s="13" t="s">
        <v>14</v>
      </c>
      <c r="AY618" s="209" t="s">
        <v>169</v>
      </c>
    </row>
    <row r="619" spans="1:65" s="2" customFormat="1" ht="44.25" customHeight="1">
      <c r="A619" s="36"/>
      <c r="B619" s="37"/>
      <c r="C619" s="180" t="s">
        <v>1075</v>
      </c>
      <c r="D619" s="180" t="s">
        <v>172</v>
      </c>
      <c r="E619" s="181" t="s">
        <v>1076</v>
      </c>
      <c r="F619" s="182" t="s">
        <v>1077</v>
      </c>
      <c r="G619" s="183" t="s">
        <v>175</v>
      </c>
      <c r="H619" s="184">
        <v>3.2</v>
      </c>
      <c r="I619" s="185"/>
      <c r="J619" s="186">
        <f>ROUND(I619*H619,2)</f>
        <v>0</v>
      </c>
      <c r="K619" s="182" t="s">
        <v>176</v>
      </c>
      <c r="L619" s="41"/>
      <c r="M619" s="187" t="s">
        <v>19</v>
      </c>
      <c r="N619" s="188" t="s">
        <v>42</v>
      </c>
      <c r="O619" s="66"/>
      <c r="P619" s="189">
        <f>O619*H619</f>
        <v>0</v>
      </c>
      <c r="Q619" s="189">
        <v>0.01221</v>
      </c>
      <c r="R619" s="189">
        <f>Q619*H619</f>
        <v>0.039072</v>
      </c>
      <c r="S619" s="189">
        <v>0</v>
      </c>
      <c r="T619" s="190">
        <f>S619*H619</f>
        <v>0</v>
      </c>
      <c r="U619" s="36"/>
      <c r="V619" s="36"/>
      <c r="W619" s="36"/>
      <c r="X619" s="36"/>
      <c r="Y619" s="36"/>
      <c r="Z619" s="36"/>
      <c r="AA619" s="36"/>
      <c r="AB619" s="36"/>
      <c r="AC619" s="36"/>
      <c r="AD619" s="36"/>
      <c r="AE619" s="36"/>
      <c r="AR619" s="191" t="s">
        <v>312</v>
      </c>
      <c r="AT619" s="191" t="s">
        <v>172</v>
      </c>
      <c r="AU619" s="191" t="s">
        <v>79</v>
      </c>
      <c r="AY619" s="19" t="s">
        <v>169</v>
      </c>
      <c r="BE619" s="192">
        <f>IF(N619="základní",J619,0)</f>
        <v>0</v>
      </c>
      <c r="BF619" s="192">
        <f>IF(N619="snížená",J619,0)</f>
        <v>0</v>
      </c>
      <c r="BG619" s="192">
        <f>IF(N619="zákl. přenesená",J619,0)</f>
        <v>0</v>
      </c>
      <c r="BH619" s="192">
        <f>IF(N619="sníž. přenesená",J619,0)</f>
        <v>0</v>
      </c>
      <c r="BI619" s="192">
        <f>IF(N619="nulová",J619,0)</f>
        <v>0</v>
      </c>
      <c r="BJ619" s="19" t="s">
        <v>14</v>
      </c>
      <c r="BK619" s="192">
        <f>ROUND(I619*H619,2)</f>
        <v>0</v>
      </c>
      <c r="BL619" s="19" t="s">
        <v>312</v>
      </c>
      <c r="BM619" s="191" t="s">
        <v>1078</v>
      </c>
    </row>
    <row r="620" spans="1:47" s="2" customFormat="1" ht="11.25">
      <c r="A620" s="36"/>
      <c r="B620" s="37"/>
      <c r="C620" s="38"/>
      <c r="D620" s="193" t="s">
        <v>178</v>
      </c>
      <c r="E620" s="38"/>
      <c r="F620" s="194" t="s">
        <v>1079</v>
      </c>
      <c r="G620" s="38"/>
      <c r="H620" s="38"/>
      <c r="I620" s="195"/>
      <c r="J620" s="38"/>
      <c r="K620" s="38"/>
      <c r="L620" s="41"/>
      <c r="M620" s="196"/>
      <c r="N620" s="197"/>
      <c r="O620" s="66"/>
      <c r="P620" s="66"/>
      <c r="Q620" s="66"/>
      <c r="R620" s="66"/>
      <c r="S620" s="66"/>
      <c r="T620" s="67"/>
      <c r="U620" s="36"/>
      <c r="V620" s="36"/>
      <c r="W620" s="36"/>
      <c r="X620" s="36"/>
      <c r="Y620" s="36"/>
      <c r="Z620" s="36"/>
      <c r="AA620" s="36"/>
      <c r="AB620" s="36"/>
      <c r="AC620" s="36"/>
      <c r="AD620" s="36"/>
      <c r="AE620" s="36"/>
      <c r="AT620" s="19" t="s">
        <v>178</v>
      </c>
      <c r="AU620" s="19" t="s">
        <v>79</v>
      </c>
    </row>
    <row r="621" spans="2:51" s="15" customFormat="1" ht="11.25">
      <c r="B621" s="221"/>
      <c r="C621" s="222"/>
      <c r="D621" s="200" t="s">
        <v>180</v>
      </c>
      <c r="E621" s="223" t="s">
        <v>19</v>
      </c>
      <c r="F621" s="224" t="s">
        <v>1020</v>
      </c>
      <c r="G621" s="222"/>
      <c r="H621" s="223" t="s">
        <v>19</v>
      </c>
      <c r="I621" s="225"/>
      <c r="J621" s="222"/>
      <c r="K621" s="222"/>
      <c r="L621" s="226"/>
      <c r="M621" s="227"/>
      <c r="N621" s="228"/>
      <c r="O621" s="228"/>
      <c r="P621" s="228"/>
      <c r="Q621" s="228"/>
      <c r="R621" s="228"/>
      <c r="S621" s="228"/>
      <c r="T621" s="229"/>
      <c r="AT621" s="230" t="s">
        <v>180</v>
      </c>
      <c r="AU621" s="230" t="s">
        <v>79</v>
      </c>
      <c r="AV621" s="15" t="s">
        <v>14</v>
      </c>
      <c r="AW621" s="15" t="s">
        <v>33</v>
      </c>
      <c r="AX621" s="15" t="s">
        <v>71</v>
      </c>
      <c r="AY621" s="230" t="s">
        <v>169</v>
      </c>
    </row>
    <row r="622" spans="2:51" s="13" customFormat="1" ht="11.25">
      <c r="B622" s="198"/>
      <c r="C622" s="199"/>
      <c r="D622" s="200" t="s">
        <v>180</v>
      </c>
      <c r="E622" s="201" t="s">
        <v>19</v>
      </c>
      <c r="F622" s="202" t="s">
        <v>1080</v>
      </c>
      <c r="G622" s="199"/>
      <c r="H622" s="203">
        <v>3.2</v>
      </c>
      <c r="I622" s="204"/>
      <c r="J622" s="199"/>
      <c r="K622" s="199"/>
      <c r="L622" s="205"/>
      <c r="M622" s="206"/>
      <c r="N622" s="207"/>
      <c r="O622" s="207"/>
      <c r="P622" s="207"/>
      <c r="Q622" s="207"/>
      <c r="R622" s="207"/>
      <c r="S622" s="207"/>
      <c r="T622" s="208"/>
      <c r="AT622" s="209" t="s">
        <v>180</v>
      </c>
      <c r="AU622" s="209" t="s">
        <v>79</v>
      </c>
      <c r="AV622" s="13" t="s">
        <v>79</v>
      </c>
      <c r="AW622" s="13" t="s">
        <v>33</v>
      </c>
      <c r="AX622" s="13" t="s">
        <v>14</v>
      </c>
      <c r="AY622" s="209" t="s">
        <v>169</v>
      </c>
    </row>
    <row r="623" spans="1:65" s="2" customFormat="1" ht="76.35" customHeight="1">
      <c r="A623" s="36"/>
      <c r="B623" s="37"/>
      <c r="C623" s="180" t="s">
        <v>1081</v>
      </c>
      <c r="D623" s="180" t="s">
        <v>172</v>
      </c>
      <c r="E623" s="181" t="s">
        <v>1082</v>
      </c>
      <c r="F623" s="182" t="s">
        <v>1083</v>
      </c>
      <c r="G623" s="183" t="s">
        <v>289</v>
      </c>
      <c r="H623" s="184">
        <v>46.233</v>
      </c>
      <c r="I623" s="185"/>
      <c r="J623" s="186">
        <f>ROUND(I623*H623,2)</f>
        <v>0</v>
      </c>
      <c r="K623" s="182" t="s">
        <v>176</v>
      </c>
      <c r="L623" s="41"/>
      <c r="M623" s="187" t="s">
        <v>19</v>
      </c>
      <c r="N623" s="188" t="s">
        <v>42</v>
      </c>
      <c r="O623" s="66"/>
      <c r="P623" s="189">
        <f>O623*H623</f>
        <v>0</v>
      </c>
      <c r="Q623" s="189">
        <v>0</v>
      </c>
      <c r="R623" s="189">
        <f>Q623*H623</f>
        <v>0</v>
      </c>
      <c r="S623" s="189">
        <v>0</v>
      </c>
      <c r="T623" s="190">
        <f>S623*H623</f>
        <v>0</v>
      </c>
      <c r="U623" s="36"/>
      <c r="V623" s="36"/>
      <c r="W623" s="36"/>
      <c r="X623" s="36"/>
      <c r="Y623" s="36"/>
      <c r="Z623" s="36"/>
      <c r="AA623" s="36"/>
      <c r="AB623" s="36"/>
      <c r="AC623" s="36"/>
      <c r="AD623" s="36"/>
      <c r="AE623" s="36"/>
      <c r="AR623" s="191" t="s">
        <v>312</v>
      </c>
      <c r="AT623" s="191" t="s">
        <v>172</v>
      </c>
      <c r="AU623" s="191" t="s">
        <v>79</v>
      </c>
      <c r="AY623" s="19" t="s">
        <v>169</v>
      </c>
      <c r="BE623" s="192">
        <f>IF(N623="základní",J623,0)</f>
        <v>0</v>
      </c>
      <c r="BF623" s="192">
        <f>IF(N623="snížená",J623,0)</f>
        <v>0</v>
      </c>
      <c r="BG623" s="192">
        <f>IF(N623="zákl. přenesená",J623,0)</f>
        <v>0</v>
      </c>
      <c r="BH623" s="192">
        <f>IF(N623="sníž. přenesená",J623,0)</f>
        <v>0</v>
      </c>
      <c r="BI623" s="192">
        <f>IF(N623="nulová",J623,0)</f>
        <v>0</v>
      </c>
      <c r="BJ623" s="19" t="s">
        <v>14</v>
      </c>
      <c r="BK623" s="192">
        <f>ROUND(I623*H623,2)</f>
        <v>0</v>
      </c>
      <c r="BL623" s="19" t="s">
        <v>312</v>
      </c>
      <c r="BM623" s="191" t="s">
        <v>1084</v>
      </c>
    </row>
    <row r="624" spans="1:47" s="2" customFormat="1" ht="11.25">
      <c r="A624" s="36"/>
      <c r="B624" s="37"/>
      <c r="C624" s="38"/>
      <c r="D624" s="193" t="s">
        <v>178</v>
      </c>
      <c r="E624" s="38"/>
      <c r="F624" s="194" t="s">
        <v>1085</v>
      </c>
      <c r="G624" s="38"/>
      <c r="H624" s="38"/>
      <c r="I624" s="195"/>
      <c r="J624" s="38"/>
      <c r="K624" s="38"/>
      <c r="L624" s="41"/>
      <c r="M624" s="196"/>
      <c r="N624" s="197"/>
      <c r="O624" s="66"/>
      <c r="P624" s="66"/>
      <c r="Q624" s="66"/>
      <c r="R624" s="66"/>
      <c r="S624" s="66"/>
      <c r="T624" s="67"/>
      <c r="U624" s="36"/>
      <c r="V624" s="36"/>
      <c r="W624" s="36"/>
      <c r="X624" s="36"/>
      <c r="Y624" s="36"/>
      <c r="Z624" s="36"/>
      <c r="AA624" s="36"/>
      <c r="AB624" s="36"/>
      <c r="AC624" s="36"/>
      <c r="AD624" s="36"/>
      <c r="AE624" s="36"/>
      <c r="AT624" s="19" t="s">
        <v>178</v>
      </c>
      <c r="AU624" s="19" t="s">
        <v>79</v>
      </c>
    </row>
    <row r="625" spans="2:63" s="12" customFormat="1" ht="22.9" customHeight="1">
      <c r="B625" s="164"/>
      <c r="C625" s="165"/>
      <c r="D625" s="166" t="s">
        <v>70</v>
      </c>
      <c r="E625" s="178" t="s">
        <v>1086</v>
      </c>
      <c r="F625" s="178" t="s">
        <v>1087</v>
      </c>
      <c r="G625" s="165"/>
      <c r="H625" s="165"/>
      <c r="I625" s="168"/>
      <c r="J625" s="179">
        <f>BK625</f>
        <v>0</v>
      </c>
      <c r="K625" s="165"/>
      <c r="L625" s="170"/>
      <c r="M625" s="171"/>
      <c r="N625" s="172"/>
      <c r="O625" s="172"/>
      <c r="P625" s="173">
        <f>SUM(P626:P633)</f>
        <v>0</v>
      </c>
      <c r="Q625" s="172"/>
      <c r="R625" s="173">
        <f>SUM(R626:R633)</f>
        <v>0</v>
      </c>
      <c r="S625" s="172"/>
      <c r="T625" s="174">
        <f>SUM(T626:T633)</f>
        <v>0</v>
      </c>
      <c r="AR625" s="175" t="s">
        <v>79</v>
      </c>
      <c r="AT625" s="176" t="s">
        <v>70</v>
      </c>
      <c r="AU625" s="176" t="s">
        <v>14</v>
      </c>
      <c r="AY625" s="175" t="s">
        <v>169</v>
      </c>
      <c r="BK625" s="177">
        <f>SUM(BK626:BK633)</f>
        <v>0</v>
      </c>
    </row>
    <row r="626" spans="1:65" s="2" customFormat="1" ht="24.2" customHeight="1">
      <c r="A626" s="36"/>
      <c r="B626" s="37"/>
      <c r="C626" s="180" t="s">
        <v>1088</v>
      </c>
      <c r="D626" s="180" t="s">
        <v>172</v>
      </c>
      <c r="E626" s="181" t="s">
        <v>1089</v>
      </c>
      <c r="F626" s="182" t="s">
        <v>1090</v>
      </c>
      <c r="G626" s="183" t="s">
        <v>539</v>
      </c>
      <c r="H626" s="184">
        <v>4</v>
      </c>
      <c r="I626" s="185"/>
      <c r="J626" s="186">
        <f aca="true" t="shared" si="0" ref="J626:J633">ROUND(I626*H626,2)</f>
        <v>0</v>
      </c>
      <c r="K626" s="182" t="s">
        <v>19</v>
      </c>
      <c r="L626" s="41"/>
      <c r="M626" s="187" t="s">
        <v>19</v>
      </c>
      <c r="N626" s="188" t="s">
        <v>42</v>
      </c>
      <c r="O626" s="66"/>
      <c r="P626" s="189">
        <f aca="true" t="shared" si="1" ref="P626:P633">O626*H626</f>
        <v>0</v>
      </c>
      <c r="Q626" s="189">
        <v>0</v>
      </c>
      <c r="R626" s="189">
        <f aca="true" t="shared" si="2" ref="R626:R633">Q626*H626</f>
        <v>0</v>
      </c>
      <c r="S626" s="189">
        <v>0</v>
      </c>
      <c r="T626" s="190">
        <f aca="true" t="shared" si="3" ref="T626:T633">S626*H626</f>
        <v>0</v>
      </c>
      <c r="U626" s="36"/>
      <c r="V626" s="36"/>
      <c r="W626" s="36"/>
      <c r="X626" s="36"/>
      <c r="Y626" s="36"/>
      <c r="Z626" s="36"/>
      <c r="AA626" s="36"/>
      <c r="AB626" s="36"/>
      <c r="AC626" s="36"/>
      <c r="AD626" s="36"/>
      <c r="AE626" s="36"/>
      <c r="AR626" s="191" t="s">
        <v>312</v>
      </c>
      <c r="AT626" s="191" t="s">
        <v>172</v>
      </c>
      <c r="AU626" s="191" t="s">
        <v>79</v>
      </c>
      <c r="AY626" s="19" t="s">
        <v>169</v>
      </c>
      <c r="BE626" s="192">
        <f aca="true" t="shared" si="4" ref="BE626:BE633">IF(N626="základní",J626,0)</f>
        <v>0</v>
      </c>
      <c r="BF626" s="192">
        <f aca="true" t="shared" si="5" ref="BF626:BF633">IF(N626="snížená",J626,0)</f>
        <v>0</v>
      </c>
      <c r="BG626" s="192">
        <f aca="true" t="shared" si="6" ref="BG626:BG633">IF(N626="zákl. přenesená",J626,0)</f>
        <v>0</v>
      </c>
      <c r="BH626" s="192">
        <f aca="true" t="shared" si="7" ref="BH626:BH633">IF(N626="sníž. přenesená",J626,0)</f>
        <v>0</v>
      </c>
      <c r="BI626" s="192">
        <f aca="true" t="shared" si="8" ref="BI626:BI633">IF(N626="nulová",J626,0)</f>
        <v>0</v>
      </c>
      <c r="BJ626" s="19" t="s">
        <v>14</v>
      </c>
      <c r="BK626" s="192">
        <f aca="true" t="shared" si="9" ref="BK626:BK633">ROUND(I626*H626,2)</f>
        <v>0</v>
      </c>
      <c r="BL626" s="19" t="s">
        <v>312</v>
      </c>
      <c r="BM626" s="191" t="s">
        <v>1091</v>
      </c>
    </row>
    <row r="627" spans="1:65" s="2" customFormat="1" ht="24.2" customHeight="1">
      <c r="A627" s="36"/>
      <c r="B627" s="37"/>
      <c r="C627" s="180" t="s">
        <v>1092</v>
      </c>
      <c r="D627" s="180" t="s">
        <v>172</v>
      </c>
      <c r="E627" s="181" t="s">
        <v>1093</v>
      </c>
      <c r="F627" s="182" t="s">
        <v>1094</v>
      </c>
      <c r="G627" s="183" t="s">
        <v>539</v>
      </c>
      <c r="H627" s="184">
        <v>10</v>
      </c>
      <c r="I627" s="185"/>
      <c r="J627" s="186">
        <f t="shared" si="0"/>
        <v>0</v>
      </c>
      <c r="K627" s="182" t="s">
        <v>19</v>
      </c>
      <c r="L627" s="41"/>
      <c r="M627" s="187" t="s">
        <v>19</v>
      </c>
      <c r="N627" s="188" t="s">
        <v>42</v>
      </c>
      <c r="O627" s="66"/>
      <c r="P627" s="189">
        <f t="shared" si="1"/>
        <v>0</v>
      </c>
      <c r="Q627" s="189">
        <v>0</v>
      </c>
      <c r="R627" s="189">
        <f t="shared" si="2"/>
        <v>0</v>
      </c>
      <c r="S627" s="189">
        <v>0</v>
      </c>
      <c r="T627" s="190">
        <f t="shared" si="3"/>
        <v>0</v>
      </c>
      <c r="U627" s="36"/>
      <c r="V627" s="36"/>
      <c r="W627" s="36"/>
      <c r="X627" s="36"/>
      <c r="Y627" s="36"/>
      <c r="Z627" s="36"/>
      <c r="AA627" s="36"/>
      <c r="AB627" s="36"/>
      <c r="AC627" s="36"/>
      <c r="AD627" s="36"/>
      <c r="AE627" s="36"/>
      <c r="AR627" s="191" t="s">
        <v>312</v>
      </c>
      <c r="AT627" s="191" t="s">
        <v>172</v>
      </c>
      <c r="AU627" s="191" t="s">
        <v>79</v>
      </c>
      <c r="AY627" s="19" t="s">
        <v>169</v>
      </c>
      <c r="BE627" s="192">
        <f t="shared" si="4"/>
        <v>0</v>
      </c>
      <c r="BF627" s="192">
        <f t="shared" si="5"/>
        <v>0</v>
      </c>
      <c r="BG627" s="192">
        <f t="shared" si="6"/>
        <v>0</v>
      </c>
      <c r="BH627" s="192">
        <f t="shared" si="7"/>
        <v>0</v>
      </c>
      <c r="BI627" s="192">
        <f t="shared" si="8"/>
        <v>0</v>
      </c>
      <c r="BJ627" s="19" t="s">
        <v>14</v>
      </c>
      <c r="BK627" s="192">
        <f t="shared" si="9"/>
        <v>0</v>
      </c>
      <c r="BL627" s="19" t="s">
        <v>312</v>
      </c>
      <c r="BM627" s="191" t="s">
        <v>1095</v>
      </c>
    </row>
    <row r="628" spans="1:65" s="2" customFormat="1" ht="24.2" customHeight="1">
      <c r="A628" s="36"/>
      <c r="B628" s="37"/>
      <c r="C628" s="180" t="s">
        <v>1096</v>
      </c>
      <c r="D628" s="180" t="s">
        <v>172</v>
      </c>
      <c r="E628" s="181" t="s">
        <v>1097</v>
      </c>
      <c r="F628" s="182" t="s">
        <v>1098</v>
      </c>
      <c r="G628" s="183" t="s">
        <v>539</v>
      </c>
      <c r="H628" s="184">
        <v>2</v>
      </c>
      <c r="I628" s="185"/>
      <c r="J628" s="186">
        <f t="shared" si="0"/>
        <v>0</v>
      </c>
      <c r="K628" s="182" t="s">
        <v>19</v>
      </c>
      <c r="L628" s="41"/>
      <c r="M628" s="187" t="s">
        <v>19</v>
      </c>
      <c r="N628" s="188" t="s">
        <v>42</v>
      </c>
      <c r="O628" s="66"/>
      <c r="P628" s="189">
        <f t="shared" si="1"/>
        <v>0</v>
      </c>
      <c r="Q628" s="189">
        <v>0</v>
      </c>
      <c r="R628" s="189">
        <f t="shared" si="2"/>
        <v>0</v>
      </c>
      <c r="S628" s="189">
        <v>0</v>
      </c>
      <c r="T628" s="190">
        <f t="shared" si="3"/>
        <v>0</v>
      </c>
      <c r="U628" s="36"/>
      <c r="V628" s="36"/>
      <c r="W628" s="36"/>
      <c r="X628" s="36"/>
      <c r="Y628" s="36"/>
      <c r="Z628" s="36"/>
      <c r="AA628" s="36"/>
      <c r="AB628" s="36"/>
      <c r="AC628" s="36"/>
      <c r="AD628" s="36"/>
      <c r="AE628" s="36"/>
      <c r="AR628" s="191" t="s">
        <v>312</v>
      </c>
      <c r="AT628" s="191" t="s">
        <v>172</v>
      </c>
      <c r="AU628" s="191" t="s">
        <v>79</v>
      </c>
      <c r="AY628" s="19" t="s">
        <v>169</v>
      </c>
      <c r="BE628" s="192">
        <f t="shared" si="4"/>
        <v>0</v>
      </c>
      <c r="BF628" s="192">
        <f t="shared" si="5"/>
        <v>0</v>
      </c>
      <c r="BG628" s="192">
        <f t="shared" si="6"/>
        <v>0</v>
      </c>
      <c r="BH628" s="192">
        <f t="shared" si="7"/>
        <v>0</v>
      </c>
      <c r="BI628" s="192">
        <f t="shared" si="8"/>
        <v>0</v>
      </c>
      <c r="BJ628" s="19" t="s">
        <v>14</v>
      </c>
      <c r="BK628" s="192">
        <f t="shared" si="9"/>
        <v>0</v>
      </c>
      <c r="BL628" s="19" t="s">
        <v>312</v>
      </c>
      <c r="BM628" s="191" t="s">
        <v>1099</v>
      </c>
    </row>
    <row r="629" spans="1:65" s="2" customFormat="1" ht="24.2" customHeight="1">
      <c r="A629" s="36"/>
      <c r="B629" s="37"/>
      <c r="C629" s="180" t="s">
        <v>1100</v>
      </c>
      <c r="D629" s="180" t="s">
        <v>172</v>
      </c>
      <c r="E629" s="181" t="s">
        <v>1101</v>
      </c>
      <c r="F629" s="182" t="s">
        <v>1102</v>
      </c>
      <c r="G629" s="183" t="s">
        <v>539</v>
      </c>
      <c r="H629" s="184">
        <v>1</v>
      </c>
      <c r="I629" s="185"/>
      <c r="J629" s="186">
        <f t="shared" si="0"/>
        <v>0</v>
      </c>
      <c r="K629" s="182" t="s">
        <v>19</v>
      </c>
      <c r="L629" s="41"/>
      <c r="M629" s="187" t="s">
        <v>19</v>
      </c>
      <c r="N629" s="188" t="s">
        <v>42</v>
      </c>
      <c r="O629" s="66"/>
      <c r="P629" s="189">
        <f t="shared" si="1"/>
        <v>0</v>
      </c>
      <c r="Q629" s="189">
        <v>0</v>
      </c>
      <c r="R629" s="189">
        <f t="shared" si="2"/>
        <v>0</v>
      </c>
      <c r="S629" s="189">
        <v>0</v>
      </c>
      <c r="T629" s="190">
        <f t="shared" si="3"/>
        <v>0</v>
      </c>
      <c r="U629" s="36"/>
      <c r="V629" s="36"/>
      <c r="W629" s="36"/>
      <c r="X629" s="36"/>
      <c r="Y629" s="36"/>
      <c r="Z629" s="36"/>
      <c r="AA629" s="36"/>
      <c r="AB629" s="36"/>
      <c r="AC629" s="36"/>
      <c r="AD629" s="36"/>
      <c r="AE629" s="36"/>
      <c r="AR629" s="191" t="s">
        <v>312</v>
      </c>
      <c r="AT629" s="191" t="s">
        <v>172</v>
      </c>
      <c r="AU629" s="191" t="s">
        <v>79</v>
      </c>
      <c r="AY629" s="19" t="s">
        <v>169</v>
      </c>
      <c r="BE629" s="192">
        <f t="shared" si="4"/>
        <v>0</v>
      </c>
      <c r="BF629" s="192">
        <f t="shared" si="5"/>
        <v>0</v>
      </c>
      <c r="BG629" s="192">
        <f t="shared" si="6"/>
        <v>0</v>
      </c>
      <c r="BH629" s="192">
        <f t="shared" si="7"/>
        <v>0</v>
      </c>
      <c r="BI629" s="192">
        <f t="shared" si="8"/>
        <v>0</v>
      </c>
      <c r="BJ629" s="19" t="s">
        <v>14</v>
      </c>
      <c r="BK629" s="192">
        <f t="shared" si="9"/>
        <v>0</v>
      </c>
      <c r="BL629" s="19" t="s">
        <v>312</v>
      </c>
      <c r="BM629" s="191" t="s">
        <v>1103</v>
      </c>
    </row>
    <row r="630" spans="1:65" s="2" customFormat="1" ht="24.2" customHeight="1">
      <c r="A630" s="36"/>
      <c r="B630" s="37"/>
      <c r="C630" s="180" t="s">
        <v>1104</v>
      </c>
      <c r="D630" s="180" t="s">
        <v>172</v>
      </c>
      <c r="E630" s="181" t="s">
        <v>1105</v>
      </c>
      <c r="F630" s="182" t="s">
        <v>1106</v>
      </c>
      <c r="G630" s="183" t="s">
        <v>539</v>
      </c>
      <c r="H630" s="184">
        <v>5</v>
      </c>
      <c r="I630" s="185"/>
      <c r="J630" s="186">
        <f t="shared" si="0"/>
        <v>0</v>
      </c>
      <c r="K630" s="182" t="s">
        <v>19</v>
      </c>
      <c r="L630" s="41"/>
      <c r="M630" s="187" t="s">
        <v>19</v>
      </c>
      <c r="N630" s="188" t="s">
        <v>42</v>
      </c>
      <c r="O630" s="66"/>
      <c r="P630" s="189">
        <f t="shared" si="1"/>
        <v>0</v>
      </c>
      <c r="Q630" s="189">
        <v>0</v>
      </c>
      <c r="R630" s="189">
        <f t="shared" si="2"/>
        <v>0</v>
      </c>
      <c r="S630" s="189">
        <v>0</v>
      </c>
      <c r="T630" s="190">
        <f t="shared" si="3"/>
        <v>0</v>
      </c>
      <c r="U630" s="36"/>
      <c r="V630" s="36"/>
      <c r="W630" s="36"/>
      <c r="X630" s="36"/>
      <c r="Y630" s="36"/>
      <c r="Z630" s="36"/>
      <c r="AA630" s="36"/>
      <c r="AB630" s="36"/>
      <c r="AC630" s="36"/>
      <c r="AD630" s="36"/>
      <c r="AE630" s="36"/>
      <c r="AR630" s="191" t="s">
        <v>312</v>
      </c>
      <c r="AT630" s="191" t="s">
        <v>172</v>
      </c>
      <c r="AU630" s="191" t="s">
        <v>79</v>
      </c>
      <c r="AY630" s="19" t="s">
        <v>169</v>
      </c>
      <c r="BE630" s="192">
        <f t="shared" si="4"/>
        <v>0</v>
      </c>
      <c r="BF630" s="192">
        <f t="shared" si="5"/>
        <v>0</v>
      </c>
      <c r="BG630" s="192">
        <f t="shared" si="6"/>
        <v>0</v>
      </c>
      <c r="BH630" s="192">
        <f t="shared" si="7"/>
        <v>0</v>
      </c>
      <c r="BI630" s="192">
        <f t="shared" si="8"/>
        <v>0</v>
      </c>
      <c r="BJ630" s="19" t="s">
        <v>14</v>
      </c>
      <c r="BK630" s="192">
        <f t="shared" si="9"/>
        <v>0</v>
      </c>
      <c r="BL630" s="19" t="s">
        <v>312</v>
      </c>
      <c r="BM630" s="191" t="s">
        <v>1107</v>
      </c>
    </row>
    <row r="631" spans="1:65" s="2" customFormat="1" ht="24.2" customHeight="1">
      <c r="A631" s="36"/>
      <c r="B631" s="37"/>
      <c r="C631" s="180" t="s">
        <v>1108</v>
      </c>
      <c r="D631" s="180" t="s">
        <v>172</v>
      </c>
      <c r="E631" s="181" t="s">
        <v>1109</v>
      </c>
      <c r="F631" s="182" t="s">
        <v>1110</v>
      </c>
      <c r="G631" s="183" t="s">
        <v>339</v>
      </c>
      <c r="H631" s="184">
        <v>46.7</v>
      </c>
      <c r="I631" s="185"/>
      <c r="J631" s="186">
        <f t="shared" si="0"/>
        <v>0</v>
      </c>
      <c r="K631" s="182" t="s">
        <v>19</v>
      </c>
      <c r="L631" s="41"/>
      <c r="M631" s="187" t="s">
        <v>19</v>
      </c>
      <c r="N631" s="188" t="s">
        <v>42</v>
      </c>
      <c r="O631" s="66"/>
      <c r="P631" s="189">
        <f t="shared" si="1"/>
        <v>0</v>
      </c>
      <c r="Q631" s="189">
        <v>0</v>
      </c>
      <c r="R631" s="189">
        <f t="shared" si="2"/>
        <v>0</v>
      </c>
      <c r="S631" s="189">
        <v>0</v>
      </c>
      <c r="T631" s="190">
        <f t="shared" si="3"/>
        <v>0</v>
      </c>
      <c r="U631" s="36"/>
      <c r="V631" s="36"/>
      <c r="W631" s="36"/>
      <c r="X631" s="36"/>
      <c r="Y631" s="36"/>
      <c r="Z631" s="36"/>
      <c r="AA631" s="36"/>
      <c r="AB631" s="36"/>
      <c r="AC631" s="36"/>
      <c r="AD631" s="36"/>
      <c r="AE631" s="36"/>
      <c r="AR631" s="191" t="s">
        <v>312</v>
      </c>
      <c r="AT631" s="191" t="s">
        <v>172</v>
      </c>
      <c r="AU631" s="191" t="s">
        <v>79</v>
      </c>
      <c r="AY631" s="19" t="s">
        <v>169</v>
      </c>
      <c r="BE631" s="192">
        <f t="shared" si="4"/>
        <v>0</v>
      </c>
      <c r="BF631" s="192">
        <f t="shared" si="5"/>
        <v>0</v>
      </c>
      <c r="BG631" s="192">
        <f t="shared" si="6"/>
        <v>0</v>
      </c>
      <c r="BH631" s="192">
        <f t="shared" si="7"/>
        <v>0</v>
      </c>
      <c r="BI631" s="192">
        <f t="shared" si="8"/>
        <v>0</v>
      </c>
      <c r="BJ631" s="19" t="s">
        <v>14</v>
      </c>
      <c r="BK631" s="192">
        <f t="shared" si="9"/>
        <v>0</v>
      </c>
      <c r="BL631" s="19" t="s">
        <v>312</v>
      </c>
      <c r="BM631" s="191" t="s">
        <v>1111</v>
      </c>
    </row>
    <row r="632" spans="1:65" s="2" customFormat="1" ht="16.5" customHeight="1">
      <c r="A632" s="36"/>
      <c r="B632" s="37"/>
      <c r="C632" s="180" t="s">
        <v>1112</v>
      </c>
      <c r="D632" s="180" t="s">
        <v>172</v>
      </c>
      <c r="E632" s="181" t="s">
        <v>1113</v>
      </c>
      <c r="F632" s="182" t="s">
        <v>1114</v>
      </c>
      <c r="G632" s="183" t="s">
        <v>339</v>
      </c>
      <c r="H632" s="184">
        <v>10</v>
      </c>
      <c r="I632" s="185"/>
      <c r="J632" s="186">
        <f t="shared" si="0"/>
        <v>0</v>
      </c>
      <c r="K632" s="182" t="s">
        <v>19</v>
      </c>
      <c r="L632" s="41"/>
      <c r="M632" s="187" t="s">
        <v>19</v>
      </c>
      <c r="N632" s="188" t="s">
        <v>42</v>
      </c>
      <c r="O632" s="66"/>
      <c r="P632" s="189">
        <f t="shared" si="1"/>
        <v>0</v>
      </c>
      <c r="Q632" s="189">
        <v>0</v>
      </c>
      <c r="R632" s="189">
        <f t="shared" si="2"/>
        <v>0</v>
      </c>
      <c r="S632" s="189">
        <v>0</v>
      </c>
      <c r="T632" s="190">
        <f t="shared" si="3"/>
        <v>0</v>
      </c>
      <c r="U632" s="36"/>
      <c r="V632" s="36"/>
      <c r="W632" s="36"/>
      <c r="X632" s="36"/>
      <c r="Y632" s="36"/>
      <c r="Z632" s="36"/>
      <c r="AA632" s="36"/>
      <c r="AB632" s="36"/>
      <c r="AC632" s="36"/>
      <c r="AD632" s="36"/>
      <c r="AE632" s="36"/>
      <c r="AR632" s="191" t="s">
        <v>312</v>
      </c>
      <c r="AT632" s="191" t="s">
        <v>172</v>
      </c>
      <c r="AU632" s="191" t="s">
        <v>79</v>
      </c>
      <c r="AY632" s="19" t="s">
        <v>169</v>
      </c>
      <c r="BE632" s="192">
        <f t="shared" si="4"/>
        <v>0</v>
      </c>
      <c r="BF632" s="192">
        <f t="shared" si="5"/>
        <v>0</v>
      </c>
      <c r="BG632" s="192">
        <f t="shared" si="6"/>
        <v>0</v>
      </c>
      <c r="BH632" s="192">
        <f t="shared" si="7"/>
        <v>0</v>
      </c>
      <c r="BI632" s="192">
        <f t="shared" si="8"/>
        <v>0</v>
      </c>
      <c r="BJ632" s="19" t="s">
        <v>14</v>
      </c>
      <c r="BK632" s="192">
        <f t="shared" si="9"/>
        <v>0</v>
      </c>
      <c r="BL632" s="19" t="s">
        <v>312</v>
      </c>
      <c r="BM632" s="191" t="s">
        <v>1115</v>
      </c>
    </row>
    <row r="633" spans="1:65" s="2" customFormat="1" ht="44.25" customHeight="1">
      <c r="A633" s="36"/>
      <c r="B633" s="37"/>
      <c r="C633" s="180" t="s">
        <v>1116</v>
      </c>
      <c r="D633" s="180" t="s">
        <v>172</v>
      </c>
      <c r="E633" s="181" t="s">
        <v>1117</v>
      </c>
      <c r="F633" s="182" t="s">
        <v>1118</v>
      </c>
      <c r="G633" s="183" t="s">
        <v>282</v>
      </c>
      <c r="H633" s="184">
        <v>1</v>
      </c>
      <c r="I633" s="185"/>
      <c r="J633" s="186">
        <f t="shared" si="0"/>
        <v>0</v>
      </c>
      <c r="K633" s="182" t="s">
        <v>19</v>
      </c>
      <c r="L633" s="41"/>
      <c r="M633" s="187" t="s">
        <v>19</v>
      </c>
      <c r="N633" s="188" t="s">
        <v>42</v>
      </c>
      <c r="O633" s="66"/>
      <c r="P633" s="189">
        <f t="shared" si="1"/>
        <v>0</v>
      </c>
      <c r="Q633" s="189">
        <v>0</v>
      </c>
      <c r="R633" s="189">
        <f t="shared" si="2"/>
        <v>0</v>
      </c>
      <c r="S633" s="189">
        <v>0</v>
      </c>
      <c r="T633" s="190">
        <f t="shared" si="3"/>
        <v>0</v>
      </c>
      <c r="U633" s="36"/>
      <c r="V633" s="36"/>
      <c r="W633" s="36"/>
      <c r="X633" s="36"/>
      <c r="Y633" s="36"/>
      <c r="Z633" s="36"/>
      <c r="AA633" s="36"/>
      <c r="AB633" s="36"/>
      <c r="AC633" s="36"/>
      <c r="AD633" s="36"/>
      <c r="AE633" s="36"/>
      <c r="AR633" s="191" t="s">
        <v>312</v>
      </c>
      <c r="AT633" s="191" t="s">
        <v>172</v>
      </c>
      <c r="AU633" s="191" t="s">
        <v>79</v>
      </c>
      <c r="AY633" s="19" t="s">
        <v>169</v>
      </c>
      <c r="BE633" s="192">
        <f t="shared" si="4"/>
        <v>0</v>
      </c>
      <c r="BF633" s="192">
        <f t="shared" si="5"/>
        <v>0</v>
      </c>
      <c r="BG633" s="192">
        <f t="shared" si="6"/>
        <v>0</v>
      </c>
      <c r="BH633" s="192">
        <f t="shared" si="7"/>
        <v>0</v>
      </c>
      <c r="BI633" s="192">
        <f t="shared" si="8"/>
        <v>0</v>
      </c>
      <c r="BJ633" s="19" t="s">
        <v>14</v>
      </c>
      <c r="BK633" s="192">
        <f t="shared" si="9"/>
        <v>0</v>
      </c>
      <c r="BL633" s="19" t="s">
        <v>312</v>
      </c>
      <c r="BM633" s="191" t="s">
        <v>1119</v>
      </c>
    </row>
    <row r="634" spans="2:63" s="12" customFormat="1" ht="22.9" customHeight="1">
      <c r="B634" s="164"/>
      <c r="C634" s="165"/>
      <c r="D634" s="166" t="s">
        <v>70</v>
      </c>
      <c r="E634" s="178" t="s">
        <v>1120</v>
      </c>
      <c r="F634" s="178" t="s">
        <v>1121</v>
      </c>
      <c r="G634" s="165"/>
      <c r="H634" s="165"/>
      <c r="I634" s="168"/>
      <c r="J634" s="179">
        <f>BK634</f>
        <v>0</v>
      </c>
      <c r="K634" s="165"/>
      <c r="L634" s="170"/>
      <c r="M634" s="171"/>
      <c r="N634" s="172"/>
      <c r="O634" s="172"/>
      <c r="P634" s="173">
        <f>SUM(P635:P661)</f>
        <v>0</v>
      </c>
      <c r="Q634" s="172"/>
      <c r="R634" s="173">
        <f>SUM(R635:R661)</f>
        <v>0</v>
      </c>
      <c r="S634" s="172"/>
      <c r="T634" s="174">
        <f>SUM(T635:T661)</f>
        <v>0</v>
      </c>
      <c r="AR634" s="175" t="s">
        <v>79</v>
      </c>
      <c r="AT634" s="176" t="s">
        <v>70</v>
      </c>
      <c r="AU634" s="176" t="s">
        <v>14</v>
      </c>
      <c r="AY634" s="175" t="s">
        <v>169</v>
      </c>
      <c r="BK634" s="177">
        <f>SUM(BK635:BK661)</f>
        <v>0</v>
      </c>
    </row>
    <row r="635" spans="1:65" s="2" customFormat="1" ht="55.5" customHeight="1">
      <c r="A635" s="36"/>
      <c r="B635" s="37"/>
      <c r="C635" s="180" t="s">
        <v>1122</v>
      </c>
      <c r="D635" s="180" t="s">
        <v>172</v>
      </c>
      <c r="E635" s="181" t="s">
        <v>1123</v>
      </c>
      <c r="F635" s="182" t="s">
        <v>1124</v>
      </c>
      <c r="G635" s="183" t="s">
        <v>539</v>
      </c>
      <c r="H635" s="184">
        <v>3</v>
      </c>
      <c r="I635" s="185"/>
      <c r="J635" s="186">
        <f aca="true" t="shared" si="10" ref="J635:J661">ROUND(I635*H635,2)</f>
        <v>0</v>
      </c>
      <c r="K635" s="182" t="s">
        <v>19</v>
      </c>
      <c r="L635" s="41"/>
      <c r="M635" s="187" t="s">
        <v>19</v>
      </c>
      <c r="N635" s="188" t="s">
        <v>42</v>
      </c>
      <c r="O635" s="66"/>
      <c r="P635" s="189">
        <f aca="true" t="shared" si="11" ref="P635:P661">O635*H635</f>
        <v>0</v>
      </c>
      <c r="Q635" s="189">
        <v>0</v>
      </c>
      <c r="R635" s="189">
        <f aca="true" t="shared" si="12" ref="R635:R661">Q635*H635</f>
        <v>0</v>
      </c>
      <c r="S635" s="189">
        <v>0</v>
      </c>
      <c r="T635" s="190">
        <f aca="true" t="shared" si="13" ref="T635:T661">S635*H635</f>
        <v>0</v>
      </c>
      <c r="U635" s="36"/>
      <c r="V635" s="36"/>
      <c r="W635" s="36"/>
      <c r="X635" s="36"/>
      <c r="Y635" s="36"/>
      <c r="Z635" s="36"/>
      <c r="AA635" s="36"/>
      <c r="AB635" s="36"/>
      <c r="AC635" s="36"/>
      <c r="AD635" s="36"/>
      <c r="AE635" s="36"/>
      <c r="AR635" s="191" t="s">
        <v>106</v>
      </c>
      <c r="AT635" s="191" t="s">
        <v>172</v>
      </c>
      <c r="AU635" s="191" t="s">
        <v>79</v>
      </c>
      <c r="AY635" s="19" t="s">
        <v>169</v>
      </c>
      <c r="BE635" s="192">
        <f aca="true" t="shared" si="14" ref="BE635:BE661">IF(N635="základní",J635,0)</f>
        <v>0</v>
      </c>
      <c r="BF635" s="192">
        <f aca="true" t="shared" si="15" ref="BF635:BF661">IF(N635="snížená",J635,0)</f>
        <v>0</v>
      </c>
      <c r="BG635" s="192">
        <f aca="true" t="shared" si="16" ref="BG635:BG661">IF(N635="zákl. přenesená",J635,0)</f>
        <v>0</v>
      </c>
      <c r="BH635" s="192">
        <f aca="true" t="shared" si="17" ref="BH635:BH661">IF(N635="sníž. přenesená",J635,0)</f>
        <v>0</v>
      </c>
      <c r="BI635" s="192">
        <f aca="true" t="shared" si="18" ref="BI635:BI661">IF(N635="nulová",J635,0)</f>
        <v>0</v>
      </c>
      <c r="BJ635" s="19" t="s">
        <v>14</v>
      </c>
      <c r="BK635" s="192">
        <f aca="true" t="shared" si="19" ref="BK635:BK661">ROUND(I635*H635,2)</f>
        <v>0</v>
      </c>
      <c r="BL635" s="19" t="s">
        <v>106</v>
      </c>
      <c r="BM635" s="191" t="s">
        <v>1125</v>
      </c>
    </row>
    <row r="636" spans="1:65" s="2" customFormat="1" ht="49.15" customHeight="1">
      <c r="A636" s="36"/>
      <c r="B636" s="37"/>
      <c r="C636" s="180" t="s">
        <v>1126</v>
      </c>
      <c r="D636" s="180" t="s">
        <v>172</v>
      </c>
      <c r="E636" s="181" t="s">
        <v>1127</v>
      </c>
      <c r="F636" s="182" t="s">
        <v>1128</v>
      </c>
      <c r="G636" s="183" t="s">
        <v>539</v>
      </c>
      <c r="H636" s="184">
        <v>6</v>
      </c>
      <c r="I636" s="185"/>
      <c r="J636" s="186">
        <f t="shared" si="10"/>
        <v>0</v>
      </c>
      <c r="K636" s="182" t="s">
        <v>19</v>
      </c>
      <c r="L636" s="41"/>
      <c r="M636" s="187" t="s">
        <v>19</v>
      </c>
      <c r="N636" s="188" t="s">
        <v>42</v>
      </c>
      <c r="O636" s="66"/>
      <c r="P636" s="189">
        <f t="shared" si="11"/>
        <v>0</v>
      </c>
      <c r="Q636" s="189">
        <v>0</v>
      </c>
      <c r="R636" s="189">
        <f t="shared" si="12"/>
        <v>0</v>
      </c>
      <c r="S636" s="189">
        <v>0</v>
      </c>
      <c r="T636" s="190">
        <f t="shared" si="13"/>
        <v>0</v>
      </c>
      <c r="U636" s="36"/>
      <c r="V636" s="36"/>
      <c r="W636" s="36"/>
      <c r="X636" s="36"/>
      <c r="Y636" s="36"/>
      <c r="Z636" s="36"/>
      <c r="AA636" s="36"/>
      <c r="AB636" s="36"/>
      <c r="AC636" s="36"/>
      <c r="AD636" s="36"/>
      <c r="AE636" s="36"/>
      <c r="AR636" s="191" t="s">
        <v>106</v>
      </c>
      <c r="AT636" s="191" t="s">
        <v>172</v>
      </c>
      <c r="AU636" s="191" t="s">
        <v>79</v>
      </c>
      <c r="AY636" s="19" t="s">
        <v>169</v>
      </c>
      <c r="BE636" s="192">
        <f t="shared" si="14"/>
        <v>0</v>
      </c>
      <c r="BF636" s="192">
        <f t="shared" si="15"/>
        <v>0</v>
      </c>
      <c r="BG636" s="192">
        <f t="shared" si="16"/>
        <v>0</v>
      </c>
      <c r="BH636" s="192">
        <f t="shared" si="17"/>
        <v>0</v>
      </c>
      <c r="BI636" s="192">
        <f t="shared" si="18"/>
        <v>0</v>
      </c>
      <c r="BJ636" s="19" t="s">
        <v>14</v>
      </c>
      <c r="BK636" s="192">
        <f t="shared" si="19"/>
        <v>0</v>
      </c>
      <c r="BL636" s="19" t="s">
        <v>106</v>
      </c>
      <c r="BM636" s="191" t="s">
        <v>1129</v>
      </c>
    </row>
    <row r="637" spans="1:65" s="2" customFormat="1" ht="49.15" customHeight="1">
      <c r="A637" s="36"/>
      <c r="B637" s="37"/>
      <c r="C637" s="180" t="s">
        <v>1130</v>
      </c>
      <c r="D637" s="180" t="s">
        <v>172</v>
      </c>
      <c r="E637" s="181" t="s">
        <v>1131</v>
      </c>
      <c r="F637" s="182" t="s">
        <v>1132</v>
      </c>
      <c r="G637" s="183" t="s">
        <v>539</v>
      </c>
      <c r="H637" s="184">
        <v>6</v>
      </c>
      <c r="I637" s="185"/>
      <c r="J637" s="186">
        <f t="shared" si="10"/>
        <v>0</v>
      </c>
      <c r="K637" s="182" t="s">
        <v>19</v>
      </c>
      <c r="L637" s="41"/>
      <c r="M637" s="187" t="s">
        <v>19</v>
      </c>
      <c r="N637" s="188" t="s">
        <v>42</v>
      </c>
      <c r="O637" s="66"/>
      <c r="P637" s="189">
        <f t="shared" si="11"/>
        <v>0</v>
      </c>
      <c r="Q637" s="189">
        <v>0</v>
      </c>
      <c r="R637" s="189">
        <f t="shared" si="12"/>
        <v>0</v>
      </c>
      <c r="S637" s="189">
        <v>0</v>
      </c>
      <c r="T637" s="190">
        <f t="shared" si="13"/>
        <v>0</v>
      </c>
      <c r="U637" s="36"/>
      <c r="V637" s="36"/>
      <c r="W637" s="36"/>
      <c r="X637" s="36"/>
      <c r="Y637" s="36"/>
      <c r="Z637" s="36"/>
      <c r="AA637" s="36"/>
      <c r="AB637" s="36"/>
      <c r="AC637" s="36"/>
      <c r="AD637" s="36"/>
      <c r="AE637" s="36"/>
      <c r="AR637" s="191" t="s">
        <v>106</v>
      </c>
      <c r="AT637" s="191" t="s">
        <v>172</v>
      </c>
      <c r="AU637" s="191" t="s">
        <v>79</v>
      </c>
      <c r="AY637" s="19" t="s">
        <v>169</v>
      </c>
      <c r="BE637" s="192">
        <f t="shared" si="14"/>
        <v>0</v>
      </c>
      <c r="BF637" s="192">
        <f t="shared" si="15"/>
        <v>0</v>
      </c>
      <c r="BG637" s="192">
        <f t="shared" si="16"/>
        <v>0</v>
      </c>
      <c r="BH637" s="192">
        <f t="shared" si="17"/>
        <v>0</v>
      </c>
      <c r="BI637" s="192">
        <f t="shared" si="18"/>
        <v>0</v>
      </c>
      <c r="BJ637" s="19" t="s">
        <v>14</v>
      </c>
      <c r="BK637" s="192">
        <f t="shared" si="19"/>
        <v>0</v>
      </c>
      <c r="BL637" s="19" t="s">
        <v>106</v>
      </c>
      <c r="BM637" s="191" t="s">
        <v>1133</v>
      </c>
    </row>
    <row r="638" spans="1:65" s="2" customFormat="1" ht="49.15" customHeight="1">
      <c r="A638" s="36"/>
      <c r="B638" s="37"/>
      <c r="C638" s="180" t="s">
        <v>1134</v>
      </c>
      <c r="D638" s="180" t="s">
        <v>172</v>
      </c>
      <c r="E638" s="181" t="s">
        <v>1135</v>
      </c>
      <c r="F638" s="182" t="s">
        <v>1136</v>
      </c>
      <c r="G638" s="183" t="s">
        <v>539</v>
      </c>
      <c r="H638" s="184">
        <v>1</v>
      </c>
      <c r="I638" s="185"/>
      <c r="J638" s="186">
        <f t="shared" si="10"/>
        <v>0</v>
      </c>
      <c r="K638" s="182" t="s">
        <v>19</v>
      </c>
      <c r="L638" s="41"/>
      <c r="M638" s="187" t="s">
        <v>19</v>
      </c>
      <c r="N638" s="188" t="s">
        <v>42</v>
      </c>
      <c r="O638" s="66"/>
      <c r="P638" s="189">
        <f t="shared" si="11"/>
        <v>0</v>
      </c>
      <c r="Q638" s="189">
        <v>0</v>
      </c>
      <c r="R638" s="189">
        <f t="shared" si="12"/>
        <v>0</v>
      </c>
      <c r="S638" s="189">
        <v>0</v>
      </c>
      <c r="T638" s="190">
        <f t="shared" si="13"/>
        <v>0</v>
      </c>
      <c r="U638" s="36"/>
      <c r="V638" s="36"/>
      <c r="W638" s="36"/>
      <c r="X638" s="36"/>
      <c r="Y638" s="36"/>
      <c r="Z638" s="36"/>
      <c r="AA638" s="36"/>
      <c r="AB638" s="36"/>
      <c r="AC638" s="36"/>
      <c r="AD638" s="36"/>
      <c r="AE638" s="36"/>
      <c r="AR638" s="191" t="s">
        <v>106</v>
      </c>
      <c r="AT638" s="191" t="s">
        <v>172</v>
      </c>
      <c r="AU638" s="191" t="s">
        <v>79</v>
      </c>
      <c r="AY638" s="19" t="s">
        <v>169</v>
      </c>
      <c r="BE638" s="192">
        <f t="shared" si="14"/>
        <v>0</v>
      </c>
      <c r="BF638" s="192">
        <f t="shared" si="15"/>
        <v>0</v>
      </c>
      <c r="BG638" s="192">
        <f t="shared" si="16"/>
        <v>0</v>
      </c>
      <c r="BH638" s="192">
        <f t="shared" si="17"/>
        <v>0</v>
      </c>
      <c r="BI638" s="192">
        <f t="shared" si="18"/>
        <v>0</v>
      </c>
      <c r="BJ638" s="19" t="s">
        <v>14</v>
      </c>
      <c r="BK638" s="192">
        <f t="shared" si="19"/>
        <v>0</v>
      </c>
      <c r="BL638" s="19" t="s">
        <v>106</v>
      </c>
      <c r="BM638" s="191" t="s">
        <v>1137</v>
      </c>
    </row>
    <row r="639" spans="1:65" s="2" customFormat="1" ht="44.25" customHeight="1">
      <c r="A639" s="36"/>
      <c r="B639" s="37"/>
      <c r="C639" s="180" t="s">
        <v>1138</v>
      </c>
      <c r="D639" s="180" t="s">
        <v>172</v>
      </c>
      <c r="E639" s="181" t="s">
        <v>1139</v>
      </c>
      <c r="F639" s="182" t="s">
        <v>1140</v>
      </c>
      <c r="G639" s="183" t="s">
        <v>539</v>
      </c>
      <c r="H639" s="184">
        <v>1</v>
      </c>
      <c r="I639" s="185"/>
      <c r="J639" s="186">
        <f t="shared" si="10"/>
        <v>0</v>
      </c>
      <c r="K639" s="182" t="s">
        <v>19</v>
      </c>
      <c r="L639" s="41"/>
      <c r="M639" s="187" t="s">
        <v>19</v>
      </c>
      <c r="N639" s="188" t="s">
        <v>42</v>
      </c>
      <c r="O639" s="66"/>
      <c r="P639" s="189">
        <f t="shared" si="11"/>
        <v>0</v>
      </c>
      <c r="Q639" s="189">
        <v>0</v>
      </c>
      <c r="R639" s="189">
        <f t="shared" si="12"/>
        <v>0</v>
      </c>
      <c r="S639" s="189">
        <v>0</v>
      </c>
      <c r="T639" s="190">
        <f t="shared" si="13"/>
        <v>0</v>
      </c>
      <c r="U639" s="36"/>
      <c r="V639" s="36"/>
      <c r="W639" s="36"/>
      <c r="X639" s="36"/>
      <c r="Y639" s="36"/>
      <c r="Z639" s="36"/>
      <c r="AA639" s="36"/>
      <c r="AB639" s="36"/>
      <c r="AC639" s="36"/>
      <c r="AD639" s="36"/>
      <c r="AE639" s="36"/>
      <c r="AR639" s="191" t="s">
        <v>106</v>
      </c>
      <c r="AT639" s="191" t="s">
        <v>172</v>
      </c>
      <c r="AU639" s="191" t="s">
        <v>79</v>
      </c>
      <c r="AY639" s="19" t="s">
        <v>169</v>
      </c>
      <c r="BE639" s="192">
        <f t="shared" si="14"/>
        <v>0</v>
      </c>
      <c r="BF639" s="192">
        <f t="shared" si="15"/>
        <v>0</v>
      </c>
      <c r="BG639" s="192">
        <f t="shared" si="16"/>
        <v>0</v>
      </c>
      <c r="BH639" s="192">
        <f t="shared" si="17"/>
        <v>0</v>
      </c>
      <c r="BI639" s="192">
        <f t="shared" si="18"/>
        <v>0</v>
      </c>
      <c r="BJ639" s="19" t="s">
        <v>14</v>
      </c>
      <c r="BK639" s="192">
        <f t="shared" si="19"/>
        <v>0</v>
      </c>
      <c r="BL639" s="19" t="s">
        <v>106</v>
      </c>
      <c r="BM639" s="191" t="s">
        <v>1141</v>
      </c>
    </row>
    <row r="640" spans="1:65" s="2" customFormat="1" ht="49.15" customHeight="1">
      <c r="A640" s="36"/>
      <c r="B640" s="37"/>
      <c r="C640" s="180" t="s">
        <v>1142</v>
      </c>
      <c r="D640" s="180" t="s">
        <v>172</v>
      </c>
      <c r="E640" s="181" t="s">
        <v>1143</v>
      </c>
      <c r="F640" s="182" t="s">
        <v>1144</v>
      </c>
      <c r="G640" s="183" t="s">
        <v>539</v>
      </c>
      <c r="H640" s="184">
        <v>1</v>
      </c>
      <c r="I640" s="185"/>
      <c r="J640" s="186">
        <f t="shared" si="10"/>
        <v>0</v>
      </c>
      <c r="K640" s="182" t="s">
        <v>19</v>
      </c>
      <c r="L640" s="41"/>
      <c r="M640" s="187" t="s">
        <v>19</v>
      </c>
      <c r="N640" s="188" t="s">
        <v>42</v>
      </c>
      <c r="O640" s="66"/>
      <c r="P640" s="189">
        <f t="shared" si="11"/>
        <v>0</v>
      </c>
      <c r="Q640" s="189">
        <v>0</v>
      </c>
      <c r="R640" s="189">
        <f t="shared" si="12"/>
        <v>0</v>
      </c>
      <c r="S640" s="189">
        <v>0</v>
      </c>
      <c r="T640" s="190">
        <f t="shared" si="13"/>
        <v>0</v>
      </c>
      <c r="U640" s="36"/>
      <c r="V640" s="36"/>
      <c r="W640" s="36"/>
      <c r="X640" s="36"/>
      <c r="Y640" s="36"/>
      <c r="Z640" s="36"/>
      <c r="AA640" s="36"/>
      <c r="AB640" s="36"/>
      <c r="AC640" s="36"/>
      <c r="AD640" s="36"/>
      <c r="AE640" s="36"/>
      <c r="AR640" s="191" t="s">
        <v>106</v>
      </c>
      <c r="AT640" s="191" t="s">
        <v>172</v>
      </c>
      <c r="AU640" s="191" t="s">
        <v>79</v>
      </c>
      <c r="AY640" s="19" t="s">
        <v>169</v>
      </c>
      <c r="BE640" s="192">
        <f t="shared" si="14"/>
        <v>0</v>
      </c>
      <c r="BF640" s="192">
        <f t="shared" si="15"/>
        <v>0</v>
      </c>
      <c r="BG640" s="192">
        <f t="shared" si="16"/>
        <v>0</v>
      </c>
      <c r="BH640" s="192">
        <f t="shared" si="17"/>
        <v>0</v>
      </c>
      <c r="BI640" s="192">
        <f t="shared" si="18"/>
        <v>0</v>
      </c>
      <c r="BJ640" s="19" t="s">
        <v>14</v>
      </c>
      <c r="BK640" s="192">
        <f t="shared" si="19"/>
        <v>0</v>
      </c>
      <c r="BL640" s="19" t="s">
        <v>106</v>
      </c>
      <c r="BM640" s="191" t="s">
        <v>1145</v>
      </c>
    </row>
    <row r="641" spans="1:65" s="2" customFormat="1" ht="49.15" customHeight="1">
      <c r="A641" s="36"/>
      <c r="B641" s="37"/>
      <c r="C641" s="180" t="s">
        <v>1146</v>
      </c>
      <c r="D641" s="180" t="s">
        <v>172</v>
      </c>
      <c r="E641" s="181" t="s">
        <v>1147</v>
      </c>
      <c r="F641" s="182" t="s">
        <v>1148</v>
      </c>
      <c r="G641" s="183" t="s">
        <v>539</v>
      </c>
      <c r="H641" s="184">
        <v>1</v>
      </c>
      <c r="I641" s="185"/>
      <c r="J641" s="186">
        <f t="shared" si="10"/>
        <v>0</v>
      </c>
      <c r="K641" s="182" t="s">
        <v>19</v>
      </c>
      <c r="L641" s="41"/>
      <c r="M641" s="187" t="s">
        <v>19</v>
      </c>
      <c r="N641" s="188" t="s">
        <v>42</v>
      </c>
      <c r="O641" s="66"/>
      <c r="P641" s="189">
        <f t="shared" si="11"/>
        <v>0</v>
      </c>
      <c r="Q641" s="189">
        <v>0</v>
      </c>
      <c r="R641" s="189">
        <f t="shared" si="12"/>
        <v>0</v>
      </c>
      <c r="S641" s="189">
        <v>0</v>
      </c>
      <c r="T641" s="190">
        <f t="shared" si="13"/>
        <v>0</v>
      </c>
      <c r="U641" s="36"/>
      <c r="V641" s="36"/>
      <c r="W641" s="36"/>
      <c r="X641" s="36"/>
      <c r="Y641" s="36"/>
      <c r="Z641" s="36"/>
      <c r="AA641" s="36"/>
      <c r="AB641" s="36"/>
      <c r="AC641" s="36"/>
      <c r="AD641" s="36"/>
      <c r="AE641" s="36"/>
      <c r="AR641" s="191" t="s">
        <v>106</v>
      </c>
      <c r="AT641" s="191" t="s">
        <v>172</v>
      </c>
      <c r="AU641" s="191" t="s">
        <v>79</v>
      </c>
      <c r="AY641" s="19" t="s">
        <v>169</v>
      </c>
      <c r="BE641" s="192">
        <f t="shared" si="14"/>
        <v>0</v>
      </c>
      <c r="BF641" s="192">
        <f t="shared" si="15"/>
        <v>0</v>
      </c>
      <c r="BG641" s="192">
        <f t="shared" si="16"/>
        <v>0</v>
      </c>
      <c r="BH641" s="192">
        <f t="shared" si="17"/>
        <v>0</v>
      </c>
      <c r="BI641" s="192">
        <f t="shared" si="18"/>
        <v>0</v>
      </c>
      <c r="BJ641" s="19" t="s">
        <v>14</v>
      </c>
      <c r="BK641" s="192">
        <f t="shared" si="19"/>
        <v>0</v>
      </c>
      <c r="BL641" s="19" t="s">
        <v>106</v>
      </c>
      <c r="BM641" s="191" t="s">
        <v>1149</v>
      </c>
    </row>
    <row r="642" spans="1:65" s="2" customFormat="1" ht="49.15" customHeight="1">
      <c r="A642" s="36"/>
      <c r="B642" s="37"/>
      <c r="C642" s="180" t="s">
        <v>1150</v>
      </c>
      <c r="D642" s="180" t="s">
        <v>172</v>
      </c>
      <c r="E642" s="181" t="s">
        <v>1151</v>
      </c>
      <c r="F642" s="182" t="s">
        <v>1152</v>
      </c>
      <c r="G642" s="183" t="s">
        <v>539</v>
      </c>
      <c r="H642" s="184">
        <v>1</v>
      </c>
      <c r="I642" s="185"/>
      <c r="J642" s="186">
        <f t="shared" si="10"/>
        <v>0</v>
      </c>
      <c r="K642" s="182" t="s">
        <v>19</v>
      </c>
      <c r="L642" s="41"/>
      <c r="M642" s="187" t="s">
        <v>19</v>
      </c>
      <c r="N642" s="188" t="s">
        <v>42</v>
      </c>
      <c r="O642" s="66"/>
      <c r="P642" s="189">
        <f t="shared" si="11"/>
        <v>0</v>
      </c>
      <c r="Q642" s="189">
        <v>0</v>
      </c>
      <c r="R642" s="189">
        <f t="shared" si="12"/>
        <v>0</v>
      </c>
      <c r="S642" s="189">
        <v>0</v>
      </c>
      <c r="T642" s="190">
        <f t="shared" si="13"/>
        <v>0</v>
      </c>
      <c r="U642" s="36"/>
      <c r="V642" s="36"/>
      <c r="W642" s="36"/>
      <c r="X642" s="36"/>
      <c r="Y642" s="36"/>
      <c r="Z642" s="36"/>
      <c r="AA642" s="36"/>
      <c r="AB642" s="36"/>
      <c r="AC642" s="36"/>
      <c r="AD642" s="36"/>
      <c r="AE642" s="36"/>
      <c r="AR642" s="191" t="s">
        <v>106</v>
      </c>
      <c r="AT642" s="191" t="s">
        <v>172</v>
      </c>
      <c r="AU642" s="191" t="s">
        <v>79</v>
      </c>
      <c r="AY642" s="19" t="s">
        <v>169</v>
      </c>
      <c r="BE642" s="192">
        <f t="shared" si="14"/>
        <v>0</v>
      </c>
      <c r="BF642" s="192">
        <f t="shared" si="15"/>
        <v>0</v>
      </c>
      <c r="BG642" s="192">
        <f t="shared" si="16"/>
        <v>0</v>
      </c>
      <c r="BH642" s="192">
        <f t="shared" si="17"/>
        <v>0</v>
      </c>
      <c r="BI642" s="192">
        <f t="shared" si="18"/>
        <v>0</v>
      </c>
      <c r="BJ642" s="19" t="s">
        <v>14</v>
      </c>
      <c r="BK642" s="192">
        <f t="shared" si="19"/>
        <v>0</v>
      </c>
      <c r="BL642" s="19" t="s">
        <v>106</v>
      </c>
      <c r="BM642" s="191" t="s">
        <v>1153</v>
      </c>
    </row>
    <row r="643" spans="1:65" s="2" customFormat="1" ht="37.9" customHeight="1">
      <c r="A643" s="36"/>
      <c r="B643" s="37"/>
      <c r="C643" s="180" t="s">
        <v>1154</v>
      </c>
      <c r="D643" s="180" t="s">
        <v>172</v>
      </c>
      <c r="E643" s="181" t="s">
        <v>1155</v>
      </c>
      <c r="F643" s="182" t="s">
        <v>1156</v>
      </c>
      <c r="G643" s="183" t="s">
        <v>539</v>
      </c>
      <c r="H643" s="184">
        <v>1</v>
      </c>
      <c r="I643" s="185"/>
      <c r="J643" s="186">
        <f t="shared" si="10"/>
        <v>0</v>
      </c>
      <c r="K643" s="182" t="s">
        <v>19</v>
      </c>
      <c r="L643" s="41"/>
      <c r="M643" s="187" t="s">
        <v>19</v>
      </c>
      <c r="N643" s="188" t="s">
        <v>42</v>
      </c>
      <c r="O643" s="66"/>
      <c r="P643" s="189">
        <f t="shared" si="11"/>
        <v>0</v>
      </c>
      <c r="Q643" s="189">
        <v>0</v>
      </c>
      <c r="R643" s="189">
        <f t="shared" si="12"/>
        <v>0</v>
      </c>
      <c r="S643" s="189">
        <v>0</v>
      </c>
      <c r="T643" s="190">
        <f t="shared" si="13"/>
        <v>0</v>
      </c>
      <c r="U643" s="36"/>
      <c r="V643" s="36"/>
      <c r="W643" s="36"/>
      <c r="X643" s="36"/>
      <c r="Y643" s="36"/>
      <c r="Z643" s="36"/>
      <c r="AA643" s="36"/>
      <c r="AB643" s="36"/>
      <c r="AC643" s="36"/>
      <c r="AD643" s="36"/>
      <c r="AE643" s="36"/>
      <c r="AR643" s="191" t="s">
        <v>106</v>
      </c>
      <c r="AT643" s="191" t="s">
        <v>172</v>
      </c>
      <c r="AU643" s="191" t="s">
        <v>79</v>
      </c>
      <c r="AY643" s="19" t="s">
        <v>169</v>
      </c>
      <c r="BE643" s="192">
        <f t="shared" si="14"/>
        <v>0</v>
      </c>
      <c r="BF643" s="192">
        <f t="shared" si="15"/>
        <v>0</v>
      </c>
      <c r="BG643" s="192">
        <f t="shared" si="16"/>
        <v>0</v>
      </c>
      <c r="BH643" s="192">
        <f t="shared" si="17"/>
        <v>0</v>
      </c>
      <c r="BI643" s="192">
        <f t="shared" si="18"/>
        <v>0</v>
      </c>
      <c r="BJ643" s="19" t="s">
        <v>14</v>
      </c>
      <c r="BK643" s="192">
        <f t="shared" si="19"/>
        <v>0</v>
      </c>
      <c r="BL643" s="19" t="s">
        <v>106</v>
      </c>
      <c r="BM643" s="191" t="s">
        <v>1157</v>
      </c>
    </row>
    <row r="644" spans="1:65" s="2" customFormat="1" ht="49.15" customHeight="1">
      <c r="A644" s="36"/>
      <c r="B644" s="37"/>
      <c r="C644" s="180" t="s">
        <v>1158</v>
      </c>
      <c r="D644" s="180" t="s">
        <v>172</v>
      </c>
      <c r="E644" s="181" t="s">
        <v>1159</v>
      </c>
      <c r="F644" s="182" t="s">
        <v>1160</v>
      </c>
      <c r="G644" s="183" t="s">
        <v>539</v>
      </c>
      <c r="H644" s="184">
        <v>2</v>
      </c>
      <c r="I644" s="185"/>
      <c r="J644" s="186">
        <f t="shared" si="10"/>
        <v>0</v>
      </c>
      <c r="K644" s="182" t="s">
        <v>19</v>
      </c>
      <c r="L644" s="41"/>
      <c r="M644" s="187" t="s">
        <v>19</v>
      </c>
      <c r="N644" s="188" t="s">
        <v>42</v>
      </c>
      <c r="O644" s="66"/>
      <c r="P644" s="189">
        <f t="shared" si="11"/>
        <v>0</v>
      </c>
      <c r="Q644" s="189">
        <v>0</v>
      </c>
      <c r="R644" s="189">
        <f t="shared" si="12"/>
        <v>0</v>
      </c>
      <c r="S644" s="189">
        <v>0</v>
      </c>
      <c r="T644" s="190">
        <f t="shared" si="13"/>
        <v>0</v>
      </c>
      <c r="U644" s="36"/>
      <c r="V644" s="36"/>
      <c r="W644" s="36"/>
      <c r="X644" s="36"/>
      <c r="Y644" s="36"/>
      <c r="Z644" s="36"/>
      <c r="AA644" s="36"/>
      <c r="AB644" s="36"/>
      <c r="AC644" s="36"/>
      <c r="AD644" s="36"/>
      <c r="AE644" s="36"/>
      <c r="AR644" s="191" t="s">
        <v>106</v>
      </c>
      <c r="AT644" s="191" t="s">
        <v>172</v>
      </c>
      <c r="AU644" s="191" t="s">
        <v>79</v>
      </c>
      <c r="AY644" s="19" t="s">
        <v>169</v>
      </c>
      <c r="BE644" s="192">
        <f t="shared" si="14"/>
        <v>0</v>
      </c>
      <c r="BF644" s="192">
        <f t="shared" si="15"/>
        <v>0</v>
      </c>
      <c r="BG644" s="192">
        <f t="shared" si="16"/>
        <v>0</v>
      </c>
      <c r="BH644" s="192">
        <f t="shared" si="17"/>
        <v>0</v>
      </c>
      <c r="BI644" s="192">
        <f t="shared" si="18"/>
        <v>0</v>
      </c>
      <c r="BJ644" s="19" t="s">
        <v>14</v>
      </c>
      <c r="BK644" s="192">
        <f t="shared" si="19"/>
        <v>0</v>
      </c>
      <c r="BL644" s="19" t="s">
        <v>106</v>
      </c>
      <c r="BM644" s="191" t="s">
        <v>1161</v>
      </c>
    </row>
    <row r="645" spans="1:65" s="2" customFormat="1" ht="49.15" customHeight="1">
      <c r="A645" s="36"/>
      <c r="B645" s="37"/>
      <c r="C645" s="180" t="s">
        <v>1162</v>
      </c>
      <c r="D645" s="180" t="s">
        <v>172</v>
      </c>
      <c r="E645" s="181" t="s">
        <v>1163</v>
      </c>
      <c r="F645" s="182" t="s">
        <v>1164</v>
      </c>
      <c r="G645" s="183" t="s">
        <v>539</v>
      </c>
      <c r="H645" s="184">
        <v>1</v>
      </c>
      <c r="I645" s="185"/>
      <c r="J645" s="186">
        <f t="shared" si="10"/>
        <v>0</v>
      </c>
      <c r="K645" s="182" t="s">
        <v>19</v>
      </c>
      <c r="L645" s="41"/>
      <c r="M645" s="187" t="s">
        <v>19</v>
      </c>
      <c r="N645" s="188" t="s">
        <v>42</v>
      </c>
      <c r="O645" s="66"/>
      <c r="P645" s="189">
        <f t="shared" si="11"/>
        <v>0</v>
      </c>
      <c r="Q645" s="189">
        <v>0</v>
      </c>
      <c r="R645" s="189">
        <f t="shared" si="12"/>
        <v>0</v>
      </c>
      <c r="S645" s="189">
        <v>0</v>
      </c>
      <c r="T645" s="190">
        <f t="shared" si="13"/>
        <v>0</v>
      </c>
      <c r="U645" s="36"/>
      <c r="V645" s="36"/>
      <c r="W645" s="36"/>
      <c r="X645" s="36"/>
      <c r="Y645" s="36"/>
      <c r="Z645" s="36"/>
      <c r="AA645" s="36"/>
      <c r="AB645" s="36"/>
      <c r="AC645" s="36"/>
      <c r="AD645" s="36"/>
      <c r="AE645" s="36"/>
      <c r="AR645" s="191" t="s">
        <v>106</v>
      </c>
      <c r="AT645" s="191" t="s">
        <v>172</v>
      </c>
      <c r="AU645" s="191" t="s">
        <v>79</v>
      </c>
      <c r="AY645" s="19" t="s">
        <v>169</v>
      </c>
      <c r="BE645" s="192">
        <f t="shared" si="14"/>
        <v>0</v>
      </c>
      <c r="BF645" s="192">
        <f t="shared" si="15"/>
        <v>0</v>
      </c>
      <c r="BG645" s="192">
        <f t="shared" si="16"/>
        <v>0</v>
      </c>
      <c r="BH645" s="192">
        <f t="shared" si="17"/>
        <v>0</v>
      </c>
      <c r="BI645" s="192">
        <f t="shared" si="18"/>
        <v>0</v>
      </c>
      <c r="BJ645" s="19" t="s">
        <v>14</v>
      </c>
      <c r="BK645" s="192">
        <f t="shared" si="19"/>
        <v>0</v>
      </c>
      <c r="BL645" s="19" t="s">
        <v>106</v>
      </c>
      <c r="BM645" s="191" t="s">
        <v>1165</v>
      </c>
    </row>
    <row r="646" spans="1:65" s="2" customFormat="1" ht="37.9" customHeight="1">
      <c r="A646" s="36"/>
      <c r="B646" s="37"/>
      <c r="C646" s="180" t="s">
        <v>1166</v>
      </c>
      <c r="D646" s="180" t="s">
        <v>172</v>
      </c>
      <c r="E646" s="181" t="s">
        <v>1167</v>
      </c>
      <c r="F646" s="182" t="s">
        <v>1168</v>
      </c>
      <c r="G646" s="183" t="s">
        <v>539</v>
      </c>
      <c r="H646" s="184">
        <v>1</v>
      </c>
      <c r="I646" s="185"/>
      <c r="J646" s="186">
        <f t="shared" si="10"/>
        <v>0</v>
      </c>
      <c r="K646" s="182" t="s">
        <v>19</v>
      </c>
      <c r="L646" s="41"/>
      <c r="M646" s="187" t="s">
        <v>19</v>
      </c>
      <c r="N646" s="188" t="s">
        <v>42</v>
      </c>
      <c r="O646" s="66"/>
      <c r="P646" s="189">
        <f t="shared" si="11"/>
        <v>0</v>
      </c>
      <c r="Q646" s="189">
        <v>0</v>
      </c>
      <c r="R646" s="189">
        <f t="shared" si="12"/>
        <v>0</v>
      </c>
      <c r="S646" s="189">
        <v>0</v>
      </c>
      <c r="T646" s="190">
        <f t="shared" si="13"/>
        <v>0</v>
      </c>
      <c r="U646" s="36"/>
      <c r="V646" s="36"/>
      <c r="W646" s="36"/>
      <c r="X646" s="36"/>
      <c r="Y646" s="36"/>
      <c r="Z646" s="36"/>
      <c r="AA646" s="36"/>
      <c r="AB646" s="36"/>
      <c r="AC646" s="36"/>
      <c r="AD646" s="36"/>
      <c r="AE646" s="36"/>
      <c r="AR646" s="191" t="s">
        <v>106</v>
      </c>
      <c r="AT646" s="191" t="s">
        <v>172</v>
      </c>
      <c r="AU646" s="191" t="s">
        <v>79</v>
      </c>
      <c r="AY646" s="19" t="s">
        <v>169</v>
      </c>
      <c r="BE646" s="192">
        <f t="shared" si="14"/>
        <v>0</v>
      </c>
      <c r="BF646" s="192">
        <f t="shared" si="15"/>
        <v>0</v>
      </c>
      <c r="BG646" s="192">
        <f t="shared" si="16"/>
        <v>0</v>
      </c>
      <c r="BH646" s="192">
        <f t="shared" si="17"/>
        <v>0</v>
      </c>
      <c r="BI646" s="192">
        <f t="shared" si="18"/>
        <v>0</v>
      </c>
      <c r="BJ646" s="19" t="s">
        <v>14</v>
      </c>
      <c r="BK646" s="192">
        <f t="shared" si="19"/>
        <v>0</v>
      </c>
      <c r="BL646" s="19" t="s">
        <v>106</v>
      </c>
      <c r="BM646" s="191" t="s">
        <v>1169</v>
      </c>
    </row>
    <row r="647" spans="1:65" s="2" customFormat="1" ht="44.25" customHeight="1">
      <c r="A647" s="36"/>
      <c r="B647" s="37"/>
      <c r="C647" s="180" t="s">
        <v>1170</v>
      </c>
      <c r="D647" s="180" t="s">
        <v>172</v>
      </c>
      <c r="E647" s="181" t="s">
        <v>1171</v>
      </c>
      <c r="F647" s="182" t="s">
        <v>1172</v>
      </c>
      <c r="G647" s="183" t="s">
        <v>539</v>
      </c>
      <c r="H647" s="184">
        <v>14</v>
      </c>
      <c r="I647" s="185"/>
      <c r="J647" s="186">
        <f t="shared" si="10"/>
        <v>0</v>
      </c>
      <c r="K647" s="182" t="s">
        <v>19</v>
      </c>
      <c r="L647" s="41"/>
      <c r="M647" s="187" t="s">
        <v>19</v>
      </c>
      <c r="N647" s="188" t="s">
        <v>42</v>
      </c>
      <c r="O647" s="66"/>
      <c r="P647" s="189">
        <f t="shared" si="11"/>
        <v>0</v>
      </c>
      <c r="Q647" s="189">
        <v>0</v>
      </c>
      <c r="R647" s="189">
        <f t="shared" si="12"/>
        <v>0</v>
      </c>
      <c r="S647" s="189">
        <v>0</v>
      </c>
      <c r="T647" s="190">
        <f t="shared" si="13"/>
        <v>0</v>
      </c>
      <c r="U647" s="36"/>
      <c r="V647" s="36"/>
      <c r="W647" s="36"/>
      <c r="X647" s="36"/>
      <c r="Y647" s="36"/>
      <c r="Z647" s="36"/>
      <c r="AA647" s="36"/>
      <c r="AB647" s="36"/>
      <c r="AC647" s="36"/>
      <c r="AD647" s="36"/>
      <c r="AE647" s="36"/>
      <c r="AR647" s="191" t="s">
        <v>106</v>
      </c>
      <c r="AT647" s="191" t="s">
        <v>172</v>
      </c>
      <c r="AU647" s="191" t="s">
        <v>79</v>
      </c>
      <c r="AY647" s="19" t="s">
        <v>169</v>
      </c>
      <c r="BE647" s="192">
        <f t="shared" si="14"/>
        <v>0</v>
      </c>
      <c r="BF647" s="192">
        <f t="shared" si="15"/>
        <v>0</v>
      </c>
      <c r="BG647" s="192">
        <f t="shared" si="16"/>
        <v>0</v>
      </c>
      <c r="BH647" s="192">
        <f t="shared" si="17"/>
        <v>0</v>
      </c>
      <c r="BI647" s="192">
        <f t="shared" si="18"/>
        <v>0</v>
      </c>
      <c r="BJ647" s="19" t="s">
        <v>14</v>
      </c>
      <c r="BK647" s="192">
        <f t="shared" si="19"/>
        <v>0</v>
      </c>
      <c r="BL647" s="19" t="s">
        <v>106</v>
      </c>
      <c r="BM647" s="191" t="s">
        <v>1173</v>
      </c>
    </row>
    <row r="648" spans="1:65" s="2" customFormat="1" ht="44.25" customHeight="1">
      <c r="A648" s="36"/>
      <c r="B648" s="37"/>
      <c r="C648" s="180" t="s">
        <v>1174</v>
      </c>
      <c r="D648" s="180" t="s">
        <v>172</v>
      </c>
      <c r="E648" s="181" t="s">
        <v>1175</v>
      </c>
      <c r="F648" s="182" t="s">
        <v>1176</v>
      </c>
      <c r="G648" s="183" t="s">
        <v>539</v>
      </c>
      <c r="H648" s="184">
        <v>14</v>
      </c>
      <c r="I648" s="185"/>
      <c r="J648" s="186">
        <f t="shared" si="10"/>
        <v>0</v>
      </c>
      <c r="K648" s="182" t="s">
        <v>19</v>
      </c>
      <c r="L648" s="41"/>
      <c r="M648" s="187" t="s">
        <v>19</v>
      </c>
      <c r="N648" s="188" t="s">
        <v>42</v>
      </c>
      <c r="O648" s="66"/>
      <c r="P648" s="189">
        <f t="shared" si="11"/>
        <v>0</v>
      </c>
      <c r="Q648" s="189">
        <v>0</v>
      </c>
      <c r="R648" s="189">
        <f t="shared" si="12"/>
        <v>0</v>
      </c>
      <c r="S648" s="189">
        <v>0</v>
      </c>
      <c r="T648" s="190">
        <f t="shared" si="13"/>
        <v>0</v>
      </c>
      <c r="U648" s="36"/>
      <c r="V648" s="36"/>
      <c r="W648" s="36"/>
      <c r="X648" s="36"/>
      <c r="Y648" s="36"/>
      <c r="Z648" s="36"/>
      <c r="AA648" s="36"/>
      <c r="AB648" s="36"/>
      <c r="AC648" s="36"/>
      <c r="AD648" s="36"/>
      <c r="AE648" s="36"/>
      <c r="AR648" s="191" t="s">
        <v>106</v>
      </c>
      <c r="AT648" s="191" t="s">
        <v>172</v>
      </c>
      <c r="AU648" s="191" t="s">
        <v>79</v>
      </c>
      <c r="AY648" s="19" t="s">
        <v>169</v>
      </c>
      <c r="BE648" s="192">
        <f t="shared" si="14"/>
        <v>0</v>
      </c>
      <c r="BF648" s="192">
        <f t="shared" si="15"/>
        <v>0</v>
      </c>
      <c r="BG648" s="192">
        <f t="shared" si="16"/>
        <v>0</v>
      </c>
      <c r="BH648" s="192">
        <f t="shared" si="17"/>
        <v>0</v>
      </c>
      <c r="BI648" s="192">
        <f t="shared" si="18"/>
        <v>0</v>
      </c>
      <c r="BJ648" s="19" t="s">
        <v>14</v>
      </c>
      <c r="BK648" s="192">
        <f t="shared" si="19"/>
        <v>0</v>
      </c>
      <c r="BL648" s="19" t="s">
        <v>106</v>
      </c>
      <c r="BM648" s="191" t="s">
        <v>1177</v>
      </c>
    </row>
    <row r="649" spans="1:65" s="2" customFormat="1" ht="44.25" customHeight="1">
      <c r="A649" s="36"/>
      <c r="B649" s="37"/>
      <c r="C649" s="180" t="s">
        <v>1178</v>
      </c>
      <c r="D649" s="180" t="s">
        <v>172</v>
      </c>
      <c r="E649" s="181" t="s">
        <v>1179</v>
      </c>
      <c r="F649" s="182" t="s">
        <v>1180</v>
      </c>
      <c r="G649" s="183" t="s">
        <v>539</v>
      </c>
      <c r="H649" s="184">
        <v>1</v>
      </c>
      <c r="I649" s="185"/>
      <c r="J649" s="186">
        <f t="shared" si="10"/>
        <v>0</v>
      </c>
      <c r="K649" s="182" t="s">
        <v>19</v>
      </c>
      <c r="L649" s="41"/>
      <c r="M649" s="187" t="s">
        <v>19</v>
      </c>
      <c r="N649" s="188" t="s">
        <v>42</v>
      </c>
      <c r="O649" s="66"/>
      <c r="P649" s="189">
        <f t="shared" si="11"/>
        <v>0</v>
      </c>
      <c r="Q649" s="189">
        <v>0</v>
      </c>
      <c r="R649" s="189">
        <f t="shared" si="12"/>
        <v>0</v>
      </c>
      <c r="S649" s="189">
        <v>0</v>
      </c>
      <c r="T649" s="190">
        <f t="shared" si="13"/>
        <v>0</v>
      </c>
      <c r="U649" s="36"/>
      <c r="V649" s="36"/>
      <c r="W649" s="36"/>
      <c r="X649" s="36"/>
      <c r="Y649" s="36"/>
      <c r="Z649" s="36"/>
      <c r="AA649" s="36"/>
      <c r="AB649" s="36"/>
      <c r="AC649" s="36"/>
      <c r="AD649" s="36"/>
      <c r="AE649" s="36"/>
      <c r="AR649" s="191" t="s">
        <v>106</v>
      </c>
      <c r="AT649" s="191" t="s">
        <v>172</v>
      </c>
      <c r="AU649" s="191" t="s">
        <v>79</v>
      </c>
      <c r="AY649" s="19" t="s">
        <v>169</v>
      </c>
      <c r="BE649" s="192">
        <f t="shared" si="14"/>
        <v>0</v>
      </c>
      <c r="BF649" s="192">
        <f t="shared" si="15"/>
        <v>0</v>
      </c>
      <c r="BG649" s="192">
        <f t="shared" si="16"/>
        <v>0</v>
      </c>
      <c r="BH649" s="192">
        <f t="shared" si="17"/>
        <v>0</v>
      </c>
      <c r="BI649" s="192">
        <f t="shared" si="18"/>
        <v>0</v>
      </c>
      <c r="BJ649" s="19" t="s">
        <v>14</v>
      </c>
      <c r="BK649" s="192">
        <f t="shared" si="19"/>
        <v>0</v>
      </c>
      <c r="BL649" s="19" t="s">
        <v>106</v>
      </c>
      <c r="BM649" s="191" t="s">
        <v>1181</v>
      </c>
    </row>
    <row r="650" spans="1:65" s="2" customFormat="1" ht="49.15" customHeight="1">
      <c r="A650" s="36"/>
      <c r="B650" s="37"/>
      <c r="C650" s="180" t="s">
        <v>1182</v>
      </c>
      <c r="D650" s="180" t="s">
        <v>172</v>
      </c>
      <c r="E650" s="181" t="s">
        <v>1183</v>
      </c>
      <c r="F650" s="182" t="s">
        <v>1184</v>
      </c>
      <c r="G650" s="183" t="s">
        <v>539</v>
      </c>
      <c r="H650" s="184">
        <v>4</v>
      </c>
      <c r="I650" s="185"/>
      <c r="J650" s="186">
        <f t="shared" si="10"/>
        <v>0</v>
      </c>
      <c r="K650" s="182" t="s">
        <v>19</v>
      </c>
      <c r="L650" s="41"/>
      <c r="M650" s="187" t="s">
        <v>19</v>
      </c>
      <c r="N650" s="188" t="s">
        <v>42</v>
      </c>
      <c r="O650" s="66"/>
      <c r="P650" s="189">
        <f t="shared" si="11"/>
        <v>0</v>
      </c>
      <c r="Q650" s="189">
        <v>0</v>
      </c>
      <c r="R650" s="189">
        <f t="shared" si="12"/>
        <v>0</v>
      </c>
      <c r="S650" s="189">
        <v>0</v>
      </c>
      <c r="T650" s="190">
        <f t="shared" si="13"/>
        <v>0</v>
      </c>
      <c r="U650" s="36"/>
      <c r="V650" s="36"/>
      <c r="W650" s="36"/>
      <c r="X650" s="36"/>
      <c r="Y650" s="36"/>
      <c r="Z650" s="36"/>
      <c r="AA650" s="36"/>
      <c r="AB650" s="36"/>
      <c r="AC650" s="36"/>
      <c r="AD650" s="36"/>
      <c r="AE650" s="36"/>
      <c r="AR650" s="191" t="s">
        <v>106</v>
      </c>
      <c r="AT650" s="191" t="s">
        <v>172</v>
      </c>
      <c r="AU650" s="191" t="s">
        <v>79</v>
      </c>
      <c r="AY650" s="19" t="s">
        <v>169</v>
      </c>
      <c r="BE650" s="192">
        <f t="shared" si="14"/>
        <v>0</v>
      </c>
      <c r="BF650" s="192">
        <f t="shared" si="15"/>
        <v>0</v>
      </c>
      <c r="BG650" s="192">
        <f t="shared" si="16"/>
        <v>0</v>
      </c>
      <c r="BH650" s="192">
        <f t="shared" si="17"/>
        <v>0</v>
      </c>
      <c r="BI650" s="192">
        <f t="shared" si="18"/>
        <v>0</v>
      </c>
      <c r="BJ650" s="19" t="s">
        <v>14</v>
      </c>
      <c r="BK650" s="192">
        <f t="shared" si="19"/>
        <v>0</v>
      </c>
      <c r="BL650" s="19" t="s">
        <v>106</v>
      </c>
      <c r="BM650" s="191" t="s">
        <v>1185</v>
      </c>
    </row>
    <row r="651" spans="1:65" s="2" customFormat="1" ht="49.15" customHeight="1">
      <c r="A651" s="36"/>
      <c r="B651" s="37"/>
      <c r="C651" s="180" t="s">
        <v>1186</v>
      </c>
      <c r="D651" s="180" t="s">
        <v>172</v>
      </c>
      <c r="E651" s="181" t="s">
        <v>1187</v>
      </c>
      <c r="F651" s="182" t="s">
        <v>1188</v>
      </c>
      <c r="G651" s="183" t="s">
        <v>539</v>
      </c>
      <c r="H651" s="184">
        <v>2</v>
      </c>
      <c r="I651" s="185"/>
      <c r="J651" s="186">
        <f t="shared" si="10"/>
        <v>0</v>
      </c>
      <c r="K651" s="182" t="s">
        <v>19</v>
      </c>
      <c r="L651" s="41"/>
      <c r="M651" s="187" t="s">
        <v>19</v>
      </c>
      <c r="N651" s="188" t="s">
        <v>42</v>
      </c>
      <c r="O651" s="66"/>
      <c r="P651" s="189">
        <f t="shared" si="11"/>
        <v>0</v>
      </c>
      <c r="Q651" s="189">
        <v>0</v>
      </c>
      <c r="R651" s="189">
        <f t="shared" si="12"/>
        <v>0</v>
      </c>
      <c r="S651" s="189">
        <v>0</v>
      </c>
      <c r="T651" s="190">
        <f t="shared" si="13"/>
        <v>0</v>
      </c>
      <c r="U651" s="36"/>
      <c r="V651" s="36"/>
      <c r="W651" s="36"/>
      <c r="X651" s="36"/>
      <c r="Y651" s="36"/>
      <c r="Z651" s="36"/>
      <c r="AA651" s="36"/>
      <c r="AB651" s="36"/>
      <c r="AC651" s="36"/>
      <c r="AD651" s="36"/>
      <c r="AE651" s="36"/>
      <c r="AR651" s="191" t="s">
        <v>106</v>
      </c>
      <c r="AT651" s="191" t="s">
        <v>172</v>
      </c>
      <c r="AU651" s="191" t="s">
        <v>79</v>
      </c>
      <c r="AY651" s="19" t="s">
        <v>169</v>
      </c>
      <c r="BE651" s="192">
        <f t="shared" si="14"/>
        <v>0</v>
      </c>
      <c r="BF651" s="192">
        <f t="shared" si="15"/>
        <v>0</v>
      </c>
      <c r="BG651" s="192">
        <f t="shared" si="16"/>
        <v>0</v>
      </c>
      <c r="BH651" s="192">
        <f t="shared" si="17"/>
        <v>0</v>
      </c>
      <c r="BI651" s="192">
        <f t="shared" si="18"/>
        <v>0</v>
      </c>
      <c r="BJ651" s="19" t="s">
        <v>14</v>
      </c>
      <c r="BK651" s="192">
        <f t="shared" si="19"/>
        <v>0</v>
      </c>
      <c r="BL651" s="19" t="s">
        <v>106</v>
      </c>
      <c r="BM651" s="191" t="s">
        <v>1189</v>
      </c>
    </row>
    <row r="652" spans="1:65" s="2" customFormat="1" ht="44.25" customHeight="1">
      <c r="A652" s="36"/>
      <c r="B652" s="37"/>
      <c r="C652" s="180" t="s">
        <v>1190</v>
      </c>
      <c r="D652" s="180" t="s">
        <v>172</v>
      </c>
      <c r="E652" s="181" t="s">
        <v>1191</v>
      </c>
      <c r="F652" s="182" t="s">
        <v>1192</v>
      </c>
      <c r="G652" s="183" t="s">
        <v>539</v>
      </c>
      <c r="H652" s="184">
        <v>1</v>
      </c>
      <c r="I652" s="185"/>
      <c r="J652" s="186">
        <f t="shared" si="10"/>
        <v>0</v>
      </c>
      <c r="K652" s="182" t="s">
        <v>19</v>
      </c>
      <c r="L652" s="41"/>
      <c r="M652" s="187" t="s">
        <v>19</v>
      </c>
      <c r="N652" s="188" t="s">
        <v>42</v>
      </c>
      <c r="O652" s="66"/>
      <c r="P652" s="189">
        <f t="shared" si="11"/>
        <v>0</v>
      </c>
      <c r="Q652" s="189">
        <v>0</v>
      </c>
      <c r="R652" s="189">
        <f t="shared" si="12"/>
        <v>0</v>
      </c>
      <c r="S652" s="189">
        <v>0</v>
      </c>
      <c r="T652" s="190">
        <f t="shared" si="13"/>
        <v>0</v>
      </c>
      <c r="U652" s="36"/>
      <c r="V652" s="36"/>
      <c r="W652" s="36"/>
      <c r="X652" s="36"/>
      <c r="Y652" s="36"/>
      <c r="Z652" s="36"/>
      <c r="AA652" s="36"/>
      <c r="AB652" s="36"/>
      <c r="AC652" s="36"/>
      <c r="AD652" s="36"/>
      <c r="AE652" s="36"/>
      <c r="AR652" s="191" t="s">
        <v>106</v>
      </c>
      <c r="AT652" s="191" t="s">
        <v>172</v>
      </c>
      <c r="AU652" s="191" t="s">
        <v>79</v>
      </c>
      <c r="AY652" s="19" t="s">
        <v>169</v>
      </c>
      <c r="BE652" s="192">
        <f t="shared" si="14"/>
        <v>0</v>
      </c>
      <c r="BF652" s="192">
        <f t="shared" si="15"/>
        <v>0</v>
      </c>
      <c r="BG652" s="192">
        <f t="shared" si="16"/>
        <v>0</v>
      </c>
      <c r="BH652" s="192">
        <f t="shared" si="17"/>
        <v>0</v>
      </c>
      <c r="BI652" s="192">
        <f t="shared" si="18"/>
        <v>0</v>
      </c>
      <c r="BJ652" s="19" t="s">
        <v>14</v>
      </c>
      <c r="BK652" s="192">
        <f t="shared" si="19"/>
        <v>0</v>
      </c>
      <c r="BL652" s="19" t="s">
        <v>106</v>
      </c>
      <c r="BM652" s="191" t="s">
        <v>1193</v>
      </c>
    </row>
    <row r="653" spans="1:65" s="2" customFormat="1" ht="44.25" customHeight="1">
      <c r="A653" s="36"/>
      <c r="B653" s="37"/>
      <c r="C653" s="180" t="s">
        <v>1194</v>
      </c>
      <c r="D653" s="180" t="s">
        <v>172</v>
      </c>
      <c r="E653" s="181" t="s">
        <v>1195</v>
      </c>
      <c r="F653" s="182" t="s">
        <v>1196</v>
      </c>
      <c r="G653" s="183" t="s">
        <v>539</v>
      </c>
      <c r="H653" s="184">
        <v>1</v>
      </c>
      <c r="I653" s="185"/>
      <c r="J653" s="186">
        <f t="shared" si="10"/>
        <v>0</v>
      </c>
      <c r="K653" s="182" t="s">
        <v>19</v>
      </c>
      <c r="L653" s="41"/>
      <c r="M653" s="187" t="s">
        <v>19</v>
      </c>
      <c r="N653" s="188" t="s">
        <v>42</v>
      </c>
      <c r="O653" s="66"/>
      <c r="P653" s="189">
        <f t="shared" si="11"/>
        <v>0</v>
      </c>
      <c r="Q653" s="189">
        <v>0</v>
      </c>
      <c r="R653" s="189">
        <f t="shared" si="12"/>
        <v>0</v>
      </c>
      <c r="S653" s="189">
        <v>0</v>
      </c>
      <c r="T653" s="190">
        <f t="shared" si="13"/>
        <v>0</v>
      </c>
      <c r="U653" s="36"/>
      <c r="V653" s="36"/>
      <c r="W653" s="36"/>
      <c r="X653" s="36"/>
      <c r="Y653" s="36"/>
      <c r="Z653" s="36"/>
      <c r="AA653" s="36"/>
      <c r="AB653" s="36"/>
      <c r="AC653" s="36"/>
      <c r="AD653" s="36"/>
      <c r="AE653" s="36"/>
      <c r="AR653" s="191" t="s">
        <v>106</v>
      </c>
      <c r="AT653" s="191" t="s">
        <v>172</v>
      </c>
      <c r="AU653" s="191" t="s">
        <v>79</v>
      </c>
      <c r="AY653" s="19" t="s">
        <v>169</v>
      </c>
      <c r="BE653" s="192">
        <f t="shared" si="14"/>
        <v>0</v>
      </c>
      <c r="BF653" s="192">
        <f t="shared" si="15"/>
        <v>0</v>
      </c>
      <c r="BG653" s="192">
        <f t="shared" si="16"/>
        <v>0</v>
      </c>
      <c r="BH653" s="192">
        <f t="shared" si="17"/>
        <v>0</v>
      </c>
      <c r="BI653" s="192">
        <f t="shared" si="18"/>
        <v>0</v>
      </c>
      <c r="BJ653" s="19" t="s">
        <v>14</v>
      </c>
      <c r="BK653" s="192">
        <f t="shared" si="19"/>
        <v>0</v>
      </c>
      <c r="BL653" s="19" t="s">
        <v>106</v>
      </c>
      <c r="BM653" s="191" t="s">
        <v>1197</v>
      </c>
    </row>
    <row r="654" spans="1:65" s="2" customFormat="1" ht="24.2" customHeight="1">
      <c r="A654" s="36"/>
      <c r="B654" s="37"/>
      <c r="C654" s="180" t="s">
        <v>1198</v>
      </c>
      <c r="D654" s="180" t="s">
        <v>172</v>
      </c>
      <c r="E654" s="181" t="s">
        <v>1199</v>
      </c>
      <c r="F654" s="182" t="s">
        <v>1200</v>
      </c>
      <c r="G654" s="183" t="s">
        <v>539</v>
      </c>
      <c r="H654" s="184">
        <v>5</v>
      </c>
      <c r="I654" s="185"/>
      <c r="J654" s="186">
        <f t="shared" si="10"/>
        <v>0</v>
      </c>
      <c r="K654" s="182" t="s">
        <v>19</v>
      </c>
      <c r="L654" s="41"/>
      <c r="M654" s="187" t="s">
        <v>19</v>
      </c>
      <c r="N654" s="188" t="s">
        <v>42</v>
      </c>
      <c r="O654" s="66"/>
      <c r="P654" s="189">
        <f t="shared" si="11"/>
        <v>0</v>
      </c>
      <c r="Q654" s="189">
        <v>0</v>
      </c>
      <c r="R654" s="189">
        <f t="shared" si="12"/>
        <v>0</v>
      </c>
      <c r="S654" s="189">
        <v>0</v>
      </c>
      <c r="T654" s="190">
        <f t="shared" si="13"/>
        <v>0</v>
      </c>
      <c r="U654" s="36"/>
      <c r="V654" s="36"/>
      <c r="W654" s="36"/>
      <c r="X654" s="36"/>
      <c r="Y654" s="36"/>
      <c r="Z654" s="36"/>
      <c r="AA654" s="36"/>
      <c r="AB654" s="36"/>
      <c r="AC654" s="36"/>
      <c r="AD654" s="36"/>
      <c r="AE654" s="36"/>
      <c r="AR654" s="191" t="s">
        <v>106</v>
      </c>
      <c r="AT654" s="191" t="s">
        <v>172</v>
      </c>
      <c r="AU654" s="191" t="s">
        <v>79</v>
      </c>
      <c r="AY654" s="19" t="s">
        <v>169</v>
      </c>
      <c r="BE654" s="192">
        <f t="shared" si="14"/>
        <v>0</v>
      </c>
      <c r="BF654" s="192">
        <f t="shared" si="15"/>
        <v>0</v>
      </c>
      <c r="BG654" s="192">
        <f t="shared" si="16"/>
        <v>0</v>
      </c>
      <c r="BH654" s="192">
        <f t="shared" si="17"/>
        <v>0</v>
      </c>
      <c r="BI654" s="192">
        <f t="shared" si="18"/>
        <v>0</v>
      </c>
      <c r="BJ654" s="19" t="s">
        <v>14</v>
      </c>
      <c r="BK654" s="192">
        <f t="shared" si="19"/>
        <v>0</v>
      </c>
      <c r="BL654" s="19" t="s">
        <v>106</v>
      </c>
      <c r="BM654" s="191" t="s">
        <v>1201</v>
      </c>
    </row>
    <row r="655" spans="1:65" s="2" customFormat="1" ht="24.2" customHeight="1">
      <c r="A655" s="36"/>
      <c r="B655" s="37"/>
      <c r="C655" s="180" t="s">
        <v>1202</v>
      </c>
      <c r="D655" s="180" t="s">
        <v>172</v>
      </c>
      <c r="E655" s="181" t="s">
        <v>1203</v>
      </c>
      <c r="F655" s="182" t="s">
        <v>1204</v>
      </c>
      <c r="G655" s="183" t="s">
        <v>539</v>
      </c>
      <c r="H655" s="184">
        <v>1</v>
      </c>
      <c r="I655" s="185"/>
      <c r="J655" s="186">
        <f t="shared" si="10"/>
        <v>0</v>
      </c>
      <c r="K655" s="182" t="s">
        <v>19</v>
      </c>
      <c r="L655" s="41"/>
      <c r="M655" s="187" t="s">
        <v>19</v>
      </c>
      <c r="N655" s="188" t="s">
        <v>42</v>
      </c>
      <c r="O655" s="66"/>
      <c r="P655" s="189">
        <f t="shared" si="11"/>
        <v>0</v>
      </c>
      <c r="Q655" s="189">
        <v>0</v>
      </c>
      <c r="R655" s="189">
        <f t="shared" si="12"/>
        <v>0</v>
      </c>
      <c r="S655" s="189">
        <v>0</v>
      </c>
      <c r="T655" s="190">
        <f t="shared" si="13"/>
        <v>0</v>
      </c>
      <c r="U655" s="36"/>
      <c r="V655" s="36"/>
      <c r="W655" s="36"/>
      <c r="X655" s="36"/>
      <c r="Y655" s="36"/>
      <c r="Z655" s="36"/>
      <c r="AA655" s="36"/>
      <c r="AB655" s="36"/>
      <c r="AC655" s="36"/>
      <c r="AD655" s="36"/>
      <c r="AE655" s="36"/>
      <c r="AR655" s="191" t="s">
        <v>106</v>
      </c>
      <c r="AT655" s="191" t="s">
        <v>172</v>
      </c>
      <c r="AU655" s="191" t="s">
        <v>79</v>
      </c>
      <c r="AY655" s="19" t="s">
        <v>169</v>
      </c>
      <c r="BE655" s="192">
        <f t="shared" si="14"/>
        <v>0</v>
      </c>
      <c r="BF655" s="192">
        <f t="shared" si="15"/>
        <v>0</v>
      </c>
      <c r="BG655" s="192">
        <f t="shared" si="16"/>
        <v>0</v>
      </c>
      <c r="BH655" s="192">
        <f t="shared" si="17"/>
        <v>0</v>
      </c>
      <c r="BI655" s="192">
        <f t="shared" si="18"/>
        <v>0</v>
      </c>
      <c r="BJ655" s="19" t="s">
        <v>14</v>
      </c>
      <c r="BK655" s="192">
        <f t="shared" si="19"/>
        <v>0</v>
      </c>
      <c r="BL655" s="19" t="s">
        <v>106</v>
      </c>
      <c r="BM655" s="191" t="s">
        <v>1205</v>
      </c>
    </row>
    <row r="656" spans="1:65" s="2" customFormat="1" ht="24.2" customHeight="1">
      <c r="A656" s="36"/>
      <c r="B656" s="37"/>
      <c r="C656" s="180" t="s">
        <v>1206</v>
      </c>
      <c r="D656" s="180" t="s">
        <v>172</v>
      </c>
      <c r="E656" s="181" t="s">
        <v>1207</v>
      </c>
      <c r="F656" s="182" t="s">
        <v>1208</v>
      </c>
      <c r="G656" s="183" t="s">
        <v>539</v>
      </c>
      <c r="H656" s="184">
        <v>2</v>
      </c>
      <c r="I656" s="185"/>
      <c r="J656" s="186">
        <f t="shared" si="10"/>
        <v>0</v>
      </c>
      <c r="K656" s="182" t="s">
        <v>19</v>
      </c>
      <c r="L656" s="41"/>
      <c r="M656" s="187" t="s">
        <v>19</v>
      </c>
      <c r="N656" s="188" t="s">
        <v>42</v>
      </c>
      <c r="O656" s="66"/>
      <c r="P656" s="189">
        <f t="shared" si="11"/>
        <v>0</v>
      </c>
      <c r="Q656" s="189">
        <v>0</v>
      </c>
      <c r="R656" s="189">
        <f t="shared" si="12"/>
        <v>0</v>
      </c>
      <c r="S656" s="189">
        <v>0</v>
      </c>
      <c r="T656" s="190">
        <f t="shared" si="13"/>
        <v>0</v>
      </c>
      <c r="U656" s="36"/>
      <c r="V656" s="36"/>
      <c r="W656" s="36"/>
      <c r="X656" s="36"/>
      <c r="Y656" s="36"/>
      <c r="Z656" s="36"/>
      <c r="AA656" s="36"/>
      <c r="AB656" s="36"/>
      <c r="AC656" s="36"/>
      <c r="AD656" s="36"/>
      <c r="AE656" s="36"/>
      <c r="AR656" s="191" t="s">
        <v>106</v>
      </c>
      <c r="AT656" s="191" t="s">
        <v>172</v>
      </c>
      <c r="AU656" s="191" t="s">
        <v>79</v>
      </c>
      <c r="AY656" s="19" t="s">
        <v>169</v>
      </c>
      <c r="BE656" s="192">
        <f t="shared" si="14"/>
        <v>0</v>
      </c>
      <c r="BF656" s="192">
        <f t="shared" si="15"/>
        <v>0</v>
      </c>
      <c r="BG656" s="192">
        <f t="shared" si="16"/>
        <v>0</v>
      </c>
      <c r="BH656" s="192">
        <f t="shared" si="17"/>
        <v>0</v>
      </c>
      <c r="BI656" s="192">
        <f t="shared" si="18"/>
        <v>0</v>
      </c>
      <c r="BJ656" s="19" t="s">
        <v>14</v>
      </c>
      <c r="BK656" s="192">
        <f t="shared" si="19"/>
        <v>0</v>
      </c>
      <c r="BL656" s="19" t="s">
        <v>106</v>
      </c>
      <c r="BM656" s="191" t="s">
        <v>1209</v>
      </c>
    </row>
    <row r="657" spans="1:65" s="2" customFormat="1" ht="24.2" customHeight="1">
      <c r="A657" s="36"/>
      <c r="B657" s="37"/>
      <c r="C657" s="180" t="s">
        <v>1210</v>
      </c>
      <c r="D657" s="180" t="s">
        <v>172</v>
      </c>
      <c r="E657" s="181" t="s">
        <v>1211</v>
      </c>
      <c r="F657" s="182" t="s">
        <v>1212</v>
      </c>
      <c r="G657" s="183" t="s">
        <v>539</v>
      </c>
      <c r="H657" s="184">
        <v>1</v>
      </c>
      <c r="I657" s="185"/>
      <c r="J657" s="186">
        <f t="shared" si="10"/>
        <v>0</v>
      </c>
      <c r="K657" s="182" t="s">
        <v>19</v>
      </c>
      <c r="L657" s="41"/>
      <c r="M657" s="187" t="s">
        <v>19</v>
      </c>
      <c r="N657" s="188" t="s">
        <v>42</v>
      </c>
      <c r="O657" s="66"/>
      <c r="P657" s="189">
        <f t="shared" si="11"/>
        <v>0</v>
      </c>
      <c r="Q657" s="189">
        <v>0</v>
      </c>
      <c r="R657" s="189">
        <f t="shared" si="12"/>
        <v>0</v>
      </c>
      <c r="S657" s="189">
        <v>0</v>
      </c>
      <c r="T657" s="190">
        <f t="shared" si="13"/>
        <v>0</v>
      </c>
      <c r="U657" s="36"/>
      <c r="V657" s="36"/>
      <c r="W657" s="36"/>
      <c r="X657" s="36"/>
      <c r="Y657" s="36"/>
      <c r="Z657" s="36"/>
      <c r="AA657" s="36"/>
      <c r="AB657" s="36"/>
      <c r="AC657" s="36"/>
      <c r="AD657" s="36"/>
      <c r="AE657" s="36"/>
      <c r="AR657" s="191" t="s">
        <v>106</v>
      </c>
      <c r="AT657" s="191" t="s">
        <v>172</v>
      </c>
      <c r="AU657" s="191" t="s">
        <v>79</v>
      </c>
      <c r="AY657" s="19" t="s">
        <v>169</v>
      </c>
      <c r="BE657" s="192">
        <f t="shared" si="14"/>
        <v>0</v>
      </c>
      <c r="BF657" s="192">
        <f t="shared" si="15"/>
        <v>0</v>
      </c>
      <c r="BG657" s="192">
        <f t="shared" si="16"/>
        <v>0</v>
      </c>
      <c r="BH657" s="192">
        <f t="shared" si="17"/>
        <v>0</v>
      </c>
      <c r="BI657" s="192">
        <f t="shared" si="18"/>
        <v>0</v>
      </c>
      <c r="BJ657" s="19" t="s">
        <v>14</v>
      </c>
      <c r="BK657" s="192">
        <f t="shared" si="19"/>
        <v>0</v>
      </c>
      <c r="BL657" s="19" t="s">
        <v>106</v>
      </c>
      <c r="BM657" s="191" t="s">
        <v>1213</v>
      </c>
    </row>
    <row r="658" spans="1:65" s="2" customFormat="1" ht="24.2" customHeight="1">
      <c r="A658" s="36"/>
      <c r="B658" s="37"/>
      <c r="C658" s="180" t="s">
        <v>1214</v>
      </c>
      <c r="D658" s="180" t="s">
        <v>172</v>
      </c>
      <c r="E658" s="181" t="s">
        <v>1215</v>
      </c>
      <c r="F658" s="182" t="s">
        <v>1216</v>
      </c>
      <c r="G658" s="183" t="s">
        <v>282</v>
      </c>
      <c r="H658" s="184">
        <v>1</v>
      </c>
      <c r="I658" s="185"/>
      <c r="J658" s="186">
        <f t="shared" si="10"/>
        <v>0</v>
      </c>
      <c r="K658" s="182" t="s">
        <v>19</v>
      </c>
      <c r="L658" s="41"/>
      <c r="M658" s="187" t="s">
        <v>19</v>
      </c>
      <c r="N658" s="188" t="s">
        <v>42</v>
      </c>
      <c r="O658" s="66"/>
      <c r="P658" s="189">
        <f t="shared" si="11"/>
        <v>0</v>
      </c>
      <c r="Q658" s="189">
        <v>0</v>
      </c>
      <c r="R658" s="189">
        <f t="shared" si="12"/>
        <v>0</v>
      </c>
      <c r="S658" s="189">
        <v>0</v>
      </c>
      <c r="T658" s="190">
        <f t="shared" si="13"/>
        <v>0</v>
      </c>
      <c r="U658" s="36"/>
      <c r="V658" s="36"/>
      <c r="W658" s="36"/>
      <c r="X658" s="36"/>
      <c r="Y658" s="36"/>
      <c r="Z658" s="36"/>
      <c r="AA658" s="36"/>
      <c r="AB658" s="36"/>
      <c r="AC658" s="36"/>
      <c r="AD658" s="36"/>
      <c r="AE658" s="36"/>
      <c r="AR658" s="191" t="s">
        <v>106</v>
      </c>
      <c r="AT658" s="191" t="s">
        <v>172</v>
      </c>
      <c r="AU658" s="191" t="s">
        <v>79</v>
      </c>
      <c r="AY658" s="19" t="s">
        <v>169</v>
      </c>
      <c r="BE658" s="192">
        <f t="shared" si="14"/>
        <v>0</v>
      </c>
      <c r="BF658" s="192">
        <f t="shared" si="15"/>
        <v>0</v>
      </c>
      <c r="BG658" s="192">
        <f t="shared" si="16"/>
        <v>0</v>
      </c>
      <c r="BH658" s="192">
        <f t="shared" si="17"/>
        <v>0</v>
      </c>
      <c r="BI658" s="192">
        <f t="shared" si="18"/>
        <v>0</v>
      </c>
      <c r="BJ658" s="19" t="s">
        <v>14</v>
      </c>
      <c r="BK658" s="192">
        <f t="shared" si="19"/>
        <v>0</v>
      </c>
      <c r="BL658" s="19" t="s">
        <v>106</v>
      </c>
      <c r="BM658" s="191" t="s">
        <v>1217</v>
      </c>
    </row>
    <row r="659" spans="1:65" s="2" customFormat="1" ht="24.2" customHeight="1">
      <c r="A659" s="36"/>
      <c r="B659" s="37"/>
      <c r="C659" s="180" t="s">
        <v>1218</v>
      </c>
      <c r="D659" s="180" t="s">
        <v>172</v>
      </c>
      <c r="E659" s="181" t="s">
        <v>1219</v>
      </c>
      <c r="F659" s="182" t="s">
        <v>1220</v>
      </c>
      <c r="G659" s="183" t="s">
        <v>282</v>
      </c>
      <c r="H659" s="184">
        <v>1</v>
      </c>
      <c r="I659" s="185"/>
      <c r="J659" s="186">
        <f t="shared" si="10"/>
        <v>0</v>
      </c>
      <c r="K659" s="182" t="s">
        <v>19</v>
      </c>
      <c r="L659" s="41"/>
      <c r="M659" s="187" t="s">
        <v>19</v>
      </c>
      <c r="N659" s="188" t="s">
        <v>42</v>
      </c>
      <c r="O659" s="66"/>
      <c r="P659" s="189">
        <f t="shared" si="11"/>
        <v>0</v>
      </c>
      <c r="Q659" s="189">
        <v>0</v>
      </c>
      <c r="R659" s="189">
        <f t="shared" si="12"/>
        <v>0</v>
      </c>
      <c r="S659" s="189">
        <v>0</v>
      </c>
      <c r="T659" s="190">
        <f t="shared" si="13"/>
        <v>0</v>
      </c>
      <c r="U659" s="36"/>
      <c r="V659" s="36"/>
      <c r="W659" s="36"/>
      <c r="X659" s="36"/>
      <c r="Y659" s="36"/>
      <c r="Z659" s="36"/>
      <c r="AA659" s="36"/>
      <c r="AB659" s="36"/>
      <c r="AC659" s="36"/>
      <c r="AD659" s="36"/>
      <c r="AE659" s="36"/>
      <c r="AR659" s="191" t="s">
        <v>106</v>
      </c>
      <c r="AT659" s="191" t="s">
        <v>172</v>
      </c>
      <c r="AU659" s="191" t="s">
        <v>79</v>
      </c>
      <c r="AY659" s="19" t="s">
        <v>169</v>
      </c>
      <c r="BE659" s="192">
        <f t="shared" si="14"/>
        <v>0</v>
      </c>
      <c r="BF659" s="192">
        <f t="shared" si="15"/>
        <v>0</v>
      </c>
      <c r="BG659" s="192">
        <f t="shared" si="16"/>
        <v>0</v>
      </c>
      <c r="BH659" s="192">
        <f t="shared" si="17"/>
        <v>0</v>
      </c>
      <c r="BI659" s="192">
        <f t="shared" si="18"/>
        <v>0</v>
      </c>
      <c r="BJ659" s="19" t="s">
        <v>14</v>
      </c>
      <c r="BK659" s="192">
        <f t="shared" si="19"/>
        <v>0</v>
      </c>
      <c r="BL659" s="19" t="s">
        <v>106</v>
      </c>
      <c r="BM659" s="191" t="s">
        <v>1221</v>
      </c>
    </row>
    <row r="660" spans="1:65" s="2" customFormat="1" ht="24.2" customHeight="1">
      <c r="A660" s="36"/>
      <c r="B660" s="37"/>
      <c r="C660" s="180" t="s">
        <v>1222</v>
      </c>
      <c r="D660" s="180" t="s">
        <v>172</v>
      </c>
      <c r="E660" s="181" t="s">
        <v>1223</v>
      </c>
      <c r="F660" s="182" t="s">
        <v>1224</v>
      </c>
      <c r="G660" s="183" t="s">
        <v>282</v>
      </c>
      <c r="H660" s="184">
        <v>1</v>
      </c>
      <c r="I660" s="185"/>
      <c r="J660" s="186">
        <f t="shared" si="10"/>
        <v>0</v>
      </c>
      <c r="K660" s="182" t="s">
        <v>19</v>
      </c>
      <c r="L660" s="41"/>
      <c r="M660" s="187" t="s">
        <v>19</v>
      </c>
      <c r="N660" s="188" t="s">
        <v>42</v>
      </c>
      <c r="O660" s="66"/>
      <c r="P660" s="189">
        <f t="shared" si="11"/>
        <v>0</v>
      </c>
      <c r="Q660" s="189">
        <v>0</v>
      </c>
      <c r="R660" s="189">
        <f t="shared" si="12"/>
        <v>0</v>
      </c>
      <c r="S660" s="189">
        <v>0</v>
      </c>
      <c r="T660" s="190">
        <f t="shared" si="13"/>
        <v>0</v>
      </c>
      <c r="U660" s="36"/>
      <c r="V660" s="36"/>
      <c r="W660" s="36"/>
      <c r="X660" s="36"/>
      <c r="Y660" s="36"/>
      <c r="Z660" s="36"/>
      <c r="AA660" s="36"/>
      <c r="AB660" s="36"/>
      <c r="AC660" s="36"/>
      <c r="AD660" s="36"/>
      <c r="AE660" s="36"/>
      <c r="AR660" s="191" t="s">
        <v>106</v>
      </c>
      <c r="AT660" s="191" t="s">
        <v>172</v>
      </c>
      <c r="AU660" s="191" t="s">
        <v>79</v>
      </c>
      <c r="AY660" s="19" t="s">
        <v>169</v>
      </c>
      <c r="BE660" s="192">
        <f t="shared" si="14"/>
        <v>0</v>
      </c>
      <c r="BF660" s="192">
        <f t="shared" si="15"/>
        <v>0</v>
      </c>
      <c r="BG660" s="192">
        <f t="shared" si="16"/>
        <v>0</v>
      </c>
      <c r="BH660" s="192">
        <f t="shared" si="17"/>
        <v>0</v>
      </c>
      <c r="BI660" s="192">
        <f t="shared" si="18"/>
        <v>0</v>
      </c>
      <c r="BJ660" s="19" t="s">
        <v>14</v>
      </c>
      <c r="BK660" s="192">
        <f t="shared" si="19"/>
        <v>0</v>
      </c>
      <c r="BL660" s="19" t="s">
        <v>106</v>
      </c>
      <c r="BM660" s="191" t="s">
        <v>1225</v>
      </c>
    </row>
    <row r="661" spans="1:65" s="2" customFormat="1" ht="37.9" customHeight="1">
      <c r="A661" s="36"/>
      <c r="B661" s="37"/>
      <c r="C661" s="180" t="s">
        <v>1226</v>
      </c>
      <c r="D661" s="180" t="s">
        <v>172</v>
      </c>
      <c r="E661" s="181" t="s">
        <v>1227</v>
      </c>
      <c r="F661" s="182" t="s">
        <v>1228</v>
      </c>
      <c r="G661" s="183" t="s">
        <v>282</v>
      </c>
      <c r="H661" s="184">
        <v>1</v>
      </c>
      <c r="I661" s="185"/>
      <c r="J661" s="186">
        <f t="shared" si="10"/>
        <v>0</v>
      </c>
      <c r="K661" s="182" t="s">
        <v>19</v>
      </c>
      <c r="L661" s="41"/>
      <c r="M661" s="187" t="s">
        <v>19</v>
      </c>
      <c r="N661" s="188" t="s">
        <v>42</v>
      </c>
      <c r="O661" s="66"/>
      <c r="P661" s="189">
        <f t="shared" si="11"/>
        <v>0</v>
      </c>
      <c r="Q661" s="189">
        <v>0</v>
      </c>
      <c r="R661" s="189">
        <f t="shared" si="12"/>
        <v>0</v>
      </c>
      <c r="S661" s="189">
        <v>0</v>
      </c>
      <c r="T661" s="190">
        <f t="shared" si="13"/>
        <v>0</v>
      </c>
      <c r="U661" s="36"/>
      <c r="V661" s="36"/>
      <c r="W661" s="36"/>
      <c r="X661" s="36"/>
      <c r="Y661" s="36"/>
      <c r="Z661" s="36"/>
      <c r="AA661" s="36"/>
      <c r="AB661" s="36"/>
      <c r="AC661" s="36"/>
      <c r="AD661" s="36"/>
      <c r="AE661" s="36"/>
      <c r="AR661" s="191" t="s">
        <v>312</v>
      </c>
      <c r="AT661" s="191" t="s">
        <v>172</v>
      </c>
      <c r="AU661" s="191" t="s">
        <v>79</v>
      </c>
      <c r="AY661" s="19" t="s">
        <v>169</v>
      </c>
      <c r="BE661" s="192">
        <f t="shared" si="14"/>
        <v>0</v>
      </c>
      <c r="BF661" s="192">
        <f t="shared" si="15"/>
        <v>0</v>
      </c>
      <c r="BG661" s="192">
        <f t="shared" si="16"/>
        <v>0</v>
      </c>
      <c r="BH661" s="192">
        <f t="shared" si="17"/>
        <v>0</v>
      </c>
      <c r="BI661" s="192">
        <f t="shared" si="18"/>
        <v>0</v>
      </c>
      <c r="BJ661" s="19" t="s">
        <v>14</v>
      </c>
      <c r="BK661" s="192">
        <f t="shared" si="19"/>
        <v>0</v>
      </c>
      <c r="BL661" s="19" t="s">
        <v>312</v>
      </c>
      <c r="BM661" s="191" t="s">
        <v>1229</v>
      </c>
    </row>
    <row r="662" spans="2:63" s="12" customFormat="1" ht="22.9" customHeight="1">
      <c r="B662" s="164"/>
      <c r="C662" s="165"/>
      <c r="D662" s="166" t="s">
        <v>70</v>
      </c>
      <c r="E662" s="178" t="s">
        <v>1230</v>
      </c>
      <c r="F662" s="178" t="s">
        <v>1231</v>
      </c>
      <c r="G662" s="165"/>
      <c r="H662" s="165"/>
      <c r="I662" s="168"/>
      <c r="J662" s="179">
        <f>BK662</f>
        <v>0</v>
      </c>
      <c r="K662" s="165"/>
      <c r="L662" s="170"/>
      <c r="M662" s="171"/>
      <c r="N662" s="172"/>
      <c r="O662" s="172"/>
      <c r="P662" s="173">
        <f>SUM(P663:P671)</f>
        <v>0</v>
      </c>
      <c r="Q662" s="172"/>
      <c r="R662" s="173">
        <f>SUM(R663:R671)</f>
        <v>0</v>
      </c>
      <c r="S662" s="172"/>
      <c r="T662" s="174">
        <f>SUM(T663:T671)</f>
        <v>0</v>
      </c>
      <c r="AR662" s="175" t="s">
        <v>79</v>
      </c>
      <c r="AT662" s="176" t="s">
        <v>70</v>
      </c>
      <c r="AU662" s="176" t="s">
        <v>14</v>
      </c>
      <c r="AY662" s="175" t="s">
        <v>169</v>
      </c>
      <c r="BK662" s="177">
        <f>SUM(BK663:BK671)</f>
        <v>0</v>
      </c>
    </row>
    <row r="663" spans="1:65" s="2" customFormat="1" ht="37.9" customHeight="1">
      <c r="A663" s="36"/>
      <c r="B663" s="37"/>
      <c r="C663" s="180" t="s">
        <v>1232</v>
      </c>
      <c r="D663" s="180" t="s">
        <v>172</v>
      </c>
      <c r="E663" s="181" t="s">
        <v>1233</v>
      </c>
      <c r="F663" s="182" t="s">
        <v>1234</v>
      </c>
      <c r="G663" s="183" t="s">
        <v>539</v>
      </c>
      <c r="H663" s="184">
        <v>1</v>
      </c>
      <c r="I663" s="185"/>
      <c r="J663" s="186">
        <f aca="true" t="shared" si="20" ref="J663:J671">ROUND(I663*H663,2)</f>
        <v>0</v>
      </c>
      <c r="K663" s="182" t="s">
        <v>19</v>
      </c>
      <c r="L663" s="41"/>
      <c r="M663" s="187" t="s">
        <v>19</v>
      </c>
      <c r="N663" s="188" t="s">
        <v>42</v>
      </c>
      <c r="O663" s="66"/>
      <c r="P663" s="189">
        <f aca="true" t="shared" si="21" ref="P663:P671">O663*H663</f>
        <v>0</v>
      </c>
      <c r="Q663" s="189">
        <v>0</v>
      </c>
      <c r="R663" s="189">
        <f aca="true" t="shared" si="22" ref="R663:R671">Q663*H663</f>
        <v>0</v>
      </c>
      <c r="S663" s="189">
        <v>0</v>
      </c>
      <c r="T663" s="190">
        <f aca="true" t="shared" si="23" ref="T663:T671">S663*H663</f>
        <v>0</v>
      </c>
      <c r="U663" s="36"/>
      <c r="V663" s="36"/>
      <c r="W663" s="36"/>
      <c r="X663" s="36"/>
      <c r="Y663" s="36"/>
      <c r="Z663" s="36"/>
      <c r="AA663" s="36"/>
      <c r="AB663" s="36"/>
      <c r="AC663" s="36"/>
      <c r="AD663" s="36"/>
      <c r="AE663" s="36"/>
      <c r="AR663" s="191" t="s">
        <v>312</v>
      </c>
      <c r="AT663" s="191" t="s">
        <v>172</v>
      </c>
      <c r="AU663" s="191" t="s">
        <v>79</v>
      </c>
      <c r="AY663" s="19" t="s">
        <v>169</v>
      </c>
      <c r="BE663" s="192">
        <f aca="true" t="shared" si="24" ref="BE663:BE671">IF(N663="základní",J663,0)</f>
        <v>0</v>
      </c>
      <c r="BF663" s="192">
        <f aca="true" t="shared" si="25" ref="BF663:BF671">IF(N663="snížená",J663,0)</f>
        <v>0</v>
      </c>
      <c r="BG663" s="192">
        <f aca="true" t="shared" si="26" ref="BG663:BG671">IF(N663="zákl. přenesená",J663,0)</f>
        <v>0</v>
      </c>
      <c r="BH663" s="192">
        <f aca="true" t="shared" si="27" ref="BH663:BH671">IF(N663="sníž. přenesená",J663,0)</f>
        <v>0</v>
      </c>
      <c r="BI663" s="192">
        <f aca="true" t="shared" si="28" ref="BI663:BI671">IF(N663="nulová",J663,0)</f>
        <v>0</v>
      </c>
      <c r="BJ663" s="19" t="s">
        <v>14</v>
      </c>
      <c r="BK663" s="192">
        <f aca="true" t="shared" si="29" ref="BK663:BK671">ROUND(I663*H663,2)</f>
        <v>0</v>
      </c>
      <c r="BL663" s="19" t="s">
        <v>312</v>
      </c>
      <c r="BM663" s="191" t="s">
        <v>1235</v>
      </c>
    </row>
    <row r="664" spans="1:65" s="2" customFormat="1" ht="24.2" customHeight="1">
      <c r="A664" s="36"/>
      <c r="B664" s="37"/>
      <c r="C664" s="180" t="s">
        <v>1236</v>
      </c>
      <c r="D664" s="180" t="s">
        <v>172</v>
      </c>
      <c r="E664" s="181" t="s">
        <v>1237</v>
      </c>
      <c r="F664" s="182" t="s">
        <v>1238</v>
      </c>
      <c r="G664" s="183" t="s">
        <v>539</v>
      </c>
      <c r="H664" s="184">
        <v>1</v>
      </c>
      <c r="I664" s="185"/>
      <c r="J664" s="186">
        <f t="shared" si="20"/>
        <v>0</v>
      </c>
      <c r="K664" s="182" t="s">
        <v>19</v>
      </c>
      <c r="L664" s="41"/>
      <c r="M664" s="187" t="s">
        <v>19</v>
      </c>
      <c r="N664" s="188" t="s">
        <v>42</v>
      </c>
      <c r="O664" s="66"/>
      <c r="P664" s="189">
        <f t="shared" si="21"/>
        <v>0</v>
      </c>
      <c r="Q664" s="189">
        <v>0</v>
      </c>
      <c r="R664" s="189">
        <f t="shared" si="22"/>
        <v>0</v>
      </c>
      <c r="S664" s="189">
        <v>0</v>
      </c>
      <c r="T664" s="190">
        <f t="shared" si="23"/>
        <v>0</v>
      </c>
      <c r="U664" s="36"/>
      <c r="V664" s="36"/>
      <c r="W664" s="36"/>
      <c r="X664" s="36"/>
      <c r="Y664" s="36"/>
      <c r="Z664" s="36"/>
      <c r="AA664" s="36"/>
      <c r="AB664" s="36"/>
      <c r="AC664" s="36"/>
      <c r="AD664" s="36"/>
      <c r="AE664" s="36"/>
      <c r="AR664" s="191" t="s">
        <v>312</v>
      </c>
      <c r="AT664" s="191" t="s">
        <v>172</v>
      </c>
      <c r="AU664" s="191" t="s">
        <v>79</v>
      </c>
      <c r="AY664" s="19" t="s">
        <v>169</v>
      </c>
      <c r="BE664" s="192">
        <f t="shared" si="24"/>
        <v>0</v>
      </c>
      <c r="BF664" s="192">
        <f t="shared" si="25"/>
        <v>0</v>
      </c>
      <c r="BG664" s="192">
        <f t="shared" si="26"/>
        <v>0</v>
      </c>
      <c r="BH664" s="192">
        <f t="shared" si="27"/>
        <v>0</v>
      </c>
      <c r="BI664" s="192">
        <f t="shared" si="28"/>
        <v>0</v>
      </c>
      <c r="BJ664" s="19" t="s">
        <v>14</v>
      </c>
      <c r="BK664" s="192">
        <f t="shared" si="29"/>
        <v>0</v>
      </c>
      <c r="BL664" s="19" t="s">
        <v>312</v>
      </c>
      <c r="BM664" s="191" t="s">
        <v>1239</v>
      </c>
    </row>
    <row r="665" spans="1:65" s="2" customFormat="1" ht="44.25" customHeight="1">
      <c r="A665" s="36"/>
      <c r="B665" s="37"/>
      <c r="C665" s="180" t="s">
        <v>1240</v>
      </c>
      <c r="D665" s="180" t="s">
        <v>172</v>
      </c>
      <c r="E665" s="181" t="s">
        <v>1241</v>
      </c>
      <c r="F665" s="182" t="s">
        <v>1242</v>
      </c>
      <c r="G665" s="183" t="s">
        <v>539</v>
      </c>
      <c r="H665" s="184">
        <v>98</v>
      </c>
      <c r="I665" s="185"/>
      <c r="J665" s="186">
        <f t="shared" si="20"/>
        <v>0</v>
      </c>
      <c r="K665" s="182" t="s">
        <v>19</v>
      </c>
      <c r="L665" s="41"/>
      <c r="M665" s="187" t="s">
        <v>19</v>
      </c>
      <c r="N665" s="188" t="s">
        <v>42</v>
      </c>
      <c r="O665" s="66"/>
      <c r="P665" s="189">
        <f t="shared" si="21"/>
        <v>0</v>
      </c>
      <c r="Q665" s="189">
        <v>0</v>
      </c>
      <c r="R665" s="189">
        <f t="shared" si="22"/>
        <v>0</v>
      </c>
      <c r="S665" s="189">
        <v>0</v>
      </c>
      <c r="T665" s="190">
        <f t="shared" si="23"/>
        <v>0</v>
      </c>
      <c r="U665" s="36"/>
      <c r="V665" s="36"/>
      <c r="W665" s="36"/>
      <c r="X665" s="36"/>
      <c r="Y665" s="36"/>
      <c r="Z665" s="36"/>
      <c r="AA665" s="36"/>
      <c r="AB665" s="36"/>
      <c r="AC665" s="36"/>
      <c r="AD665" s="36"/>
      <c r="AE665" s="36"/>
      <c r="AR665" s="191" t="s">
        <v>312</v>
      </c>
      <c r="AT665" s="191" t="s">
        <v>172</v>
      </c>
      <c r="AU665" s="191" t="s">
        <v>79</v>
      </c>
      <c r="AY665" s="19" t="s">
        <v>169</v>
      </c>
      <c r="BE665" s="192">
        <f t="shared" si="24"/>
        <v>0</v>
      </c>
      <c r="BF665" s="192">
        <f t="shared" si="25"/>
        <v>0</v>
      </c>
      <c r="BG665" s="192">
        <f t="shared" si="26"/>
        <v>0</v>
      </c>
      <c r="BH665" s="192">
        <f t="shared" si="27"/>
        <v>0</v>
      </c>
      <c r="BI665" s="192">
        <f t="shared" si="28"/>
        <v>0</v>
      </c>
      <c r="BJ665" s="19" t="s">
        <v>14</v>
      </c>
      <c r="BK665" s="192">
        <f t="shared" si="29"/>
        <v>0</v>
      </c>
      <c r="BL665" s="19" t="s">
        <v>312</v>
      </c>
      <c r="BM665" s="191" t="s">
        <v>1243</v>
      </c>
    </row>
    <row r="666" spans="1:65" s="2" customFormat="1" ht="78" customHeight="1">
      <c r="A666" s="36"/>
      <c r="B666" s="37"/>
      <c r="C666" s="180" t="s">
        <v>1244</v>
      </c>
      <c r="D666" s="180" t="s">
        <v>172</v>
      </c>
      <c r="E666" s="181" t="s">
        <v>1245</v>
      </c>
      <c r="F666" s="182" t="s">
        <v>1246</v>
      </c>
      <c r="G666" s="183" t="s">
        <v>539</v>
      </c>
      <c r="H666" s="184">
        <v>10</v>
      </c>
      <c r="I666" s="185"/>
      <c r="J666" s="186">
        <f t="shared" si="20"/>
        <v>0</v>
      </c>
      <c r="K666" s="182" t="s">
        <v>19</v>
      </c>
      <c r="L666" s="41"/>
      <c r="M666" s="187" t="s">
        <v>19</v>
      </c>
      <c r="N666" s="188" t="s">
        <v>42</v>
      </c>
      <c r="O666" s="66"/>
      <c r="P666" s="189">
        <f t="shared" si="21"/>
        <v>0</v>
      </c>
      <c r="Q666" s="189">
        <v>0</v>
      </c>
      <c r="R666" s="189">
        <f t="shared" si="22"/>
        <v>0</v>
      </c>
      <c r="S666" s="189">
        <v>0</v>
      </c>
      <c r="T666" s="190">
        <f t="shared" si="23"/>
        <v>0</v>
      </c>
      <c r="U666" s="36"/>
      <c r="V666" s="36"/>
      <c r="W666" s="36"/>
      <c r="X666" s="36"/>
      <c r="Y666" s="36"/>
      <c r="Z666" s="36"/>
      <c r="AA666" s="36"/>
      <c r="AB666" s="36"/>
      <c r="AC666" s="36"/>
      <c r="AD666" s="36"/>
      <c r="AE666" s="36"/>
      <c r="AR666" s="191" t="s">
        <v>312</v>
      </c>
      <c r="AT666" s="191" t="s">
        <v>172</v>
      </c>
      <c r="AU666" s="191" t="s">
        <v>79</v>
      </c>
      <c r="AY666" s="19" t="s">
        <v>169</v>
      </c>
      <c r="BE666" s="192">
        <f t="shared" si="24"/>
        <v>0</v>
      </c>
      <c r="BF666" s="192">
        <f t="shared" si="25"/>
        <v>0</v>
      </c>
      <c r="BG666" s="192">
        <f t="shared" si="26"/>
        <v>0</v>
      </c>
      <c r="BH666" s="192">
        <f t="shared" si="27"/>
        <v>0</v>
      </c>
      <c r="BI666" s="192">
        <f t="shared" si="28"/>
        <v>0</v>
      </c>
      <c r="BJ666" s="19" t="s">
        <v>14</v>
      </c>
      <c r="BK666" s="192">
        <f t="shared" si="29"/>
        <v>0</v>
      </c>
      <c r="BL666" s="19" t="s">
        <v>312</v>
      </c>
      <c r="BM666" s="191" t="s">
        <v>1247</v>
      </c>
    </row>
    <row r="667" spans="1:65" s="2" customFormat="1" ht="24.2" customHeight="1">
      <c r="A667" s="36"/>
      <c r="B667" s="37"/>
      <c r="C667" s="180" t="s">
        <v>1248</v>
      </c>
      <c r="D667" s="180" t="s">
        <v>172</v>
      </c>
      <c r="E667" s="181" t="s">
        <v>1249</v>
      </c>
      <c r="F667" s="182" t="s">
        <v>1250</v>
      </c>
      <c r="G667" s="183" t="s">
        <v>539</v>
      </c>
      <c r="H667" s="184">
        <v>3</v>
      </c>
      <c r="I667" s="185"/>
      <c r="J667" s="186">
        <f t="shared" si="20"/>
        <v>0</v>
      </c>
      <c r="K667" s="182" t="s">
        <v>19</v>
      </c>
      <c r="L667" s="41"/>
      <c r="M667" s="187" t="s">
        <v>19</v>
      </c>
      <c r="N667" s="188" t="s">
        <v>42</v>
      </c>
      <c r="O667" s="66"/>
      <c r="P667" s="189">
        <f t="shared" si="21"/>
        <v>0</v>
      </c>
      <c r="Q667" s="189">
        <v>0</v>
      </c>
      <c r="R667" s="189">
        <f t="shared" si="22"/>
        <v>0</v>
      </c>
      <c r="S667" s="189">
        <v>0</v>
      </c>
      <c r="T667" s="190">
        <f t="shared" si="23"/>
        <v>0</v>
      </c>
      <c r="U667" s="36"/>
      <c r="V667" s="36"/>
      <c r="W667" s="36"/>
      <c r="X667" s="36"/>
      <c r="Y667" s="36"/>
      <c r="Z667" s="36"/>
      <c r="AA667" s="36"/>
      <c r="AB667" s="36"/>
      <c r="AC667" s="36"/>
      <c r="AD667" s="36"/>
      <c r="AE667" s="36"/>
      <c r="AR667" s="191" t="s">
        <v>312</v>
      </c>
      <c r="AT667" s="191" t="s">
        <v>172</v>
      </c>
      <c r="AU667" s="191" t="s">
        <v>79</v>
      </c>
      <c r="AY667" s="19" t="s">
        <v>169</v>
      </c>
      <c r="BE667" s="192">
        <f t="shared" si="24"/>
        <v>0</v>
      </c>
      <c r="BF667" s="192">
        <f t="shared" si="25"/>
        <v>0</v>
      </c>
      <c r="BG667" s="192">
        <f t="shared" si="26"/>
        <v>0</v>
      </c>
      <c r="BH667" s="192">
        <f t="shared" si="27"/>
        <v>0</v>
      </c>
      <c r="BI667" s="192">
        <f t="shared" si="28"/>
        <v>0</v>
      </c>
      <c r="BJ667" s="19" t="s">
        <v>14</v>
      </c>
      <c r="BK667" s="192">
        <f t="shared" si="29"/>
        <v>0</v>
      </c>
      <c r="BL667" s="19" t="s">
        <v>312</v>
      </c>
      <c r="BM667" s="191" t="s">
        <v>1251</v>
      </c>
    </row>
    <row r="668" spans="1:65" s="2" customFormat="1" ht="195.2" customHeight="1">
      <c r="A668" s="36"/>
      <c r="B668" s="37"/>
      <c r="C668" s="180" t="s">
        <v>1252</v>
      </c>
      <c r="D668" s="180" t="s">
        <v>172</v>
      </c>
      <c r="E668" s="181" t="s">
        <v>1253</v>
      </c>
      <c r="F668" s="182" t="s">
        <v>1254</v>
      </c>
      <c r="G668" s="183" t="s">
        <v>282</v>
      </c>
      <c r="H668" s="184">
        <v>1</v>
      </c>
      <c r="I668" s="185"/>
      <c r="J668" s="186">
        <f t="shared" si="20"/>
        <v>0</v>
      </c>
      <c r="K668" s="182" t="s">
        <v>19</v>
      </c>
      <c r="L668" s="41"/>
      <c r="M668" s="187" t="s">
        <v>19</v>
      </c>
      <c r="N668" s="188" t="s">
        <v>42</v>
      </c>
      <c r="O668" s="66"/>
      <c r="P668" s="189">
        <f t="shared" si="21"/>
        <v>0</v>
      </c>
      <c r="Q668" s="189">
        <v>0</v>
      </c>
      <c r="R668" s="189">
        <f t="shared" si="22"/>
        <v>0</v>
      </c>
      <c r="S668" s="189">
        <v>0</v>
      </c>
      <c r="T668" s="190">
        <f t="shared" si="23"/>
        <v>0</v>
      </c>
      <c r="U668" s="36"/>
      <c r="V668" s="36"/>
      <c r="W668" s="36"/>
      <c r="X668" s="36"/>
      <c r="Y668" s="36"/>
      <c r="Z668" s="36"/>
      <c r="AA668" s="36"/>
      <c r="AB668" s="36"/>
      <c r="AC668" s="36"/>
      <c r="AD668" s="36"/>
      <c r="AE668" s="36"/>
      <c r="AR668" s="191" t="s">
        <v>312</v>
      </c>
      <c r="AT668" s="191" t="s">
        <v>172</v>
      </c>
      <c r="AU668" s="191" t="s">
        <v>79</v>
      </c>
      <c r="AY668" s="19" t="s">
        <v>169</v>
      </c>
      <c r="BE668" s="192">
        <f t="shared" si="24"/>
        <v>0</v>
      </c>
      <c r="BF668" s="192">
        <f t="shared" si="25"/>
        <v>0</v>
      </c>
      <c r="BG668" s="192">
        <f t="shared" si="26"/>
        <v>0</v>
      </c>
      <c r="BH668" s="192">
        <f t="shared" si="27"/>
        <v>0</v>
      </c>
      <c r="BI668" s="192">
        <f t="shared" si="28"/>
        <v>0</v>
      </c>
      <c r="BJ668" s="19" t="s">
        <v>14</v>
      </c>
      <c r="BK668" s="192">
        <f t="shared" si="29"/>
        <v>0</v>
      </c>
      <c r="BL668" s="19" t="s">
        <v>312</v>
      </c>
      <c r="BM668" s="191" t="s">
        <v>1255</v>
      </c>
    </row>
    <row r="669" spans="1:65" s="2" customFormat="1" ht="90" customHeight="1">
      <c r="A669" s="36"/>
      <c r="B669" s="37"/>
      <c r="C669" s="180" t="s">
        <v>1256</v>
      </c>
      <c r="D669" s="180" t="s">
        <v>172</v>
      </c>
      <c r="E669" s="181" t="s">
        <v>1257</v>
      </c>
      <c r="F669" s="182" t="s">
        <v>1258</v>
      </c>
      <c r="G669" s="183" t="s">
        <v>289</v>
      </c>
      <c r="H669" s="184">
        <v>0.703</v>
      </c>
      <c r="I669" s="185"/>
      <c r="J669" s="186">
        <f t="shared" si="20"/>
        <v>0</v>
      </c>
      <c r="K669" s="182" t="s">
        <v>19</v>
      </c>
      <c r="L669" s="41"/>
      <c r="M669" s="187" t="s">
        <v>19</v>
      </c>
      <c r="N669" s="188" t="s">
        <v>42</v>
      </c>
      <c r="O669" s="66"/>
      <c r="P669" s="189">
        <f t="shared" si="21"/>
        <v>0</v>
      </c>
      <c r="Q669" s="189">
        <v>0</v>
      </c>
      <c r="R669" s="189">
        <f t="shared" si="22"/>
        <v>0</v>
      </c>
      <c r="S669" s="189">
        <v>0</v>
      </c>
      <c r="T669" s="190">
        <f t="shared" si="23"/>
        <v>0</v>
      </c>
      <c r="U669" s="36"/>
      <c r="V669" s="36"/>
      <c r="W669" s="36"/>
      <c r="X669" s="36"/>
      <c r="Y669" s="36"/>
      <c r="Z669" s="36"/>
      <c r="AA669" s="36"/>
      <c r="AB669" s="36"/>
      <c r="AC669" s="36"/>
      <c r="AD669" s="36"/>
      <c r="AE669" s="36"/>
      <c r="AR669" s="191" t="s">
        <v>312</v>
      </c>
      <c r="AT669" s="191" t="s">
        <v>172</v>
      </c>
      <c r="AU669" s="191" t="s">
        <v>79</v>
      </c>
      <c r="AY669" s="19" t="s">
        <v>169</v>
      </c>
      <c r="BE669" s="192">
        <f t="shared" si="24"/>
        <v>0</v>
      </c>
      <c r="BF669" s="192">
        <f t="shared" si="25"/>
        <v>0</v>
      </c>
      <c r="BG669" s="192">
        <f t="shared" si="26"/>
        <v>0</v>
      </c>
      <c r="BH669" s="192">
        <f t="shared" si="27"/>
        <v>0</v>
      </c>
      <c r="BI669" s="192">
        <f t="shared" si="28"/>
        <v>0</v>
      </c>
      <c r="BJ669" s="19" t="s">
        <v>14</v>
      </c>
      <c r="BK669" s="192">
        <f t="shared" si="29"/>
        <v>0</v>
      </c>
      <c r="BL669" s="19" t="s">
        <v>312</v>
      </c>
      <c r="BM669" s="191" t="s">
        <v>1259</v>
      </c>
    </row>
    <row r="670" spans="1:65" s="2" customFormat="1" ht="114.95" customHeight="1">
      <c r="A670" s="36"/>
      <c r="B670" s="37"/>
      <c r="C670" s="180" t="s">
        <v>1260</v>
      </c>
      <c r="D670" s="180" t="s">
        <v>172</v>
      </c>
      <c r="E670" s="181" t="s">
        <v>1261</v>
      </c>
      <c r="F670" s="182" t="s">
        <v>1262</v>
      </c>
      <c r="G670" s="183" t="s">
        <v>289</v>
      </c>
      <c r="H670" s="184">
        <v>2.022</v>
      </c>
      <c r="I670" s="185"/>
      <c r="J670" s="186">
        <f t="shared" si="20"/>
        <v>0</v>
      </c>
      <c r="K670" s="182" t="s">
        <v>19</v>
      </c>
      <c r="L670" s="41"/>
      <c r="M670" s="187" t="s">
        <v>19</v>
      </c>
      <c r="N670" s="188" t="s">
        <v>42</v>
      </c>
      <c r="O670" s="66"/>
      <c r="P670" s="189">
        <f t="shared" si="21"/>
        <v>0</v>
      </c>
      <c r="Q670" s="189">
        <v>0</v>
      </c>
      <c r="R670" s="189">
        <f t="shared" si="22"/>
        <v>0</v>
      </c>
      <c r="S670" s="189">
        <v>0</v>
      </c>
      <c r="T670" s="190">
        <f t="shared" si="23"/>
        <v>0</v>
      </c>
      <c r="U670" s="36"/>
      <c r="V670" s="36"/>
      <c r="W670" s="36"/>
      <c r="X670" s="36"/>
      <c r="Y670" s="36"/>
      <c r="Z670" s="36"/>
      <c r="AA670" s="36"/>
      <c r="AB670" s="36"/>
      <c r="AC670" s="36"/>
      <c r="AD670" s="36"/>
      <c r="AE670" s="36"/>
      <c r="AR670" s="191" t="s">
        <v>312</v>
      </c>
      <c r="AT670" s="191" t="s">
        <v>172</v>
      </c>
      <c r="AU670" s="191" t="s">
        <v>79</v>
      </c>
      <c r="AY670" s="19" t="s">
        <v>169</v>
      </c>
      <c r="BE670" s="192">
        <f t="shared" si="24"/>
        <v>0</v>
      </c>
      <c r="BF670" s="192">
        <f t="shared" si="25"/>
        <v>0</v>
      </c>
      <c r="BG670" s="192">
        <f t="shared" si="26"/>
        <v>0</v>
      </c>
      <c r="BH670" s="192">
        <f t="shared" si="27"/>
        <v>0</v>
      </c>
      <c r="BI670" s="192">
        <f t="shared" si="28"/>
        <v>0</v>
      </c>
      <c r="BJ670" s="19" t="s">
        <v>14</v>
      </c>
      <c r="BK670" s="192">
        <f t="shared" si="29"/>
        <v>0</v>
      </c>
      <c r="BL670" s="19" t="s">
        <v>312</v>
      </c>
      <c r="BM670" s="191" t="s">
        <v>1263</v>
      </c>
    </row>
    <row r="671" spans="1:65" s="2" customFormat="1" ht="44.25" customHeight="1">
      <c r="A671" s="36"/>
      <c r="B671" s="37"/>
      <c r="C671" s="180" t="s">
        <v>1264</v>
      </c>
      <c r="D671" s="180" t="s">
        <v>172</v>
      </c>
      <c r="E671" s="181" t="s">
        <v>1265</v>
      </c>
      <c r="F671" s="182" t="s">
        <v>1266</v>
      </c>
      <c r="G671" s="183" t="s">
        <v>282</v>
      </c>
      <c r="H671" s="184">
        <v>1</v>
      </c>
      <c r="I671" s="185"/>
      <c r="J671" s="186">
        <f t="shared" si="20"/>
        <v>0</v>
      </c>
      <c r="K671" s="182" t="s">
        <v>19</v>
      </c>
      <c r="L671" s="41"/>
      <c r="M671" s="187" t="s">
        <v>19</v>
      </c>
      <c r="N671" s="188" t="s">
        <v>42</v>
      </c>
      <c r="O671" s="66"/>
      <c r="P671" s="189">
        <f t="shared" si="21"/>
        <v>0</v>
      </c>
      <c r="Q671" s="189">
        <v>0</v>
      </c>
      <c r="R671" s="189">
        <f t="shared" si="22"/>
        <v>0</v>
      </c>
      <c r="S671" s="189">
        <v>0</v>
      </c>
      <c r="T671" s="190">
        <f t="shared" si="23"/>
        <v>0</v>
      </c>
      <c r="U671" s="36"/>
      <c r="V671" s="36"/>
      <c r="W671" s="36"/>
      <c r="X671" s="36"/>
      <c r="Y671" s="36"/>
      <c r="Z671" s="36"/>
      <c r="AA671" s="36"/>
      <c r="AB671" s="36"/>
      <c r="AC671" s="36"/>
      <c r="AD671" s="36"/>
      <c r="AE671" s="36"/>
      <c r="AR671" s="191" t="s">
        <v>312</v>
      </c>
      <c r="AT671" s="191" t="s">
        <v>172</v>
      </c>
      <c r="AU671" s="191" t="s">
        <v>79</v>
      </c>
      <c r="AY671" s="19" t="s">
        <v>169</v>
      </c>
      <c r="BE671" s="192">
        <f t="shared" si="24"/>
        <v>0</v>
      </c>
      <c r="BF671" s="192">
        <f t="shared" si="25"/>
        <v>0</v>
      </c>
      <c r="BG671" s="192">
        <f t="shared" si="26"/>
        <v>0</v>
      </c>
      <c r="BH671" s="192">
        <f t="shared" si="27"/>
        <v>0</v>
      </c>
      <c r="BI671" s="192">
        <f t="shared" si="28"/>
        <v>0</v>
      </c>
      <c r="BJ671" s="19" t="s">
        <v>14</v>
      </c>
      <c r="BK671" s="192">
        <f t="shared" si="29"/>
        <v>0</v>
      </c>
      <c r="BL671" s="19" t="s">
        <v>312</v>
      </c>
      <c r="BM671" s="191" t="s">
        <v>1267</v>
      </c>
    </row>
    <row r="672" spans="2:63" s="12" customFormat="1" ht="22.9" customHeight="1">
      <c r="B672" s="164"/>
      <c r="C672" s="165"/>
      <c r="D672" s="166" t="s">
        <v>70</v>
      </c>
      <c r="E672" s="178" t="s">
        <v>1268</v>
      </c>
      <c r="F672" s="178" t="s">
        <v>1269</v>
      </c>
      <c r="G672" s="165"/>
      <c r="H672" s="165"/>
      <c r="I672" s="168"/>
      <c r="J672" s="179">
        <f>BK672</f>
        <v>0</v>
      </c>
      <c r="K672" s="165"/>
      <c r="L672" s="170"/>
      <c r="M672" s="171"/>
      <c r="N672" s="172"/>
      <c r="O672" s="172"/>
      <c r="P672" s="173">
        <f>SUM(P673:P678)</f>
        <v>0</v>
      </c>
      <c r="Q672" s="172"/>
      <c r="R672" s="173">
        <f>SUM(R673:R678)</f>
        <v>0</v>
      </c>
      <c r="S672" s="172"/>
      <c r="T672" s="174">
        <f>SUM(T673:T678)</f>
        <v>0</v>
      </c>
      <c r="AR672" s="175" t="s">
        <v>79</v>
      </c>
      <c r="AT672" s="176" t="s">
        <v>70</v>
      </c>
      <c r="AU672" s="176" t="s">
        <v>14</v>
      </c>
      <c r="AY672" s="175" t="s">
        <v>169</v>
      </c>
      <c r="BK672" s="177">
        <f>SUM(BK673:BK678)</f>
        <v>0</v>
      </c>
    </row>
    <row r="673" spans="1:65" s="2" customFormat="1" ht="37.9" customHeight="1">
      <c r="A673" s="36"/>
      <c r="B673" s="37"/>
      <c r="C673" s="180" t="s">
        <v>1270</v>
      </c>
      <c r="D673" s="180" t="s">
        <v>172</v>
      </c>
      <c r="E673" s="181" t="s">
        <v>1271</v>
      </c>
      <c r="F673" s="182" t="s">
        <v>1272</v>
      </c>
      <c r="G673" s="183" t="s">
        <v>339</v>
      </c>
      <c r="H673" s="184">
        <v>98</v>
      </c>
      <c r="I673" s="185"/>
      <c r="J673" s="186">
        <f aca="true" t="shared" si="30" ref="J673:J678">ROUND(I673*H673,2)</f>
        <v>0</v>
      </c>
      <c r="K673" s="182" t="s">
        <v>19</v>
      </c>
      <c r="L673" s="41"/>
      <c r="M673" s="187" t="s">
        <v>19</v>
      </c>
      <c r="N673" s="188" t="s">
        <v>42</v>
      </c>
      <c r="O673" s="66"/>
      <c r="P673" s="189">
        <f aca="true" t="shared" si="31" ref="P673:P678">O673*H673</f>
        <v>0</v>
      </c>
      <c r="Q673" s="189">
        <v>0</v>
      </c>
      <c r="R673" s="189">
        <f aca="true" t="shared" si="32" ref="R673:R678">Q673*H673</f>
        <v>0</v>
      </c>
      <c r="S673" s="189">
        <v>0</v>
      </c>
      <c r="T673" s="190">
        <f aca="true" t="shared" si="33" ref="T673:T678">S673*H673</f>
        <v>0</v>
      </c>
      <c r="U673" s="36"/>
      <c r="V673" s="36"/>
      <c r="W673" s="36"/>
      <c r="X673" s="36"/>
      <c r="Y673" s="36"/>
      <c r="Z673" s="36"/>
      <c r="AA673" s="36"/>
      <c r="AB673" s="36"/>
      <c r="AC673" s="36"/>
      <c r="AD673" s="36"/>
      <c r="AE673" s="36"/>
      <c r="AR673" s="191" t="s">
        <v>312</v>
      </c>
      <c r="AT673" s="191" t="s">
        <v>172</v>
      </c>
      <c r="AU673" s="191" t="s">
        <v>79</v>
      </c>
      <c r="AY673" s="19" t="s">
        <v>169</v>
      </c>
      <c r="BE673" s="192">
        <f aca="true" t="shared" si="34" ref="BE673:BE678">IF(N673="základní",J673,0)</f>
        <v>0</v>
      </c>
      <c r="BF673" s="192">
        <f aca="true" t="shared" si="35" ref="BF673:BF678">IF(N673="snížená",J673,0)</f>
        <v>0</v>
      </c>
      <c r="BG673" s="192">
        <f aca="true" t="shared" si="36" ref="BG673:BG678">IF(N673="zákl. přenesená",J673,0)</f>
        <v>0</v>
      </c>
      <c r="BH673" s="192">
        <f aca="true" t="shared" si="37" ref="BH673:BH678">IF(N673="sníž. přenesená",J673,0)</f>
        <v>0</v>
      </c>
      <c r="BI673" s="192">
        <f aca="true" t="shared" si="38" ref="BI673:BI678">IF(N673="nulová",J673,0)</f>
        <v>0</v>
      </c>
      <c r="BJ673" s="19" t="s">
        <v>14</v>
      </c>
      <c r="BK673" s="192">
        <f aca="true" t="shared" si="39" ref="BK673:BK678">ROUND(I673*H673,2)</f>
        <v>0</v>
      </c>
      <c r="BL673" s="19" t="s">
        <v>312</v>
      </c>
      <c r="BM673" s="191" t="s">
        <v>1273</v>
      </c>
    </row>
    <row r="674" spans="1:65" s="2" customFormat="1" ht="24.2" customHeight="1">
      <c r="A674" s="36"/>
      <c r="B674" s="37"/>
      <c r="C674" s="180" t="s">
        <v>1274</v>
      </c>
      <c r="D674" s="180" t="s">
        <v>172</v>
      </c>
      <c r="E674" s="181" t="s">
        <v>1275</v>
      </c>
      <c r="F674" s="182" t="s">
        <v>1276</v>
      </c>
      <c r="G674" s="183" t="s">
        <v>339</v>
      </c>
      <c r="H674" s="184">
        <v>98</v>
      </c>
      <c r="I674" s="185"/>
      <c r="J674" s="186">
        <f t="shared" si="30"/>
        <v>0</v>
      </c>
      <c r="K674" s="182" t="s">
        <v>19</v>
      </c>
      <c r="L674" s="41"/>
      <c r="M674" s="187" t="s">
        <v>19</v>
      </c>
      <c r="N674" s="188" t="s">
        <v>42</v>
      </c>
      <c r="O674" s="66"/>
      <c r="P674" s="189">
        <f t="shared" si="31"/>
        <v>0</v>
      </c>
      <c r="Q674" s="189">
        <v>0</v>
      </c>
      <c r="R674" s="189">
        <f t="shared" si="32"/>
        <v>0</v>
      </c>
      <c r="S674" s="189">
        <v>0</v>
      </c>
      <c r="T674" s="190">
        <f t="shared" si="33"/>
        <v>0</v>
      </c>
      <c r="U674" s="36"/>
      <c r="V674" s="36"/>
      <c r="W674" s="36"/>
      <c r="X674" s="36"/>
      <c r="Y674" s="36"/>
      <c r="Z674" s="36"/>
      <c r="AA674" s="36"/>
      <c r="AB674" s="36"/>
      <c r="AC674" s="36"/>
      <c r="AD674" s="36"/>
      <c r="AE674" s="36"/>
      <c r="AR674" s="191" t="s">
        <v>312</v>
      </c>
      <c r="AT674" s="191" t="s">
        <v>172</v>
      </c>
      <c r="AU674" s="191" t="s">
        <v>79</v>
      </c>
      <c r="AY674" s="19" t="s">
        <v>169</v>
      </c>
      <c r="BE674" s="192">
        <f t="shared" si="34"/>
        <v>0</v>
      </c>
      <c r="BF674" s="192">
        <f t="shared" si="35"/>
        <v>0</v>
      </c>
      <c r="BG674" s="192">
        <f t="shared" si="36"/>
        <v>0</v>
      </c>
      <c r="BH674" s="192">
        <f t="shared" si="37"/>
        <v>0</v>
      </c>
      <c r="BI674" s="192">
        <f t="shared" si="38"/>
        <v>0</v>
      </c>
      <c r="BJ674" s="19" t="s">
        <v>14</v>
      </c>
      <c r="BK674" s="192">
        <f t="shared" si="39"/>
        <v>0</v>
      </c>
      <c r="BL674" s="19" t="s">
        <v>312</v>
      </c>
      <c r="BM674" s="191" t="s">
        <v>1277</v>
      </c>
    </row>
    <row r="675" spans="1:65" s="2" customFormat="1" ht="24.2" customHeight="1">
      <c r="A675" s="36"/>
      <c r="B675" s="37"/>
      <c r="C675" s="180" t="s">
        <v>1278</v>
      </c>
      <c r="D675" s="180" t="s">
        <v>172</v>
      </c>
      <c r="E675" s="181" t="s">
        <v>1279</v>
      </c>
      <c r="F675" s="182" t="s">
        <v>1280</v>
      </c>
      <c r="G675" s="183" t="s">
        <v>539</v>
      </c>
      <c r="H675" s="184">
        <v>50</v>
      </c>
      <c r="I675" s="185"/>
      <c r="J675" s="186">
        <f t="shared" si="30"/>
        <v>0</v>
      </c>
      <c r="K675" s="182" t="s">
        <v>19</v>
      </c>
      <c r="L675" s="41"/>
      <c r="M675" s="187" t="s">
        <v>19</v>
      </c>
      <c r="N675" s="188" t="s">
        <v>42</v>
      </c>
      <c r="O675" s="66"/>
      <c r="P675" s="189">
        <f t="shared" si="31"/>
        <v>0</v>
      </c>
      <c r="Q675" s="189">
        <v>0</v>
      </c>
      <c r="R675" s="189">
        <f t="shared" si="32"/>
        <v>0</v>
      </c>
      <c r="S675" s="189">
        <v>0</v>
      </c>
      <c r="T675" s="190">
        <f t="shared" si="33"/>
        <v>0</v>
      </c>
      <c r="U675" s="36"/>
      <c r="V675" s="36"/>
      <c r="W675" s="36"/>
      <c r="X675" s="36"/>
      <c r="Y675" s="36"/>
      <c r="Z675" s="36"/>
      <c r="AA675" s="36"/>
      <c r="AB675" s="36"/>
      <c r="AC675" s="36"/>
      <c r="AD675" s="36"/>
      <c r="AE675" s="36"/>
      <c r="AR675" s="191" t="s">
        <v>312</v>
      </c>
      <c r="AT675" s="191" t="s">
        <v>172</v>
      </c>
      <c r="AU675" s="191" t="s">
        <v>79</v>
      </c>
      <c r="AY675" s="19" t="s">
        <v>169</v>
      </c>
      <c r="BE675" s="192">
        <f t="shared" si="34"/>
        <v>0</v>
      </c>
      <c r="BF675" s="192">
        <f t="shared" si="35"/>
        <v>0</v>
      </c>
      <c r="BG675" s="192">
        <f t="shared" si="36"/>
        <v>0</v>
      </c>
      <c r="BH675" s="192">
        <f t="shared" si="37"/>
        <v>0</v>
      </c>
      <c r="BI675" s="192">
        <f t="shared" si="38"/>
        <v>0</v>
      </c>
      <c r="BJ675" s="19" t="s">
        <v>14</v>
      </c>
      <c r="BK675" s="192">
        <f t="shared" si="39"/>
        <v>0</v>
      </c>
      <c r="BL675" s="19" t="s">
        <v>312</v>
      </c>
      <c r="BM675" s="191" t="s">
        <v>1281</v>
      </c>
    </row>
    <row r="676" spans="1:65" s="2" customFormat="1" ht="24.2" customHeight="1">
      <c r="A676" s="36"/>
      <c r="B676" s="37"/>
      <c r="C676" s="180" t="s">
        <v>1282</v>
      </c>
      <c r="D676" s="180" t="s">
        <v>172</v>
      </c>
      <c r="E676" s="181" t="s">
        <v>1283</v>
      </c>
      <c r="F676" s="182" t="s">
        <v>1284</v>
      </c>
      <c r="G676" s="183" t="s">
        <v>539</v>
      </c>
      <c r="H676" s="184">
        <v>44</v>
      </c>
      <c r="I676" s="185"/>
      <c r="J676" s="186">
        <f t="shared" si="30"/>
        <v>0</v>
      </c>
      <c r="K676" s="182" t="s">
        <v>19</v>
      </c>
      <c r="L676" s="41"/>
      <c r="M676" s="187" t="s">
        <v>19</v>
      </c>
      <c r="N676" s="188" t="s">
        <v>42</v>
      </c>
      <c r="O676" s="66"/>
      <c r="P676" s="189">
        <f t="shared" si="31"/>
        <v>0</v>
      </c>
      <c r="Q676" s="189">
        <v>0</v>
      </c>
      <c r="R676" s="189">
        <f t="shared" si="32"/>
        <v>0</v>
      </c>
      <c r="S676" s="189">
        <v>0</v>
      </c>
      <c r="T676" s="190">
        <f t="shared" si="33"/>
        <v>0</v>
      </c>
      <c r="U676" s="36"/>
      <c r="V676" s="36"/>
      <c r="W676" s="36"/>
      <c r="X676" s="36"/>
      <c r="Y676" s="36"/>
      <c r="Z676" s="36"/>
      <c r="AA676" s="36"/>
      <c r="AB676" s="36"/>
      <c r="AC676" s="36"/>
      <c r="AD676" s="36"/>
      <c r="AE676" s="36"/>
      <c r="AR676" s="191" t="s">
        <v>312</v>
      </c>
      <c r="AT676" s="191" t="s">
        <v>172</v>
      </c>
      <c r="AU676" s="191" t="s">
        <v>79</v>
      </c>
      <c r="AY676" s="19" t="s">
        <v>169</v>
      </c>
      <c r="BE676" s="192">
        <f t="shared" si="34"/>
        <v>0</v>
      </c>
      <c r="BF676" s="192">
        <f t="shared" si="35"/>
        <v>0</v>
      </c>
      <c r="BG676" s="192">
        <f t="shared" si="36"/>
        <v>0</v>
      </c>
      <c r="BH676" s="192">
        <f t="shared" si="37"/>
        <v>0</v>
      </c>
      <c r="BI676" s="192">
        <f t="shared" si="38"/>
        <v>0</v>
      </c>
      <c r="BJ676" s="19" t="s">
        <v>14</v>
      </c>
      <c r="BK676" s="192">
        <f t="shared" si="39"/>
        <v>0</v>
      </c>
      <c r="BL676" s="19" t="s">
        <v>312</v>
      </c>
      <c r="BM676" s="191" t="s">
        <v>1285</v>
      </c>
    </row>
    <row r="677" spans="1:65" s="2" customFormat="1" ht="24.2" customHeight="1">
      <c r="A677" s="36"/>
      <c r="B677" s="37"/>
      <c r="C677" s="180" t="s">
        <v>1286</v>
      </c>
      <c r="D677" s="180" t="s">
        <v>172</v>
      </c>
      <c r="E677" s="181" t="s">
        <v>1287</v>
      </c>
      <c r="F677" s="182" t="s">
        <v>1288</v>
      </c>
      <c r="G677" s="183" t="s">
        <v>539</v>
      </c>
      <c r="H677" s="184">
        <v>15</v>
      </c>
      <c r="I677" s="185"/>
      <c r="J677" s="186">
        <f t="shared" si="30"/>
        <v>0</v>
      </c>
      <c r="K677" s="182" t="s">
        <v>19</v>
      </c>
      <c r="L677" s="41"/>
      <c r="M677" s="187" t="s">
        <v>19</v>
      </c>
      <c r="N677" s="188" t="s">
        <v>42</v>
      </c>
      <c r="O677" s="66"/>
      <c r="P677" s="189">
        <f t="shared" si="31"/>
        <v>0</v>
      </c>
      <c r="Q677" s="189">
        <v>0</v>
      </c>
      <c r="R677" s="189">
        <f t="shared" si="32"/>
        <v>0</v>
      </c>
      <c r="S677" s="189">
        <v>0</v>
      </c>
      <c r="T677" s="190">
        <f t="shared" si="33"/>
        <v>0</v>
      </c>
      <c r="U677" s="36"/>
      <c r="V677" s="36"/>
      <c r="W677" s="36"/>
      <c r="X677" s="36"/>
      <c r="Y677" s="36"/>
      <c r="Z677" s="36"/>
      <c r="AA677" s="36"/>
      <c r="AB677" s="36"/>
      <c r="AC677" s="36"/>
      <c r="AD677" s="36"/>
      <c r="AE677" s="36"/>
      <c r="AR677" s="191" t="s">
        <v>312</v>
      </c>
      <c r="AT677" s="191" t="s">
        <v>172</v>
      </c>
      <c r="AU677" s="191" t="s">
        <v>79</v>
      </c>
      <c r="AY677" s="19" t="s">
        <v>169</v>
      </c>
      <c r="BE677" s="192">
        <f t="shared" si="34"/>
        <v>0</v>
      </c>
      <c r="BF677" s="192">
        <f t="shared" si="35"/>
        <v>0</v>
      </c>
      <c r="BG677" s="192">
        <f t="shared" si="36"/>
        <v>0</v>
      </c>
      <c r="BH677" s="192">
        <f t="shared" si="37"/>
        <v>0</v>
      </c>
      <c r="BI677" s="192">
        <f t="shared" si="38"/>
        <v>0</v>
      </c>
      <c r="BJ677" s="19" t="s">
        <v>14</v>
      </c>
      <c r="BK677" s="192">
        <f t="shared" si="39"/>
        <v>0</v>
      </c>
      <c r="BL677" s="19" t="s">
        <v>312</v>
      </c>
      <c r="BM677" s="191" t="s">
        <v>1289</v>
      </c>
    </row>
    <row r="678" spans="1:65" s="2" customFormat="1" ht="33" customHeight="1">
      <c r="A678" s="36"/>
      <c r="B678" s="37"/>
      <c r="C678" s="180" t="s">
        <v>1290</v>
      </c>
      <c r="D678" s="180" t="s">
        <v>172</v>
      </c>
      <c r="E678" s="181" t="s">
        <v>1291</v>
      </c>
      <c r="F678" s="182" t="s">
        <v>1292</v>
      </c>
      <c r="G678" s="183" t="s">
        <v>282</v>
      </c>
      <c r="H678" s="184">
        <v>1</v>
      </c>
      <c r="I678" s="185"/>
      <c r="J678" s="186">
        <f t="shared" si="30"/>
        <v>0</v>
      </c>
      <c r="K678" s="182" t="s">
        <v>19</v>
      </c>
      <c r="L678" s="41"/>
      <c r="M678" s="187" t="s">
        <v>19</v>
      </c>
      <c r="N678" s="188" t="s">
        <v>42</v>
      </c>
      <c r="O678" s="66"/>
      <c r="P678" s="189">
        <f t="shared" si="31"/>
        <v>0</v>
      </c>
      <c r="Q678" s="189">
        <v>0</v>
      </c>
      <c r="R678" s="189">
        <f t="shared" si="32"/>
        <v>0</v>
      </c>
      <c r="S678" s="189">
        <v>0</v>
      </c>
      <c r="T678" s="190">
        <f t="shared" si="33"/>
        <v>0</v>
      </c>
      <c r="U678" s="36"/>
      <c r="V678" s="36"/>
      <c r="W678" s="36"/>
      <c r="X678" s="36"/>
      <c r="Y678" s="36"/>
      <c r="Z678" s="36"/>
      <c r="AA678" s="36"/>
      <c r="AB678" s="36"/>
      <c r="AC678" s="36"/>
      <c r="AD678" s="36"/>
      <c r="AE678" s="36"/>
      <c r="AR678" s="191" t="s">
        <v>312</v>
      </c>
      <c r="AT678" s="191" t="s">
        <v>172</v>
      </c>
      <c r="AU678" s="191" t="s">
        <v>79</v>
      </c>
      <c r="AY678" s="19" t="s">
        <v>169</v>
      </c>
      <c r="BE678" s="192">
        <f t="shared" si="34"/>
        <v>0</v>
      </c>
      <c r="BF678" s="192">
        <f t="shared" si="35"/>
        <v>0</v>
      </c>
      <c r="BG678" s="192">
        <f t="shared" si="36"/>
        <v>0</v>
      </c>
      <c r="BH678" s="192">
        <f t="shared" si="37"/>
        <v>0</v>
      </c>
      <c r="BI678" s="192">
        <f t="shared" si="38"/>
        <v>0</v>
      </c>
      <c r="BJ678" s="19" t="s">
        <v>14</v>
      </c>
      <c r="BK678" s="192">
        <f t="shared" si="39"/>
        <v>0</v>
      </c>
      <c r="BL678" s="19" t="s">
        <v>312</v>
      </c>
      <c r="BM678" s="191" t="s">
        <v>1293</v>
      </c>
    </row>
    <row r="679" spans="2:63" s="12" customFormat="1" ht="22.9" customHeight="1">
      <c r="B679" s="164"/>
      <c r="C679" s="165"/>
      <c r="D679" s="166" t="s">
        <v>70</v>
      </c>
      <c r="E679" s="178" t="s">
        <v>334</v>
      </c>
      <c r="F679" s="178" t="s">
        <v>335</v>
      </c>
      <c r="G679" s="165"/>
      <c r="H679" s="165"/>
      <c r="I679" s="168"/>
      <c r="J679" s="179">
        <f>BK679</f>
        <v>0</v>
      </c>
      <c r="K679" s="165"/>
      <c r="L679" s="170"/>
      <c r="M679" s="171"/>
      <c r="N679" s="172"/>
      <c r="O679" s="172"/>
      <c r="P679" s="173">
        <f>SUM(P680:P729)</f>
        <v>0</v>
      </c>
      <c r="Q679" s="172"/>
      <c r="R679" s="173">
        <f>SUM(R680:R729)</f>
        <v>0.20359</v>
      </c>
      <c r="S679" s="172"/>
      <c r="T679" s="174">
        <f>SUM(T680:T729)</f>
        <v>0</v>
      </c>
      <c r="AR679" s="175" t="s">
        <v>79</v>
      </c>
      <c r="AT679" s="176" t="s">
        <v>70</v>
      </c>
      <c r="AU679" s="176" t="s">
        <v>14</v>
      </c>
      <c r="AY679" s="175" t="s">
        <v>169</v>
      </c>
      <c r="BK679" s="177">
        <f>SUM(BK680:BK729)</f>
        <v>0</v>
      </c>
    </row>
    <row r="680" spans="1:65" s="2" customFormat="1" ht="37.9" customHeight="1">
      <c r="A680" s="36"/>
      <c r="B680" s="37"/>
      <c r="C680" s="180" t="s">
        <v>1294</v>
      </c>
      <c r="D680" s="180" t="s">
        <v>172</v>
      </c>
      <c r="E680" s="181" t="s">
        <v>1295</v>
      </c>
      <c r="F680" s="182" t="s">
        <v>1296</v>
      </c>
      <c r="G680" s="183" t="s">
        <v>339</v>
      </c>
      <c r="H680" s="184">
        <v>89.5</v>
      </c>
      <c r="I680" s="185"/>
      <c r="J680" s="186">
        <f>ROUND(I680*H680,2)</f>
        <v>0</v>
      </c>
      <c r="K680" s="182" t="s">
        <v>176</v>
      </c>
      <c r="L680" s="41"/>
      <c r="M680" s="187" t="s">
        <v>19</v>
      </c>
      <c r="N680" s="188" t="s">
        <v>42</v>
      </c>
      <c r="O680" s="66"/>
      <c r="P680" s="189">
        <f>O680*H680</f>
        <v>0</v>
      </c>
      <c r="Q680" s="189">
        <v>0.00043</v>
      </c>
      <c r="R680" s="189">
        <f>Q680*H680</f>
        <v>0.038485</v>
      </c>
      <c r="S680" s="189">
        <v>0</v>
      </c>
      <c r="T680" s="190">
        <f>S680*H680</f>
        <v>0</v>
      </c>
      <c r="U680" s="36"/>
      <c r="V680" s="36"/>
      <c r="W680" s="36"/>
      <c r="X680" s="36"/>
      <c r="Y680" s="36"/>
      <c r="Z680" s="36"/>
      <c r="AA680" s="36"/>
      <c r="AB680" s="36"/>
      <c r="AC680" s="36"/>
      <c r="AD680" s="36"/>
      <c r="AE680" s="36"/>
      <c r="AR680" s="191" t="s">
        <v>312</v>
      </c>
      <c r="AT680" s="191" t="s">
        <v>172</v>
      </c>
      <c r="AU680" s="191" t="s">
        <v>79</v>
      </c>
      <c r="AY680" s="19" t="s">
        <v>169</v>
      </c>
      <c r="BE680" s="192">
        <f>IF(N680="základní",J680,0)</f>
        <v>0</v>
      </c>
      <c r="BF680" s="192">
        <f>IF(N680="snížená",J680,0)</f>
        <v>0</v>
      </c>
      <c r="BG680" s="192">
        <f>IF(N680="zákl. přenesená",J680,0)</f>
        <v>0</v>
      </c>
      <c r="BH680" s="192">
        <f>IF(N680="sníž. přenesená",J680,0)</f>
        <v>0</v>
      </c>
      <c r="BI680" s="192">
        <f>IF(N680="nulová",J680,0)</f>
        <v>0</v>
      </c>
      <c r="BJ680" s="19" t="s">
        <v>14</v>
      </c>
      <c r="BK680" s="192">
        <f>ROUND(I680*H680,2)</f>
        <v>0</v>
      </c>
      <c r="BL680" s="19" t="s">
        <v>312</v>
      </c>
      <c r="BM680" s="191" t="s">
        <v>1297</v>
      </c>
    </row>
    <row r="681" spans="1:47" s="2" customFormat="1" ht="11.25">
      <c r="A681" s="36"/>
      <c r="B681" s="37"/>
      <c r="C681" s="38"/>
      <c r="D681" s="193" t="s">
        <v>178</v>
      </c>
      <c r="E681" s="38"/>
      <c r="F681" s="194" t="s">
        <v>1298</v>
      </c>
      <c r="G681" s="38"/>
      <c r="H681" s="38"/>
      <c r="I681" s="195"/>
      <c r="J681" s="38"/>
      <c r="K681" s="38"/>
      <c r="L681" s="41"/>
      <c r="M681" s="196"/>
      <c r="N681" s="197"/>
      <c r="O681" s="66"/>
      <c r="P681" s="66"/>
      <c r="Q681" s="66"/>
      <c r="R681" s="66"/>
      <c r="S681" s="66"/>
      <c r="T681" s="67"/>
      <c r="U681" s="36"/>
      <c r="V681" s="36"/>
      <c r="W681" s="36"/>
      <c r="X681" s="36"/>
      <c r="Y681" s="36"/>
      <c r="Z681" s="36"/>
      <c r="AA681" s="36"/>
      <c r="AB681" s="36"/>
      <c r="AC681" s="36"/>
      <c r="AD681" s="36"/>
      <c r="AE681" s="36"/>
      <c r="AT681" s="19" t="s">
        <v>178</v>
      </c>
      <c r="AU681" s="19" t="s">
        <v>79</v>
      </c>
    </row>
    <row r="682" spans="2:51" s="15" customFormat="1" ht="11.25">
      <c r="B682" s="221"/>
      <c r="C682" s="222"/>
      <c r="D682" s="200" t="s">
        <v>180</v>
      </c>
      <c r="E682" s="223" t="s">
        <v>19</v>
      </c>
      <c r="F682" s="224" t="s">
        <v>999</v>
      </c>
      <c r="G682" s="222"/>
      <c r="H682" s="223" t="s">
        <v>19</v>
      </c>
      <c r="I682" s="225"/>
      <c r="J682" s="222"/>
      <c r="K682" s="222"/>
      <c r="L682" s="226"/>
      <c r="M682" s="227"/>
      <c r="N682" s="228"/>
      <c r="O682" s="228"/>
      <c r="P682" s="228"/>
      <c r="Q682" s="228"/>
      <c r="R682" s="228"/>
      <c r="S682" s="228"/>
      <c r="T682" s="229"/>
      <c r="AT682" s="230" t="s">
        <v>180</v>
      </c>
      <c r="AU682" s="230" t="s">
        <v>79</v>
      </c>
      <c r="AV682" s="15" t="s">
        <v>14</v>
      </c>
      <c r="AW682" s="15" t="s">
        <v>33</v>
      </c>
      <c r="AX682" s="15" t="s">
        <v>71</v>
      </c>
      <c r="AY682" s="230" t="s">
        <v>169</v>
      </c>
    </row>
    <row r="683" spans="2:51" s="13" customFormat="1" ht="11.25">
      <c r="B683" s="198"/>
      <c r="C683" s="199"/>
      <c r="D683" s="200" t="s">
        <v>180</v>
      </c>
      <c r="E683" s="201" t="s">
        <v>19</v>
      </c>
      <c r="F683" s="202" t="s">
        <v>1299</v>
      </c>
      <c r="G683" s="199"/>
      <c r="H683" s="203">
        <v>6.8</v>
      </c>
      <c r="I683" s="204"/>
      <c r="J683" s="199"/>
      <c r="K683" s="199"/>
      <c r="L683" s="205"/>
      <c r="M683" s="206"/>
      <c r="N683" s="207"/>
      <c r="O683" s="207"/>
      <c r="P683" s="207"/>
      <c r="Q683" s="207"/>
      <c r="R683" s="207"/>
      <c r="S683" s="207"/>
      <c r="T683" s="208"/>
      <c r="AT683" s="209" t="s">
        <v>180</v>
      </c>
      <c r="AU683" s="209" t="s">
        <v>79</v>
      </c>
      <c r="AV683" s="13" t="s">
        <v>79</v>
      </c>
      <c r="AW683" s="13" t="s">
        <v>33</v>
      </c>
      <c r="AX683" s="13" t="s">
        <v>71</v>
      </c>
      <c r="AY683" s="209" t="s">
        <v>169</v>
      </c>
    </row>
    <row r="684" spans="2:51" s="13" customFormat="1" ht="11.25">
      <c r="B684" s="198"/>
      <c r="C684" s="199"/>
      <c r="D684" s="200" t="s">
        <v>180</v>
      </c>
      <c r="E684" s="201" t="s">
        <v>19</v>
      </c>
      <c r="F684" s="202" t="s">
        <v>1300</v>
      </c>
      <c r="G684" s="199"/>
      <c r="H684" s="203">
        <v>-0.8</v>
      </c>
      <c r="I684" s="204"/>
      <c r="J684" s="199"/>
      <c r="K684" s="199"/>
      <c r="L684" s="205"/>
      <c r="M684" s="206"/>
      <c r="N684" s="207"/>
      <c r="O684" s="207"/>
      <c r="P684" s="207"/>
      <c r="Q684" s="207"/>
      <c r="R684" s="207"/>
      <c r="S684" s="207"/>
      <c r="T684" s="208"/>
      <c r="AT684" s="209" t="s">
        <v>180</v>
      </c>
      <c r="AU684" s="209" t="s">
        <v>79</v>
      </c>
      <c r="AV684" s="13" t="s">
        <v>79</v>
      </c>
      <c r="AW684" s="13" t="s">
        <v>33</v>
      </c>
      <c r="AX684" s="13" t="s">
        <v>71</v>
      </c>
      <c r="AY684" s="209" t="s">
        <v>169</v>
      </c>
    </row>
    <row r="685" spans="2:51" s="15" customFormat="1" ht="11.25">
      <c r="B685" s="221"/>
      <c r="C685" s="222"/>
      <c r="D685" s="200" t="s">
        <v>180</v>
      </c>
      <c r="E685" s="223" t="s">
        <v>19</v>
      </c>
      <c r="F685" s="224" t="s">
        <v>1009</v>
      </c>
      <c r="G685" s="222"/>
      <c r="H685" s="223" t="s">
        <v>19</v>
      </c>
      <c r="I685" s="225"/>
      <c r="J685" s="222"/>
      <c r="K685" s="222"/>
      <c r="L685" s="226"/>
      <c r="M685" s="227"/>
      <c r="N685" s="228"/>
      <c r="O685" s="228"/>
      <c r="P685" s="228"/>
      <c r="Q685" s="228"/>
      <c r="R685" s="228"/>
      <c r="S685" s="228"/>
      <c r="T685" s="229"/>
      <c r="AT685" s="230" t="s">
        <v>180</v>
      </c>
      <c r="AU685" s="230" t="s">
        <v>79</v>
      </c>
      <c r="AV685" s="15" t="s">
        <v>14</v>
      </c>
      <c r="AW685" s="15" t="s">
        <v>33</v>
      </c>
      <c r="AX685" s="15" t="s">
        <v>71</v>
      </c>
      <c r="AY685" s="230" t="s">
        <v>169</v>
      </c>
    </row>
    <row r="686" spans="2:51" s="13" customFormat="1" ht="11.25">
      <c r="B686" s="198"/>
      <c r="C686" s="199"/>
      <c r="D686" s="200" t="s">
        <v>180</v>
      </c>
      <c r="E686" s="201" t="s">
        <v>19</v>
      </c>
      <c r="F686" s="202" t="s">
        <v>1299</v>
      </c>
      <c r="G686" s="199"/>
      <c r="H686" s="203">
        <v>6.8</v>
      </c>
      <c r="I686" s="204"/>
      <c r="J686" s="199"/>
      <c r="K686" s="199"/>
      <c r="L686" s="205"/>
      <c r="M686" s="206"/>
      <c r="N686" s="207"/>
      <c r="O686" s="207"/>
      <c r="P686" s="207"/>
      <c r="Q686" s="207"/>
      <c r="R686" s="207"/>
      <c r="S686" s="207"/>
      <c r="T686" s="208"/>
      <c r="AT686" s="209" t="s">
        <v>180</v>
      </c>
      <c r="AU686" s="209" t="s">
        <v>79</v>
      </c>
      <c r="AV686" s="13" t="s">
        <v>79</v>
      </c>
      <c r="AW686" s="13" t="s">
        <v>33</v>
      </c>
      <c r="AX686" s="13" t="s">
        <v>71</v>
      </c>
      <c r="AY686" s="209" t="s">
        <v>169</v>
      </c>
    </row>
    <row r="687" spans="2:51" s="13" customFormat="1" ht="11.25">
      <c r="B687" s="198"/>
      <c r="C687" s="199"/>
      <c r="D687" s="200" t="s">
        <v>180</v>
      </c>
      <c r="E687" s="201" t="s">
        <v>19</v>
      </c>
      <c r="F687" s="202" t="s">
        <v>1300</v>
      </c>
      <c r="G687" s="199"/>
      <c r="H687" s="203">
        <v>-0.8</v>
      </c>
      <c r="I687" s="204"/>
      <c r="J687" s="199"/>
      <c r="K687" s="199"/>
      <c r="L687" s="205"/>
      <c r="M687" s="206"/>
      <c r="N687" s="207"/>
      <c r="O687" s="207"/>
      <c r="P687" s="207"/>
      <c r="Q687" s="207"/>
      <c r="R687" s="207"/>
      <c r="S687" s="207"/>
      <c r="T687" s="208"/>
      <c r="AT687" s="209" t="s">
        <v>180</v>
      </c>
      <c r="AU687" s="209" t="s">
        <v>79</v>
      </c>
      <c r="AV687" s="13" t="s">
        <v>79</v>
      </c>
      <c r="AW687" s="13" t="s">
        <v>33</v>
      </c>
      <c r="AX687" s="13" t="s">
        <v>71</v>
      </c>
      <c r="AY687" s="209" t="s">
        <v>169</v>
      </c>
    </row>
    <row r="688" spans="2:51" s="15" customFormat="1" ht="11.25">
      <c r="B688" s="221"/>
      <c r="C688" s="222"/>
      <c r="D688" s="200" t="s">
        <v>180</v>
      </c>
      <c r="E688" s="223" t="s">
        <v>19</v>
      </c>
      <c r="F688" s="224" t="s">
        <v>1010</v>
      </c>
      <c r="G688" s="222"/>
      <c r="H688" s="223" t="s">
        <v>19</v>
      </c>
      <c r="I688" s="225"/>
      <c r="J688" s="222"/>
      <c r="K688" s="222"/>
      <c r="L688" s="226"/>
      <c r="M688" s="227"/>
      <c r="N688" s="228"/>
      <c r="O688" s="228"/>
      <c r="P688" s="228"/>
      <c r="Q688" s="228"/>
      <c r="R688" s="228"/>
      <c r="S688" s="228"/>
      <c r="T688" s="229"/>
      <c r="AT688" s="230" t="s">
        <v>180</v>
      </c>
      <c r="AU688" s="230" t="s">
        <v>79</v>
      </c>
      <c r="AV688" s="15" t="s">
        <v>14</v>
      </c>
      <c r="AW688" s="15" t="s">
        <v>33</v>
      </c>
      <c r="AX688" s="15" t="s">
        <v>71</v>
      </c>
      <c r="AY688" s="230" t="s">
        <v>169</v>
      </c>
    </row>
    <row r="689" spans="2:51" s="13" customFormat="1" ht="11.25">
      <c r="B689" s="198"/>
      <c r="C689" s="199"/>
      <c r="D689" s="200" t="s">
        <v>180</v>
      </c>
      <c r="E689" s="201" t="s">
        <v>19</v>
      </c>
      <c r="F689" s="202" t="s">
        <v>1301</v>
      </c>
      <c r="G689" s="199"/>
      <c r="H689" s="203">
        <v>5.4</v>
      </c>
      <c r="I689" s="204"/>
      <c r="J689" s="199"/>
      <c r="K689" s="199"/>
      <c r="L689" s="205"/>
      <c r="M689" s="206"/>
      <c r="N689" s="207"/>
      <c r="O689" s="207"/>
      <c r="P689" s="207"/>
      <c r="Q689" s="207"/>
      <c r="R689" s="207"/>
      <c r="S689" s="207"/>
      <c r="T689" s="208"/>
      <c r="AT689" s="209" t="s">
        <v>180</v>
      </c>
      <c r="AU689" s="209" t="s">
        <v>79</v>
      </c>
      <c r="AV689" s="13" t="s">
        <v>79</v>
      </c>
      <c r="AW689" s="13" t="s">
        <v>33</v>
      </c>
      <c r="AX689" s="13" t="s">
        <v>71</v>
      </c>
      <c r="AY689" s="209" t="s">
        <v>169</v>
      </c>
    </row>
    <row r="690" spans="2:51" s="13" customFormat="1" ht="11.25">
      <c r="B690" s="198"/>
      <c r="C690" s="199"/>
      <c r="D690" s="200" t="s">
        <v>180</v>
      </c>
      <c r="E690" s="201" t="s">
        <v>19</v>
      </c>
      <c r="F690" s="202" t="s">
        <v>1302</v>
      </c>
      <c r="G690" s="199"/>
      <c r="H690" s="203">
        <v>-1.4</v>
      </c>
      <c r="I690" s="204"/>
      <c r="J690" s="199"/>
      <c r="K690" s="199"/>
      <c r="L690" s="205"/>
      <c r="M690" s="206"/>
      <c r="N690" s="207"/>
      <c r="O690" s="207"/>
      <c r="P690" s="207"/>
      <c r="Q690" s="207"/>
      <c r="R690" s="207"/>
      <c r="S690" s="207"/>
      <c r="T690" s="208"/>
      <c r="AT690" s="209" t="s">
        <v>180</v>
      </c>
      <c r="AU690" s="209" t="s">
        <v>79</v>
      </c>
      <c r="AV690" s="13" t="s">
        <v>79</v>
      </c>
      <c r="AW690" s="13" t="s">
        <v>33</v>
      </c>
      <c r="AX690" s="13" t="s">
        <v>71</v>
      </c>
      <c r="AY690" s="209" t="s">
        <v>169</v>
      </c>
    </row>
    <row r="691" spans="2:51" s="15" customFormat="1" ht="11.25">
      <c r="B691" s="221"/>
      <c r="C691" s="222"/>
      <c r="D691" s="200" t="s">
        <v>180</v>
      </c>
      <c r="E691" s="223" t="s">
        <v>19</v>
      </c>
      <c r="F691" s="224" t="s">
        <v>1013</v>
      </c>
      <c r="G691" s="222"/>
      <c r="H691" s="223" t="s">
        <v>19</v>
      </c>
      <c r="I691" s="225"/>
      <c r="J691" s="222"/>
      <c r="K691" s="222"/>
      <c r="L691" s="226"/>
      <c r="M691" s="227"/>
      <c r="N691" s="228"/>
      <c r="O691" s="228"/>
      <c r="P691" s="228"/>
      <c r="Q691" s="228"/>
      <c r="R691" s="228"/>
      <c r="S691" s="228"/>
      <c r="T691" s="229"/>
      <c r="AT691" s="230" t="s">
        <v>180</v>
      </c>
      <c r="AU691" s="230" t="s">
        <v>79</v>
      </c>
      <c r="AV691" s="15" t="s">
        <v>14</v>
      </c>
      <c r="AW691" s="15" t="s">
        <v>33</v>
      </c>
      <c r="AX691" s="15" t="s">
        <v>71</v>
      </c>
      <c r="AY691" s="230" t="s">
        <v>169</v>
      </c>
    </row>
    <row r="692" spans="2:51" s="13" customFormat="1" ht="11.25">
      <c r="B692" s="198"/>
      <c r="C692" s="199"/>
      <c r="D692" s="200" t="s">
        <v>180</v>
      </c>
      <c r="E692" s="201" t="s">
        <v>19</v>
      </c>
      <c r="F692" s="202" t="s">
        <v>1301</v>
      </c>
      <c r="G692" s="199"/>
      <c r="H692" s="203">
        <v>5.4</v>
      </c>
      <c r="I692" s="204"/>
      <c r="J692" s="199"/>
      <c r="K692" s="199"/>
      <c r="L692" s="205"/>
      <c r="M692" s="206"/>
      <c r="N692" s="207"/>
      <c r="O692" s="207"/>
      <c r="P692" s="207"/>
      <c r="Q692" s="207"/>
      <c r="R692" s="207"/>
      <c r="S692" s="207"/>
      <c r="T692" s="208"/>
      <c r="AT692" s="209" t="s">
        <v>180</v>
      </c>
      <c r="AU692" s="209" t="s">
        <v>79</v>
      </c>
      <c r="AV692" s="13" t="s">
        <v>79</v>
      </c>
      <c r="AW692" s="13" t="s">
        <v>33</v>
      </c>
      <c r="AX692" s="13" t="s">
        <v>71</v>
      </c>
      <c r="AY692" s="209" t="s">
        <v>169</v>
      </c>
    </row>
    <row r="693" spans="2:51" s="13" customFormat="1" ht="11.25">
      <c r="B693" s="198"/>
      <c r="C693" s="199"/>
      <c r="D693" s="200" t="s">
        <v>180</v>
      </c>
      <c r="E693" s="201" t="s">
        <v>19</v>
      </c>
      <c r="F693" s="202" t="s">
        <v>1302</v>
      </c>
      <c r="G693" s="199"/>
      <c r="H693" s="203">
        <v>-1.4</v>
      </c>
      <c r="I693" s="204"/>
      <c r="J693" s="199"/>
      <c r="K693" s="199"/>
      <c r="L693" s="205"/>
      <c r="M693" s="206"/>
      <c r="N693" s="207"/>
      <c r="O693" s="207"/>
      <c r="P693" s="207"/>
      <c r="Q693" s="207"/>
      <c r="R693" s="207"/>
      <c r="S693" s="207"/>
      <c r="T693" s="208"/>
      <c r="AT693" s="209" t="s">
        <v>180</v>
      </c>
      <c r="AU693" s="209" t="s">
        <v>79</v>
      </c>
      <c r="AV693" s="13" t="s">
        <v>79</v>
      </c>
      <c r="AW693" s="13" t="s">
        <v>33</v>
      </c>
      <c r="AX693" s="13" t="s">
        <v>71</v>
      </c>
      <c r="AY693" s="209" t="s">
        <v>169</v>
      </c>
    </row>
    <row r="694" spans="2:51" s="15" customFormat="1" ht="11.25">
      <c r="B694" s="221"/>
      <c r="C694" s="222"/>
      <c r="D694" s="200" t="s">
        <v>180</v>
      </c>
      <c r="E694" s="223" t="s">
        <v>19</v>
      </c>
      <c r="F694" s="224" t="s">
        <v>1014</v>
      </c>
      <c r="G694" s="222"/>
      <c r="H694" s="223" t="s">
        <v>19</v>
      </c>
      <c r="I694" s="225"/>
      <c r="J694" s="222"/>
      <c r="K694" s="222"/>
      <c r="L694" s="226"/>
      <c r="M694" s="227"/>
      <c r="N694" s="228"/>
      <c r="O694" s="228"/>
      <c r="P694" s="228"/>
      <c r="Q694" s="228"/>
      <c r="R694" s="228"/>
      <c r="S694" s="228"/>
      <c r="T694" s="229"/>
      <c r="AT694" s="230" t="s">
        <v>180</v>
      </c>
      <c r="AU694" s="230" t="s">
        <v>79</v>
      </c>
      <c r="AV694" s="15" t="s">
        <v>14</v>
      </c>
      <c r="AW694" s="15" t="s">
        <v>33</v>
      </c>
      <c r="AX694" s="15" t="s">
        <v>71</v>
      </c>
      <c r="AY694" s="230" t="s">
        <v>169</v>
      </c>
    </row>
    <row r="695" spans="2:51" s="13" customFormat="1" ht="11.25">
      <c r="B695" s="198"/>
      <c r="C695" s="199"/>
      <c r="D695" s="200" t="s">
        <v>180</v>
      </c>
      <c r="E695" s="201" t="s">
        <v>19</v>
      </c>
      <c r="F695" s="202" t="s">
        <v>1303</v>
      </c>
      <c r="G695" s="199"/>
      <c r="H695" s="203">
        <v>8.3</v>
      </c>
      <c r="I695" s="204"/>
      <c r="J695" s="199"/>
      <c r="K695" s="199"/>
      <c r="L695" s="205"/>
      <c r="M695" s="206"/>
      <c r="N695" s="207"/>
      <c r="O695" s="207"/>
      <c r="P695" s="207"/>
      <c r="Q695" s="207"/>
      <c r="R695" s="207"/>
      <c r="S695" s="207"/>
      <c r="T695" s="208"/>
      <c r="AT695" s="209" t="s">
        <v>180</v>
      </c>
      <c r="AU695" s="209" t="s">
        <v>79</v>
      </c>
      <c r="AV695" s="13" t="s">
        <v>79</v>
      </c>
      <c r="AW695" s="13" t="s">
        <v>33</v>
      </c>
      <c r="AX695" s="13" t="s">
        <v>71</v>
      </c>
      <c r="AY695" s="209" t="s">
        <v>169</v>
      </c>
    </row>
    <row r="696" spans="2:51" s="13" customFormat="1" ht="11.25">
      <c r="B696" s="198"/>
      <c r="C696" s="199"/>
      <c r="D696" s="200" t="s">
        <v>180</v>
      </c>
      <c r="E696" s="201" t="s">
        <v>19</v>
      </c>
      <c r="F696" s="202" t="s">
        <v>1304</v>
      </c>
      <c r="G696" s="199"/>
      <c r="H696" s="203">
        <v>-0.9</v>
      </c>
      <c r="I696" s="204"/>
      <c r="J696" s="199"/>
      <c r="K696" s="199"/>
      <c r="L696" s="205"/>
      <c r="M696" s="206"/>
      <c r="N696" s="207"/>
      <c r="O696" s="207"/>
      <c r="P696" s="207"/>
      <c r="Q696" s="207"/>
      <c r="R696" s="207"/>
      <c r="S696" s="207"/>
      <c r="T696" s="208"/>
      <c r="AT696" s="209" t="s">
        <v>180</v>
      </c>
      <c r="AU696" s="209" t="s">
        <v>79</v>
      </c>
      <c r="AV696" s="13" t="s">
        <v>79</v>
      </c>
      <c r="AW696" s="13" t="s">
        <v>33</v>
      </c>
      <c r="AX696" s="13" t="s">
        <v>71</v>
      </c>
      <c r="AY696" s="209" t="s">
        <v>169</v>
      </c>
    </row>
    <row r="697" spans="2:51" s="15" customFormat="1" ht="11.25">
      <c r="B697" s="221"/>
      <c r="C697" s="222"/>
      <c r="D697" s="200" t="s">
        <v>180</v>
      </c>
      <c r="E697" s="223" t="s">
        <v>19</v>
      </c>
      <c r="F697" s="224" t="s">
        <v>1017</v>
      </c>
      <c r="G697" s="222"/>
      <c r="H697" s="223" t="s">
        <v>19</v>
      </c>
      <c r="I697" s="225"/>
      <c r="J697" s="222"/>
      <c r="K697" s="222"/>
      <c r="L697" s="226"/>
      <c r="M697" s="227"/>
      <c r="N697" s="228"/>
      <c r="O697" s="228"/>
      <c r="P697" s="228"/>
      <c r="Q697" s="228"/>
      <c r="R697" s="228"/>
      <c r="S697" s="228"/>
      <c r="T697" s="229"/>
      <c r="AT697" s="230" t="s">
        <v>180</v>
      </c>
      <c r="AU697" s="230" t="s">
        <v>79</v>
      </c>
      <c r="AV697" s="15" t="s">
        <v>14</v>
      </c>
      <c r="AW697" s="15" t="s">
        <v>33</v>
      </c>
      <c r="AX697" s="15" t="s">
        <v>71</v>
      </c>
      <c r="AY697" s="230" t="s">
        <v>169</v>
      </c>
    </row>
    <row r="698" spans="2:51" s="13" customFormat="1" ht="11.25">
      <c r="B698" s="198"/>
      <c r="C698" s="199"/>
      <c r="D698" s="200" t="s">
        <v>180</v>
      </c>
      <c r="E698" s="201" t="s">
        <v>19</v>
      </c>
      <c r="F698" s="202" t="s">
        <v>1303</v>
      </c>
      <c r="G698" s="199"/>
      <c r="H698" s="203">
        <v>8.3</v>
      </c>
      <c r="I698" s="204"/>
      <c r="J698" s="199"/>
      <c r="K698" s="199"/>
      <c r="L698" s="205"/>
      <c r="M698" s="206"/>
      <c r="N698" s="207"/>
      <c r="O698" s="207"/>
      <c r="P698" s="207"/>
      <c r="Q698" s="207"/>
      <c r="R698" s="207"/>
      <c r="S698" s="207"/>
      <c r="T698" s="208"/>
      <c r="AT698" s="209" t="s">
        <v>180</v>
      </c>
      <c r="AU698" s="209" t="s">
        <v>79</v>
      </c>
      <c r="AV698" s="13" t="s">
        <v>79</v>
      </c>
      <c r="AW698" s="13" t="s">
        <v>33</v>
      </c>
      <c r="AX698" s="13" t="s">
        <v>71</v>
      </c>
      <c r="AY698" s="209" t="s">
        <v>169</v>
      </c>
    </row>
    <row r="699" spans="2:51" s="13" customFormat="1" ht="11.25">
      <c r="B699" s="198"/>
      <c r="C699" s="199"/>
      <c r="D699" s="200" t="s">
        <v>180</v>
      </c>
      <c r="E699" s="201" t="s">
        <v>19</v>
      </c>
      <c r="F699" s="202" t="s">
        <v>1304</v>
      </c>
      <c r="G699" s="199"/>
      <c r="H699" s="203">
        <v>-0.9</v>
      </c>
      <c r="I699" s="204"/>
      <c r="J699" s="199"/>
      <c r="K699" s="199"/>
      <c r="L699" s="205"/>
      <c r="M699" s="206"/>
      <c r="N699" s="207"/>
      <c r="O699" s="207"/>
      <c r="P699" s="207"/>
      <c r="Q699" s="207"/>
      <c r="R699" s="207"/>
      <c r="S699" s="207"/>
      <c r="T699" s="208"/>
      <c r="AT699" s="209" t="s">
        <v>180</v>
      </c>
      <c r="AU699" s="209" t="s">
        <v>79</v>
      </c>
      <c r="AV699" s="13" t="s">
        <v>79</v>
      </c>
      <c r="AW699" s="13" t="s">
        <v>33</v>
      </c>
      <c r="AX699" s="13" t="s">
        <v>71</v>
      </c>
      <c r="AY699" s="209" t="s">
        <v>169</v>
      </c>
    </row>
    <row r="700" spans="2:51" s="15" customFormat="1" ht="11.25">
      <c r="B700" s="221"/>
      <c r="C700" s="222"/>
      <c r="D700" s="200" t="s">
        <v>180</v>
      </c>
      <c r="E700" s="223" t="s">
        <v>19</v>
      </c>
      <c r="F700" s="224" t="s">
        <v>1305</v>
      </c>
      <c r="G700" s="222"/>
      <c r="H700" s="223" t="s">
        <v>19</v>
      </c>
      <c r="I700" s="225"/>
      <c r="J700" s="222"/>
      <c r="K700" s="222"/>
      <c r="L700" s="226"/>
      <c r="M700" s="227"/>
      <c r="N700" s="228"/>
      <c r="O700" s="228"/>
      <c r="P700" s="228"/>
      <c r="Q700" s="228"/>
      <c r="R700" s="228"/>
      <c r="S700" s="228"/>
      <c r="T700" s="229"/>
      <c r="AT700" s="230" t="s">
        <v>180</v>
      </c>
      <c r="AU700" s="230" t="s">
        <v>79</v>
      </c>
      <c r="AV700" s="15" t="s">
        <v>14</v>
      </c>
      <c r="AW700" s="15" t="s">
        <v>33</v>
      </c>
      <c r="AX700" s="15" t="s">
        <v>71</v>
      </c>
      <c r="AY700" s="230" t="s">
        <v>169</v>
      </c>
    </row>
    <row r="701" spans="2:51" s="13" customFormat="1" ht="11.25">
      <c r="B701" s="198"/>
      <c r="C701" s="199"/>
      <c r="D701" s="200" t="s">
        <v>180</v>
      </c>
      <c r="E701" s="201" t="s">
        <v>19</v>
      </c>
      <c r="F701" s="202" t="s">
        <v>1306</v>
      </c>
      <c r="G701" s="199"/>
      <c r="H701" s="203">
        <v>15.2</v>
      </c>
      <c r="I701" s="204"/>
      <c r="J701" s="199"/>
      <c r="K701" s="199"/>
      <c r="L701" s="205"/>
      <c r="M701" s="206"/>
      <c r="N701" s="207"/>
      <c r="O701" s="207"/>
      <c r="P701" s="207"/>
      <c r="Q701" s="207"/>
      <c r="R701" s="207"/>
      <c r="S701" s="207"/>
      <c r="T701" s="208"/>
      <c r="AT701" s="209" t="s">
        <v>180</v>
      </c>
      <c r="AU701" s="209" t="s">
        <v>79</v>
      </c>
      <c r="AV701" s="13" t="s">
        <v>79</v>
      </c>
      <c r="AW701" s="13" t="s">
        <v>33</v>
      </c>
      <c r="AX701" s="13" t="s">
        <v>71</v>
      </c>
      <c r="AY701" s="209" t="s">
        <v>169</v>
      </c>
    </row>
    <row r="702" spans="2:51" s="13" customFormat="1" ht="11.25">
      <c r="B702" s="198"/>
      <c r="C702" s="199"/>
      <c r="D702" s="200" t="s">
        <v>180</v>
      </c>
      <c r="E702" s="201" t="s">
        <v>19</v>
      </c>
      <c r="F702" s="202" t="s">
        <v>1307</v>
      </c>
      <c r="G702" s="199"/>
      <c r="H702" s="203">
        <v>-0.9</v>
      </c>
      <c r="I702" s="204"/>
      <c r="J702" s="199"/>
      <c r="K702" s="199"/>
      <c r="L702" s="205"/>
      <c r="M702" s="206"/>
      <c r="N702" s="207"/>
      <c r="O702" s="207"/>
      <c r="P702" s="207"/>
      <c r="Q702" s="207"/>
      <c r="R702" s="207"/>
      <c r="S702" s="207"/>
      <c r="T702" s="208"/>
      <c r="AT702" s="209" t="s">
        <v>180</v>
      </c>
      <c r="AU702" s="209" t="s">
        <v>79</v>
      </c>
      <c r="AV702" s="13" t="s">
        <v>79</v>
      </c>
      <c r="AW702" s="13" t="s">
        <v>33</v>
      </c>
      <c r="AX702" s="13" t="s">
        <v>71</v>
      </c>
      <c r="AY702" s="209" t="s">
        <v>169</v>
      </c>
    </row>
    <row r="703" spans="2:51" s="15" customFormat="1" ht="11.25">
      <c r="B703" s="221"/>
      <c r="C703" s="222"/>
      <c r="D703" s="200" t="s">
        <v>180</v>
      </c>
      <c r="E703" s="223" t="s">
        <v>19</v>
      </c>
      <c r="F703" s="224" t="s">
        <v>1018</v>
      </c>
      <c r="G703" s="222"/>
      <c r="H703" s="223" t="s">
        <v>19</v>
      </c>
      <c r="I703" s="225"/>
      <c r="J703" s="222"/>
      <c r="K703" s="222"/>
      <c r="L703" s="226"/>
      <c r="M703" s="227"/>
      <c r="N703" s="228"/>
      <c r="O703" s="228"/>
      <c r="P703" s="228"/>
      <c r="Q703" s="228"/>
      <c r="R703" s="228"/>
      <c r="S703" s="228"/>
      <c r="T703" s="229"/>
      <c r="AT703" s="230" t="s">
        <v>180</v>
      </c>
      <c r="AU703" s="230" t="s">
        <v>79</v>
      </c>
      <c r="AV703" s="15" t="s">
        <v>14</v>
      </c>
      <c r="AW703" s="15" t="s">
        <v>33</v>
      </c>
      <c r="AX703" s="15" t="s">
        <v>71</v>
      </c>
      <c r="AY703" s="230" t="s">
        <v>169</v>
      </c>
    </row>
    <row r="704" spans="2:51" s="13" customFormat="1" ht="11.25">
      <c r="B704" s="198"/>
      <c r="C704" s="199"/>
      <c r="D704" s="200" t="s">
        <v>180</v>
      </c>
      <c r="E704" s="201" t="s">
        <v>19</v>
      </c>
      <c r="F704" s="202" t="s">
        <v>1308</v>
      </c>
      <c r="G704" s="199"/>
      <c r="H704" s="203">
        <v>7.8</v>
      </c>
      <c r="I704" s="204"/>
      <c r="J704" s="199"/>
      <c r="K704" s="199"/>
      <c r="L704" s="205"/>
      <c r="M704" s="206"/>
      <c r="N704" s="207"/>
      <c r="O704" s="207"/>
      <c r="P704" s="207"/>
      <c r="Q704" s="207"/>
      <c r="R704" s="207"/>
      <c r="S704" s="207"/>
      <c r="T704" s="208"/>
      <c r="AT704" s="209" t="s">
        <v>180</v>
      </c>
      <c r="AU704" s="209" t="s">
        <v>79</v>
      </c>
      <c r="AV704" s="13" t="s">
        <v>79</v>
      </c>
      <c r="AW704" s="13" t="s">
        <v>33</v>
      </c>
      <c r="AX704" s="13" t="s">
        <v>71</v>
      </c>
      <c r="AY704" s="209" t="s">
        <v>169</v>
      </c>
    </row>
    <row r="705" spans="2:51" s="13" customFormat="1" ht="11.25">
      <c r="B705" s="198"/>
      <c r="C705" s="199"/>
      <c r="D705" s="200" t="s">
        <v>180</v>
      </c>
      <c r="E705" s="201" t="s">
        <v>19</v>
      </c>
      <c r="F705" s="202" t="s">
        <v>1304</v>
      </c>
      <c r="G705" s="199"/>
      <c r="H705" s="203">
        <v>-0.9</v>
      </c>
      <c r="I705" s="204"/>
      <c r="J705" s="199"/>
      <c r="K705" s="199"/>
      <c r="L705" s="205"/>
      <c r="M705" s="206"/>
      <c r="N705" s="207"/>
      <c r="O705" s="207"/>
      <c r="P705" s="207"/>
      <c r="Q705" s="207"/>
      <c r="R705" s="207"/>
      <c r="S705" s="207"/>
      <c r="T705" s="208"/>
      <c r="AT705" s="209" t="s">
        <v>180</v>
      </c>
      <c r="AU705" s="209" t="s">
        <v>79</v>
      </c>
      <c r="AV705" s="13" t="s">
        <v>79</v>
      </c>
      <c r="AW705" s="13" t="s">
        <v>33</v>
      </c>
      <c r="AX705" s="13" t="s">
        <v>71</v>
      </c>
      <c r="AY705" s="209" t="s">
        <v>169</v>
      </c>
    </row>
    <row r="706" spans="2:51" s="15" customFormat="1" ht="11.25">
      <c r="B706" s="221"/>
      <c r="C706" s="222"/>
      <c r="D706" s="200" t="s">
        <v>180</v>
      </c>
      <c r="E706" s="223" t="s">
        <v>19</v>
      </c>
      <c r="F706" s="224" t="s">
        <v>1022</v>
      </c>
      <c r="G706" s="222"/>
      <c r="H706" s="223" t="s">
        <v>19</v>
      </c>
      <c r="I706" s="225"/>
      <c r="J706" s="222"/>
      <c r="K706" s="222"/>
      <c r="L706" s="226"/>
      <c r="M706" s="227"/>
      <c r="N706" s="228"/>
      <c r="O706" s="228"/>
      <c r="P706" s="228"/>
      <c r="Q706" s="228"/>
      <c r="R706" s="228"/>
      <c r="S706" s="228"/>
      <c r="T706" s="229"/>
      <c r="AT706" s="230" t="s">
        <v>180</v>
      </c>
      <c r="AU706" s="230" t="s">
        <v>79</v>
      </c>
      <c r="AV706" s="15" t="s">
        <v>14</v>
      </c>
      <c r="AW706" s="15" t="s">
        <v>33</v>
      </c>
      <c r="AX706" s="15" t="s">
        <v>71</v>
      </c>
      <c r="AY706" s="230" t="s">
        <v>169</v>
      </c>
    </row>
    <row r="707" spans="2:51" s="13" customFormat="1" ht="11.25">
      <c r="B707" s="198"/>
      <c r="C707" s="199"/>
      <c r="D707" s="200" t="s">
        <v>180</v>
      </c>
      <c r="E707" s="201" t="s">
        <v>19</v>
      </c>
      <c r="F707" s="202" t="s">
        <v>1309</v>
      </c>
      <c r="G707" s="199"/>
      <c r="H707" s="203">
        <v>7.6</v>
      </c>
      <c r="I707" s="204"/>
      <c r="J707" s="199"/>
      <c r="K707" s="199"/>
      <c r="L707" s="205"/>
      <c r="M707" s="206"/>
      <c r="N707" s="207"/>
      <c r="O707" s="207"/>
      <c r="P707" s="207"/>
      <c r="Q707" s="207"/>
      <c r="R707" s="207"/>
      <c r="S707" s="207"/>
      <c r="T707" s="208"/>
      <c r="AT707" s="209" t="s">
        <v>180</v>
      </c>
      <c r="AU707" s="209" t="s">
        <v>79</v>
      </c>
      <c r="AV707" s="13" t="s">
        <v>79</v>
      </c>
      <c r="AW707" s="13" t="s">
        <v>33</v>
      </c>
      <c r="AX707" s="13" t="s">
        <v>71</v>
      </c>
      <c r="AY707" s="209" t="s">
        <v>169</v>
      </c>
    </row>
    <row r="708" spans="2:51" s="13" customFormat="1" ht="11.25">
      <c r="B708" s="198"/>
      <c r="C708" s="199"/>
      <c r="D708" s="200" t="s">
        <v>180</v>
      </c>
      <c r="E708" s="201" t="s">
        <v>19</v>
      </c>
      <c r="F708" s="202" t="s">
        <v>1304</v>
      </c>
      <c r="G708" s="199"/>
      <c r="H708" s="203">
        <v>-0.9</v>
      </c>
      <c r="I708" s="204"/>
      <c r="J708" s="199"/>
      <c r="K708" s="199"/>
      <c r="L708" s="205"/>
      <c r="M708" s="206"/>
      <c r="N708" s="207"/>
      <c r="O708" s="207"/>
      <c r="P708" s="207"/>
      <c r="Q708" s="207"/>
      <c r="R708" s="207"/>
      <c r="S708" s="207"/>
      <c r="T708" s="208"/>
      <c r="AT708" s="209" t="s">
        <v>180</v>
      </c>
      <c r="AU708" s="209" t="s">
        <v>79</v>
      </c>
      <c r="AV708" s="13" t="s">
        <v>79</v>
      </c>
      <c r="AW708" s="13" t="s">
        <v>33</v>
      </c>
      <c r="AX708" s="13" t="s">
        <v>71</v>
      </c>
      <c r="AY708" s="209" t="s">
        <v>169</v>
      </c>
    </row>
    <row r="709" spans="2:51" s="15" customFormat="1" ht="11.25">
      <c r="B709" s="221"/>
      <c r="C709" s="222"/>
      <c r="D709" s="200" t="s">
        <v>180</v>
      </c>
      <c r="E709" s="223" t="s">
        <v>19</v>
      </c>
      <c r="F709" s="224" t="s">
        <v>1024</v>
      </c>
      <c r="G709" s="222"/>
      <c r="H709" s="223" t="s">
        <v>19</v>
      </c>
      <c r="I709" s="225"/>
      <c r="J709" s="222"/>
      <c r="K709" s="222"/>
      <c r="L709" s="226"/>
      <c r="M709" s="227"/>
      <c r="N709" s="228"/>
      <c r="O709" s="228"/>
      <c r="P709" s="228"/>
      <c r="Q709" s="228"/>
      <c r="R709" s="228"/>
      <c r="S709" s="228"/>
      <c r="T709" s="229"/>
      <c r="AT709" s="230" t="s">
        <v>180</v>
      </c>
      <c r="AU709" s="230" t="s">
        <v>79</v>
      </c>
      <c r="AV709" s="15" t="s">
        <v>14</v>
      </c>
      <c r="AW709" s="15" t="s">
        <v>33</v>
      </c>
      <c r="AX709" s="15" t="s">
        <v>71</v>
      </c>
      <c r="AY709" s="230" t="s">
        <v>169</v>
      </c>
    </row>
    <row r="710" spans="2:51" s="13" customFormat="1" ht="11.25">
      <c r="B710" s="198"/>
      <c r="C710" s="199"/>
      <c r="D710" s="200" t="s">
        <v>180</v>
      </c>
      <c r="E710" s="201" t="s">
        <v>19</v>
      </c>
      <c r="F710" s="202" t="s">
        <v>1309</v>
      </c>
      <c r="G710" s="199"/>
      <c r="H710" s="203">
        <v>7.6</v>
      </c>
      <c r="I710" s="204"/>
      <c r="J710" s="199"/>
      <c r="K710" s="199"/>
      <c r="L710" s="205"/>
      <c r="M710" s="206"/>
      <c r="N710" s="207"/>
      <c r="O710" s="207"/>
      <c r="P710" s="207"/>
      <c r="Q710" s="207"/>
      <c r="R710" s="207"/>
      <c r="S710" s="207"/>
      <c r="T710" s="208"/>
      <c r="AT710" s="209" t="s">
        <v>180</v>
      </c>
      <c r="AU710" s="209" t="s">
        <v>79</v>
      </c>
      <c r="AV710" s="13" t="s">
        <v>79</v>
      </c>
      <c r="AW710" s="13" t="s">
        <v>33</v>
      </c>
      <c r="AX710" s="13" t="s">
        <v>71</v>
      </c>
      <c r="AY710" s="209" t="s">
        <v>169</v>
      </c>
    </row>
    <row r="711" spans="2:51" s="13" customFormat="1" ht="11.25">
      <c r="B711" s="198"/>
      <c r="C711" s="199"/>
      <c r="D711" s="200" t="s">
        <v>180</v>
      </c>
      <c r="E711" s="201" t="s">
        <v>19</v>
      </c>
      <c r="F711" s="202" t="s">
        <v>1304</v>
      </c>
      <c r="G711" s="199"/>
      <c r="H711" s="203">
        <v>-0.9</v>
      </c>
      <c r="I711" s="204"/>
      <c r="J711" s="199"/>
      <c r="K711" s="199"/>
      <c r="L711" s="205"/>
      <c r="M711" s="206"/>
      <c r="N711" s="207"/>
      <c r="O711" s="207"/>
      <c r="P711" s="207"/>
      <c r="Q711" s="207"/>
      <c r="R711" s="207"/>
      <c r="S711" s="207"/>
      <c r="T711" s="208"/>
      <c r="AT711" s="209" t="s">
        <v>180</v>
      </c>
      <c r="AU711" s="209" t="s">
        <v>79</v>
      </c>
      <c r="AV711" s="13" t="s">
        <v>79</v>
      </c>
      <c r="AW711" s="13" t="s">
        <v>33</v>
      </c>
      <c r="AX711" s="13" t="s">
        <v>71</v>
      </c>
      <c r="AY711" s="209" t="s">
        <v>169</v>
      </c>
    </row>
    <row r="712" spans="2:51" s="15" customFormat="1" ht="11.25">
      <c r="B712" s="221"/>
      <c r="C712" s="222"/>
      <c r="D712" s="200" t="s">
        <v>180</v>
      </c>
      <c r="E712" s="223" t="s">
        <v>19</v>
      </c>
      <c r="F712" s="224" t="s">
        <v>1025</v>
      </c>
      <c r="G712" s="222"/>
      <c r="H712" s="223" t="s">
        <v>19</v>
      </c>
      <c r="I712" s="225"/>
      <c r="J712" s="222"/>
      <c r="K712" s="222"/>
      <c r="L712" s="226"/>
      <c r="M712" s="227"/>
      <c r="N712" s="228"/>
      <c r="O712" s="228"/>
      <c r="P712" s="228"/>
      <c r="Q712" s="228"/>
      <c r="R712" s="228"/>
      <c r="S712" s="228"/>
      <c r="T712" s="229"/>
      <c r="AT712" s="230" t="s">
        <v>180</v>
      </c>
      <c r="AU712" s="230" t="s">
        <v>79</v>
      </c>
      <c r="AV712" s="15" t="s">
        <v>14</v>
      </c>
      <c r="AW712" s="15" t="s">
        <v>33</v>
      </c>
      <c r="AX712" s="15" t="s">
        <v>71</v>
      </c>
      <c r="AY712" s="230" t="s">
        <v>169</v>
      </c>
    </row>
    <row r="713" spans="2:51" s="13" customFormat="1" ht="11.25">
      <c r="B713" s="198"/>
      <c r="C713" s="199"/>
      <c r="D713" s="200" t="s">
        <v>180</v>
      </c>
      <c r="E713" s="201" t="s">
        <v>19</v>
      </c>
      <c r="F713" s="202" t="s">
        <v>1303</v>
      </c>
      <c r="G713" s="199"/>
      <c r="H713" s="203">
        <v>8.3</v>
      </c>
      <c r="I713" s="204"/>
      <c r="J713" s="199"/>
      <c r="K713" s="199"/>
      <c r="L713" s="205"/>
      <c r="M713" s="206"/>
      <c r="N713" s="207"/>
      <c r="O713" s="207"/>
      <c r="P713" s="207"/>
      <c r="Q713" s="207"/>
      <c r="R713" s="207"/>
      <c r="S713" s="207"/>
      <c r="T713" s="208"/>
      <c r="AT713" s="209" t="s">
        <v>180</v>
      </c>
      <c r="AU713" s="209" t="s">
        <v>79</v>
      </c>
      <c r="AV713" s="13" t="s">
        <v>79</v>
      </c>
      <c r="AW713" s="13" t="s">
        <v>33</v>
      </c>
      <c r="AX713" s="13" t="s">
        <v>71</v>
      </c>
      <c r="AY713" s="209" t="s">
        <v>169</v>
      </c>
    </row>
    <row r="714" spans="2:51" s="13" customFormat="1" ht="11.25">
      <c r="B714" s="198"/>
      <c r="C714" s="199"/>
      <c r="D714" s="200" t="s">
        <v>180</v>
      </c>
      <c r="E714" s="201" t="s">
        <v>19</v>
      </c>
      <c r="F714" s="202" t="s">
        <v>1300</v>
      </c>
      <c r="G714" s="199"/>
      <c r="H714" s="203">
        <v>-0.8</v>
      </c>
      <c r="I714" s="204"/>
      <c r="J714" s="199"/>
      <c r="K714" s="199"/>
      <c r="L714" s="205"/>
      <c r="M714" s="206"/>
      <c r="N714" s="207"/>
      <c r="O714" s="207"/>
      <c r="P714" s="207"/>
      <c r="Q714" s="207"/>
      <c r="R714" s="207"/>
      <c r="S714" s="207"/>
      <c r="T714" s="208"/>
      <c r="AT714" s="209" t="s">
        <v>180</v>
      </c>
      <c r="AU714" s="209" t="s">
        <v>79</v>
      </c>
      <c r="AV714" s="13" t="s">
        <v>79</v>
      </c>
      <c r="AW714" s="13" t="s">
        <v>33</v>
      </c>
      <c r="AX714" s="13" t="s">
        <v>71</v>
      </c>
      <c r="AY714" s="209" t="s">
        <v>169</v>
      </c>
    </row>
    <row r="715" spans="2:51" s="15" customFormat="1" ht="11.25">
      <c r="B715" s="221"/>
      <c r="C715" s="222"/>
      <c r="D715" s="200" t="s">
        <v>180</v>
      </c>
      <c r="E715" s="223" t="s">
        <v>19</v>
      </c>
      <c r="F715" s="224" t="s">
        <v>1310</v>
      </c>
      <c r="G715" s="222"/>
      <c r="H715" s="223" t="s">
        <v>19</v>
      </c>
      <c r="I715" s="225"/>
      <c r="J715" s="222"/>
      <c r="K715" s="222"/>
      <c r="L715" s="226"/>
      <c r="M715" s="227"/>
      <c r="N715" s="228"/>
      <c r="O715" s="228"/>
      <c r="P715" s="228"/>
      <c r="Q715" s="228"/>
      <c r="R715" s="228"/>
      <c r="S715" s="228"/>
      <c r="T715" s="229"/>
      <c r="AT715" s="230" t="s">
        <v>180</v>
      </c>
      <c r="AU715" s="230" t="s">
        <v>79</v>
      </c>
      <c r="AV715" s="15" t="s">
        <v>14</v>
      </c>
      <c r="AW715" s="15" t="s">
        <v>33</v>
      </c>
      <c r="AX715" s="15" t="s">
        <v>71</v>
      </c>
      <c r="AY715" s="230" t="s">
        <v>169</v>
      </c>
    </row>
    <row r="716" spans="2:51" s="13" customFormat="1" ht="11.25">
      <c r="B716" s="198"/>
      <c r="C716" s="199"/>
      <c r="D716" s="200" t="s">
        <v>180</v>
      </c>
      <c r="E716" s="201" t="s">
        <v>19</v>
      </c>
      <c r="F716" s="202" t="s">
        <v>1311</v>
      </c>
      <c r="G716" s="199"/>
      <c r="H716" s="203">
        <v>8.1</v>
      </c>
      <c r="I716" s="204"/>
      <c r="J716" s="199"/>
      <c r="K716" s="199"/>
      <c r="L716" s="205"/>
      <c r="M716" s="206"/>
      <c r="N716" s="207"/>
      <c r="O716" s="207"/>
      <c r="P716" s="207"/>
      <c r="Q716" s="207"/>
      <c r="R716" s="207"/>
      <c r="S716" s="207"/>
      <c r="T716" s="208"/>
      <c r="AT716" s="209" t="s">
        <v>180</v>
      </c>
      <c r="AU716" s="209" t="s">
        <v>79</v>
      </c>
      <c r="AV716" s="13" t="s">
        <v>79</v>
      </c>
      <c r="AW716" s="13" t="s">
        <v>33</v>
      </c>
      <c r="AX716" s="13" t="s">
        <v>71</v>
      </c>
      <c r="AY716" s="209" t="s">
        <v>169</v>
      </c>
    </row>
    <row r="717" spans="2:51" s="13" customFormat="1" ht="11.25">
      <c r="B717" s="198"/>
      <c r="C717" s="199"/>
      <c r="D717" s="200" t="s">
        <v>180</v>
      </c>
      <c r="E717" s="201" t="s">
        <v>19</v>
      </c>
      <c r="F717" s="202" t="s">
        <v>1300</v>
      </c>
      <c r="G717" s="199"/>
      <c r="H717" s="203">
        <v>-0.8</v>
      </c>
      <c r="I717" s="204"/>
      <c r="J717" s="199"/>
      <c r="K717" s="199"/>
      <c r="L717" s="205"/>
      <c r="M717" s="206"/>
      <c r="N717" s="207"/>
      <c r="O717" s="207"/>
      <c r="P717" s="207"/>
      <c r="Q717" s="207"/>
      <c r="R717" s="207"/>
      <c r="S717" s="207"/>
      <c r="T717" s="208"/>
      <c r="AT717" s="209" t="s">
        <v>180</v>
      </c>
      <c r="AU717" s="209" t="s">
        <v>79</v>
      </c>
      <c r="AV717" s="13" t="s">
        <v>79</v>
      </c>
      <c r="AW717" s="13" t="s">
        <v>33</v>
      </c>
      <c r="AX717" s="13" t="s">
        <v>71</v>
      </c>
      <c r="AY717" s="209" t="s">
        <v>169</v>
      </c>
    </row>
    <row r="718" spans="2:51" s="15" customFormat="1" ht="11.25">
      <c r="B718" s="221"/>
      <c r="C718" s="222"/>
      <c r="D718" s="200" t="s">
        <v>180</v>
      </c>
      <c r="E718" s="223" t="s">
        <v>19</v>
      </c>
      <c r="F718" s="224" t="s">
        <v>1312</v>
      </c>
      <c r="G718" s="222"/>
      <c r="H718" s="223" t="s">
        <v>19</v>
      </c>
      <c r="I718" s="225"/>
      <c r="J718" s="222"/>
      <c r="K718" s="222"/>
      <c r="L718" s="226"/>
      <c r="M718" s="227"/>
      <c r="N718" s="228"/>
      <c r="O718" s="228"/>
      <c r="P718" s="228"/>
      <c r="Q718" s="228"/>
      <c r="R718" s="228"/>
      <c r="S718" s="228"/>
      <c r="T718" s="229"/>
      <c r="AT718" s="230" t="s">
        <v>180</v>
      </c>
      <c r="AU718" s="230" t="s">
        <v>79</v>
      </c>
      <c r="AV718" s="15" t="s">
        <v>14</v>
      </c>
      <c r="AW718" s="15" t="s">
        <v>33</v>
      </c>
      <c r="AX718" s="15" t="s">
        <v>71</v>
      </c>
      <c r="AY718" s="230" t="s">
        <v>169</v>
      </c>
    </row>
    <row r="719" spans="2:51" s="13" customFormat="1" ht="11.25">
      <c r="B719" s="198"/>
      <c r="C719" s="199"/>
      <c r="D719" s="200" t="s">
        <v>180</v>
      </c>
      <c r="E719" s="201" t="s">
        <v>19</v>
      </c>
      <c r="F719" s="202" t="s">
        <v>1313</v>
      </c>
      <c r="G719" s="199"/>
      <c r="H719" s="203">
        <v>6.7</v>
      </c>
      <c r="I719" s="204"/>
      <c r="J719" s="199"/>
      <c r="K719" s="199"/>
      <c r="L719" s="205"/>
      <c r="M719" s="206"/>
      <c r="N719" s="207"/>
      <c r="O719" s="207"/>
      <c r="P719" s="207"/>
      <c r="Q719" s="207"/>
      <c r="R719" s="207"/>
      <c r="S719" s="207"/>
      <c r="T719" s="208"/>
      <c r="AT719" s="209" t="s">
        <v>180</v>
      </c>
      <c r="AU719" s="209" t="s">
        <v>79</v>
      </c>
      <c r="AV719" s="13" t="s">
        <v>79</v>
      </c>
      <c r="AW719" s="13" t="s">
        <v>33</v>
      </c>
      <c r="AX719" s="13" t="s">
        <v>71</v>
      </c>
      <c r="AY719" s="209" t="s">
        <v>169</v>
      </c>
    </row>
    <row r="720" spans="2:51" s="13" customFormat="1" ht="11.25">
      <c r="B720" s="198"/>
      <c r="C720" s="199"/>
      <c r="D720" s="200" t="s">
        <v>180</v>
      </c>
      <c r="E720" s="201" t="s">
        <v>19</v>
      </c>
      <c r="F720" s="202" t="s">
        <v>1314</v>
      </c>
      <c r="G720" s="199"/>
      <c r="H720" s="203">
        <v>-1.4</v>
      </c>
      <c r="I720" s="204"/>
      <c r="J720" s="199"/>
      <c r="K720" s="199"/>
      <c r="L720" s="205"/>
      <c r="M720" s="206"/>
      <c r="N720" s="207"/>
      <c r="O720" s="207"/>
      <c r="P720" s="207"/>
      <c r="Q720" s="207"/>
      <c r="R720" s="207"/>
      <c r="S720" s="207"/>
      <c r="T720" s="208"/>
      <c r="AT720" s="209" t="s">
        <v>180</v>
      </c>
      <c r="AU720" s="209" t="s">
        <v>79</v>
      </c>
      <c r="AV720" s="13" t="s">
        <v>79</v>
      </c>
      <c r="AW720" s="13" t="s">
        <v>33</v>
      </c>
      <c r="AX720" s="13" t="s">
        <v>71</v>
      </c>
      <c r="AY720" s="209" t="s">
        <v>169</v>
      </c>
    </row>
    <row r="721" spans="2:51" s="14" customFormat="1" ht="11.25">
      <c r="B721" s="210"/>
      <c r="C721" s="211"/>
      <c r="D721" s="200" t="s">
        <v>180</v>
      </c>
      <c r="E721" s="212" t="s">
        <v>19</v>
      </c>
      <c r="F721" s="213" t="s">
        <v>183</v>
      </c>
      <c r="G721" s="211"/>
      <c r="H721" s="214">
        <v>89.5</v>
      </c>
      <c r="I721" s="215"/>
      <c r="J721" s="211"/>
      <c r="K721" s="211"/>
      <c r="L721" s="216"/>
      <c r="M721" s="217"/>
      <c r="N721" s="218"/>
      <c r="O721" s="218"/>
      <c r="P721" s="218"/>
      <c r="Q721" s="218"/>
      <c r="R721" s="218"/>
      <c r="S721" s="218"/>
      <c r="T721" s="219"/>
      <c r="AT721" s="220" t="s">
        <v>180</v>
      </c>
      <c r="AU721" s="220" t="s">
        <v>79</v>
      </c>
      <c r="AV721" s="14" t="s">
        <v>106</v>
      </c>
      <c r="AW721" s="14" t="s">
        <v>33</v>
      </c>
      <c r="AX721" s="14" t="s">
        <v>14</v>
      </c>
      <c r="AY721" s="220" t="s">
        <v>169</v>
      </c>
    </row>
    <row r="722" spans="1:65" s="2" customFormat="1" ht="16.5" customHeight="1">
      <c r="A722" s="36"/>
      <c r="B722" s="37"/>
      <c r="C722" s="234" t="s">
        <v>1315</v>
      </c>
      <c r="D722" s="234" t="s">
        <v>477</v>
      </c>
      <c r="E722" s="235" t="s">
        <v>1316</v>
      </c>
      <c r="F722" s="236" t="s">
        <v>1317</v>
      </c>
      <c r="G722" s="237" t="s">
        <v>339</v>
      </c>
      <c r="H722" s="238">
        <v>98.45</v>
      </c>
      <c r="I722" s="239"/>
      <c r="J722" s="240">
        <f>ROUND(I722*H722,2)</f>
        <v>0</v>
      </c>
      <c r="K722" s="236" t="s">
        <v>19</v>
      </c>
      <c r="L722" s="241"/>
      <c r="M722" s="242" t="s">
        <v>19</v>
      </c>
      <c r="N722" s="243" t="s">
        <v>42</v>
      </c>
      <c r="O722" s="66"/>
      <c r="P722" s="189">
        <f>O722*H722</f>
        <v>0</v>
      </c>
      <c r="Q722" s="189">
        <v>0.0009</v>
      </c>
      <c r="R722" s="189">
        <f>Q722*H722</f>
        <v>0.088605</v>
      </c>
      <c r="S722" s="189">
        <v>0</v>
      </c>
      <c r="T722" s="190">
        <f>S722*H722</f>
        <v>0</v>
      </c>
      <c r="U722" s="36"/>
      <c r="V722" s="36"/>
      <c r="W722" s="36"/>
      <c r="X722" s="36"/>
      <c r="Y722" s="36"/>
      <c r="Z722" s="36"/>
      <c r="AA722" s="36"/>
      <c r="AB722" s="36"/>
      <c r="AC722" s="36"/>
      <c r="AD722" s="36"/>
      <c r="AE722" s="36"/>
      <c r="AR722" s="191" t="s">
        <v>572</v>
      </c>
      <c r="AT722" s="191" t="s">
        <v>477</v>
      </c>
      <c r="AU722" s="191" t="s">
        <v>79</v>
      </c>
      <c r="AY722" s="19" t="s">
        <v>169</v>
      </c>
      <c r="BE722" s="192">
        <f>IF(N722="základní",J722,0)</f>
        <v>0</v>
      </c>
      <c r="BF722" s="192">
        <f>IF(N722="snížená",J722,0)</f>
        <v>0</v>
      </c>
      <c r="BG722" s="192">
        <f>IF(N722="zákl. přenesená",J722,0)</f>
        <v>0</v>
      </c>
      <c r="BH722" s="192">
        <f>IF(N722="sníž. přenesená",J722,0)</f>
        <v>0</v>
      </c>
      <c r="BI722" s="192">
        <f>IF(N722="nulová",J722,0)</f>
        <v>0</v>
      </c>
      <c r="BJ722" s="19" t="s">
        <v>14</v>
      </c>
      <c r="BK722" s="192">
        <f>ROUND(I722*H722,2)</f>
        <v>0</v>
      </c>
      <c r="BL722" s="19" t="s">
        <v>312</v>
      </c>
      <c r="BM722" s="191" t="s">
        <v>1318</v>
      </c>
    </row>
    <row r="723" spans="2:51" s="13" customFormat="1" ht="11.25">
      <c r="B723" s="198"/>
      <c r="C723" s="199"/>
      <c r="D723" s="200" t="s">
        <v>180</v>
      </c>
      <c r="E723" s="199"/>
      <c r="F723" s="202" t="s">
        <v>1319</v>
      </c>
      <c r="G723" s="199"/>
      <c r="H723" s="203">
        <v>98.45</v>
      </c>
      <c r="I723" s="204"/>
      <c r="J723" s="199"/>
      <c r="K723" s="199"/>
      <c r="L723" s="205"/>
      <c r="M723" s="206"/>
      <c r="N723" s="207"/>
      <c r="O723" s="207"/>
      <c r="P723" s="207"/>
      <c r="Q723" s="207"/>
      <c r="R723" s="207"/>
      <c r="S723" s="207"/>
      <c r="T723" s="208"/>
      <c r="AT723" s="209" t="s">
        <v>180</v>
      </c>
      <c r="AU723" s="209" t="s">
        <v>79</v>
      </c>
      <c r="AV723" s="13" t="s">
        <v>79</v>
      </c>
      <c r="AW723" s="13" t="s">
        <v>4</v>
      </c>
      <c r="AX723" s="13" t="s">
        <v>14</v>
      </c>
      <c r="AY723" s="209" t="s">
        <v>169</v>
      </c>
    </row>
    <row r="724" spans="1:65" s="2" customFormat="1" ht="24.2" customHeight="1">
      <c r="A724" s="36"/>
      <c r="B724" s="37"/>
      <c r="C724" s="180" t="s">
        <v>1320</v>
      </c>
      <c r="D724" s="180" t="s">
        <v>172</v>
      </c>
      <c r="E724" s="181" t="s">
        <v>1321</v>
      </c>
      <c r="F724" s="182" t="s">
        <v>1322</v>
      </c>
      <c r="G724" s="183" t="s">
        <v>175</v>
      </c>
      <c r="H724" s="184">
        <v>51</v>
      </c>
      <c r="I724" s="185"/>
      <c r="J724" s="186">
        <f>ROUND(I724*H724,2)</f>
        <v>0</v>
      </c>
      <c r="K724" s="182" t="s">
        <v>176</v>
      </c>
      <c r="L724" s="41"/>
      <c r="M724" s="187" t="s">
        <v>19</v>
      </c>
      <c r="N724" s="188" t="s">
        <v>42</v>
      </c>
      <c r="O724" s="66"/>
      <c r="P724" s="189">
        <f>O724*H724</f>
        <v>0</v>
      </c>
      <c r="Q724" s="189">
        <v>0.0015</v>
      </c>
      <c r="R724" s="189">
        <f>Q724*H724</f>
        <v>0.0765</v>
      </c>
      <c r="S724" s="189">
        <v>0</v>
      </c>
      <c r="T724" s="190">
        <f>S724*H724</f>
        <v>0</v>
      </c>
      <c r="U724" s="36"/>
      <c r="V724" s="36"/>
      <c r="W724" s="36"/>
      <c r="X724" s="36"/>
      <c r="Y724" s="36"/>
      <c r="Z724" s="36"/>
      <c r="AA724" s="36"/>
      <c r="AB724" s="36"/>
      <c r="AC724" s="36"/>
      <c r="AD724" s="36"/>
      <c r="AE724" s="36"/>
      <c r="AR724" s="191" t="s">
        <v>312</v>
      </c>
      <c r="AT724" s="191" t="s">
        <v>172</v>
      </c>
      <c r="AU724" s="191" t="s">
        <v>79</v>
      </c>
      <c r="AY724" s="19" t="s">
        <v>169</v>
      </c>
      <c r="BE724" s="192">
        <f>IF(N724="základní",J724,0)</f>
        <v>0</v>
      </c>
      <c r="BF724" s="192">
        <f>IF(N724="snížená",J724,0)</f>
        <v>0</v>
      </c>
      <c r="BG724" s="192">
        <f>IF(N724="zákl. přenesená",J724,0)</f>
        <v>0</v>
      </c>
      <c r="BH724" s="192">
        <f>IF(N724="sníž. přenesená",J724,0)</f>
        <v>0</v>
      </c>
      <c r="BI724" s="192">
        <f>IF(N724="nulová",J724,0)</f>
        <v>0</v>
      </c>
      <c r="BJ724" s="19" t="s">
        <v>14</v>
      </c>
      <c r="BK724" s="192">
        <f>ROUND(I724*H724,2)</f>
        <v>0</v>
      </c>
      <c r="BL724" s="19" t="s">
        <v>312</v>
      </c>
      <c r="BM724" s="191" t="s">
        <v>1323</v>
      </c>
    </row>
    <row r="725" spans="1:47" s="2" customFormat="1" ht="11.25">
      <c r="A725" s="36"/>
      <c r="B725" s="37"/>
      <c r="C725" s="38"/>
      <c r="D725" s="193" t="s">
        <v>178</v>
      </c>
      <c r="E725" s="38"/>
      <c r="F725" s="194" t="s">
        <v>1324</v>
      </c>
      <c r="G725" s="38"/>
      <c r="H725" s="38"/>
      <c r="I725" s="195"/>
      <c r="J725" s="38"/>
      <c r="K725" s="38"/>
      <c r="L725" s="41"/>
      <c r="M725" s="196"/>
      <c r="N725" s="197"/>
      <c r="O725" s="66"/>
      <c r="P725" s="66"/>
      <c r="Q725" s="66"/>
      <c r="R725" s="66"/>
      <c r="S725" s="66"/>
      <c r="T725" s="67"/>
      <c r="U725" s="36"/>
      <c r="V725" s="36"/>
      <c r="W725" s="36"/>
      <c r="X725" s="36"/>
      <c r="Y725" s="36"/>
      <c r="Z725" s="36"/>
      <c r="AA725" s="36"/>
      <c r="AB725" s="36"/>
      <c r="AC725" s="36"/>
      <c r="AD725" s="36"/>
      <c r="AE725" s="36"/>
      <c r="AT725" s="19" t="s">
        <v>178</v>
      </c>
      <c r="AU725" s="19" t="s">
        <v>79</v>
      </c>
    </row>
    <row r="726" spans="2:51" s="15" customFormat="1" ht="11.25">
      <c r="B726" s="221"/>
      <c r="C726" s="222"/>
      <c r="D726" s="200" t="s">
        <v>180</v>
      </c>
      <c r="E726" s="223" t="s">
        <v>19</v>
      </c>
      <c r="F726" s="224" t="s">
        <v>1325</v>
      </c>
      <c r="G726" s="222"/>
      <c r="H726" s="223" t="s">
        <v>19</v>
      </c>
      <c r="I726" s="225"/>
      <c r="J726" s="222"/>
      <c r="K726" s="222"/>
      <c r="L726" s="226"/>
      <c r="M726" s="227"/>
      <c r="N726" s="228"/>
      <c r="O726" s="228"/>
      <c r="P726" s="228"/>
      <c r="Q726" s="228"/>
      <c r="R726" s="228"/>
      <c r="S726" s="228"/>
      <c r="T726" s="229"/>
      <c r="AT726" s="230" t="s">
        <v>180</v>
      </c>
      <c r="AU726" s="230" t="s">
        <v>79</v>
      </c>
      <c r="AV726" s="15" t="s">
        <v>14</v>
      </c>
      <c r="AW726" s="15" t="s">
        <v>33</v>
      </c>
      <c r="AX726" s="15" t="s">
        <v>71</v>
      </c>
      <c r="AY726" s="230" t="s">
        <v>169</v>
      </c>
    </row>
    <row r="727" spans="2:51" s="13" customFormat="1" ht="22.5">
      <c r="B727" s="198"/>
      <c r="C727" s="199"/>
      <c r="D727" s="200" t="s">
        <v>180</v>
      </c>
      <c r="E727" s="201" t="s">
        <v>19</v>
      </c>
      <c r="F727" s="202" t="s">
        <v>1326</v>
      </c>
      <c r="G727" s="199"/>
      <c r="H727" s="203">
        <v>51</v>
      </c>
      <c r="I727" s="204"/>
      <c r="J727" s="199"/>
      <c r="K727" s="199"/>
      <c r="L727" s="205"/>
      <c r="M727" s="206"/>
      <c r="N727" s="207"/>
      <c r="O727" s="207"/>
      <c r="P727" s="207"/>
      <c r="Q727" s="207"/>
      <c r="R727" s="207"/>
      <c r="S727" s="207"/>
      <c r="T727" s="208"/>
      <c r="AT727" s="209" t="s">
        <v>180</v>
      </c>
      <c r="AU727" s="209" t="s">
        <v>79</v>
      </c>
      <c r="AV727" s="13" t="s">
        <v>79</v>
      </c>
      <c r="AW727" s="13" t="s">
        <v>33</v>
      </c>
      <c r="AX727" s="13" t="s">
        <v>14</v>
      </c>
      <c r="AY727" s="209" t="s">
        <v>169</v>
      </c>
    </row>
    <row r="728" spans="1:65" s="2" customFormat="1" ht="49.15" customHeight="1">
      <c r="A728" s="36"/>
      <c r="B728" s="37"/>
      <c r="C728" s="180" t="s">
        <v>1327</v>
      </c>
      <c r="D728" s="180" t="s">
        <v>172</v>
      </c>
      <c r="E728" s="181" t="s">
        <v>1328</v>
      </c>
      <c r="F728" s="182" t="s">
        <v>1329</v>
      </c>
      <c r="G728" s="183" t="s">
        <v>289</v>
      </c>
      <c r="H728" s="184">
        <v>0.204</v>
      </c>
      <c r="I728" s="185"/>
      <c r="J728" s="186">
        <f>ROUND(I728*H728,2)</f>
        <v>0</v>
      </c>
      <c r="K728" s="182" t="s">
        <v>176</v>
      </c>
      <c r="L728" s="41"/>
      <c r="M728" s="187" t="s">
        <v>19</v>
      </c>
      <c r="N728" s="188" t="s">
        <v>42</v>
      </c>
      <c r="O728" s="66"/>
      <c r="P728" s="189">
        <f>O728*H728</f>
        <v>0</v>
      </c>
      <c r="Q728" s="189">
        <v>0</v>
      </c>
      <c r="R728" s="189">
        <f>Q728*H728</f>
        <v>0</v>
      </c>
      <c r="S728" s="189">
        <v>0</v>
      </c>
      <c r="T728" s="190">
        <f>S728*H728</f>
        <v>0</v>
      </c>
      <c r="U728" s="36"/>
      <c r="V728" s="36"/>
      <c r="W728" s="36"/>
      <c r="X728" s="36"/>
      <c r="Y728" s="36"/>
      <c r="Z728" s="36"/>
      <c r="AA728" s="36"/>
      <c r="AB728" s="36"/>
      <c r="AC728" s="36"/>
      <c r="AD728" s="36"/>
      <c r="AE728" s="36"/>
      <c r="AR728" s="191" t="s">
        <v>312</v>
      </c>
      <c r="AT728" s="191" t="s">
        <v>172</v>
      </c>
      <c r="AU728" s="191" t="s">
        <v>79</v>
      </c>
      <c r="AY728" s="19" t="s">
        <v>169</v>
      </c>
      <c r="BE728" s="192">
        <f>IF(N728="základní",J728,0)</f>
        <v>0</v>
      </c>
      <c r="BF728" s="192">
        <f>IF(N728="snížená",J728,0)</f>
        <v>0</v>
      </c>
      <c r="BG728" s="192">
        <f>IF(N728="zákl. přenesená",J728,0)</f>
        <v>0</v>
      </c>
      <c r="BH728" s="192">
        <f>IF(N728="sníž. přenesená",J728,0)</f>
        <v>0</v>
      </c>
      <c r="BI728" s="192">
        <f>IF(N728="nulová",J728,0)</f>
        <v>0</v>
      </c>
      <c r="BJ728" s="19" t="s">
        <v>14</v>
      </c>
      <c r="BK728" s="192">
        <f>ROUND(I728*H728,2)</f>
        <v>0</v>
      </c>
      <c r="BL728" s="19" t="s">
        <v>312</v>
      </c>
      <c r="BM728" s="191" t="s">
        <v>1330</v>
      </c>
    </row>
    <row r="729" spans="1:47" s="2" customFormat="1" ht="11.25">
      <c r="A729" s="36"/>
      <c r="B729" s="37"/>
      <c r="C729" s="38"/>
      <c r="D729" s="193" t="s">
        <v>178</v>
      </c>
      <c r="E729" s="38"/>
      <c r="F729" s="194" t="s">
        <v>1331</v>
      </c>
      <c r="G729" s="38"/>
      <c r="H729" s="38"/>
      <c r="I729" s="195"/>
      <c r="J729" s="38"/>
      <c r="K729" s="38"/>
      <c r="L729" s="41"/>
      <c r="M729" s="196"/>
      <c r="N729" s="197"/>
      <c r="O729" s="66"/>
      <c r="P729" s="66"/>
      <c r="Q729" s="66"/>
      <c r="R729" s="66"/>
      <c r="S729" s="66"/>
      <c r="T729" s="67"/>
      <c r="U729" s="36"/>
      <c r="V729" s="36"/>
      <c r="W729" s="36"/>
      <c r="X729" s="36"/>
      <c r="Y729" s="36"/>
      <c r="Z729" s="36"/>
      <c r="AA729" s="36"/>
      <c r="AB729" s="36"/>
      <c r="AC729" s="36"/>
      <c r="AD729" s="36"/>
      <c r="AE729" s="36"/>
      <c r="AT729" s="19" t="s">
        <v>178</v>
      </c>
      <c r="AU729" s="19" t="s">
        <v>79</v>
      </c>
    </row>
    <row r="730" spans="2:63" s="12" customFormat="1" ht="22.9" customHeight="1">
      <c r="B730" s="164"/>
      <c r="C730" s="165"/>
      <c r="D730" s="166" t="s">
        <v>70</v>
      </c>
      <c r="E730" s="178" t="s">
        <v>351</v>
      </c>
      <c r="F730" s="178" t="s">
        <v>352</v>
      </c>
      <c r="G730" s="165"/>
      <c r="H730" s="165"/>
      <c r="I730" s="168"/>
      <c r="J730" s="179">
        <f>BK730</f>
        <v>0</v>
      </c>
      <c r="K730" s="165"/>
      <c r="L730" s="170"/>
      <c r="M730" s="171"/>
      <c r="N730" s="172"/>
      <c r="O730" s="172"/>
      <c r="P730" s="173">
        <f>SUM(P731:P921)</f>
        <v>0</v>
      </c>
      <c r="Q730" s="172"/>
      <c r="R730" s="173">
        <f>SUM(R731:R921)</f>
        <v>6.049041400000001</v>
      </c>
      <c r="S730" s="172"/>
      <c r="T730" s="174">
        <f>SUM(T731:T921)</f>
        <v>0</v>
      </c>
      <c r="AR730" s="175" t="s">
        <v>79</v>
      </c>
      <c r="AT730" s="176" t="s">
        <v>70</v>
      </c>
      <c r="AU730" s="176" t="s">
        <v>14</v>
      </c>
      <c r="AY730" s="175" t="s">
        <v>169</v>
      </c>
      <c r="BK730" s="177">
        <f>SUM(BK731:BK921)</f>
        <v>0</v>
      </c>
    </row>
    <row r="731" spans="1:65" s="2" customFormat="1" ht="24.2" customHeight="1">
      <c r="A731" s="36"/>
      <c r="B731" s="37"/>
      <c r="C731" s="180" t="s">
        <v>1332</v>
      </c>
      <c r="D731" s="180" t="s">
        <v>172</v>
      </c>
      <c r="E731" s="181" t="s">
        <v>1333</v>
      </c>
      <c r="F731" s="182" t="s">
        <v>1334</v>
      </c>
      <c r="G731" s="183" t="s">
        <v>175</v>
      </c>
      <c r="H731" s="184">
        <v>585.58</v>
      </c>
      <c r="I731" s="185"/>
      <c r="J731" s="186">
        <f>ROUND(I731*H731,2)</f>
        <v>0</v>
      </c>
      <c r="K731" s="182" t="s">
        <v>176</v>
      </c>
      <c r="L731" s="41"/>
      <c r="M731" s="187" t="s">
        <v>19</v>
      </c>
      <c r="N731" s="188" t="s">
        <v>42</v>
      </c>
      <c r="O731" s="66"/>
      <c r="P731" s="189">
        <f>O731*H731</f>
        <v>0</v>
      </c>
      <c r="Q731" s="189">
        <v>0</v>
      </c>
      <c r="R731" s="189">
        <f>Q731*H731</f>
        <v>0</v>
      </c>
      <c r="S731" s="189">
        <v>0</v>
      </c>
      <c r="T731" s="190">
        <f>S731*H731</f>
        <v>0</v>
      </c>
      <c r="U731" s="36"/>
      <c r="V731" s="36"/>
      <c r="W731" s="36"/>
      <c r="X731" s="36"/>
      <c r="Y731" s="36"/>
      <c r="Z731" s="36"/>
      <c r="AA731" s="36"/>
      <c r="AB731" s="36"/>
      <c r="AC731" s="36"/>
      <c r="AD731" s="36"/>
      <c r="AE731" s="36"/>
      <c r="AR731" s="191" t="s">
        <v>312</v>
      </c>
      <c r="AT731" s="191" t="s">
        <v>172</v>
      </c>
      <c r="AU731" s="191" t="s">
        <v>79</v>
      </c>
      <c r="AY731" s="19" t="s">
        <v>169</v>
      </c>
      <c r="BE731" s="192">
        <f>IF(N731="základní",J731,0)</f>
        <v>0</v>
      </c>
      <c r="BF731" s="192">
        <f>IF(N731="snížená",J731,0)</f>
        <v>0</v>
      </c>
      <c r="BG731" s="192">
        <f>IF(N731="zákl. přenesená",J731,0)</f>
        <v>0</v>
      </c>
      <c r="BH731" s="192">
        <f>IF(N731="sníž. přenesená",J731,0)</f>
        <v>0</v>
      </c>
      <c r="BI731" s="192">
        <f>IF(N731="nulová",J731,0)</f>
        <v>0</v>
      </c>
      <c r="BJ731" s="19" t="s">
        <v>14</v>
      </c>
      <c r="BK731" s="192">
        <f>ROUND(I731*H731,2)</f>
        <v>0</v>
      </c>
      <c r="BL731" s="19" t="s">
        <v>312</v>
      </c>
      <c r="BM731" s="191" t="s">
        <v>1335</v>
      </c>
    </row>
    <row r="732" spans="1:47" s="2" customFormat="1" ht="11.25">
      <c r="A732" s="36"/>
      <c r="B732" s="37"/>
      <c r="C732" s="38"/>
      <c r="D732" s="193" t="s">
        <v>178</v>
      </c>
      <c r="E732" s="38"/>
      <c r="F732" s="194" t="s">
        <v>1336</v>
      </c>
      <c r="G732" s="38"/>
      <c r="H732" s="38"/>
      <c r="I732" s="195"/>
      <c r="J732" s="38"/>
      <c r="K732" s="38"/>
      <c r="L732" s="41"/>
      <c r="M732" s="196"/>
      <c r="N732" s="197"/>
      <c r="O732" s="66"/>
      <c r="P732" s="66"/>
      <c r="Q732" s="66"/>
      <c r="R732" s="66"/>
      <c r="S732" s="66"/>
      <c r="T732" s="67"/>
      <c r="U732" s="36"/>
      <c r="V732" s="36"/>
      <c r="W732" s="36"/>
      <c r="X732" s="36"/>
      <c r="Y732" s="36"/>
      <c r="Z732" s="36"/>
      <c r="AA732" s="36"/>
      <c r="AB732" s="36"/>
      <c r="AC732" s="36"/>
      <c r="AD732" s="36"/>
      <c r="AE732" s="36"/>
      <c r="AT732" s="19" t="s">
        <v>178</v>
      </c>
      <c r="AU732" s="19" t="s">
        <v>79</v>
      </c>
    </row>
    <row r="733" spans="2:51" s="13" customFormat="1" ht="11.25">
      <c r="B733" s="198"/>
      <c r="C733" s="199"/>
      <c r="D733" s="200" t="s">
        <v>180</v>
      </c>
      <c r="E733" s="201" t="s">
        <v>19</v>
      </c>
      <c r="F733" s="202" t="s">
        <v>615</v>
      </c>
      <c r="G733" s="199"/>
      <c r="H733" s="203">
        <v>585.58</v>
      </c>
      <c r="I733" s="204"/>
      <c r="J733" s="199"/>
      <c r="K733" s="199"/>
      <c r="L733" s="205"/>
      <c r="M733" s="206"/>
      <c r="N733" s="207"/>
      <c r="O733" s="207"/>
      <c r="P733" s="207"/>
      <c r="Q733" s="207"/>
      <c r="R733" s="207"/>
      <c r="S733" s="207"/>
      <c r="T733" s="208"/>
      <c r="AT733" s="209" t="s">
        <v>180</v>
      </c>
      <c r="AU733" s="209" t="s">
        <v>79</v>
      </c>
      <c r="AV733" s="13" t="s">
        <v>79</v>
      </c>
      <c r="AW733" s="13" t="s">
        <v>33</v>
      </c>
      <c r="AX733" s="13" t="s">
        <v>14</v>
      </c>
      <c r="AY733" s="209" t="s">
        <v>169</v>
      </c>
    </row>
    <row r="734" spans="1:65" s="2" customFormat="1" ht="24.2" customHeight="1">
      <c r="A734" s="36"/>
      <c r="B734" s="37"/>
      <c r="C734" s="180" t="s">
        <v>1337</v>
      </c>
      <c r="D734" s="180" t="s">
        <v>172</v>
      </c>
      <c r="E734" s="181" t="s">
        <v>1338</v>
      </c>
      <c r="F734" s="182" t="s">
        <v>1339</v>
      </c>
      <c r="G734" s="183" t="s">
        <v>175</v>
      </c>
      <c r="H734" s="184">
        <v>585.58</v>
      </c>
      <c r="I734" s="185"/>
      <c r="J734" s="186">
        <f>ROUND(I734*H734,2)</f>
        <v>0</v>
      </c>
      <c r="K734" s="182" t="s">
        <v>176</v>
      </c>
      <c r="L734" s="41"/>
      <c r="M734" s="187" t="s">
        <v>19</v>
      </c>
      <c r="N734" s="188" t="s">
        <v>42</v>
      </c>
      <c r="O734" s="66"/>
      <c r="P734" s="189">
        <f>O734*H734</f>
        <v>0</v>
      </c>
      <c r="Q734" s="189">
        <v>0</v>
      </c>
      <c r="R734" s="189">
        <f>Q734*H734</f>
        <v>0</v>
      </c>
      <c r="S734" s="189">
        <v>0</v>
      </c>
      <c r="T734" s="190">
        <f>S734*H734</f>
        <v>0</v>
      </c>
      <c r="U734" s="36"/>
      <c r="V734" s="36"/>
      <c r="W734" s="36"/>
      <c r="X734" s="36"/>
      <c r="Y734" s="36"/>
      <c r="Z734" s="36"/>
      <c r="AA734" s="36"/>
      <c r="AB734" s="36"/>
      <c r="AC734" s="36"/>
      <c r="AD734" s="36"/>
      <c r="AE734" s="36"/>
      <c r="AR734" s="191" t="s">
        <v>312</v>
      </c>
      <c r="AT734" s="191" t="s">
        <v>172</v>
      </c>
      <c r="AU734" s="191" t="s">
        <v>79</v>
      </c>
      <c r="AY734" s="19" t="s">
        <v>169</v>
      </c>
      <c r="BE734" s="192">
        <f>IF(N734="základní",J734,0)</f>
        <v>0</v>
      </c>
      <c r="BF734" s="192">
        <f>IF(N734="snížená",J734,0)</f>
        <v>0</v>
      </c>
      <c r="BG734" s="192">
        <f>IF(N734="zákl. přenesená",J734,0)</f>
        <v>0</v>
      </c>
      <c r="BH734" s="192">
        <f>IF(N734="sníž. přenesená",J734,0)</f>
        <v>0</v>
      </c>
      <c r="BI734" s="192">
        <f>IF(N734="nulová",J734,0)</f>
        <v>0</v>
      </c>
      <c r="BJ734" s="19" t="s">
        <v>14</v>
      </c>
      <c r="BK734" s="192">
        <f>ROUND(I734*H734,2)</f>
        <v>0</v>
      </c>
      <c r="BL734" s="19" t="s">
        <v>312</v>
      </c>
      <c r="BM734" s="191" t="s">
        <v>1340</v>
      </c>
    </row>
    <row r="735" spans="1:47" s="2" customFormat="1" ht="11.25">
      <c r="A735" s="36"/>
      <c r="B735" s="37"/>
      <c r="C735" s="38"/>
      <c r="D735" s="193" t="s">
        <v>178</v>
      </c>
      <c r="E735" s="38"/>
      <c r="F735" s="194" t="s">
        <v>1341</v>
      </c>
      <c r="G735" s="38"/>
      <c r="H735" s="38"/>
      <c r="I735" s="195"/>
      <c r="J735" s="38"/>
      <c r="K735" s="38"/>
      <c r="L735" s="41"/>
      <c r="M735" s="196"/>
      <c r="N735" s="197"/>
      <c r="O735" s="66"/>
      <c r="P735" s="66"/>
      <c r="Q735" s="66"/>
      <c r="R735" s="66"/>
      <c r="S735" s="66"/>
      <c r="T735" s="67"/>
      <c r="U735" s="36"/>
      <c r="V735" s="36"/>
      <c r="W735" s="36"/>
      <c r="X735" s="36"/>
      <c r="Y735" s="36"/>
      <c r="Z735" s="36"/>
      <c r="AA735" s="36"/>
      <c r="AB735" s="36"/>
      <c r="AC735" s="36"/>
      <c r="AD735" s="36"/>
      <c r="AE735" s="36"/>
      <c r="AT735" s="19" t="s">
        <v>178</v>
      </c>
      <c r="AU735" s="19" t="s">
        <v>79</v>
      </c>
    </row>
    <row r="736" spans="1:65" s="2" customFormat="1" ht="24.2" customHeight="1">
      <c r="A736" s="36"/>
      <c r="B736" s="37"/>
      <c r="C736" s="180" t="s">
        <v>1342</v>
      </c>
      <c r="D736" s="180" t="s">
        <v>172</v>
      </c>
      <c r="E736" s="181" t="s">
        <v>1343</v>
      </c>
      <c r="F736" s="182" t="s">
        <v>1344</v>
      </c>
      <c r="G736" s="183" t="s">
        <v>175</v>
      </c>
      <c r="H736" s="184">
        <v>585.58</v>
      </c>
      <c r="I736" s="185"/>
      <c r="J736" s="186">
        <f>ROUND(I736*H736,2)</f>
        <v>0</v>
      </c>
      <c r="K736" s="182" t="s">
        <v>176</v>
      </c>
      <c r="L736" s="41"/>
      <c r="M736" s="187" t="s">
        <v>19</v>
      </c>
      <c r="N736" s="188" t="s">
        <v>42</v>
      </c>
      <c r="O736" s="66"/>
      <c r="P736" s="189">
        <f>O736*H736</f>
        <v>0</v>
      </c>
      <c r="Q736" s="189">
        <v>3E-05</v>
      </c>
      <c r="R736" s="189">
        <f>Q736*H736</f>
        <v>0.0175674</v>
      </c>
      <c r="S736" s="189">
        <v>0</v>
      </c>
      <c r="T736" s="190">
        <f>S736*H736</f>
        <v>0</v>
      </c>
      <c r="U736" s="36"/>
      <c r="V736" s="36"/>
      <c r="W736" s="36"/>
      <c r="X736" s="36"/>
      <c r="Y736" s="36"/>
      <c r="Z736" s="36"/>
      <c r="AA736" s="36"/>
      <c r="AB736" s="36"/>
      <c r="AC736" s="36"/>
      <c r="AD736" s="36"/>
      <c r="AE736" s="36"/>
      <c r="AR736" s="191" t="s">
        <v>312</v>
      </c>
      <c r="AT736" s="191" t="s">
        <v>172</v>
      </c>
      <c r="AU736" s="191" t="s">
        <v>79</v>
      </c>
      <c r="AY736" s="19" t="s">
        <v>169</v>
      </c>
      <c r="BE736" s="192">
        <f>IF(N736="základní",J736,0)</f>
        <v>0</v>
      </c>
      <c r="BF736" s="192">
        <f>IF(N736="snížená",J736,0)</f>
        <v>0</v>
      </c>
      <c r="BG736" s="192">
        <f>IF(N736="zákl. přenesená",J736,0)</f>
        <v>0</v>
      </c>
      <c r="BH736" s="192">
        <f>IF(N736="sníž. přenesená",J736,0)</f>
        <v>0</v>
      </c>
      <c r="BI736" s="192">
        <f>IF(N736="nulová",J736,0)</f>
        <v>0</v>
      </c>
      <c r="BJ736" s="19" t="s">
        <v>14</v>
      </c>
      <c r="BK736" s="192">
        <f>ROUND(I736*H736,2)</f>
        <v>0</v>
      </c>
      <c r="BL736" s="19" t="s">
        <v>312</v>
      </c>
      <c r="BM736" s="191" t="s">
        <v>1345</v>
      </c>
    </row>
    <row r="737" spans="1:47" s="2" customFormat="1" ht="11.25">
      <c r="A737" s="36"/>
      <c r="B737" s="37"/>
      <c r="C737" s="38"/>
      <c r="D737" s="193" t="s">
        <v>178</v>
      </c>
      <c r="E737" s="38"/>
      <c r="F737" s="194" t="s">
        <v>1346</v>
      </c>
      <c r="G737" s="38"/>
      <c r="H737" s="38"/>
      <c r="I737" s="195"/>
      <c r="J737" s="38"/>
      <c r="K737" s="38"/>
      <c r="L737" s="41"/>
      <c r="M737" s="196"/>
      <c r="N737" s="197"/>
      <c r="O737" s="66"/>
      <c r="P737" s="66"/>
      <c r="Q737" s="66"/>
      <c r="R737" s="66"/>
      <c r="S737" s="66"/>
      <c r="T737" s="67"/>
      <c r="U737" s="36"/>
      <c r="V737" s="36"/>
      <c r="W737" s="36"/>
      <c r="X737" s="36"/>
      <c r="Y737" s="36"/>
      <c r="Z737" s="36"/>
      <c r="AA737" s="36"/>
      <c r="AB737" s="36"/>
      <c r="AC737" s="36"/>
      <c r="AD737" s="36"/>
      <c r="AE737" s="36"/>
      <c r="AT737" s="19" t="s">
        <v>178</v>
      </c>
      <c r="AU737" s="19" t="s">
        <v>79</v>
      </c>
    </row>
    <row r="738" spans="1:65" s="2" customFormat="1" ht="37.9" customHeight="1">
      <c r="A738" s="36"/>
      <c r="B738" s="37"/>
      <c r="C738" s="180" t="s">
        <v>1347</v>
      </c>
      <c r="D738" s="180" t="s">
        <v>172</v>
      </c>
      <c r="E738" s="181" t="s">
        <v>1348</v>
      </c>
      <c r="F738" s="182" t="s">
        <v>1349</v>
      </c>
      <c r="G738" s="183" t="s">
        <v>175</v>
      </c>
      <c r="H738" s="184">
        <v>585.58</v>
      </c>
      <c r="I738" s="185"/>
      <c r="J738" s="186">
        <f>ROUND(I738*H738,2)</f>
        <v>0</v>
      </c>
      <c r="K738" s="182" t="s">
        <v>176</v>
      </c>
      <c r="L738" s="41"/>
      <c r="M738" s="187" t="s">
        <v>19</v>
      </c>
      <c r="N738" s="188" t="s">
        <v>42</v>
      </c>
      <c r="O738" s="66"/>
      <c r="P738" s="189">
        <f>O738*H738</f>
        <v>0</v>
      </c>
      <c r="Q738" s="189">
        <v>0.0075</v>
      </c>
      <c r="R738" s="189">
        <f>Q738*H738</f>
        <v>4.39185</v>
      </c>
      <c r="S738" s="189">
        <v>0</v>
      </c>
      <c r="T738" s="190">
        <f>S738*H738</f>
        <v>0</v>
      </c>
      <c r="U738" s="36"/>
      <c r="V738" s="36"/>
      <c r="W738" s="36"/>
      <c r="X738" s="36"/>
      <c r="Y738" s="36"/>
      <c r="Z738" s="36"/>
      <c r="AA738" s="36"/>
      <c r="AB738" s="36"/>
      <c r="AC738" s="36"/>
      <c r="AD738" s="36"/>
      <c r="AE738" s="36"/>
      <c r="AR738" s="191" t="s">
        <v>312</v>
      </c>
      <c r="AT738" s="191" t="s">
        <v>172</v>
      </c>
      <c r="AU738" s="191" t="s">
        <v>79</v>
      </c>
      <c r="AY738" s="19" t="s">
        <v>169</v>
      </c>
      <c r="BE738" s="192">
        <f>IF(N738="základní",J738,0)</f>
        <v>0</v>
      </c>
      <c r="BF738" s="192">
        <f>IF(N738="snížená",J738,0)</f>
        <v>0</v>
      </c>
      <c r="BG738" s="192">
        <f>IF(N738="zákl. přenesená",J738,0)</f>
        <v>0</v>
      </c>
      <c r="BH738" s="192">
        <f>IF(N738="sníž. přenesená",J738,0)</f>
        <v>0</v>
      </c>
      <c r="BI738" s="192">
        <f>IF(N738="nulová",J738,0)</f>
        <v>0</v>
      </c>
      <c r="BJ738" s="19" t="s">
        <v>14</v>
      </c>
      <c r="BK738" s="192">
        <f>ROUND(I738*H738,2)</f>
        <v>0</v>
      </c>
      <c r="BL738" s="19" t="s">
        <v>312</v>
      </c>
      <c r="BM738" s="191" t="s">
        <v>1350</v>
      </c>
    </row>
    <row r="739" spans="1:47" s="2" customFormat="1" ht="11.25">
      <c r="A739" s="36"/>
      <c r="B739" s="37"/>
      <c r="C739" s="38"/>
      <c r="D739" s="193" t="s">
        <v>178</v>
      </c>
      <c r="E739" s="38"/>
      <c r="F739" s="194" t="s">
        <v>1351</v>
      </c>
      <c r="G739" s="38"/>
      <c r="H739" s="38"/>
      <c r="I739" s="195"/>
      <c r="J739" s="38"/>
      <c r="K739" s="38"/>
      <c r="L739" s="41"/>
      <c r="M739" s="196"/>
      <c r="N739" s="197"/>
      <c r="O739" s="66"/>
      <c r="P739" s="66"/>
      <c r="Q739" s="66"/>
      <c r="R739" s="66"/>
      <c r="S739" s="66"/>
      <c r="T739" s="67"/>
      <c r="U739" s="36"/>
      <c r="V739" s="36"/>
      <c r="W739" s="36"/>
      <c r="X739" s="36"/>
      <c r="Y739" s="36"/>
      <c r="Z739" s="36"/>
      <c r="AA739" s="36"/>
      <c r="AB739" s="36"/>
      <c r="AC739" s="36"/>
      <c r="AD739" s="36"/>
      <c r="AE739" s="36"/>
      <c r="AT739" s="19" t="s">
        <v>178</v>
      </c>
      <c r="AU739" s="19" t="s">
        <v>79</v>
      </c>
    </row>
    <row r="740" spans="1:65" s="2" customFormat="1" ht="24.2" customHeight="1">
      <c r="A740" s="36"/>
      <c r="B740" s="37"/>
      <c r="C740" s="180" t="s">
        <v>1352</v>
      </c>
      <c r="D740" s="180" t="s">
        <v>172</v>
      </c>
      <c r="E740" s="181" t="s">
        <v>1353</v>
      </c>
      <c r="F740" s="182" t="s">
        <v>1354</v>
      </c>
      <c r="G740" s="183" t="s">
        <v>175</v>
      </c>
      <c r="H740" s="184">
        <v>91</v>
      </c>
      <c r="I740" s="185"/>
      <c r="J740" s="186">
        <f>ROUND(I740*H740,2)</f>
        <v>0</v>
      </c>
      <c r="K740" s="182" t="s">
        <v>176</v>
      </c>
      <c r="L740" s="41"/>
      <c r="M740" s="187" t="s">
        <v>19</v>
      </c>
      <c r="N740" s="188" t="s">
        <v>42</v>
      </c>
      <c r="O740" s="66"/>
      <c r="P740" s="189">
        <f>O740*H740</f>
        <v>0</v>
      </c>
      <c r="Q740" s="189">
        <v>0.0003</v>
      </c>
      <c r="R740" s="189">
        <f>Q740*H740</f>
        <v>0.027299999999999998</v>
      </c>
      <c r="S740" s="189">
        <v>0</v>
      </c>
      <c r="T740" s="190">
        <f>S740*H740</f>
        <v>0</v>
      </c>
      <c r="U740" s="36"/>
      <c r="V740" s="36"/>
      <c r="W740" s="36"/>
      <c r="X740" s="36"/>
      <c r="Y740" s="36"/>
      <c r="Z740" s="36"/>
      <c r="AA740" s="36"/>
      <c r="AB740" s="36"/>
      <c r="AC740" s="36"/>
      <c r="AD740" s="36"/>
      <c r="AE740" s="36"/>
      <c r="AR740" s="191" t="s">
        <v>312</v>
      </c>
      <c r="AT740" s="191" t="s">
        <v>172</v>
      </c>
      <c r="AU740" s="191" t="s">
        <v>79</v>
      </c>
      <c r="AY740" s="19" t="s">
        <v>169</v>
      </c>
      <c r="BE740" s="192">
        <f>IF(N740="základní",J740,0)</f>
        <v>0</v>
      </c>
      <c r="BF740" s="192">
        <f>IF(N740="snížená",J740,0)</f>
        <v>0</v>
      </c>
      <c r="BG740" s="192">
        <f>IF(N740="zákl. přenesená",J740,0)</f>
        <v>0</v>
      </c>
      <c r="BH740" s="192">
        <f>IF(N740="sníž. přenesená",J740,0)</f>
        <v>0</v>
      </c>
      <c r="BI740" s="192">
        <f>IF(N740="nulová",J740,0)</f>
        <v>0</v>
      </c>
      <c r="BJ740" s="19" t="s">
        <v>14</v>
      </c>
      <c r="BK740" s="192">
        <f>ROUND(I740*H740,2)</f>
        <v>0</v>
      </c>
      <c r="BL740" s="19" t="s">
        <v>312</v>
      </c>
      <c r="BM740" s="191" t="s">
        <v>1355</v>
      </c>
    </row>
    <row r="741" spans="1:47" s="2" customFormat="1" ht="11.25">
      <c r="A741" s="36"/>
      <c r="B741" s="37"/>
      <c r="C741" s="38"/>
      <c r="D741" s="193" t="s">
        <v>178</v>
      </c>
      <c r="E741" s="38"/>
      <c r="F741" s="194" t="s">
        <v>1356</v>
      </c>
      <c r="G741" s="38"/>
      <c r="H741" s="38"/>
      <c r="I741" s="195"/>
      <c r="J741" s="38"/>
      <c r="K741" s="38"/>
      <c r="L741" s="41"/>
      <c r="M741" s="196"/>
      <c r="N741" s="197"/>
      <c r="O741" s="66"/>
      <c r="P741" s="66"/>
      <c r="Q741" s="66"/>
      <c r="R741" s="66"/>
      <c r="S741" s="66"/>
      <c r="T741" s="67"/>
      <c r="U741" s="36"/>
      <c r="V741" s="36"/>
      <c r="W741" s="36"/>
      <c r="X741" s="36"/>
      <c r="Y741" s="36"/>
      <c r="Z741" s="36"/>
      <c r="AA741" s="36"/>
      <c r="AB741" s="36"/>
      <c r="AC741" s="36"/>
      <c r="AD741" s="36"/>
      <c r="AE741" s="36"/>
      <c r="AT741" s="19" t="s">
        <v>178</v>
      </c>
      <c r="AU741" s="19" t="s">
        <v>79</v>
      </c>
    </row>
    <row r="742" spans="2:51" s="13" customFormat="1" ht="22.5">
      <c r="B742" s="198"/>
      <c r="C742" s="199"/>
      <c r="D742" s="200" t="s">
        <v>180</v>
      </c>
      <c r="E742" s="201" t="s">
        <v>19</v>
      </c>
      <c r="F742" s="202" t="s">
        <v>1357</v>
      </c>
      <c r="G742" s="199"/>
      <c r="H742" s="203">
        <v>91</v>
      </c>
      <c r="I742" s="204"/>
      <c r="J742" s="199"/>
      <c r="K742" s="199"/>
      <c r="L742" s="205"/>
      <c r="M742" s="206"/>
      <c r="N742" s="207"/>
      <c r="O742" s="207"/>
      <c r="P742" s="207"/>
      <c r="Q742" s="207"/>
      <c r="R742" s="207"/>
      <c r="S742" s="207"/>
      <c r="T742" s="208"/>
      <c r="AT742" s="209" t="s">
        <v>180</v>
      </c>
      <c r="AU742" s="209" t="s">
        <v>79</v>
      </c>
      <c r="AV742" s="13" t="s">
        <v>79</v>
      </c>
      <c r="AW742" s="13" t="s">
        <v>33</v>
      </c>
      <c r="AX742" s="13" t="s">
        <v>14</v>
      </c>
      <c r="AY742" s="209" t="s">
        <v>169</v>
      </c>
    </row>
    <row r="743" spans="1:65" s="2" customFormat="1" ht="24.2" customHeight="1">
      <c r="A743" s="36"/>
      <c r="B743" s="37"/>
      <c r="C743" s="234" t="s">
        <v>1358</v>
      </c>
      <c r="D743" s="234" t="s">
        <v>477</v>
      </c>
      <c r="E743" s="235" t="s">
        <v>1359</v>
      </c>
      <c r="F743" s="236" t="s">
        <v>1360</v>
      </c>
      <c r="G743" s="237" t="s">
        <v>175</v>
      </c>
      <c r="H743" s="238">
        <v>91</v>
      </c>
      <c r="I743" s="239"/>
      <c r="J743" s="240">
        <f>ROUND(I743*H743,2)</f>
        <v>0</v>
      </c>
      <c r="K743" s="236" t="s">
        <v>19</v>
      </c>
      <c r="L743" s="241"/>
      <c r="M743" s="242" t="s">
        <v>19</v>
      </c>
      <c r="N743" s="243" t="s">
        <v>42</v>
      </c>
      <c r="O743" s="66"/>
      <c r="P743" s="189">
        <f>O743*H743</f>
        <v>0</v>
      </c>
      <c r="Q743" s="189">
        <v>0.0025</v>
      </c>
      <c r="R743" s="189">
        <f>Q743*H743</f>
        <v>0.2275</v>
      </c>
      <c r="S743" s="189">
        <v>0</v>
      </c>
      <c r="T743" s="190">
        <f>S743*H743</f>
        <v>0</v>
      </c>
      <c r="U743" s="36"/>
      <c r="V743" s="36"/>
      <c r="W743" s="36"/>
      <c r="X743" s="36"/>
      <c r="Y743" s="36"/>
      <c r="Z743" s="36"/>
      <c r="AA743" s="36"/>
      <c r="AB743" s="36"/>
      <c r="AC743" s="36"/>
      <c r="AD743" s="36"/>
      <c r="AE743" s="36"/>
      <c r="AR743" s="191" t="s">
        <v>572</v>
      </c>
      <c r="AT743" s="191" t="s">
        <v>477</v>
      </c>
      <c r="AU743" s="191" t="s">
        <v>79</v>
      </c>
      <c r="AY743" s="19" t="s">
        <v>169</v>
      </c>
      <c r="BE743" s="192">
        <f>IF(N743="základní",J743,0)</f>
        <v>0</v>
      </c>
      <c r="BF743" s="192">
        <f>IF(N743="snížená",J743,0)</f>
        <v>0</v>
      </c>
      <c r="BG743" s="192">
        <f>IF(N743="zákl. přenesená",J743,0)</f>
        <v>0</v>
      </c>
      <c r="BH743" s="192">
        <f>IF(N743="sníž. přenesená",J743,0)</f>
        <v>0</v>
      </c>
      <c r="BI743" s="192">
        <f>IF(N743="nulová",J743,0)</f>
        <v>0</v>
      </c>
      <c r="BJ743" s="19" t="s">
        <v>14</v>
      </c>
      <c r="BK743" s="192">
        <f>ROUND(I743*H743,2)</f>
        <v>0</v>
      </c>
      <c r="BL743" s="19" t="s">
        <v>312</v>
      </c>
      <c r="BM743" s="191" t="s">
        <v>1361</v>
      </c>
    </row>
    <row r="744" spans="1:65" s="2" customFormat="1" ht="24.2" customHeight="1">
      <c r="A744" s="36"/>
      <c r="B744" s="37"/>
      <c r="C744" s="180" t="s">
        <v>1362</v>
      </c>
      <c r="D744" s="180" t="s">
        <v>172</v>
      </c>
      <c r="E744" s="181" t="s">
        <v>1353</v>
      </c>
      <c r="F744" s="182" t="s">
        <v>1354</v>
      </c>
      <c r="G744" s="183" t="s">
        <v>175</v>
      </c>
      <c r="H744" s="184">
        <v>68</v>
      </c>
      <c r="I744" s="185"/>
      <c r="J744" s="186">
        <f>ROUND(I744*H744,2)</f>
        <v>0</v>
      </c>
      <c r="K744" s="182" t="s">
        <v>176</v>
      </c>
      <c r="L744" s="41"/>
      <c r="M744" s="187" t="s">
        <v>19</v>
      </c>
      <c r="N744" s="188" t="s">
        <v>42</v>
      </c>
      <c r="O744" s="66"/>
      <c r="P744" s="189">
        <f>O744*H744</f>
        <v>0</v>
      </c>
      <c r="Q744" s="189">
        <v>0.0003</v>
      </c>
      <c r="R744" s="189">
        <f>Q744*H744</f>
        <v>0.020399999999999998</v>
      </c>
      <c r="S744" s="189">
        <v>0</v>
      </c>
      <c r="T744" s="190">
        <f>S744*H744</f>
        <v>0</v>
      </c>
      <c r="U744" s="36"/>
      <c r="V744" s="36"/>
      <c r="W744" s="36"/>
      <c r="X744" s="36"/>
      <c r="Y744" s="36"/>
      <c r="Z744" s="36"/>
      <c r="AA744" s="36"/>
      <c r="AB744" s="36"/>
      <c r="AC744" s="36"/>
      <c r="AD744" s="36"/>
      <c r="AE744" s="36"/>
      <c r="AR744" s="191" t="s">
        <v>312</v>
      </c>
      <c r="AT744" s="191" t="s">
        <v>172</v>
      </c>
      <c r="AU744" s="191" t="s">
        <v>79</v>
      </c>
      <c r="AY744" s="19" t="s">
        <v>169</v>
      </c>
      <c r="BE744" s="192">
        <f>IF(N744="základní",J744,0)</f>
        <v>0</v>
      </c>
      <c r="BF744" s="192">
        <f>IF(N744="snížená",J744,0)</f>
        <v>0</v>
      </c>
      <c r="BG744" s="192">
        <f>IF(N744="zákl. přenesená",J744,0)</f>
        <v>0</v>
      </c>
      <c r="BH744" s="192">
        <f>IF(N744="sníž. přenesená",J744,0)</f>
        <v>0</v>
      </c>
      <c r="BI744" s="192">
        <f>IF(N744="nulová",J744,0)</f>
        <v>0</v>
      </c>
      <c r="BJ744" s="19" t="s">
        <v>14</v>
      </c>
      <c r="BK744" s="192">
        <f>ROUND(I744*H744,2)</f>
        <v>0</v>
      </c>
      <c r="BL744" s="19" t="s">
        <v>312</v>
      </c>
      <c r="BM744" s="191" t="s">
        <v>1363</v>
      </c>
    </row>
    <row r="745" spans="1:47" s="2" customFormat="1" ht="11.25">
      <c r="A745" s="36"/>
      <c r="B745" s="37"/>
      <c r="C745" s="38"/>
      <c r="D745" s="193" t="s">
        <v>178</v>
      </c>
      <c r="E745" s="38"/>
      <c r="F745" s="194" t="s">
        <v>1356</v>
      </c>
      <c r="G745" s="38"/>
      <c r="H745" s="38"/>
      <c r="I745" s="195"/>
      <c r="J745" s="38"/>
      <c r="K745" s="38"/>
      <c r="L745" s="41"/>
      <c r="M745" s="196"/>
      <c r="N745" s="197"/>
      <c r="O745" s="66"/>
      <c r="P745" s="66"/>
      <c r="Q745" s="66"/>
      <c r="R745" s="66"/>
      <c r="S745" s="66"/>
      <c r="T745" s="67"/>
      <c r="U745" s="36"/>
      <c r="V745" s="36"/>
      <c r="W745" s="36"/>
      <c r="X745" s="36"/>
      <c r="Y745" s="36"/>
      <c r="Z745" s="36"/>
      <c r="AA745" s="36"/>
      <c r="AB745" s="36"/>
      <c r="AC745" s="36"/>
      <c r="AD745" s="36"/>
      <c r="AE745" s="36"/>
      <c r="AT745" s="19" t="s">
        <v>178</v>
      </c>
      <c r="AU745" s="19" t="s">
        <v>79</v>
      </c>
    </row>
    <row r="746" spans="2:51" s="13" customFormat="1" ht="11.25">
      <c r="B746" s="198"/>
      <c r="C746" s="199"/>
      <c r="D746" s="200" t="s">
        <v>180</v>
      </c>
      <c r="E746" s="201" t="s">
        <v>19</v>
      </c>
      <c r="F746" s="202" t="s">
        <v>1364</v>
      </c>
      <c r="G746" s="199"/>
      <c r="H746" s="203">
        <v>68</v>
      </c>
      <c r="I746" s="204"/>
      <c r="J746" s="199"/>
      <c r="K746" s="199"/>
      <c r="L746" s="205"/>
      <c r="M746" s="206"/>
      <c r="N746" s="207"/>
      <c r="O746" s="207"/>
      <c r="P746" s="207"/>
      <c r="Q746" s="207"/>
      <c r="R746" s="207"/>
      <c r="S746" s="207"/>
      <c r="T746" s="208"/>
      <c r="AT746" s="209" t="s">
        <v>180</v>
      </c>
      <c r="AU746" s="209" t="s">
        <v>79</v>
      </c>
      <c r="AV746" s="13" t="s">
        <v>79</v>
      </c>
      <c r="AW746" s="13" t="s">
        <v>33</v>
      </c>
      <c r="AX746" s="13" t="s">
        <v>14</v>
      </c>
      <c r="AY746" s="209" t="s">
        <v>169</v>
      </c>
    </row>
    <row r="747" spans="1:65" s="2" customFormat="1" ht="16.5" customHeight="1">
      <c r="A747" s="36"/>
      <c r="B747" s="37"/>
      <c r="C747" s="234" t="s">
        <v>1365</v>
      </c>
      <c r="D747" s="234" t="s">
        <v>477</v>
      </c>
      <c r="E747" s="235" t="s">
        <v>1366</v>
      </c>
      <c r="F747" s="236" t="s">
        <v>1367</v>
      </c>
      <c r="G747" s="237" t="s">
        <v>175</v>
      </c>
      <c r="H747" s="238">
        <v>68</v>
      </c>
      <c r="I747" s="239"/>
      <c r="J747" s="240">
        <f>ROUND(I747*H747,2)</f>
        <v>0</v>
      </c>
      <c r="K747" s="236" t="s">
        <v>19</v>
      </c>
      <c r="L747" s="241"/>
      <c r="M747" s="242" t="s">
        <v>19</v>
      </c>
      <c r="N747" s="243" t="s">
        <v>42</v>
      </c>
      <c r="O747" s="66"/>
      <c r="P747" s="189">
        <f>O747*H747</f>
        <v>0</v>
      </c>
      <c r="Q747" s="189">
        <v>0.0025</v>
      </c>
      <c r="R747" s="189">
        <f>Q747*H747</f>
        <v>0.17</v>
      </c>
      <c r="S747" s="189">
        <v>0</v>
      </c>
      <c r="T747" s="190">
        <f>S747*H747</f>
        <v>0</v>
      </c>
      <c r="U747" s="36"/>
      <c r="V747" s="36"/>
      <c r="W747" s="36"/>
      <c r="X747" s="36"/>
      <c r="Y747" s="36"/>
      <c r="Z747" s="36"/>
      <c r="AA747" s="36"/>
      <c r="AB747" s="36"/>
      <c r="AC747" s="36"/>
      <c r="AD747" s="36"/>
      <c r="AE747" s="36"/>
      <c r="AR747" s="191" t="s">
        <v>572</v>
      </c>
      <c r="AT747" s="191" t="s">
        <v>477</v>
      </c>
      <c r="AU747" s="191" t="s">
        <v>79</v>
      </c>
      <c r="AY747" s="19" t="s">
        <v>169</v>
      </c>
      <c r="BE747" s="192">
        <f>IF(N747="základní",J747,0)</f>
        <v>0</v>
      </c>
      <c r="BF747" s="192">
        <f>IF(N747="snížená",J747,0)</f>
        <v>0</v>
      </c>
      <c r="BG747" s="192">
        <f>IF(N747="zákl. přenesená",J747,0)</f>
        <v>0</v>
      </c>
      <c r="BH747" s="192">
        <f>IF(N747="sníž. přenesená",J747,0)</f>
        <v>0</v>
      </c>
      <c r="BI747" s="192">
        <f>IF(N747="nulová",J747,0)</f>
        <v>0</v>
      </c>
      <c r="BJ747" s="19" t="s">
        <v>14</v>
      </c>
      <c r="BK747" s="192">
        <f>ROUND(I747*H747,2)</f>
        <v>0</v>
      </c>
      <c r="BL747" s="19" t="s">
        <v>312</v>
      </c>
      <c r="BM747" s="191" t="s">
        <v>1368</v>
      </c>
    </row>
    <row r="748" spans="1:65" s="2" customFormat="1" ht="24.2" customHeight="1">
      <c r="A748" s="36"/>
      <c r="B748" s="37"/>
      <c r="C748" s="180" t="s">
        <v>1369</v>
      </c>
      <c r="D748" s="180" t="s">
        <v>172</v>
      </c>
      <c r="E748" s="181" t="s">
        <v>1353</v>
      </c>
      <c r="F748" s="182" t="s">
        <v>1354</v>
      </c>
      <c r="G748" s="183" t="s">
        <v>175</v>
      </c>
      <c r="H748" s="184">
        <v>408.58</v>
      </c>
      <c r="I748" s="185"/>
      <c r="J748" s="186">
        <f>ROUND(I748*H748,2)</f>
        <v>0</v>
      </c>
      <c r="K748" s="182" t="s">
        <v>176</v>
      </c>
      <c r="L748" s="41"/>
      <c r="M748" s="187" t="s">
        <v>19</v>
      </c>
      <c r="N748" s="188" t="s">
        <v>42</v>
      </c>
      <c r="O748" s="66"/>
      <c r="P748" s="189">
        <f>O748*H748</f>
        <v>0</v>
      </c>
      <c r="Q748" s="189">
        <v>0.0003</v>
      </c>
      <c r="R748" s="189">
        <f>Q748*H748</f>
        <v>0.12257399999999999</v>
      </c>
      <c r="S748" s="189">
        <v>0</v>
      </c>
      <c r="T748" s="190">
        <f>S748*H748</f>
        <v>0</v>
      </c>
      <c r="U748" s="36"/>
      <c r="V748" s="36"/>
      <c r="W748" s="36"/>
      <c r="X748" s="36"/>
      <c r="Y748" s="36"/>
      <c r="Z748" s="36"/>
      <c r="AA748" s="36"/>
      <c r="AB748" s="36"/>
      <c r="AC748" s="36"/>
      <c r="AD748" s="36"/>
      <c r="AE748" s="36"/>
      <c r="AR748" s="191" t="s">
        <v>312</v>
      </c>
      <c r="AT748" s="191" t="s">
        <v>172</v>
      </c>
      <c r="AU748" s="191" t="s">
        <v>79</v>
      </c>
      <c r="AY748" s="19" t="s">
        <v>169</v>
      </c>
      <c r="BE748" s="192">
        <f>IF(N748="základní",J748,0)</f>
        <v>0</v>
      </c>
      <c r="BF748" s="192">
        <f>IF(N748="snížená",J748,0)</f>
        <v>0</v>
      </c>
      <c r="BG748" s="192">
        <f>IF(N748="zákl. přenesená",J748,0)</f>
        <v>0</v>
      </c>
      <c r="BH748" s="192">
        <f>IF(N748="sníž. přenesená",J748,0)</f>
        <v>0</v>
      </c>
      <c r="BI748" s="192">
        <f>IF(N748="nulová",J748,0)</f>
        <v>0</v>
      </c>
      <c r="BJ748" s="19" t="s">
        <v>14</v>
      </c>
      <c r="BK748" s="192">
        <f>ROUND(I748*H748,2)</f>
        <v>0</v>
      </c>
      <c r="BL748" s="19" t="s">
        <v>312</v>
      </c>
      <c r="BM748" s="191" t="s">
        <v>1370</v>
      </c>
    </row>
    <row r="749" spans="1:47" s="2" customFormat="1" ht="11.25">
      <c r="A749" s="36"/>
      <c r="B749" s="37"/>
      <c r="C749" s="38"/>
      <c r="D749" s="193" t="s">
        <v>178</v>
      </c>
      <c r="E749" s="38"/>
      <c r="F749" s="194" t="s">
        <v>1356</v>
      </c>
      <c r="G749" s="38"/>
      <c r="H749" s="38"/>
      <c r="I749" s="195"/>
      <c r="J749" s="38"/>
      <c r="K749" s="38"/>
      <c r="L749" s="41"/>
      <c r="M749" s="196"/>
      <c r="N749" s="197"/>
      <c r="O749" s="66"/>
      <c r="P749" s="66"/>
      <c r="Q749" s="66"/>
      <c r="R749" s="66"/>
      <c r="S749" s="66"/>
      <c r="T749" s="67"/>
      <c r="U749" s="36"/>
      <c r="V749" s="36"/>
      <c r="W749" s="36"/>
      <c r="X749" s="36"/>
      <c r="Y749" s="36"/>
      <c r="Z749" s="36"/>
      <c r="AA749" s="36"/>
      <c r="AB749" s="36"/>
      <c r="AC749" s="36"/>
      <c r="AD749" s="36"/>
      <c r="AE749" s="36"/>
      <c r="AT749" s="19" t="s">
        <v>178</v>
      </c>
      <c r="AU749" s="19" t="s">
        <v>79</v>
      </c>
    </row>
    <row r="750" spans="2:51" s="13" customFormat="1" ht="33.75">
      <c r="B750" s="198"/>
      <c r="C750" s="199"/>
      <c r="D750" s="200" t="s">
        <v>180</v>
      </c>
      <c r="E750" s="201" t="s">
        <v>19</v>
      </c>
      <c r="F750" s="202" t="s">
        <v>1371</v>
      </c>
      <c r="G750" s="199"/>
      <c r="H750" s="203">
        <v>364</v>
      </c>
      <c r="I750" s="204"/>
      <c r="J750" s="199"/>
      <c r="K750" s="199"/>
      <c r="L750" s="205"/>
      <c r="M750" s="206"/>
      <c r="N750" s="207"/>
      <c r="O750" s="207"/>
      <c r="P750" s="207"/>
      <c r="Q750" s="207"/>
      <c r="R750" s="207"/>
      <c r="S750" s="207"/>
      <c r="T750" s="208"/>
      <c r="AT750" s="209" t="s">
        <v>180</v>
      </c>
      <c r="AU750" s="209" t="s">
        <v>79</v>
      </c>
      <c r="AV750" s="13" t="s">
        <v>79</v>
      </c>
      <c r="AW750" s="13" t="s">
        <v>33</v>
      </c>
      <c r="AX750" s="13" t="s">
        <v>71</v>
      </c>
      <c r="AY750" s="209" t="s">
        <v>169</v>
      </c>
    </row>
    <row r="751" spans="2:51" s="13" customFormat="1" ht="11.25">
      <c r="B751" s="198"/>
      <c r="C751" s="199"/>
      <c r="D751" s="200" t="s">
        <v>180</v>
      </c>
      <c r="E751" s="201" t="s">
        <v>19</v>
      </c>
      <c r="F751" s="202" t="s">
        <v>1372</v>
      </c>
      <c r="G751" s="199"/>
      <c r="H751" s="203">
        <v>44.58</v>
      </c>
      <c r="I751" s="204"/>
      <c r="J751" s="199"/>
      <c r="K751" s="199"/>
      <c r="L751" s="205"/>
      <c r="M751" s="206"/>
      <c r="N751" s="207"/>
      <c r="O751" s="207"/>
      <c r="P751" s="207"/>
      <c r="Q751" s="207"/>
      <c r="R751" s="207"/>
      <c r="S751" s="207"/>
      <c r="T751" s="208"/>
      <c r="AT751" s="209" t="s">
        <v>180</v>
      </c>
      <c r="AU751" s="209" t="s">
        <v>79</v>
      </c>
      <c r="AV751" s="13" t="s">
        <v>79</v>
      </c>
      <c r="AW751" s="13" t="s">
        <v>33</v>
      </c>
      <c r="AX751" s="13" t="s">
        <v>71</v>
      </c>
      <c r="AY751" s="209" t="s">
        <v>169</v>
      </c>
    </row>
    <row r="752" spans="2:51" s="14" customFormat="1" ht="11.25">
      <c r="B752" s="210"/>
      <c r="C752" s="211"/>
      <c r="D752" s="200" t="s">
        <v>180</v>
      </c>
      <c r="E752" s="212" t="s">
        <v>19</v>
      </c>
      <c r="F752" s="213" t="s">
        <v>183</v>
      </c>
      <c r="G752" s="211"/>
      <c r="H752" s="214">
        <v>408.58</v>
      </c>
      <c r="I752" s="215"/>
      <c r="J752" s="211"/>
      <c r="K752" s="211"/>
      <c r="L752" s="216"/>
      <c r="M752" s="217"/>
      <c r="N752" s="218"/>
      <c r="O752" s="218"/>
      <c r="P752" s="218"/>
      <c r="Q752" s="218"/>
      <c r="R752" s="218"/>
      <c r="S752" s="218"/>
      <c r="T752" s="219"/>
      <c r="AT752" s="220" t="s">
        <v>180</v>
      </c>
      <c r="AU752" s="220" t="s">
        <v>79</v>
      </c>
      <c r="AV752" s="14" t="s">
        <v>106</v>
      </c>
      <c r="AW752" s="14" t="s">
        <v>33</v>
      </c>
      <c r="AX752" s="14" t="s">
        <v>14</v>
      </c>
      <c r="AY752" s="220" t="s">
        <v>169</v>
      </c>
    </row>
    <row r="753" spans="1:65" s="2" customFormat="1" ht="16.5" customHeight="1">
      <c r="A753" s="36"/>
      <c r="B753" s="37"/>
      <c r="C753" s="234" t="s">
        <v>1373</v>
      </c>
      <c r="D753" s="234" t="s">
        <v>477</v>
      </c>
      <c r="E753" s="235" t="s">
        <v>1374</v>
      </c>
      <c r="F753" s="236" t="s">
        <v>1375</v>
      </c>
      <c r="G753" s="237" t="s">
        <v>175</v>
      </c>
      <c r="H753" s="238">
        <v>408.58</v>
      </c>
      <c r="I753" s="239"/>
      <c r="J753" s="240">
        <f>ROUND(I753*H753,2)</f>
        <v>0</v>
      </c>
      <c r="K753" s="236" t="s">
        <v>19</v>
      </c>
      <c r="L753" s="241"/>
      <c r="M753" s="242" t="s">
        <v>19</v>
      </c>
      <c r="N753" s="243" t="s">
        <v>42</v>
      </c>
      <c r="O753" s="66"/>
      <c r="P753" s="189">
        <f>O753*H753</f>
        <v>0</v>
      </c>
      <c r="Q753" s="189">
        <v>0.0025</v>
      </c>
      <c r="R753" s="189">
        <f>Q753*H753</f>
        <v>1.02145</v>
      </c>
      <c r="S753" s="189">
        <v>0</v>
      </c>
      <c r="T753" s="190">
        <f>S753*H753</f>
        <v>0</v>
      </c>
      <c r="U753" s="36"/>
      <c r="V753" s="36"/>
      <c r="W753" s="36"/>
      <c r="X753" s="36"/>
      <c r="Y753" s="36"/>
      <c r="Z753" s="36"/>
      <c r="AA753" s="36"/>
      <c r="AB753" s="36"/>
      <c r="AC753" s="36"/>
      <c r="AD753" s="36"/>
      <c r="AE753" s="36"/>
      <c r="AR753" s="191" t="s">
        <v>572</v>
      </c>
      <c r="AT753" s="191" t="s">
        <v>477</v>
      </c>
      <c r="AU753" s="191" t="s">
        <v>79</v>
      </c>
      <c r="AY753" s="19" t="s">
        <v>169</v>
      </c>
      <c r="BE753" s="192">
        <f>IF(N753="základní",J753,0)</f>
        <v>0</v>
      </c>
      <c r="BF753" s="192">
        <f>IF(N753="snížená",J753,0)</f>
        <v>0</v>
      </c>
      <c r="BG753" s="192">
        <f>IF(N753="zákl. přenesená",J753,0)</f>
        <v>0</v>
      </c>
      <c r="BH753" s="192">
        <f>IF(N753="sníž. přenesená",J753,0)</f>
        <v>0</v>
      </c>
      <c r="BI753" s="192">
        <f>IF(N753="nulová",J753,0)</f>
        <v>0</v>
      </c>
      <c r="BJ753" s="19" t="s">
        <v>14</v>
      </c>
      <c r="BK753" s="192">
        <f>ROUND(I753*H753,2)</f>
        <v>0</v>
      </c>
      <c r="BL753" s="19" t="s">
        <v>312</v>
      </c>
      <c r="BM753" s="191" t="s">
        <v>1376</v>
      </c>
    </row>
    <row r="754" spans="1:65" s="2" customFormat="1" ht="24.2" customHeight="1">
      <c r="A754" s="36"/>
      <c r="B754" s="37"/>
      <c r="C754" s="180" t="s">
        <v>1377</v>
      </c>
      <c r="D754" s="180" t="s">
        <v>172</v>
      </c>
      <c r="E754" s="181" t="s">
        <v>1353</v>
      </c>
      <c r="F754" s="182" t="s">
        <v>1354</v>
      </c>
      <c r="G754" s="183" t="s">
        <v>175</v>
      </c>
      <c r="H754" s="184">
        <v>2</v>
      </c>
      <c r="I754" s="185"/>
      <c r="J754" s="186">
        <f>ROUND(I754*H754,2)</f>
        <v>0</v>
      </c>
      <c r="K754" s="182" t="s">
        <v>176</v>
      </c>
      <c r="L754" s="41"/>
      <c r="M754" s="187" t="s">
        <v>19</v>
      </c>
      <c r="N754" s="188" t="s">
        <v>42</v>
      </c>
      <c r="O754" s="66"/>
      <c r="P754" s="189">
        <f>O754*H754</f>
        <v>0</v>
      </c>
      <c r="Q754" s="189">
        <v>0.0003</v>
      </c>
      <c r="R754" s="189">
        <f>Q754*H754</f>
        <v>0.0006</v>
      </c>
      <c r="S754" s="189">
        <v>0</v>
      </c>
      <c r="T754" s="190">
        <f>S754*H754</f>
        <v>0</v>
      </c>
      <c r="U754" s="36"/>
      <c r="V754" s="36"/>
      <c r="W754" s="36"/>
      <c r="X754" s="36"/>
      <c r="Y754" s="36"/>
      <c r="Z754" s="36"/>
      <c r="AA754" s="36"/>
      <c r="AB754" s="36"/>
      <c r="AC754" s="36"/>
      <c r="AD754" s="36"/>
      <c r="AE754" s="36"/>
      <c r="AR754" s="191" t="s">
        <v>312</v>
      </c>
      <c r="AT754" s="191" t="s">
        <v>172</v>
      </c>
      <c r="AU754" s="191" t="s">
        <v>79</v>
      </c>
      <c r="AY754" s="19" t="s">
        <v>169</v>
      </c>
      <c r="BE754" s="192">
        <f>IF(N754="základní",J754,0)</f>
        <v>0</v>
      </c>
      <c r="BF754" s="192">
        <f>IF(N754="snížená",J754,0)</f>
        <v>0</v>
      </c>
      <c r="BG754" s="192">
        <f>IF(N754="zákl. přenesená",J754,0)</f>
        <v>0</v>
      </c>
      <c r="BH754" s="192">
        <f>IF(N754="sníž. přenesená",J754,0)</f>
        <v>0</v>
      </c>
      <c r="BI754" s="192">
        <f>IF(N754="nulová",J754,0)</f>
        <v>0</v>
      </c>
      <c r="BJ754" s="19" t="s">
        <v>14</v>
      </c>
      <c r="BK754" s="192">
        <f>ROUND(I754*H754,2)</f>
        <v>0</v>
      </c>
      <c r="BL754" s="19" t="s">
        <v>312</v>
      </c>
      <c r="BM754" s="191" t="s">
        <v>1378</v>
      </c>
    </row>
    <row r="755" spans="1:47" s="2" customFormat="1" ht="11.25">
      <c r="A755" s="36"/>
      <c r="B755" s="37"/>
      <c r="C755" s="38"/>
      <c r="D755" s="193" t="s">
        <v>178</v>
      </c>
      <c r="E755" s="38"/>
      <c r="F755" s="194" t="s">
        <v>1356</v>
      </c>
      <c r="G755" s="38"/>
      <c r="H755" s="38"/>
      <c r="I755" s="195"/>
      <c r="J755" s="38"/>
      <c r="K755" s="38"/>
      <c r="L755" s="41"/>
      <c r="M755" s="196"/>
      <c r="N755" s="197"/>
      <c r="O755" s="66"/>
      <c r="P755" s="66"/>
      <c r="Q755" s="66"/>
      <c r="R755" s="66"/>
      <c r="S755" s="66"/>
      <c r="T755" s="67"/>
      <c r="U755" s="36"/>
      <c r="V755" s="36"/>
      <c r="W755" s="36"/>
      <c r="X755" s="36"/>
      <c r="Y755" s="36"/>
      <c r="Z755" s="36"/>
      <c r="AA755" s="36"/>
      <c r="AB755" s="36"/>
      <c r="AC755" s="36"/>
      <c r="AD755" s="36"/>
      <c r="AE755" s="36"/>
      <c r="AT755" s="19" t="s">
        <v>178</v>
      </c>
      <c r="AU755" s="19" t="s">
        <v>79</v>
      </c>
    </row>
    <row r="756" spans="2:51" s="13" customFormat="1" ht="11.25">
      <c r="B756" s="198"/>
      <c r="C756" s="199"/>
      <c r="D756" s="200" t="s">
        <v>180</v>
      </c>
      <c r="E756" s="201" t="s">
        <v>19</v>
      </c>
      <c r="F756" s="202" t="s">
        <v>1379</v>
      </c>
      <c r="G756" s="199"/>
      <c r="H756" s="203">
        <v>2</v>
      </c>
      <c r="I756" s="204"/>
      <c r="J756" s="199"/>
      <c r="K756" s="199"/>
      <c r="L756" s="205"/>
      <c r="M756" s="206"/>
      <c r="N756" s="207"/>
      <c r="O756" s="207"/>
      <c r="P756" s="207"/>
      <c r="Q756" s="207"/>
      <c r="R756" s="207"/>
      <c r="S756" s="207"/>
      <c r="T756" s="208"/>
      <c r="AT756" s="209" t="s">
        <v>180</v>
      </c>
      <c r="AU756" s="209" t="s">
        <v>79</v>
      </c>
      <c r="AV756" s="13" t="s">
        <v>79</v>
      </c>
      <c r="AW756" s="13" t="s">
        <v>33</v>
      </c>
      <c r="AX756" s="13" t="s">
        <v>14</v>
      </c>
      <c r="AY756" s="209" t="s">
        <v>169</v>
      </c>
    </row>
    <row r="757" spans="1:65" s="2" customFormat="1" ht="16.5" customHeight="1">
      <c r="A757" s="36"/>
      <c r="B757" s="37"/>
      <c r="C757" s="234" t="s">
        <v>1380</v>
      </c>
      <c r="D757" s="234" t="s">
        <v>477</v>
      </c>
      <c r="E757" s="235" t="s">
        <v>1381</v>
      </c>
      <c r="F757" s="236" t="s">
        <v>1382</v>
      </c>
      <c r="G757" s="237" t="s">
        <v>175</v>
      </c>
      <c r="H757" s="238">
        <v>2</v>
      </c>
      <c r="I757" s="239"/>
      <c r="J757" s="240">
        <f>ROUND(I757*H757,2)</f>
        <v>0</v>
      </c>
      <c r="K757" s="236" t="s">
        <v>19</v>
      </c>
      <c r="L757" s="241"/>
      <c r="M757" s="242" t="s">
        <v>19</v>
      </c>
      <c r="N757" s="243" t="s">
        <v>42</v>
      </c>
      <c r="O757" s="66"/>
      <c r="P757" s="189">
        <f>O757*H757</f>
        <v>0</v>
      </c>
      <c r="Q757" s="189">
        <v>0.0025</v>
      </c>
      <c r="R757" s="189">
        <f>Q757*H757</f>
        <v>0.005</v>
      </c>
      <c r="S757" s="189">
        <v>0</v>
      </c>
      <c r="T757" s="190">
        <f>S757*H757</f>
        <v>0</v>
      </c>
      <c r="U757" s="36"/>
      <c r="V757" s="36"/>
      <c r="W757" s="36"/>
      <c r="X757" s="36"/>
      <c r="Y757" s="36"/>
      <c r="Z757" s="36"/>
      <c r="AA757" s="36"/>
      <c r="AB757" s="36"/>
      <c r="AC757" s="36"/>
      <c r="AD757" s="36"/>
      <c r="AE757" s="36"/>
      <c r="AR757" s="191" t="s">
        <v>572</v>
      </c>
      <c r="AT757" s="191" t="s">
        <v>477</v>
      </c>
      <c r="AU757" s="191" t="s">
        <v>79</v>
      </c>
      <c r="AY757" s="19" t="s">
        <v>169</v>
      </c>
      <c r="BE757" s="192">
        <f>IF(N757="základní",J757,0)</f>
        <v>0</v>
      </c>
      <c r="BF757" s="192">
        <f>IF(N757="snížená",J757,0)</f>
        <v>0</v>
      </c>
      <c r="BG757" s="192">
        <f>IF(N757="zákl. přenesená",J757,0)</f>
        <v>0</v>
      </c>
      <c r="BH757" s="192">
        <f>IF(N757="sníž. přenesená",J757,0)</f>
        <v>0</v>
      </c>
      <c r="BI757" s="192">
        <f>IF(N757="nulová",J757,0)</f>
        <v>0</v>
      </c>
      <c r="BJ757" s="19" t="s">
        <v>14</v>
      </c>
      <c r="BK757" s="192">
        <f>ROUND(I757*H757,2)</f>
        <v>0</v>
      </c>
      <c r="BL757" s="19" t="s">
        <v>312</v>
      </c>
      <c r="BM757" s="191" t="s">
        <v>1383</v>
      </c>
    </row>
    <row r="758" spans="1:65" s="2" customFormat="1" ht="24.2" customHeight="1">
      <c r="A758" s="36"/>
      <c r="B758" s="37"/>
      <c r="C758" s="180" t="s">
        <v>1384</v>
      </c>
      <c r="D758" s="180" t="s">
        <v>172</v>
      </c>
      <c r="E758" s="181" t="s">
        <v>1353</v>
      </c>
      <c r="F758" s="182" t="s">
        <v>1354</v>
      </c>
      <c r="G758" s="183" t="s">
        <v>175</v>
      </c>
      <c r="H758" s="184">
        <v>14</v>
      </c>
      <c r="I758" s="185"/>
      <c r="J758" s="186">
        <f>ROUND(I758*H758,2)</f>
        <v>0</v>
      </c>
      <c r="K758" s="182" t="s">
        <v>176</v>
      </c>
      <c r="L758" s="41"/>
      <c r="M758" s="187" t="s">
        <v>19</v>
      </c>
      <c r="N758" s="188" t="s">
        <v>42</v>
      </c>
      <c r="O758" s="66"/>
      <c r="P758" s="189">
        <f>O758*H758</f>
        <v>0</v>
      </c>
      <c r="Q758" s="189">
        <v>0.0003</v>
      </c>
      <c r="R758" s="189">
        <f>Q758*H758</f>
        <v>0.0042</v>
      </c>
      <c r="S758" s="189">
        <v>0</v>
      </c>
      <c r="T758" s="190">
        <f>S758*H758</f>
        <v>0</v>
      </c>
      <c r="U758" s="36"/>
      <c r="V758" s="36"/>
      <c r="W758" s="36"/>
      <c r="X758" s="36"/>
      <c r="Y758" s="36"/>
      <c r="Z758" s="36"/>
      <c r="AA758" s="36"/>
      <c r="AB758" s="36"/>
      <c r="AC758" s="36"/>
      <c r="AD758" s="36"/>
      <c r="AE758" s="36"/>
      <c r="AR758" s="191" t="s">
        <v>312</v>
      </c>
      <c r="AT758" s="191" t="s">
        <v>172</v>
      </c>
      <c r="AU758" s="191" t="s">
        <v>79</v>
      </c>
      <c r="AY758" s="19" t="s">
        <v>169</v>
      </c>
      <c r="BE758" s="192">
        <f>IF(N758="základní",J758,0)</f>
        <v>0</v>
      </c>
      <c r="BF758" s="192">
        <f>IF(N758="snížená",J758,0)</f>
        <v>0</v>
      </c>
      <c r="BG758" s="192">
        <f>IF(N758="zákl. přenesená",J758,0)</f>
        <v>0</v>
      </c>
      <c r="BH758" s="192">
        <f>IF(N758="sníž. přenesená",J758,0)</f>
        <v>0</v>
      </c>
      <c r="BI758" s="192">
        <f>IF(N758="nulová",J758,0)</f>
        <v>0</v>
      </c>
      <c r="BJ758" s="19" t="s">
        <v>14</v>
      </c>
      <c r="BK758" s="192">
        <f>ROUND(I758*H758,2)</f>
        <v>0</v>
      </c>
      <c r="BL758" s="19" t="s">
        <v>312</v>
      </c>
      <c r="BM758" s="191" t="s">
        <v>1385</v>
      </c>
    </row>
    <row r="759" spans="1:47" s="2" customFormat="1" ht="11.25">
      <c r="A759" s="36"/>
      <c r="B759" s="37"/>
      <c r="C759" s="38"/>
      <c r="D759" s="193" t="s">
        <v>178</v>
      </c>
      <c r="E759" s="38"/>
      <c r="F759" s="194" t="s">
        <v>1356</v>
      </c>
      <c r="G759" s="38"/>
      <c r="H759" s="38"/>
      <c r="I759" s="195"/>
      <c r="J759" s="38"/>
      <c r="K759" s="38"/>
      <c r="L759" s="41"/>
      <c r="M759" s="196"/>
      <c r="N759" s="197"/>
      <c r="O759" s="66"/>
      <c r="P759" s="66"/>
      <c r="Q759" s="66"/>
      <c r="R759" s="66"/>
      <c r="S759" s="66"/>
      <c r="T759" s="67"/>
      <c r="U759" s="36"/>
      <c r="V759" s="36"/>
      <c r="W759" s="36"/>
      <c r="X759" s="36"/>
      <c r="Y759" s="36"/>
      <c r="Z759" s="36"/>
      <c r="AA759" s="36"/>
      <c r="AB759" s="36"/>
      <c r="AC759" s="36"/>
      <c r="AD759" s="36"/>
      <c r="AE759" s="36"/>
      <c r="AT759" s="19" t="s">
        <v>178</v>
      </c>
      <c r="AU759" s="19" t="s">
        <v>79</v>
      </c>
    </row>
    <row r="760" spans="2:51" s="13" customFormat="1" ht="11.25">
      <c r="B760" s="198"/>
      <c r="C760" s="199"/>
      <c r="D760" s="200" t="s">
        <v>180</v>
      </c>
      <c r="E760" s="201" t="s">
        <v>19</v>
      </c>
      <c r="F760" s="202" t="s">
        <v>1042</v>
      </c>
      <c r="G760" s="199"/>
      <c r="H760" s="203">
        <v>14</v>
      </c>
      <c r="I760" s="204"/>
      <c r="J760" s="199"/>
      <c r="K760" s="199"/>
      <c r="L760" s="205"/>
      <c r="M760" s="206"/>
      <c r="N760" s="207"/>
      <c r="O760" s="207"/>
      <c r="P760" s="207"/>
      <c r="Q760" s="207"/>
      <c r="R760" s="207"/>
      <c r="S760" s="207"/>
      <c r="T760" s="208"/>
      <c r="AT760" s="209" t="s">
        <v>180</v>
      </c>
      <c r="AU760" s="209" t="s">
        <v>79</v>
      </c>
      <c r="AV760" s="13" t="s">
        <v>79</v>
      </c>
      <c r="AW760" s="13" t="s">
        <v>33</v>
      </c>
      <c r="AX760" s="13" t="s">
        <v>14</v>
      </c>
      <c r="AY760" s="209" t="s">
        <v>169</v>
      </c>
    </row>
    <row r="761" spans="1:65" s="2" customFormat="1" ht="21.75" customHeight="1">
      <c r="A761" s="36"/>
      <c r="B761" s="37"/>
      <c r="C761" s="234" t="s">
        <v>1386</v>
      </c>
      <c r="D761" s="234" t="s">
        <v>477</v>
      </c>
      <c r="E761" s="235" t="s">
        <v>1387</v>
      </c>
      <c r="F761" s="236" t="s">
        <v>1388</v>
      </c>
      <c r="G761" s="237" t="s">
        <v>175</v>
      </c>
      <c r="H761" s="238">
        <v>14</v>
      </c>
      <c r="I761" s="239"/>
      <c r="J761" s="240">
        <f>ROUND(I761*H761,2)</f>
        <v>0</v>
      </c>
      <c r="K761" s="236" t="s">
        <v>19</v>
      </c>
      <c r="L761" s="241"/>
      <c r="M761" s="242" t="s">
        <v>19</v>
      </c>
      <c r="N761" s="243" t="s">
        <v>42</v>
      </c>
      <c r="O761" s="66"/>
      <c r="P761" s="189">
        <f>O761*H761</f>
        <v>0</v>
      </c>
      <c r="Q761" s="189">
        <v>0.0025</v>
      </c>
      <c r="R761" s="189">
        <f>Q761*H761</f>
        <v>0.035</v>
      </c>
      <c r="S761" s="189">
        <v>0</v>
      </c>
      <c r="T761" s="190">
        <f>S761*H761</f>
        <v>0</v>
      </c>
      <c r="U761" s="36"/>
      <c r="V761" s="36"/>
      <c r="W761" s="36"/>
      <c r="X761" s="36"/>
      <c r="Y761" s="36"/>
      <c r="Z761" s="36"/>
      <c r="AA761" s="36"/>
      <c r="AB761" s="36"/>
      <c r="AC761" s="36"/>
      <c r="AD761" s="36"/>
      <c r="AE761" s="36"/>
      <c r="AR761" s="191" t="s">
        <v>572</v>
      </c>
      <c r="AT761" s="191" t="s">
        <v>477</v>
      </c>
      <c r="AU761" s="191" t="s">
        <v>79</v>
      </c>
      <c r="AY761" s="19" t="s">
        <v>169</v>
      </c>
      <c r="BE761" s="192">
        <f>IF(N761="základní",J761,0)</f>
        <v>0</v>
      </c>
      <c r="BF761" s="192">
        <f>IF(N761="snížená",J761,0)</f>
        <v>0</v>
      </c>
      <c r="BG761" s="192">
        <f>IF(N761="zákl. přenesená",J761,0)</f>
        <v>0</v>
      </c>
      <c r="BH761" s="192">
        <f>IF(N761="sníž. přenesená",J761,0)</f>
        <v>0</v>
      </c>
      <c r="BI761" s="192">
        <f>IF(N761="nulová",J761,0)</f>
        <v>0</v>
      </c>
      <c r="BJ761" s="19" t="s">
        <v>14</v>
      </c>
      <c r="BK761" s="192">
        <f>ROUND(I761*H761,2)</f>
        <v>0</v>
      </c>
      <c r="BL761" s="19" t="s">
        <v>312</v>
      </c>
      <c r="BM761" s="191" t="s">
        <v>1389</v>
      </c>
    </row>
    <row r="762" spans="1:65" s="2" customFormat="1" ht="24.2" customHeight="1">
      <c r="A762" s="36"/>
      <c r="B762" s="37"/>
      <c r="C762" s="180" t="s">
        <v>1390</v>
      </c>
      <c r="D762" s="180" t="s">
        <v>172</v>
      </c>
      <c r="E762" s="181" t="s">
        <v>1353</v>
      </c>
      <c r="F762" s="182" t="s">
        <v>1354</v>
      </c>
      <c r="G762" s="183" t="s">
        <v>175</v>
      </c>
      <c r="H762" s="184">
        <v>2</v>
      </c>
      <c r="I762" s="185"/>
      <c r="J762" s="186">
        <f>ROUND(I762*H762,2)</f>
        <v>0</v>
      </c>
      <c r="K762" s="182" t="s">
        <v>176</v>
      </c>
      <c r="L762" s="41"/>
      <c r="M762" s="187" t="s">
        <v>19</v>
      </c>
      <c r="N762" s="188" t="s">
        <v>42</v>
      </c>
      <c r="O762" s="66"/>
      <c r="P762" s="189">
        <f>O762*H762</f>
        <v>0</v>
      </c>
      <c r="Q762" s="189">
        <v>0.0003</v>
      </c>
      <c r="R762" s="189">
        <f>Q762*H762</f>
        <v>0.0006</v>
      </c>
      <c r="S762" s="189">
        <v>0</v>
      </c>
      <c r="T762" s="190">
        <f>S762*H762</f>
        <v>0</v>
      </c>
      <c r="U762" s="36"/>
      <c r="V762" s="36"/>
      <c r="W762" s="36"/>
      <c r="X762" s="36"/>
      <c r="Y762" s="36"/>
      <c r="Z762" s="36"/>
      <c r="AA762" s="36"/>
      <c r="AB762" s="36"/>
      <c r="AC762" s="36"/>
      <c r="AD762" s="36"/>
      <c r="AE762" s="36"/>
      <c r="AR762" s="191" t="s">
        <v>312</v>
      </c>
      <c r="AT762" s="191" t="s">
        <v>172</v>
      </c>
      <c r="AU762" s="191" t="s">
        <v>79</v>
      </c>
      <c r="AY762" s="19" t="s">
        <v>169</v>
      </c>
      <c r="BE762" s="192">
        <f>IF(N762="základní",J762,0)</f>
        <v>0</v>
      </c>
      <c r="BF762" s="192">
        <f>IF(N762="snížená",J762,0)</f>
        <v>0</v>
      </c>
      <c r="BG762" s="192">
        <f>IF(N762="zákl. přenesená",J762,0)</f>
        <v>0</v>
      </c>
      <c r="BH762" s="192">
        <f>IF(N762="sníž. přenesená",J762,0)</f>
        <v>0</v>
      </c>
      <c r="BI762" s="192">
        <f>IF(N762="nulová",J762,0)</f>
        <v>0</v>
      </c>
      <c r="BJ762" s="19" t="s">
        <v>14</v>
      </c>
      <c r="BK762" s="192">
        <f>ROUND(I762*H762,2)</f>
        <v>0</v>
      </c>
      <c r="BL762" s="19" t="s">
        <v>312</v>
      </c>
      <c r="BM762" s="191" t="s">
        <v>1391</v>
      </c>
    </row>
    <row r="763" spans="1:47" s="2" customFormat="1" ht="11.25">
      <c r="A763" s="36"/>
      <c r="B763" s="37"/>
      <c r="C763" s="38"/>
      <c r="D763" s="193" t="s">
        <v>178</v>
      </c>
      <c r="E763" s="38"/>
      <c r="F763" s="194" t="s">
        <v>1356</v>
      </c>
      <c r="G763" s="38"/>
      <c r="H763" s="38"/>
      <c r="I763" s="195"/>
      <c r="J763" s="38"/>
      <c r="K763" s="38"/>
      <c r="L763" s="41"/>
      <c r="M763" s="196"/>
      <c r="N763" s="197"/>
      <c r="O763" s="66"/>
      <c r="P763" s="66"/>
      <c r="Q763" s="66"/>
      <c r="R763" s="66"/>
      <c r="S763" s="66"/>
      <c r="T763" s="67"/>
      <c r="U763" s="36"/>
      <c r="V763" s="36"/>
      <c r="W763" s="36"/>
      <c r="X763" s="36"/>
      <c r="Y763" s="36"/>
      <c r="Z763" s="36"/>
      <c r="AA763" s="36"/>
      <c r="AB763" s="36"/>
      <c r="AC763" s="36"/>
      <c r="AD763" s="36"/>
      <c r="AE763" s="36"/>
      <c r="AT763" s="19" t="s">
        <v>178</v>
      </c>
      <c r="AU763" s="19" t="s">
        <v>79</v>
      </c>
    </row>
    <row r="764" spans="2:51" s="13" customFormat="1" ht="11.25">
      <c r="B764" s="198"/>
      <c r="C764" s="199"/>
      <c r="D764" s="200" t="s">
        <v>180</v>
      </c>
      <c r="E764" s="201" t="s">
        <v>19</v>
      </c>
      <c r="F764" s="202" t="s">
        <v>1379</v>
      </c>
      <c r="G764" s="199"/>
      <c r="H764" s="203">
        <v>2</v>
      </c>
      <c r="I764" s="204"/>
      <c r="J764" s="199"/>
      <c r="K764" s="199"/>
      <c r="L764" s="205"/>
      <c r="M764" s="206"/>
      <c r="N764" s="207"/>
      <c r="O764" s="207"/>
      <c r="P764" s="207"/>
      <c r="Q764" s="207"/>
      <c r="R764" s="207"/>
      <c r="S764" s="207"/>
      <c r="T764" s="208"/>
      <c r="AT764" s="209" t="s">
        <v>180</v>
      </c>
      <c r="AU764" s="209" t="s">
        <v>79</v>
      </c>
      <c r="AV764" s="13" t="s">
        <v>79</v>
      </c>
      <c r="AW764" s="13" t="s">
        <v>33</v>
      </c>
      <c r="AX764" s="13" t="s">
        <v>14</v>
      </c>
      <c r="AY764" s="209" t="s">
        <v>169</v>
      </c>
    </row>
    <row r="765" spans="1:65" s="2" customFormat="1" ht="16.5" customHeight="1">
      <c r="A765" s="36"/>
      <c r="B765" s="37"/>
      <c r="C765" s="234" t="s">
        <v>1392</v>
      </c>
      <c r="D765" s="234" t="s">
        <v>477</v>
      </c>
      <c r="E765" s="235" t="s">
        <v>1393</v>
      </c>
      <c r="F765" s="236" t="s">
        <v>1394</v>
      </c>
      <c r="G765" s="237" t="s">
        <v>175</v>
      </c>
      <c r="H765" s="238">
        <v>2</v>
      </c>
      <c r="I765" s="239"/>
      <c r="J765" s="240">
        <f>ROUND(I765*H765,2)</f>
        <v>0</v>
      </c>
      <c r="K765" s="236" t="s">
        <v>19</v>
      </c>
      <c r="L765" s="241"/>
      <c r="M765" s="242" t="s">
        <v>19</v>
      </c>
      <c r="N765" s="243" t="s">
        <v>42</v>
      </c>
      <c r="O765" s="66"/>
      <c r="P765" s="189">
        <f>O765*H765</f>
        <v>0</v>
      </c>
      <c r="Q765" s="189">
        <v>0.0025</v>
      </c>
      <c r="R765" s="189">
        <f>Q765*H765</f>
        <v>0.005</v>
      </c>
      <c r="S765" s="189">
        <v>0</v>
      </c>
      <c r="T765" s="190">
        <f>S765*H765</f>
        <v>0</v>
      </c>
      <c r="U765" s="36"/>
      <c r="V765" s="36"/>
      <c r="W765" s="36"/>
      <c r="X765" s="36"/>
      <c r="Y765" s="36"/>
      <c r="Z765" s="36"/>
      <c r="AA765" s="36"/>
      <c r="AB765" s="36"/>
      <c r="AC765" s="36"/>
      <c r="AD765" s="36"/>
      <c r="AE765" s="36"/>
      <c r="AR765" s="191" t="s">
        <v>572</v>
      </c>
      <c r="AT765" s="191" t="s">
        <v>477</v>
      </c>
      <c r="AU765" s="191" t="s">
        <v>79</v>
      </c>
      <c r="AY765" s="19" t="s">
        <v>169</v>
      </c>
      <c r="BE765" s="192">
        <f>IF(N765="základní",J765,0)</f>
        <v>0</v>
      </c>
      <c r="BF765" s="192">
        <f>IF(N765="snížená",J765,0)</f>
        <v>0</v>
      </c>
      <c r="BG765" s="192">
        <f>IF(N765="zákl. přenesená",J765,0)</f>
        <v>0</v>
      </c>
      <c r="BH765" s="192">
        <f>IF(N765="sníž. přenesená",J765,0)</f>
        <v>0</v>
      </c>
      <c r="BI765" s="192">
        <f>IF(N765="nulová",J765,0)</f>
        <v>0</v>
      </c>
      <c r="BJ765" s="19" t="s">
        <v>14</v>
      </c>
      <c r="BK765" s="192">
        <f>ROUND(I765*H765,2)</f>
        <v>0</v>
      </c>
      <c r="BL765" s="19" t="s">
        <v>312</v>
      </c>
      <c r="BM765" s="191" t="s">
        <v>1395</v>
      </c>
    </row>
    <row r="766" spans="1:65" s="2" customFormat="1" ht="24.2" customHeight="1">
      <c r="A766" s="36"/>
      <c r="B766" s="37"/>
      <c r="C766" s="180" t="s">
        <v>1396</v>
      </c>
      <c r="D766" s="180" t="s">
        <v>172</v>
      </c>
      <c r="E766" s="181" t="s">
        <v>1397</v>
      </c>
      <c r="F766" s="182" t="s">
        <v>1398</v>
      </c>
      <c r="G766" s="183" t="s">
        <v>339</v>
      </c>
      <c r="H766" s="184">
        <v>292.79</v>
      </c>
      <c r="I766" s="185"/>
      <c r="J766" s="186">
        <f>ROUND(I766*H766,2)</f>
        <v>0</v>
      </c>
      <c r="K766" s="182" t="s">
        <v>176</v>
      </c>
      <c r="L766" s="41"/>
      <c r="M766" s="187" t="s">
        <v>19</v>
      </c>
      <c r="N766" s="188" t="s">
        <v>42</v>
      </c>
      <c r="O766" s="66"/>
      <c r="P766" s="189">
        <f>O766*H766</f>
        <v>0</v>
      </c>
      <c r="Q766" s="189">
        <v>0</v>
      </c>
      <c r="R766" s="189">
        <f>Q766*H766</f>
        <v>0</v>
      </c>
      <c r="S766" s="189">
        <v>0</v>
      </c>
      <c r="T766" s="190">
        <f>S766*H766</f>
        <v>0</v>
      </c>
      <c r="U766" s="36"/>
      <c r="V766" s="36"/>
      <c r="W766" s="36"/>
      <c r="X766" s="36"/>
      <c r="Y766" s="36"/>
      <c r="Z766" s="36"/>
      <c r="AA766" s="36"/>
      <c r="AB766" s="36"/>
      <c r="AC766" s="36"/>
      <c r="AD766" s="36"/>
      <c r="AE766" s="36"/>
      <c r="AR766" s="191" t="s">
        <v>312</v>
      </c>
      <c r="AT766" s="191" t="s">
        <v>172</v>
      </c>
      <c r="AU766" s="191" t="s">
        <v>79</v>
      </c>
      <c r="AY766" s="19" t="s">
        <v>169</v>
      </c>
      <c r="BE766" s="192">
        <f>IF(N766="základní",J766,0)</f>
        <v>0</v>
      </c>
      <c r="BF766" s="192">
        <f>IF(N766="snížená",J766,0)</f>
        <v>0</v>
      </c>
      <c r="BG766" s="192">
        <f>IF(N766="zákl. přenesená",J766,0)</f>
        <v>0</v>
      </c>
      <c r="BH766" s="192">
        <f>IF(N766="sníž. přenesená",J766,0)</f>
        <v>0</v>
      </c>
      <c r="BI766" s="192">
        <f>IF(N766="nulová",J766,0)</f>
        <v>0</v>
      </c>
      <c r="BJ766" s="19" t="s">
        <v>14</v>
      </c>
      <c r="BK766" s="192">
        <f>ROUND(I766*H766,2)</f>
        <v>0</v>
      </c>
      <c r="BL766" s="19" t="s">
        <v>312</v>
      </c>
      <c r="BM766" s="191" t="s">
        <v>1399</v>
      </c>
    </row>
    <row r="767" spans="1:47" s="2" customFormat="1" ht="11.25">
      <c r="A767" s="36"/>
      <c r="B767" s="37"/>
      <c r="C767" s="38"/>
      <c r="D767" s="193" t="s">
        <v>178</v>
      </c>
      <c r="E767" s="38"/>
      <c r="F767" s="194" t="s">
        <v>1400</v>
      </c>
      <c r="G767" s="38"/>
      <c r="H767" s="38"/>
      <c r="I767" s="195"/>
      <c r="J767" s="38"/>
      <c r="K767" s="38"/>
      <c r="L767" s="41"/>
      <c r="M767" s="196"/>
      <c r="N767" s="197"/>
      <c r="O767" s="66"/>
      <c r="P767" s="66"/>
      <c r="Q767" s="66"/>
      <c r="R767" s="66"/>
      <c r="S767" s="66"/>
      <c r="T767" s="67"/>
      <c r="U767" s="36"/>
      <c r="V767" s="36"/>
      <c r="W767" s="36"/>
      <c r="X767" s="36"/>
      <c r="Y767" s="36"/>
      <c r="Z767" s="36"/>
      <c r="AA767" s="36"/>
      <c r="AB767" s="36"/>
      <c r="AC767" s="36"/>
      <c r="AD767" s="36"/>
      <c r="AE767" s="36"/>
      <c r="AT767" s="19" t="s">
        <v>178</v>
      </c>
      <c r="AU767" s="19" t="s">
        <v>79</v>
      </c>
    </row>
    <row r="768" spans="2:51" s="15" customFormat="1" ht="11.25">
      <c r="B768" s="221"/>
      <c r="C768" s="222"/>
      <c r="D768" s="200" t="s">
        <v>180</v>
      </c>
      <c r="E768" s="223" t="s">
        <v>19</v>
      </c>
      <c r="F768" s="224" t="s">
        <v>1401</v>
      </c>
      <c r="G768" s="222"/>
      <c r="H768" s="223" t="s">
        <v>19</v>
      </c>
      <c r="I768" s="225"/>
      <c r="J768" s="222"/>
      <c r="K768" s="222"/>
      <c r="L768" s="226"/>
      <c r="M768" s="227"/>
      <c r="N768" s="228"/>
      <c r="O768" s="228"/>
      <c r="P768" s="228"/>
      <c r="Q768" s="228"/>
      <c r="R768" s="228"/>
      <c r="S768" s="228"/>
      <c r="T768" s="229"/>
      <c r="AT768" s="230" t="s">
        <v>180</v>
      </c>
      <c r="AU768" s="230" t="s">
        <v>79</v>
      </c>
      <c r="AV768" s="15" t="s">
        <v>14</v>
      </c>
      <c r="AW768" s="15" t="s">
        <v>33</v>
      </c>
      <c r="AX768" s="15" t="s">
        <v>71</v>
      </c>
      <c r="AY768" s="230" t="s">
        <v>169</v>
      </c>
    </row>
    <row r="769" spans="2:51" s="13" customFormat="1" ht="11.25">
      <c r="B769" s="198"/>
      <c r="C769" s="199"/>
      <c r="D769" s="200" t="s">
        <v>180</v>
      </c>
      <c r="E769" s="201" t="s">
        <v>19</v>
      </c>
      <c r="F769" s="202" t="s">
        <v>1402</v>
      </c>
      <c r="G769" s="199"/>
      <c r="H769" s="203">
        <v>292.79</v>
      </c>
      <c r="I769" s="204"/>
      <c r="J769" s="199"/>
      <c r="K769" s="199"/>
      <c r="L769" s="205"/>
      <c r="M769" s="206"/>
      <c r="N769" s="207"/>
      <c r="O769" s="207"/>
      <c r="P769" s="207"/>
      <c r="Q769" s="207"/>
      <c r="R769" s="207"/>
      <c r="S769" s="207"/>
      <c r="T769" s="208"/>
      <c r="AT769" s="209" t="s">
        <v>180</v>
      </c>
      <c r="AU769" s="209" t="s">
        <v>79</v>
      </c>
      <c r="AV769" s="13" t="s">
        <v>79</v>
      </c>
      <c r="AW769" s="13" t="s">
        <v>33</v>
      </c>
      <c r="AX769" s="13" t="s">
        <v>14</v>
      </c>
      <c r="AY769" s="209" t="s">
        <v>169</v>
      </c>
    </row>
    <row r="770" spans="1:65" s="2" customFormat="1" ht="16.5" customHeight="1">
      <c r="A770" s="36"/>
      <c r="B770" s="37"/>
      <c r="C770" s="180" t="s">
        <v>1403</v>
      </c>
      <c r="D770" s="180" t="s">
        <v>172</v>
      </c>
      <c r="E770" s="181" t="s">
        <v>1404</v>
      </c>
      <c r="F770" s="182" t="s">
        <v>1405</v>
      </c>
      <c r="G770" s="183" t="s">
        <v>339</v>
      </c>
      <c r="H770" s="184">
        <v>381.627</v>
      </c>
      <c r="I770" s="185"/>
      <c r="J770" s="186">
        <f>ROUND(I770*H770,2)</f>
        <v>0</v>
      </c>
      <c r="K770" s="182" t="s">
        <v>19</v>
      </c>
      <c r="L770" s="41"/>
      <c r="M770" s="187" t="s">
        <v>19</v>
      </c>
      <c r="N770" s="188" t="s">
        <v>42</v>
      </c>
      <c r="O770" s="66"/>
      <c r="P770" s="189">
        <f>O770*H770</f>
        <v>0</v>
      </c>
      <c r="Q770" s="189">
        <v>0</v>
      </c>
      <c r="R770" s="189">
        <f>Q770*H770</f>
        <v>0</v>
      </c>
      <c r="S770" s="189">
        <v>0</v>
      </c>
      <c r="T770" s="190">
        <f>S770*H770</f>
        <v>0</v>
      </c>
      <c r="U770" s="36"/>
      <c r="V770" s="36"/>
      <c r="W770" s="36"/>
      <c r="X770" s="36"/>
      <c r="Y770" s="36"/>
      <c r="Z770" s="36"/>
      <c r="AA770" s="36"/>
      <c r="AB770" s="36"/>
      <c r="AC770" s="36"/>
      <c r="AD770" s="36"/>
      <c r="AE770" s="36"/>
      <c r="AR770" s="191" t="s">
        <v>312</v>
      </c>
      <c r="AT770" s="191" t="s">
        <v>172</v>
      </c>
      <c r="AU770" s="191" t="s">
        <v>79</v>
      </c>
      <c r="AY770" s="19" t="s">
        <v>169</v>
      </c>
      <c r="BE770" s="192">
        <f>IF(N770="základní",J770,0)</f>
        <v>0</v>
      </c>
      <c r="BF770" s="192">
        <f>IF(N770="snížená",J770,0)</f>
        <v>0</v>
      </c>
      <c r="BG770" s="192">
        <f>IF(N770="zákl. přenesená",J770,0)</f>
        <v>0</v>
      </c>
      <c r="BH770" s="192">
        <f>IF(N770="sníž. přenesená",J770,0)</f>
        <v>0</v>
      </c>
      <c r="BI770" s="192">
        <f>IF(N770="nulová",J770,0)</f>
        <v>0</v>
      </c>
      <c r="BJ770" s="19" t="s">
        <v>14</v>
      </c>
      <c r="BK770" s="192">
        <f>ROUND(I770*H770,2)</f>
        <v>0</v>
      </c>
      <c r="BL770" s="19" t="s">
        <v>312</v>
      </c>
      <c r="BM770" s="191" t="s">
        <v>1406</v>
      </c>
    </row>
    <row r="771" spans="2:51" s="15" customFormat="1" ht="11.25">
      <c r="B771" s="221"/>
      <c r="C771" s="222"/>
      <c r="D771" s="200" t="s">
        <v>180</v>
      </c>
      <c r="E771" s="223" t="s">
        <v>19</v>
      </c>
      <c r="F771" s="224" t="s">
        <v>1407</v>
      </c>
      <c r="G771" s="222"/>
      <c r="H771" s="223" t="s">
        <v>19</v>
      </c>
      <c r="I771" s="225"/>
      <c r="J771" s="222"/>
      <c r="K771" s="222"/>
      <c r="L771" s="226"/>
      <c r="M771" s="227"/>
      <c r="N771" s="228"/>
      <c r="O771" s="228"/>
      <c r="P771" s="228"/>
      <c r="Q771" s="228"/>
      <c r="R771" s="228"/>
      <c r="S771" s="228"/>
      <c r="T771" s="229"/>
      <c r="AT771" s="230" t="s">
        <v>180</v>
      </c>
      <c r="AU771" s="230" t="s">
        <v>79</v>
      </c>
      <c r="AV771" s="15" t="s">
        <v>14</v>
      </c>
      <c r="AW771" s="15" t="s">
        <v>33</v>
      </c>
      <c r="AX771" s="15" t="s">
        <v>71</v>
      </c>
      <c r="AY771" s="230" t="s">
        <v>169</v>
      </c>
    </row>
    <row r="772" spans="2:51" s="13" customFormat="1" ht="11.25">
      <c r="B772" s="198"/>
      <c r="C772" s="199"/>
      <c r="D772" s="200" t="s">
        <v>180</v>
      </c>
      <c r="E772" s="201" t="s">
        <v>19</v>
      </c>
      <c r="F772" s="202" t="s">
        <v>1408</v>
      </c>
      <c r="G772" s="199"/>
      <c r="H772" s="203">
        <v>6.1</v>
      </c>
      <c r="I772" s="204"/>
      <c r="J772" s="199"/>
      <c r="K772" s="199"/>
      <c r="L772" s="205"/>
      <c r="M772" s="206"/>
      <c r="N772" s="207"/>
      <c r="O772" s="207"/>
      <c r="P772" s="207"/>
      <c r="Q772" s="207"/>
      <c r="R772" s="207"/>
      <c r="S772" s="207"/>
      <c r="T772" s="208"/>
      <c r="AT772" s="209" t="s">
        <v>180</v>
      </c>
      <c r="AU772" s="209" t="s">
        <v>79</v>
      </c>
      <c r="AV772" s="13" t="s">
        <v>79</v>
      </c>
      <c r="AW772" s="13" t="s">
        <v>33</v>
      </c>
      <c r="AX772" s="13" t="s">
        <v>71</v>
      </c>
      <c r="AY772" s="209" t="s">
        <v>169</v>
      </c>
    </row>
    <row r="773" spans="2:51" s="13" customFormat="1" ht="11.25">
      <c r="B773" s="198"/>
      <c r="C773" s="199"/>
      <c r="D773" s="200" t="s">
        <v>180</v>
      </c>
      <c r="E773" s="201" t="s">
        <v>19</v>
      </c>
      <c r="F773" s="202" t="s">
        <v>1409</v>
      </c>
      <c r="G773" s="199"/>
      <c r="H773" s="203">
        <v>-3.2</v>
      </c>
      <c r="I773" s="204"/>
      <c r="J773" s="199"/>
      <c r="K773" s="199"/>
      <c r="L773" s="205"/>
      <c r="M773" s="206"/>
      <c r="N773" s="207"/>
      <c r="O773" s="207"/>
      <c r="P773" s="207"/>
      <c r="Q773" s="207"/>
      <c r="R773" s="207"/>
      <c r="S773" s="207"/>
      <c r="T773" s="208"/>
      <c r="AT773" s="209" t="s">
        <v>180</v>
      </c>
      <c r="AU773" s="209" t="s">
        <v>79</v>
      </c>
      <c r="AV773" s="13" t="s">
        <v>79</v>
      </c>
      <c r="AW773" s="13" t="s">
        <v>33</v>
      </c>
      <c r="AX773" s="13" t="s">
        <v>71</v>
      </c>
      <c r="AY773" s="209" t="s">
        <v>169</v>
      </c>
    </row>
    <row r="774" spans="2:51" s="15" customFormat="1" ht="11.25">
      <c r="B774" s="221"/>
      <c r="C774" s="222"/>
      <c r="D774" s="200" t="s">
        <v>180</v>
      </c>
      <c r="E774" s="223" t="s">
        <v>19</v>
      </c>
      <c r="F774" s="224" t="s">
        <v>1410</v>
      </c>
      <c r="G774" s="222"/>
      <c r="H774" s="223" t="s">
        <v>19</v>
      </c>
      <c r="I774" s="225"/>
      <c r="J774" s="222"/>
      <c r="K774" s="222"/>
      <c r="L774" s="226"/>
      <c r="M774" s="227"/>
      <c r="N774" s="228"/>
      <c r="O774" s="228"/>
      <c r="P774" s="228"/>
      <c r="Q774" s="228"/>
      <c r="R774" s="228"/>
      <c r="S774" s="228"/>
      <c r="T774" s="229"/>
      <c r="AT774" s="230" t="s">
        <v>180</v>
      </c>
      <c r="AU774" s="230" t="s">
        <v>79</v>
      </c>
      <c r="AV774" s="15" t="s">
        <v>14</v>
      </c>
      <c r="AW774" s="15" t="s">
        <v>33</v>
      </c>
      <c r="AX774" s="15" t="s">
        <v>71</v>
      </c>
      <c r="AY774" s="230" t="s">
        <v>169</v>
      </c>
    </row>
    <row r="775" spans="2:51" s="13" customFormat="1" ht="11.25">
      <c r="B775" s="198"/>
      <c r="C775" s="199"/>
      <c r="D775" s="200" t="s">
        <v>180</v>
      </c>
      <c r="E775" s="201" t="s">
        <v>19</v>
      </c>
      <c r="F775" s="202" t="s">
        <v>1411</v>
      </c>
      <c r="G775" s="199"/>
      <c r="H775" s="203">
        <v>15.1</v>
      </c>
      <c r="I775" s="204"/>
      <c r="J775" s="199"/>
      <c r="K775" s="199"/>
      <c r="L775" s="205"/>
      <c r="M775" s="206"/>
      <c r="N775" s="207"/>
      <c r="O775" s="207"/>
      <c r="P775" s="207"/>
      <c r="Q775" s="207"/>
      <c r="R775" s="207"/>
      <c r="S775" s="207"/>
      <c r="T775" s="208"/>
      <c r="AT775" s="209" t="s">
        <v>180</v>
      </c>
      <c r="AU775" s="209" t="s">
        <v>79</v>
      </c>
      <c r="AV775" s="13" t="s">
        <v>79</v>
      </c>
      <c r="AW775" s="13" t="s">
        <v>33</v>
      </c>
      <c r="AX775" s="13" t="s">
        <v>71</v>
      </c>
      <c r="AY775" s="209" t="s">
        <v>169</v>
      </c>
    </row>
    <row r="776" spans="2:51" s="13" customFormat="1" ht="11.25">
      <c r="B776" s="198"/>
      <c r="C776" s="199"/>
      <c r="D776" s="200" t="s">
        <v>180</v>
      </c>
      <c r="E776" s="201" t="s">
        <v>19</v>
      </c>
      <c r="F776" s="202" t="s">
        <v>1409</v>
      </c>
      <c r="G776" s="199"/>
      <c r="H776" s="203">
        <v>-3.2</v>
      </c>
      <c r="I776" s="204"/>
      <c r="J776" s="199"/>
      <c r="K776" s="199"/>
      <c r="L776" s="205"/>
      <c r="M776" s="206"/>
      <c r="N776" s="207"/>
      <c r="O776" s="207"/>
      <c r="P776" s="207"/>
      <c r="Q776" s="207"/>
      <c r="R776" s="207"/>
      <c r="S776" s="207"/>
      <c r="T776" s="208"/>
      <c r="AT776" s="209" t="s">
        <v>180</v>
      </c>
      <c r="AU776" s="209" t="s">
        <v>79</v>
      </c>
      <c r="AV776" s="13" t="s">
        <v>79</v>
      </c>
      <c r="AW776" s="13" t="s">
        <v>33</v>
      </c>
      <c r="AX776" s="13" t="s">
        <v>71</v>
      </c>
      <c r="AY776" s="209" t="s">
        <v>169</v>
      </c>
    </row>
    <row r="777" spans="2:51" s="15" customFormat="1" ht="11.25">
      <c r="B777" s="221"/>
      <c r="C777" s="222"/>
      <c r="D777" s="200" t="s">
        <v>180</v>
      </c>
      <c r="E777" s="223" t="s">
        <v>19</v>
      </c>
      <c r="F777" s="224" t="s">
        <v>1412</v>
      </c>
      <c r="G777" s="222"/>
      <c r="H777" s="223" t="s">
        <v>19</v>
      </c>
      <c r="I777" s="225"/>
      <c r="J777" s="222"/>
      <c r="K777" s="222"/>
      <c r="L777" s="226"/>
      <c r="M777" s="227"/>
      <c r="N777" s="228"/>
      <c r="O777" s="228"/>
      <c r="P777" s="228"/>
      <c r="Q777" s="228"/>
      <c r="R777" s="228"/>
      <c r="S777" s="228"/>
      <c r="T777" s="229"/>
      <c r="AT777" s="230" t="s">
        <v>180</v>
      </c>
      <c r="AU777" s="230" t="s">
        <v>79</v>
      </c>
      <c r="AV777" s="15" t="s">
        <v>14</v>
      </c>
      <c r="AW777" s="15" t="s">
        <v>33</v>
      </c>
      <c r="AX777" s="15" t="s">
        <v>71</v>
      </c>
      <c r="AY777" s="230" t="s">
        <v>169</v>
      </c>
    </row>
    <row r="778" spans="2:51" s="13" customFormat="1" ht="11.25">
      <c r="B778" s="198"/>
      <c r="C778" s="199"/>
      <c r="D778" s="200" t="s">
        <v>180</v>
      </c>
      <c r="E778" s="201" t="s">
        <v>19</v>
      </c>
      <c r="F778" s="202" t="s">
        <v>1408</v>
      </c>
      <c r="G778" s="199"/>
      <c r="H778" s="203">
        <v>6.1</v>
      </c>
      <c r="I778" s="204"/>
      <c r="J778" s="199"/>
      <c r="K778" s="199"/>
      <c r="L778" s="205"/>
      <c r="M778" s="206"/>
      <c r="N778" s="207"/>
      <c r="O778" s="207"/>
      <c r="P778" s="207"/>
      <c r="Q778" s="207"/>
      <c r="R778" s="207"/>
      <c r="S778" s="207"/>
      <c r="T778" s="208"/>
      <c r="AT778" s="209" t="s">
        <v>180</v>
      </c>
      <c r="AU778" s="209" t="s">
        <v>79</v>
      </c>
      <c r="AV778" s="13" t="s">
        <v>79</v>
      </c>
      <c r="AW778" s="13" t="s">
        <v>33</v>
      </c>
      <c r="AX778" s="13" t="s">
        <v>71</v>
      </c>
      <c r="AY778" s="209" t="s">
        <v>169</v>
      </c>
    </row>
    <row r="779" spans="2:51" s="13" customFormat="1" ht="11.25">
      <c r="B779" s="198"/>
      <c r="C779" s="199"/>
      <c r="D779" s="200" t="s">
        <v>180</v>
      </c>
      <c r="E779" s="201" t="s">
        <v>19</v>
      </c>
      <c r="F779" s="202" t="s">
        <v>1409</v>
      </c>
      <c r="G779" s="199"/>
      <c r="H779" s="203">
        <v>-3.2</v>
      </c>
      <c r="I779" s="204"/>
      <c r="J779" s="199"/>
      <c r="K779" s="199"/>
      <c r="L779" s="205"/>
      <c r="M779" s="206"/>
      <c r="N779" s="207"/>
      <c r="O779" s="207"/>
      <c r="P779" s="207"/>
      <c r="Q779" s="207"/>
      <c r="R779" s="207"/>
      <c r="S779" s="207"/>
      <c r="T779" s="208"/>
      <c r="AT779" s="209" t="s">
        <v>180</v>
      </c>
      <c r="AU779" s="209" t="s">
        <v>79</v>
      </c>
      <c r="AV779" s="13" t="s">
        <v>79</v>
      </c>
      <c r="AW779" s="13" t="s">
        <v>33</v>
      </c>
      <c r="AX779" s="13" t="s">
        <v>71</v>
      </c>
      <c r="AY779" s="209" t="s">
        <v>169</v>
      </c>
    </row>
    <row r="780" spans="2:51" s="15" customFormat="1" ht="11.25">
      <c r="B780" s="221"/>
      <c r="C780" s="222"/>
      <c r="D780" s="200" t="s">
        <v>180</v>
      </c>
      <c r="E780" s="223" t="s">
        <v>19</v>
      </c>
      <c r="F780" s="224" t="s">
        <v>1413</v>
      </c>
      <c r="G780" s="222"/>
      <c r="H780" s="223" t="s">
        <v>19</v>
      </c>
      <c r="I780" s="225"/>
      <c r="J780" s="222"/>
      <c r="K780" s="222"/>
      <c r="L780" s="226"/>
      <c r="M780" s="227"/>
      <c r="N780" s="228"/>
      <c r="O780" s="228"/>
      <c r="P780" s="228"/>
      <c r="Q780" s="228"/>
      <c r="R780" s="228"/>
      <c r="S780" s="228"/>
      <c r="T780" s="229"/>
      <c r="AT780" s="230" t="s">
        <v>180</v>
      </c>
      <c r="AU780" s="230" t="s">
        <v>79</v>
      </c>
      <c r="AV780" s="15" t="s">
        <v>14</v>
      </c>
      <c r="AW780" s="15" t="s">
        <v>33</v>
      </c>
      <c r="AX780" s="15" t="s">
        <v>71</v>
      </c>
      <c r="AY780" s="230" t="s">
        <v>169</v>
      </c>
    </row>
    <row r="781" spans="2:51" s="13" customFormat="1" ht="11.25">
      <c r="B781" s="198"/>
      <c r="C781" s="199"/>
      <c r="D781" s="200" t="s">
        <v>180</v>
      </c>
      <c r="E781" s="201" t="s">
        <v>19</v>
      </c>
      <c r="F781" s="202" t="s">
        <v>1408</v>
      </c>
      <c r="G781" s="199"/>
      <c r="H781" s="203">
        <v>6.1</v>
      </c>
      <c r="I781" s="204"/>
      <c r="J781" s="199"/>
      <c r="K781" s="199"/>
      <c r="L781" s="205"/>
      <c r="M781" s="206"/>
      <c r="N781" s="207"/>
      <c r="O781" s="207"/>
      <c r="P781" s="207"/>
      <c r="Q781" s="207"/>
      <c r="R781" s="207"/>
      <c r="S781" s="207"/>
      <c r="T781" s="208"/>
      <c r="AT781" s="209" t="s">
        <v>180</v>
      </c>
      <c r="AU781" s="209" t="s">
        <v>79</v>
      </c>
      <c r="AV781" s="13" t="s">
        <v>79</v>
      </c>
      <c r="AW781" s="13" t="s">
        <v>33</v>
      </c>
      <c r="AX781" s="13" t="s">
        <v>71</v>
      </c>
      <c r="AY781" s="209" t="s">
        <v>169</v>
      </c>
    </row>
    <row r="782" spans="2:51" s="13" customFormat="1" ht="11.25">
      <c r="B782" s="198"/>
      <c r="C782" s="199"/>
      <c r="D782" s="200" t="s">
        <v>180</v>
      </c>
      <c r="E782" s="201" t="s">
        <v>19</v>
      </c>
      <c r="F782" s="202" t="s">
        <v>1409</v>
      </c>
      <c r="G782" s="199"/>
      <c r="H782" s="203">
        <v>-3.2</v>
      </c>
      <c r="I782" s="204"/>
      <c r="J782" s="199"/>
      <c r="K782" s="199"/>
      <c r="L782" s="205"/>
      <c r="M782" s="206"/>
      <c r="N782" s="207"/>
      <c r="O782" s="207"/>
      <c r="P782" s="207"/>
      <c r="Q782" s="207"/>
      <c r="R782" s="207"/>
      <c r="S782" s="207"/>
      <c r="T782" s="208"/>
      <c r="AT782" s="209" t="s">
        <v>180</v>
      </c>
      <c r="AU782" s="209" t="s">
        <v>79</v>
      </c>
      <c r="AV782" s="13" t="s">
        <v>79</v>
      </c>
      <c r="AW782" s="13" t="s">
        <v>33</v>
      </c>
      <c r="AX782" s="13" t="s">
        <v>71</v>
      </c>
      <c r="AY782" s="209" t="s">
        <v>169</v>
      </c>
    </row>
    <row r="783" spans="2:51" s="15" customFormat="1" ht="11.25">
      <c r="B783" s="221"/>
      <c r="C783" s="222"/>
      <c r="D783" s="200" t="s">
        <v>180</v>
      </c>
      <c r="E783" s="223" t="s">
        <v>19</v>
      </c>
      <c r="F783" s="224" t="s">
        <v>1414</v>
      </c>
      <c r="G783" s="222"/>
      <c r="H783" s="223" t="s">
        <v>19</v>
      </c>
      <c r="I783" s="225"/>
      <c r="J783" s="222"/>
      <c r="K783" s="222"/>
      <c r="L783" s="226"/>
      <c r="M783" s="227"/>
      <c r="N783" s="228"/>
      <c r="O783" s="228"/>
      <c r="P783" s="228"/>
      <c r="Q783" s="228"/>
      <c r="R783" s="228"/>
      <c r="S783" s="228"/>
      <c r="T783" s="229"/>
      <c r="AT783" s="230" t="s">
        <v>180</v>
      </c>
      <c r="AU783" s="230" t="s">
        <v>79</v>
      </c>
      <c r="AV783" s="15" t="s">
        <v>14</v>
      </c>
      <c r="AW783" s="15" t="s">
        <v>33</v>
      </c>
      <c r="AX783" s="15" t="s">
        <v>71</v>
      </c>
      <c r="AY783" s="230" t="s">
        <v>169</v>
      </c>
    </row>
    <row r="784" spans="2:51" s="13" customFormat="1" ht="11.25">
      <c r="B784" s="198"/>
      <c r="C784" s="199"/>
      <c r="D784" s="200" t="s">
        <v>180</v>
      </c>
      <c r="E784" s="201" t="s">
        <v>19</v>
      </c>
      <c r="F784" s="202" t="s">
        <v>1411</v>
      </c>
      <c r="G784" s="199"/>
      <c r="H784" s="203">
        <v>15.1</v>
      </c>
      <c r="I784" s="204"/>
      <c r="J784" s="199"/>
      <c r="K784" s="199"/>
      <c r="L784" s="205"/>
      <c r="M784" s="206"/>
      <c r="N784" s="207"/>
      <c r="O784" s="207"/>
      <c r="P784" s="207"/>
      <c r="Q784" s="207"/>
      <c r="R784" s="207"/>
      <c r="S784" s="207"/>
      <c r="T784" s="208"/>
      <c r="AT784" s="209" t="s">
        <v>180</v>
      </c>
      <c r="AU784" s="209" t="s">
        <v>79</v>
      </c>
      <c r="AV784" s="13" t="s">
        <v>79</v>
      </c>
      <c r="AW784" s="13" t="s">
        <v>33</v>
      </c>
      <c r="AX784" s="13" t="s">
        <v>71</v>
      </c>
      <c r="AY784" s="209" t="s">
        <v>169</v>
      </c>
    </row>
    <row r="785" spans="2:51" s="13" customFormat="1" ht="11.25">
      <c r="B785" s="198"/>
      <c r="C785" s="199"/>
      <c r="D785" s="200" t="s">
        <v>180</v>
      </c>
      <c r="E785" s="201" t="s">
        <v>19</v>
      </c>
      <c r="F785" s="202" t="s">
        <v>1409</v>
      </c>
      <c r="G785" s="199"/>
      <c r="H785" s="203">
        <v>-3.2</v>
      </c>
      <c r="I785" s="204"/>
      <c r="J785" s="199"/>
      <c r="K785" s="199"/>
      <c r="L785" s="205"/>
      <c r="M785" s="206"/>
      <c r="N785" s="207"/>
      <c r="O785" s="207"/>
      <c r="P785" s="207"/>
      <c r="Q785" s="207"/>
      <c r="R785" s="207"/>
      <c r="S785" s="207"/>
      <c r="T785" s="208"/>
      <c r="AT785" s="209" t="s">
        <v>180</v>
      </c>
      <c r="AU785" s="209" t="s">
        <v>79</v>
      </c>
      <c r="AV785" s="13" t="s">
        <v>79</v>
      </c>
      <c r="AW785" s="13" t="s">
        <v>33</v>
      </c>
      <c r="AX785" s="13" t="s">
        <v>71</v>
      </c>
      <c r="AY785" s="209" t="s">
        <v>169</v>
      </c>
    </row>
    <row r="786" spans="2:51" s="15" customFormat="1" ht="11.25">
      <c r="B786" s="221"/>
      <c r="C786" s="222"/>
      <c r="D786" s="200" t="s">
        <v>180</v>
      </c>
      <c r="E786" s="223" t="s">
        <v>19</v>
      </c>
      <c r="F786" s="224" t="s">
        <v>1415</v>
      </c>
      <c r="G786" s="222"/>
      <c r="H786" s="223" t="s">
        <v>19</v>
      </c>
      <c r="I786" s="225"/>
      <c r="J786" s="222"/>
      <c r="K786" s="222"/>
      <c r="L786" s="226"/>
      <c r="M786" s="227"/>
      <c r="N786" s="228"/>
      <c r="O786" s="228"/>
      <c r="P786" s="228"/>
      <c r="Q786" s="228"/>
      <c r="R786" s="228"/>
      <c r="S786" s="228"/>
      <c r="T786" s="229"/>
      <c r="AT786" s="230" t="s">
        <v>180</v>
      </c>
      <c r="AU786" s="230" t="s">
        <v>79</v>
      </c>
      <c r="AV786" s="15" t="s">
        <v>14</v>
      </c>
      <c r="AW786" s="15" t="s">
        <v>33</v>
      </c>
      <c r="AX786" s="15" t="s">
        <v>71</v>
      </c>
      <c r="AY786" s="230" t="s">
        <v>169</v>
      </c>
    </row>
    <row r="787" spans="2:51" s="13" customFormat="1" ht="11.25">
      <c r="B787" s="198"/>
      <c r="C787" s="199"/>
      <c r="D787" s="200" t="s">
        <v>180</v>
      </c>
      <c r="E787" s="201" t="s">
        <v>19</v>
      </c>
      <c r="F787" s="202" t="s">
        <v>1411</v>
      </c>
      <c r="G787" s="199"/>
      <c r="H787" s="203">
        <v>15.1</v>
      </c>
      <c r="I787" s="204"/>
      <c r="J787" s="199"/>
      <c r="K787" s="199"/>
      <c r="L787" s="205"/>
      <c r="M787" s="206"/>
      <c r="N787" s="207"/>
      <c r="O787" s="207"/>
      <c r="P787" s="207"/>
      <c r="Q787" s="207"/>
      <c r="R787" s="207"/>
      <c r="S787" s="207"/>
      <c r="T787" s="208"/>
      <c r="AT787" s="209" t="s">
        <v>180</v>
      </c>
      <c r="AU787" s="209" t="s">
        <v>79</v>
      </c>
      <c r="AV787" s="13" t="s">
        <v>79</v>
      </c>
      <c r="AW787" s="13" t="s">
        <v>33</v>
      </c>
      <c r="AX787" s="13" t="s">
        <v>71</v>
      </c>
      <c r="AY787" s="209" t="s">
        <v>169</v>
      </c>
    </row>
    <row r="788" spans="2:51" s="13" customFormat="1" ht="11.25">
      <c r="B788" s="198"/>
      <c r="C788" s="199"/>
      <c r="D788" s="200" t="s">
        <v>180</v>
      </c>
      <c r="E788" s="201" t="s">
        <v>19</v>
      </c>
      <c r="F788" s="202" t="s">
        <v>1416</v>
      </c>
      <c r="G788" s="199"/>
      <c r="H788" s="203">
        <v>-1.2</v>
      </c>
      <c r="I788" s="204"/>
      <c r="J788" s="199"/>
      <c r="K788" s="199"/>
      <c r="L788" s="205"/>
      <c r="M788" s="206"/>
      <c r="N788" s="207"/>
      <c r="O788" s="207"/>
      <c r="P788" s="207"/>
      <c r="Q788" s="207"/>
      <c r="R788" s="207"/>
      <c r="S788" s="207"/>
      <c r="T788" s="208"/>
      <c r="AT788" s="209" t="s">
        <v>180</v>
      </c>
      <c r="AU788" s="209" t="s">
        <v>79</v>
      </c>
      <c r="AV788" s="13" t="s">
        <v>79</v>
      </c>
      <c r="AW788" s="13" t="s">
        <v>33</v>
      </c>
      <c r="AX788" s="13" t="s">
        <v>71</v>
      </c>
      <c r="AY788" s="209" t="s">
        <v>169</v>
      </c>
    </row>
    <row r="789" spans="2:51" s="15" customFormat="1" ht="11.25">
      <c r="B789" s="221"/>
      <c r="C789" s="222"/>
      <c r="D789" s="200" t="s">
        <v>180</v>
      </c>
      <c r="E789" s="223" t="s">
        <v>19</v>
      </c>
      <c r="F789" s="224" t="s">
        <v>1417</v>
      </c>
      <c r="G789" s="222"/>
      <c r="H789" s="223" t="s">
        <v>19</v>
      </c>
      <c r="I789" s="225"/>
      <c r="J789" s="222"/>
      <c r="K789" s="222"/>
      <c r="L789" s="226"/>
      <c r="M789" s="227"/>
      <c r="N789" s="228"/>
      <c r="O789" s="228"/>
      <c r="P789" s="228"/>
      <c r="Q789" s="228"/>
      <c r="R789" s="228"/>
      <c r="S789" s="228"/>
      <c r="T789" s="229"/>
      <c r="AT789" s="230" t="s">
        <v>180</v>
      </c>
      <c r="AU789" s="230" t="s">
        <v>79</v>
      </c>
      <c r="AV789" s="15" t="s">
        <v>14</v>
      </c>
      <c r="AW789" s="15" t="s">
        <v>33</v>
      </c>
      <c r="AX789" s="15" t="s">
        <v>71</v>
      </c>
      <c r="AY789" s="230" t="s">
        <v>169</v>
      </c>
    </row>
    <row r="790" spans="2:51" s="13" customFormat="1" ht="11.25">
      <c r="B790" s="198"/>
      <c r="C790" s="199"/>
      <c r="D790" s="200" t="s">
        <v>180</v>
      </c>
      <c r="E790" s="201" t="s">
        <v>19</v>
      </c>
      <c r="F790" s="202" t="s">
        <v>1408</v>
      </c>
      <c r="G790" s="199"/>
      <c r="H790" s="203">
        <v>6.1</v>
      </c>
      <c r="I790" s="204"/>
      <c r="J790" s="199"/>
      <c r="K790" s="199"/>
      <c r="L790" s="205"/>
      <c r="M790" s="206"/>
      <c r="N790" s="207"/>
      <c r="O790" s="207"/>
      <c r="P790" s="207"/>
      <c r="Q790" s="207"/>
      <c r="R790" s="207"/>
      <c r="S790" s="207"/>
      <c r="T790" s="208"/>
      <c r="AT790" s="209" t="s">
        <v>180</v>
      </c>
      <c r="AU790" s="209" t="s">
        <v>79</v>
      </c>
      <c r="AV790" s="13" t="s">
        <v>79</v>
      </c>
      <c r="AW790" s="13" t="s">
        <v>33</v>
      </c>
      <c r="AX790" s="13" t="s">
        <v>71</v>
      </c>
      <c r="AY790" s="209" t="s">
        <v>169</v>
      </c>
    </row>
    <row r="791" spans="2:51" s="13" customFormat="1" ht="11.25">
      <c r="B791" s="198"/>
      <c r="C791" s="199"/>
      <c r="D791" s="200" t="s">
        <v>180</v>
      </c>
      <c r="E791" s="201" t="s">
        <v>19</v>
      </c>
      <c r="F791" s="202" t="s">
        <v>1409</v>
      </c>
      <c r="G791" s="199"/>
      <c r="H791" s="203">
        <v>-3.2</v>
      </c>
      <c r="I791" s="204"/>
      <c r="J791" s="199"/>
      <c r="K791" s="199"/>
      <c r="L791" s="205"/>
      <c r="M791" s="206"/>
      <c r="N791" s="207"/>
      <c r="O791" s="207"/>
      <c r="P791" s="207"/>
      <c r="Q791" s="207"/>
      <c r="R791" s="207"/>
      <c r="S791" s="207"/>
      <c r="T791" s="208"/>
      <c r="AT791" s="209" t="s">
        <v>180</v>
      </c>
      <c r="AU791" s="209" t="s">
        <v>79</v>
      </c>
      <c r="AV791" s="13" t="s">
        <v>79</v>
      </c>
      <c r="AW791" s="13" t="s">
        <v>33</v>
      </c>
      <c r="AX791" s="13" t="s">
        <v>71</v>
      </c>
      <c r="AY791" s="209" t="s">
        <v>169</v>
      </c>
    </row>
    <row r="792" spans="2:51" s="15" customFormat="1" ht="11.25">
      <c r="B792" s="221"/>
      <c r="C792" s="222"/>
      <c r="D792" s="200" t="s">
        <v>180</v>
      </c>
      <c r="E792" s="223" t="s">
        <v>19</v>
      </c>
      <c r="F792" s="224" t="s">
        <v>1418</v>
      </c>
      <c r="G792" s="222"/>
      <c r="H792" s="223" t="s">
        <v>19</v>
      </c>
      <c r="I792" s="225"/>
      <c r="J792" s="222"/>
      <c r="K792" s="222"/>
      <c r="L792" s="226"/>
      <c r="M792" s="227"/>
      <c r="N792" s="228"/>
      <c r="O792" s="228"/>
      <c r="P792" s="228"/>
      <c r="Q792" s="228"/>
      <c r="R792" s="228"/>
      <c r="S792" s="228"/>
      <c r="T792" s="229"/>
      <c r="AT792" s="230" t="s">
        <v>180</v>
      </c>
      <c r="AU792" s="230" t="s">
        <v>79</v>
      </c>
      <c r="AV792" s="15" t="s">
        <v>14</v>
      </c>
      <c r="AW792" s="15" t="s">
        <v>33</v>
      </c>
      <c r="AX792" s="15" t="s">
        <v>71</v>
      </c>
      <c r="AY792" s="230" t="s">
        <v>169</v>
      </c>
    </row>
    <row r="793" spans="2:51" s="13" customFormat="1" ht="11.25">
      <c r="B793" s="198"/>
      <c r="C793" s="199"/>
      <c r="D793" s="200" t="s">
        <v>180</v>
      </c>
      <c r="E793" s="201" t="s">
        <v>19</v>
      </c>
      <c r="F793" s="202" t="s">
        <v>1408</v>
      </c>
      <c r="G793" s="199"/>
      <c r="H793" s="203">
        <v>6.1</v>
      </c>
      <c r="I793" s="204"/>
      <c r="J793" s="199"/>
      <c r="K793" s="199"/>
      <c r="L793" s="205"/>
      <c r="M793" s="206"/>
      <c r="N793" s="207"/>
      <c r="O793" s="207"/>
      <c r="P793" s="207"/>
      <c r="Q793" s="207"/>
      <c r="R793" s="207"/>
      <c r="S793" s="207"/>
      <c r="T793" s="208"/>
      <c r="AT793" s="209" t="s">
        <v>180</v>
      </c>
      <c r="AU793" s="209" t="s">
        <v>79</v>
      </c>
      <c r="AV793" s="13" t="s">
        <v>79</v>
      </c>
      <c r="AW793" s="13" t="s">
        <v>33</v>
      </c>
      <c r="AX793" s="13" t="s">
        <v>71</v>
      </c>
      <c r="AY793" s="209" t="s">
        <v>169</v>
      </c>
    </row>
    <row r="794" spans="2:51" s="13" customFormat="1" ht="11.25">
      <c r="B794" s="198"/>
      <c r="C794" s="199"/>
      <c r="D794" s="200" t="s">
        <v>180</v>
      </c>
      <c r="E794" s="201" t="s">
        <v>19</v>
      </c>
      <c r="F794" s="202" t="s">
        <v>1409</v>
      </c>
      <c r="G794" s="199"/>
      <c r="H794" s="203">
        <v>-3.2</v>
      </c>
      <c r="I794" s="204"/>
      <c r="J794" s="199"/>
      <c r="K794" s="199"/>
      <c r="L794" s="205"/>
      <c r="M794" s="206"/>
      <c r="N794" s="207"/>
      <c r="O794" s="207"/>
      <c r="P794" s="207"/>
      <c r="Q794" s="207"/>
      <c r="R794" s="207"/>
      <c r="S794" s="207"/>
      <c r="T794" s="208"/>
      <c r="AT794" s="209" t="s">
        <v>180</v>
      </c>
      <c r="AU794" s="209" t="s">
        <v>79</v>
      </c>
      <c r="AV794" s="13" t="s">
        <v>79</v>
      </c>
      <c r="AW794" s="13" t="s">
        <v>33</v>
      </c>
      <c r="AX794" s="13" t="s">
        <v>71</v>
      </c>
      <c r="AY794" s="209" t="s">
        <v>169</v>
      </c>
    </row>
    <row r="795" spans="2:51" s="15" customFormat="1" ht="11.25">
      <c r="B795" s="221"/>
      <c r="C795" s="222"/>
      <c r="D795" s="200" t="s">
        <v>180</v>
      </c>
      <c r="E795" s="223" t="s">
        <v>19</v>
      </c>
      <c r="F795" s="224" t="s">
        <v>1419</v>
      </c>
      <c r="G795" s="222"/>
      <c r="H795" s="223" t="s">
        <v>19</v>
      </c>
      <c r="I795" s="225"/>
      <c r="J795" s="222"/>
      <c r="K795" s="222"/>
      <c r="L795" s="226"/>
      <c r="M795" s="227"/>
      <c r="N795" s="228"/>
      <c r="O795" s="228"/>
      <c r="P795" s="228"/>
      <c r="Q795" s="228"/>
      <c r="R795" s="228"/>
      <c r="S795" s="228"/>
      <c r="T795" s="229"/>
      <c r="AT795" s="230" t="s">
        <v>180</v>
      </c>
      <c r="AU795" s="230" t="s">
        <v>79</v>
      </c>
      <c r="AV795" s="15" t="s">
        <v>14</v>
      </c>
      <c r="AW795" s="15" t="s">
        <v>33</v>
      </c>
      <c r="AX795" s="15" t="s">
        <v>71</v>
      </c>
      <c r="AY795" s="230" t="s">
        <v>169</v>
      </c>
    </row>
    <row r="796" spans="2:51" s="13" customFormat="1" ht="11.25">
      <c r="B796" s="198"/>
      <c r="C796" s="199"/>
      <c r="D796" s="200" t="s">
        <v>180</v>
      </c>
      <c r="E796" s="201" t="s">
        <v>19</v>
      </c>
      <c r="F796" s="202" t="s">
        <v>1411</v>
      </c>
      <c r="G796" s="199"/>
      <c r="H796" s="203">
        <v>15.1</v>
      </c>
      <c r="I796" s="204"/>
      <c r="J796" s="199"/>
      <c r="K796" s="199"/>
      <c r="L796" s="205"/>
      <c r="M796" s="206"/>
      <c r="N796" s="207"/>
      <c r="O796" s="207"/>
      <c r="P796" s="207"/>
      <c r="Q796" s="207"/>
      <c r="R796" s="207"/>
      <c r="S796" s="207"/>
      <c r="T796" s="208"/>
      <c r="AT796" s="209" t="s">
        <v>180</v>
      </c>
      <c r="AU796" s="209" t="s">
        <v>79</v>
      </c>
      <c r="AV796" s="13" t="s">
        <v>79</v>
      </c>
      <c r="AW796" s="13" t="s">
        <v>33</v>
      </c>
      <c r="AX796" s="13" t="s">
        <v>71</v>
      </c>
      <c r="AY796" s="209" t="s">
        <v>169</v>
      </c>
    </row>
    <row r="797" spans="2:51" s="13" customFormat="1" ht="11.25">
      <c r="B797" s="198"/>
      <c r="C797" s="199"/>
      <c r="D797" s="200" t="s">
        <v>180</v>
      </c>
      <c r="E797" s="201" t="s">
        <v>19</v>
      </c>
      <c r="F797" s="202" t="s">
        <v>1416</v>
      </c>
      <c r="G797" s="199"/>
      <c r="H797" s="203">
        <v>-1.2</v>
      </c>
      <c r="I797" s="204"/>
      <c r="J797" s="199"/>
      <c r="K797" s="199"/>
      <c r="L797" s="205"/>
      <c r="M797" s="206"/>
      <c r="N797" s="207"/>
      <c r="O797" s="207"/>
      <c r="P797" s="207"/>
      <c r="Q797" s="207"/>
      <c r="R797" s="207"/>
      <c r="S797" s="207"/>
      <c r="T797" s="208"/>
      <c r="AT797" s="209" t="s">
        <v>180</v>
      </c>
      <c r="AU797" s="209" t="s">
        <v>79</v>
      </c>
      <c r="AV797" s="13" t="s">
        <v>79</v>
      </c>
      <c r="AW797" s="13" t="s">
        <v>33</v>
      </c>
      <c r="AX797" s="13" t="s">
        <v>71</v>
      </c>
      <c r="AY797" s="209" t="s">
        <v>169</v>
      </c>
    </row>
    <row r="798" spans="2:51" s="15" customFormat="1" ht="11.25">
      <c r="B798" s="221"/>
      <c r="C798" s="222"/>
      <c r="D798" s="200" t="s">
        <v>180</v>
      </c>
      <c r="E798" s="223" t="s">
        <v>19</v>
      </c>
      <c r="F798" s="224" t="s">
        <v>1420</v>
      </c>
      <c r="G798" s="222"/>
      <c r="H798" s="223" t="s">
        <v>19</v>
      </c>
      <c r="I798" s="225"/>
      <c r="J798" s="222"/>
      <c r="K798" s="222"/>
      <c r="L798" s="226"/>
      <c r="M798" s="227"/>
      <c r="N798" s="228"/>
      <c r="O798" s="228"/>
      <c r="P798" s="228"/>
      <c r="Q798" s="228"/>
      <c r="R798" s="228"/>
      <c r="S798" s="228"/>
      <c r="T798" s="229"/>
      <c r="AT798" s="230" t="s">
        <v>180</v>
      </c>
      <c r="AU798" s="230" t="s">
        <v>79</v>
      </c>
      <c r="AV798" s="15" t="s">
        <v>14</v>
      </c>
      <c r="AW798" s="15" t="s">
        <v>33</v>
      </c>
      <c r="AX798" s="15" t="s">
        <v>71</v>
      </c>
      <c r="AY798" s="230" t="s">
        <v>169</v>
      </c>
    </row>
    <row r="799" spans="2:51" s="13" customFormat="1" ht="11.25">
      <c r="B799" s="198"/>
      <c r="C799" s="199"/>
      <c r="D799" s="200" t="s">
        <v>180</v>
      </c>
      <c r="E799" s="201" t="s">
        <v>19</v>
      </c>
      <c r="F799" s="202" t="s">
        <v>1411</v>
      </c>
      <c r="G799" s="199"/>
      <c r="H799" s="203">
        <v>15.1</v>
      </c>
      <c r="I799" s="204"/>
      <c r="J799" s="199"/>
      <c r="K799" s="199"/>
      <c r="L799" s="205"/>
      <c r="M799" s="206"/>
      <c r="N799" s="207"/>
      <c r="O799" s="207"/>
      <c r="P799" s="207"/>
      <c r="Q799" s="207"/>
      <c r="R799" s="207"/>
      <c r="S799" s="207"/>
      <c r="T799" s="208"/>
      <c r="AT799" s="209" t="s">
        <v>180</v>
      </c>
      <c r="AU799" s="209" t="s">
        <v>79</v>
      </c>
      <c r="AV799" s="13" t="s">
        <v>79</v>
      </c>
      <c r="AW799" s="13" t="s">
        <v>33</v>
      </c>
      <c r="AX799" s="13" t="s">
        <v>71</v>
      </c>
      <c r="AY799" s="209" t="s">
        <v>169</v>
      </c>
    </row>
    <row r="800" spans="2:51" s="13" customFormat="1" ht="11.25">
      <c r="B800" s="198"/>
      <c r="C800" s="199"/>
      <c r="D800" s="200" t="s">
        <v>180</v>
      </c>
      <c r="E800" s="201" t="s">
        <v>19</v>
      </c>
      <c r="F800" s="202" t="s">
        <v>1416</v>
      </c>
      <c r="G800" s="199"/>
      <c r="H800" s="203">
        <v>-1.2</v>
      </c>
      <c r="I800" s="204"/>
      <c r="J800" s="199"/>
      <c r="K800" s="199"/>
      <c r="L800" s="205"/>
      <c r="M800" s="206"/>
      <c r="N800" s="207"/>
      <c r="O800" s="207"/>
      <c r="P800" s="207"/>
      <c r="Q800" s="207"/>
      <c r="R800" s="207"/>
      <c r="S800" s="207"/>
      <c r="T800" s="208"/>
      <c r="AT800" s="209" t="s">
        <v>180</v>
      </c>
      <c r="AU800" s="209" t="s">
        <v>79</v>
      </c>
      <c r="AV800" s="13" t="s">
        <v>79</v>
      </c>
      <c r="AW800" s="13" t="s">
        <v>33</v>
      </c>
      <c r="AX800" s="13" t="s">
        <v>71</v>
      </c>
      <c r="AY800" s="209" t="s">
        <v>169</v>
      </c>
    </row>
    <row r="801" spans="2:51" s="15" customFormat="1" ht="11.25">
      <c r="B801" s="221"/>
      <c r="C801" s="222"/>
      <c r="D801" s="200" t="s">
        <v>180</v>
      </c>
      <c r="E801" s="223" t="s">
        <v>19</v>
      </c>
      <c r="F801" s="224" t="s">
        <v>1421</v>
      </c>
      <c r="G801" s="222"/>
      <c r="H801" s="223" t="s">
        <v>19</v>
      </c>
      <c r="I801" s="225"/>
      <c r="J801" s="222"/>
      <c r="K801" s="222"/>
      <c r="L801" s="226"/>
      <c r="M801" s="227"/>
      <c r="N801" s="228"/>
      <c r="O801" s="228"/>
      <c r="P801" s="228"/>
      <c r="Q801" s="228"/>
      <c r="R801" s="228"/>
      <c r="S801" s="228"/>
      <c r="T801" s="229"/>
      <c r="AT801" s="230" t="s">
        <v>180</v>
      </c>
      <c r="AU801" s="230" t="s">
        <v>79</v>
      </c>
      <c r="AV801" s="15" t="s">
        <v>14</v>
      </c>
      <c r="AW801" s="15" t="s">
        <v>33</v>
      </c>
      <c r="AX801" s="15" t="s">
        <v>71</v>
      </c>
      <c r="AY801" s="230" t="s">
        <v>169</v>
      </c>
    </row>
    <row r="802" spans="2:51" s="13" customFormat="1" ht="11.25">
      <c r="B802" s="198"/>
      <c r="C802" s="199"/>
      <c r="D802" s="200" t="s">
        <v>180</v>
      </c>
      <c r="E802" s="201" t="s">
        <v>19</v>
      </c>
      <c r="F802" s="202" t="s">
        <v>1408</v>
      </c>
      <c r="G802" s="199"/>
      <c r="H802" s="203">
        <v>6.1</v>
      </c>
      <c r="I802" s="204"/>
      <c r="J802" s="199"/>
      <c r="K802" s="199"/>
      <c r="L802" s="205"/>
      <c r="M802" s="206"/>
      <c r="N802" s="207"/>
      <c r="O802" s="207"/>
      <c r="P802" s="207"/>
      <c r="Q802" s="207"/>
      <c r="R802" s="207"/>
      <c r="S802" s="207"/>
      <c r="T802" s="208"/>
      <c r="AT802" s="209" t="s">
        <v>180</v>
      </c>
      <c r="AU802" s="209" t="s">
        <v>79</v>
      </c>
      <c r="AV802" s="13" t="s">
        <v>79</v>
      </c>
      <c r="AW802" s="13" t="s">
        <v>33</v>
      </c>
      <c r="AX802" s="13" t="s">
        <v>71</v>
      </c>
      <c r="AY802" s="209" t="s">
        <v>169</v>
      </c>
    </row>
    <row r="803" spans="2:51" s="13" customFormat="1" ht="11.25">
      <c r="B803" s="198"/>
      <c r="C803" s="199"/>
      <c r="D803" s="200" t="s">
        <v>180</v>
      </c>
      <c r="E803" s="201" t="s">
        <v>19</v>
      </c>
      <c r="F803" s="202" t="s">
        <v>1409</v>
      </c>
      <c r="G803" s="199"/>
      <c r="H803" s="203">
        <v>-3.2</v>
      </c>
      <c r="I803" s="204"/>
      <c r="J803" s="199"/>
      <c r="K803" s="199"/>
      <c r="L803" s="205"/>
      <c r="M803" s="206"/>
      <c r="N803" s="207"/>
      <c r="O803" s="207"/>
      <c r="P803" s="207"/>
      <c r="Q803" s="207"/>
      <c r="R803" s="207"/>
      <c r="S803" s="207"/>
      <c r="T803" s="208"/>
      <c r="AT803" s="209" t="s">
        <v>180</v>
      </c>
      <c r="AU803" s="209" t="s">
        <v>79</v>
      </c>
      <c r="AV803" s="13" t="s">
        <v>79</v>
      </c>
      <c r="AW803" s="13" t="s">
        <v>33</v>
      </c>
      <c r="AX803" s="13" t="s">
        <v>71</v>
      </c>
      <c r="AY803" s="209" t="s">
        <v>169</v>
      </c>
    </row>
    <row r="804" spans="2:51" s="15" customFormat="1" ht="11.25">
      <c r="B804" s="221"/>
      <c r="C804" s="222"/>
      <c r="D804" s="200" t="s">
        <v>180</v>
      </c>
      <c r="E804" s="223" t="s">
        <v>19</v>
      </c>
      <c r="F804" s="224" t="s">
        <v>1422</v>
      </c>
      <c r="G804" s="222"/>
      <c r="H804" s="223" t="s">
        <v>19</v>
      </c>
      <c r="I804" s="225"/>
      <c r="J804" s="222"/>
      <c r="K804" s="222"/>
      <c r="L804" s="226"/>
      <c r="M804" s="227"/>
      <c r="N804" s="228"/>
      <c r="O804" s="228"/>
      <c r="P804" s="228"/>
      <c r="Q804" s="228"/>
      <c r="R804" s="228"/>
      <c r="S804" s="228"/>
      <c r="T804" s="229"/>
      <c r="AT804" s="230" t="s">
        <v>180</v>
      </c>
      <c r="AU804" s="230" t="s">
        <v>79</v>
      </c>
      <c r="AV804" s="15" t="s">
        <v>14</v>
      </c>
      <c r="AW804" s="15" t="s">
        <v>33</v>
      </c>
      <c r="AX804" s="15" t="s">
        <v>71</v>
      </c>
      <c r="AY804" s="230" t="s">
        <v>169</v>
      </c>
    </row>
    <row r="805" spans="2:51" s="13" customFormat="1" ht="11.25">
      <c r="B805" s="198"/>
      <c r="C805" s="199"/>
      <c r="D805" s="200" t="s">
        <v>180</v>
      </c>
      <c r="E805" s="201" t="s">
        <v>19</v>
      </c>
      <c r="F805" s="202" t="s">
        <v>1408</v>
      </c>
      <c r="G805" s="199"/>
      <c r="H805" s="203">
        <v>6.1</v>
      </c>
      <c r="I805" s="204"/>
      <c r="J805" s="199"/>
      <c r="K805" s="199"/>
      <c r="L805" s="205"/>
      <c r="M805" s="206"/>
      <c r="N805" s="207"/>
      <c r="O805" s="207"/>
      <c r="P805" s="207"/>
      <c r="Q805" s="207"/>
      <c r="R805" s="207"/>
      <c r="S805" s="207"/>
      <c r="T805" s="208"/>
      <c r="AT805" s="209" t="s">
        <v>180</v>
      </c>
      <c r="AU805" s="209" t="s">
        <v>79</v>
      </c>
      <c r="AV805" s="13" t="s">
        <v>79</v>
      </c>
      <c r="AW805" s="13" t="s">
        <v>33</v>
      </c>
      <c r="AX805" s="13" t="s">
        <v>71</v>
      </c>
      <c r="AY805" s="209" t="s">
        <v>169</v>
      </c>
    </row>
    <row r="806" spans="2:51" s="13" customFormat="1" ht="11.25">
      <c r="B806" s="198"/>
      <c r="C806" s="199"/>
      <c r="D806" s="200" t="s">
        <v>180</v>
      </c>
      <c r="E806" s="201" t="s">
        <v>19</v>
      </c>
      <c r="F806" s="202" t="s">
        <v>1409</v>
      </c>
      <c r="G806" s="199"/>
      <c r="H806" s="203">
        <v>-3.2</v>
      </c>
      <c r="I806" s="204"/>
      <c r="J806" s="199"/>
      <c r="K806" s="199"/>
      <c r="L806" s="205"/>
      <c r="M806" s="206"/>
      <c r="N806" s="207"/>
      <c r="O806" s="207"/>
      <c r="P806" s="207"/>
      <c r="Q806" s="207"/>
      <c r="R806" s="207"/>
      <c r="S806" s="207"/>
      <c r="T806" s="208"/>
      <c r="AT806" s="209" t="s">
        <v>180</v>
      </c>
      <c r="AU806" s="209" t="s">
        <v>79</v>
      </c>
      <c r="AV806" s="13" t="s">
        <v>79</v>
      </c>
      <c r="AW806" s="13" t="s">
        <v>33</v>
      </c>
      <c r="AX806" s="13" t="s">
        <v>71</v>
      </c>
      <c r="AY806" s="209" t="s">
        <v>169</v>
      </c>
    </row>
    <row r="807" spans="2:51" s="15" customFormat="1" ht="11.25">
      <c r="B807" s="221"/>
      <c r="C807" s="222"/>
      <c r="D807" s="200" t="s">
        <v>180</v>
      </c>
      <c r="E807" s="223" t="s">
        <v>19</v>
      </c>
      <c r="F807" s="224" t="s">
        <v>1423</v>
      </c>
      <c r="G807" s="222"/>
      <c r="H807" s="223" t="s">
        <v>19</v>
      </c>
      <c r="I807" s="225"/>
      <c r="J807" s="222"/>
      <c r="K807" s="222"/>
      <c r="L807" s="226"/>
      <c r="M807" s="227"/>
      <c r="N807" s="228"/>
      <c r="O807" s="228"/>
      <c r="P807" s="228"/>
      <c r="Q807" s="228"/>
      <c r="R807" s="228"/>
      <c r="S807" s="228"/>
      <c r="T807" s="229"/>
      <c r="AT807" s="230" t="s">
        <v>180</v>
      </c>
      <c r="AU807" s="230" t="s">
        <v>79</v>
      </c>
      <c r="AV807" s="15" t="s">
        <v>14</v>
      </c>
      <c r="AW807" s="15" t="s">
        <v>33</v>
      </c>
      <c r="AX807" s="15" t="s">
        <v>71</v>
      </c>
      <c r="AY807" s="230" t="s">
        <v>169</v>
      </c>
    </row>
    <row r="808" spans="2:51" s="13" customFormat="1" ht="11.25">
      <c r="B808" s="198"/>
      <c r="C808" s="199"/>
      <c r="D808" s="200" t="s">
        <v>180</v>
      </c>
      <c r="E808" s="201" t="s">
        <v>19</v>
      </c>
      <c r="F808" s="202" t="s">
        <v>1411</v>
      </c>
      <c r="G808" s="199"/>
      <c r="H808" s="203">
        <v>15.1</v>
      </c>
      <c r="I808" s="204"/>
      <c r="J808" s="199"/>
      <c r="K808" s="199"/>
      <c r="L808" s="205"/>
      <c r="M808" s="206"/>
      <c r="N808" s="207"/>
      <c r="O808" s="207"/>
      <c r="P808" s="207"/>
      <c r="Q808" s="207"/>
      <c r="R808" s="207"/>
      <c r="S808" s="207"/>
      <c r="T808" s="208"/>
      <c r="AT808" s="209" t="s">
        <v>180</v>
      </c>
      <c r="AU808" s="209" t="s">
        <v>79</v>
      </c>
      <c r="AV808" s="13" t="s">
        <v>79</v>
      </c>
      <c r="AW808" s="13" t="s">
        <v>33</v>
      </c>
      <c r="AX808" s="13" t="s">
        <v>71</v>
      </c>
      <c r="AY808" s="209" t="s">
        <v>169</v>
      </c>
    </row>
    <row r="809" spans="2:51" s="13" customFormat="1" ht="11.25">
      <c r="B809" s="198"/>
      <c r="C809" s="199"/>
      <c r="D809" s="200" t="s">
        <v>180</v>
      </c>
      <c r="E809" s="201" t="s">
        <v>19</v>
      </c>
      <c r="F809" s="202" t="s">
        <v>1416</v>
      </c>
      <c r="G809" s="199"/>
      <c r="H809" s="203">
        <v>-1.2</v>
      </c>
      <c r="I809" s="204"/>
      <c r="J809" s="199"/>
      <c r="K809" s="199"/>
      <c r="L809" s="205"/>
      <c r="M809" s="206"/>
      <c r="N809" s="207"/>
      <c r="O809" s="207"/>
      <c r="P809" s="207"/>
      <c r="Q809" s="207"/>
      <c r="R809" s="207"/>
      <c r="S809" s="207"/>
      <c r="T809" s="208"/>
      <c r="AT809" s="209" t="s">
        <v>180</v>
      </c>
      <c r="AU809" s="209" t="s">
        <v>79</v>
      </c>
      <c r="AV809" s="13" t="s">
        <v>79</v>
      </c>
      <c r="AW809" s="13" t="s">
        <v>33</v>
      </c>
      <c r="AX809" s="13" t="s">
        <v>71</v>
      </c>
      <c r="AY809" s="209" t="s">
        <v>169</v>
      </c>
    </row>
    <row r="810" spans="2:51" s="15" customFormat="1" ht="11.25">
      <c r="B810" s="221"/>
      <c r="C810" s="222"/>
      <c r="D810" s="200" t="s">
        <v>180</v>
      </c>
      <c r="E810" s="223" t="s">
        <v>19</v>
      </c>
      <c r="F810" s="224" t="s">
        <v>1424</v>
      </c>
      <c r="G810" s="222"/>
      <c r="H810" s="223" t="s">
        <v>19</v>
      </c>
      <c r="I810" s="225"/>
      <c r="J810" s="222"/>
      <c r="K810" s="222"/>
      <c r="L810" s="226"/>
      <c r="M810" s="227"/>
      <c r="N810" s="228"/>
      <c r="O810" s="228"/>
      <c r="P810" s="228"/>
      <c r="Q810" s="228"/>
      <c r="R810" s="228"/>
      <c r="S810" s="228"/>
      <c r="T810" s="229"/>
      <c r="AT810" s="230" t="s">
        <v>180</v>
      </c>
      <c r="AU810" s="230" t="s">
        <v>79</v>
      </c>
      <c r="AV810" s="15" t="s">
        <v>14</v>
      </c>
      <c r="AW810" s="15" t="s">
        <v>33</v>
      </c>
      <c r="AX810" s="15" t="s">
        <v>71</v>
      </c>
      <c r="AY810" s="230" t="s">
        <v>169</v>
      </c>
    </row>
    <row r="811" spans="2:51" s="13" customFormat="1" ht="11.25">
      <c r="B811" s="198"/>
      <c r="C811" s="199"/>
      <c r="D811" s="200" t="s">
        <v>180</v>
      </c>
      <c r="E811" s="201" t="s">
        <v>19</v>
      </c>
      <c r="F811" s="202" t="s">
        <v>1411</v>
      </c>
      <c r="G811" s="199"/>
      <c r="H811" s="203">
        <v>15.1</v>
      </c>
      <c r="I811" s="204"/>
      <c r="J811" s="199"/>
      <c r="K811" s="199"/>
      <c r="L811" s="205"/>
      <c r="M811" s="206"/>
      <c r="N811" s="207"/>
      <c r="O811" s="207"/>
      <c r="P811" s="207"/>
      <c r="Q811" s="207"/>
      <c r="R811" s="207"/>
      <c r="S811" s="207"/>
      <c r="T811" s="208"/>
      <c r="AT811" s="209" t="s">
        <v>180</v>
      </c>
      <c r="AU811" s="209" t="s">
        <v>79</v>
      </c>
      <c r="AV811" s="13" t="s">
        <v>79</v>
      </c>
      <c r="AW811" s="13" t="s">
        <v>33</v>
      </c>
      <c r="AX811" s="13" t="s">
        <v>71</v>
      </c>
      <c r="AY811" s="209" t="s">
        <v>169</v>
      </c>
    </row>
    <row r="812" spans="2:51" s="13" customFormat="1" ht="11.25">
      <c r="B812" s="198"/>
      <c r="C812" s="199"/>
      <c r="D812" s="200" t="s">
        <v>180</v>
      </c>
      <c r="E812" s="201" t="s">
        <v>19</v>
      </c>
      <c r="F812" s="202" t="s">
        <v>1416</v>
      </c>
      <c r="G812" s="199"/>
      <c r="H812" s="203">
        <v>-1.2</v>
      </c>
      <c r="I812" s="204"/>
      <c r="J812" s="199"/>
      <c r="K812" s="199"/>
      <c r="L812" s="205"/>
      <c r="M812" s="206"/>
      <c r="N812" s="207"/>
      <c r="O812" s="207"/>
      <c r="P812" s="207"/>
      <c r="Q812" s="207"/>
      <c r="R812" s="207"/>
      <c r="S812" s="207"/>
      <c r="T812" s="208"/>
      <c r="AT812" s="209" t="s">
        <v>180</v>
      </c>
      <c r="AU812" s="209" t="s">
        <v>79</v>
      </c>
      <c r="AV812" s="13" t="s">
        <v>79</v>
      </c>
      <c r="AW812" s="13" t="s">
        <v>33</v>
      </c>
      <c r="AX812" s="13" t="s">
        <v>71</v>
      </c>
      <c r="AY812" s="209" t="s">
        <v>169</v>
      </c>
    </row>
    <row r="813" spans="2:51" s="15" customFormat="1" ht="11.25">
      <c r="B813" s="221"/>
      <c r="C813" s="222"/>
      <c r="D813" s="200" t="s">
        <v>180</v>
      </c>
      <c r="E813" s="223" t="s">
        <v>19</v>
      </c>
      <c r="F813" s="224" t="s">
        <v>1425</v>
      </c>
      <c r="G813" s="222"/>
      <c r="H813" s="223" t="s">
        <v>19</v>
      </c>
      <c r="I813" s="225"/>
      <c r="J813" s="222"/>
      <c r="K813" s="222"/>
      <c r="L813" s="226"/>
      <c r="M813" s="227"/>
      <c r="N813" s="228"/>
      <c r="O813" s="228"/>
      <c r="P813" s="228"/>
      <c r="Q813" s="228"/>
      <c r="R813" s="228"/>
      <c r="S813" s="228"/>
      <c r="T813" s="229"/>
      <c r="AT813" s="230" t="s">
        <v>180</v>
      </c>
      <c r="AU813" s="230" t="s">
        <v>79</v>
      </c>
      <c r="AV813" s="15" t="s">
        <v>14</v>
      </c>
      <c r="AW813" s="15" t="s">
        <v>33</v>
      </c>
      <c r="AX813" s="15" t="s">
        <v>71</v>
      </c>
      <c r="AY813" s="230" t="s">
        <v>169</v>
      </c>
    </row>
    <row r="814" spans="2:51" s="13" customFormat="1" ht="11.25">
      <c r="B814" s="198"/>
      <c r="C814" s="199"/>
      <c r="D814" s="200" t="s">
        <v>180</v>
      </c>
      <c r="E814" s="201" t="s">
        <v>19</v>
      </c>
      <c r="F814" s="202" t="s">
        <v>1408</v>
      </c>
      <c r="G814" s="199"/>
      <c r="H814" s="203">
        <v>6.1</v>
      </c>
      <c r="I814" s="204"/>
      <c r="J814" s="199"/>
      <c r="K814" s="199"/>
      <c r="L814" s="205"/>
      <c r="M814" s="206"/>
      <c r="N814" s="207"/>
      <c r="O814" s="207"/>
      <c r="P814" s="207"/>
      <c r="Q814" s="207"/>
      <c r="R814" s="207"/>
      <c r="S814" s="207"/>
      <c r="T814" s="208"/>
      <c r="AT814" s="209" t="s">
        <v>180</v>
      </c>
      <c r="AU814" s="209" t="s">
        <v>79</v>
      </c>
      <c r="AV814" s="13" t="s">
        <v>79</v>
      </c>
      <c r="AW814" s="13" t="s">
        <v>33</v>
      </c>
      <c r="AX814" s="13" t="s">
        <v>71</v>
      </c>
      <c r="AY814" s="209" t="s">
        <v>169</v>
      </c>
    </row>
    <row r="815" spans="2:51" s="13" customFormat="1" ht="11.25">
      <c r="B815" s="198"/>
      <c r="C815" s="199"/>
      <c r="D815" s="200" t="s">
        <v>180</v>
      </c>
      <c r="E815" s="201" t="s">
        <v>19</v>
      </c>
      <c r="F815" s="202" t="s">
        <v>1409</v>
      </c>
      <c r="G815" s="199"/>
      <c r="H815" s="203">
        <v>-3.2</v>
      </c>
      <c r="I815" s="204"/>
      <c r="J815" s="199"/>
      <c r="K815" s="199"/>
      <c r="L815" s="205"/>
      <c r="M815" s="206"/>
      <c r="N815" s="207"/>
      <c r="O815" s="207"/>
      <c r="P815" s="207"/>
      <c r="Q815" s="207"/>
      <c r="R815" s="207"/>
      <c r="S815" s="207"/>
      <c r="T815" s="208"/>
      <c r="AT815" s="209" t="s">
        <v>180</v>
      </c>
      <c r="AU815" s="209" t="s">
        <v>79</v>
      </c>
      <c r="AV815" s="13" t="s">
        <v>79</v>
      </c>
      <c r="AW815" s="13" t="s">
        <v>33</v>
      </c>
      <c r="AX815" s="13" t="s">
        <v>71</v>
      </c>
      <c r="AY815" s="209" t="s">
        <v>169</v>
      </c>
    </row>
    <row r="816" spans="2:51" s="15" customFormat="1" ht="11.25">
      <c r="B816" s="221"/>
      <c r="C816" s="222"/>
      <c r="D816" s="200" t="s">
        <v>180</v>
      </c>
      <c r="E816" s="223" t="s">
        <v>19</v>
      </c>
      <c r="F816" s="224" t="s">
        <v>1426</v>
      </c>
      <c r="G816" s="222"/>
      <c r="H816" s="223" t="s">
        <v>19</v>
      </c>
      <c r="I816" s="225"/>
      <c r="J816" s="222"/>
      <c r="K816" s="222"/>
      <c r="L816" s="226"/>
      <c r="M816" s="227"/>
      <c r="N816" s="228"/>
      <c r="O816" s="228"/>
      <c r="P816" s="228"/>
      <c r="Q816" s="228"/>
      <c r="R816" s="228"/>
      <c r="S816" s="228"/>
      <c r="T816" s="229"/>
      <c r="AT816" s="230" t="s">
        <v>180</v>
      </c>
      <c r="AU816" s="230" t="s">
        <v>79</v>
      </c>
      <c r="AV816" s="15" t="s">
        <v>14</v>
      </c>
      <c r="AW816" s="15" t="s">
        <v>33</v>
      </c>
      <c r="AX816" s="15" t="s">
        <v>71</v>
      </c>
      <c r="AY816" s="230" t="s">
        <v>169</v>
      </c>
    </row>
    <row r="817" spans="2:51" s="13" customFormat="1" ht="11.25">
      <c r="B817" s="198"/>
      <c r="C817" s="199"/>
      <c r="D817" s="200" t="s">
        <v>180</v>
      </c>
      <c r="E817" s="201" t="s">
        <v>19</v>
      </c>
      <c r="F817" s="202" t="s">
        <v>1408</v>
      </c>
      <c r="G817" s="199"/>
      <c r="H817" s="203">
        <v>6.1</v>
      </c>
      <c r="I817" s="204"/>
      <c r="J817" s="199"/>
      <c r="K817" s="199"/>
      <c r="L817" s="205"/>
      <c r="M817" s="206"/>
      <c r="N817" s="207"/>
      <c r="O817" s="207"/>
      <c r="P817" s="207"/>
      <c r="Q817" s="207"/>
      <c r="R817" s="207"/>
      <c r="S817" s="207"/>
      <c r="T817" s="208"/>
      <c r="AT817" s="209" t="s">
        <v>180</v>
      </c>
      <c r="AU817" s="209" t="s">
        <v>79</v>
      </c>
      <c r="AV817" s="13" t="s">
        <v>79</v>
      </c>
      <c r="AW817" s="13" t="s">
        <v>33</v>
      </c>
      <c r="AX817" s="13" t="s">
        <v>71</v>
      </c>
      <c r="AY817" s="209" t="s">
        <v>169</v>
      </c>
    </row>
    <row r="818" spans="2:51" s="13" customFormat="1" ht="11.25">
      <c r="B818" s="198"/>
      <c r="C818" s="199"/>
      <c r="D818" s="200" t="s">
        <v>180</v>
      </c>
      <c r="E818" s="201" t="s">
        <v>19</v>
      </c>
      <c r="F818" s="202" t="s">
        <v>1409</v>
      </c>
      <c r="G818" s="199"/>
      <c r="H818" s="203">
        <v>-3.2</v>
      </c>
      <c r="I818" s="204"/>
      <c r="J818" s="199"/>
      <c r="K818" s="199"/>
      <c r="L818" s="205"/>
      <c r="M818" s="206"/>
      <c r="N818" s="207"/>
      <c r="O818" s="207"/>
      <c r="P818" s="207"/>
      <c r="Q818" s="207"/>
      <c r="R818" s="207"/>
      <c r="S818" s="207"/>
      <c r="T818" s="208"/>
      <c r="AT818" s="209" t="s">
        <v>180</v>
      </c>
      <c r="AU818" s="209" t="s">
        <v>79</v>
      </c>
      <c r="AV818" s="13" t="s">
        <v>79</v>
      </c>
      <c r="AW818" s="13" t="s">
        <v>33</v>
      </c>
      <c r="AX818" s="13" t="s">
        <v>71</v>
      </c>
      <c r="AY818" s="209" t="s">
        <v>169</v>
      </c>
    </row>
    <row r="819" spans="2:51" s="15" customFormat="1" ht="11.25">
      <c r="B819" s="221"/>
      <c r="C819" s="222"/>
      <c r="D819" s="200" t="s">
        <v>180</v>
      </c>
      <c r="E819" s="223" t="s">
        <v>19</v>
      </c>
      <c r="F819" s="224" t="s">
        <v>1427</v>
      </c>
      <c r="G819" s="222"/>
      <c r="H819" s="223" t="s">
        <v>19</v>
      </c>
      <c r="I819" s="225"/>
      <c r="J819" s="222"/>
      <c r="K819" s="222"/>
      <c r="L819" s="226"/>
      <c r="M819" s="227"/>
      <c r="N819" s="228"/>
      <c r="O819" s="228"/>
      <c r="P819" s="228"/>
      <c r="Q819" s="228"/>
      <c r="R819" s="228"/>
      <c r="S819" s="228"/>
      <c r="T819" s="229"/>
      <c r="AT819" s="230" t="s">
        <v>180</v>
      </c>
      <c r="AU819" s="230" t="s">
        <v>79</v>
      </c>
      <c r="AV819" s="15" t="s">
        <v>14</v>
      </c>
      <c r="AW819" s="15" t="s">
        <v>33</v>
      </c>
      <c r="AX819" s="15" t="s">
        <v>71</v>
      </c>
      <c r="AY819" s="230" t="s">
        <v>169</v>
      </c>
    </row>
    <row r="820" spans="2:51" s="13" customFormat="1" ht="11.25">
      <c r="B820" s="198"/>
      <c r="C820" s="199"/>
      <c r="D820" s="200" t="s">
        <v>180</v>
      </c>
      <c r="E820" s="201" t="s">
        <v>19</v>
      </c>
      <c r="F820" s="202" t="s">
        <v>1411</v>
      </c>
      <c r="G820" s="199"/>
      <c r="H820" s="203">
        <v>15.1</v>
      </c>
      <c r="I820" s="204"/>
      <c r="J820" s="199"/>
      <c r="K820" s="199"/>
      <c r="L820" s="205"/>
      <c r="M820" s="206"/>
      <c r="N820" s="207"/>
      <c r="O820" s="207"/>
      <c r="P820" s="207"/>
      <c r="Q820" s="207"/>
      <c r="R820" s="207"/>
      <c r="S820" s="207"/>
      <c r="T820" s="208"/>
      <c r="AT820" s="209" t="s">
        <v>180</v>
      </c>
      <c r="AU820" s="209" t="s">
        <v>79</v>
      </c>
      <c r="AV820" s="13" t="s">
        <v>79</v>
      </c>
      <c r="AW820" s="13" t="s">
        <v>33</v>
      </c>
      <c r="AX820" s="13" t="s">
        <v>71</v>
      </c>
      <c r="AY820" s="209" t="s">
        <v>169</v>
      </c>
    </row>
    <row r="821" spans="2:51" s="13" customFormat="1" ht="11.25">
      <c r="B821" s="198"/>
      <c r="C821" s="199"/>
      <c r="D821" s="200" t="s">
        <v>180</v>
      </c>
      <c r="E821" s="201" t="s">
        <v>19</v>
      </c>
      <c r="F821" s="202" t="s">
        <v>1416</v>
      </c>
      <c r="G821" s="199"/>
      <c r="H821" s="203">
        <v>-1.2</v>
      </c>
      <c r="I821" s="204"/>
      <c r="J821" s="199"/>
      <c r="K821" s="199"/>
      <c r="L821" s="205"/>
      <c r="M821" s="206"/>
      <c r="N821" s="207"/>
      <c r="O821" s="207"/>
      <c r="P821" s="207"/>
      <c r="Q821" s="207"/>
      <c r="R821" s="207"/>
      <c r="S821" s="207"/>
      <c r="T821" s="208"/>
      <c r="AT821" s="209" t="s">
        <v>180</v>
      </c>
      <c r="AU821" s="209" t="s">
        <v>79</v>
      </c>
      <c r="AV821" s="13" t="s">
        <v>79</v>
      </c>
      <c r="AW821" s="13" t="s">
        <v>33</v>
      </c>
      <c r="AX821" s="13" t="s">
        <v>71</v>
      </c>
      <c r="AY821" s="209" t="s">
        <v>169</v>
      </c>
    </row>
    <row r="822" spans="2:51" s="15" customFormat="1" ht="11.25">
      <c r="B822" s="221"/>
      <c r="C822" s="222"/>
      <c r="D822" s="200" t="s">
        <v>180</v>
      </c>
      <c r="E822" s="223" t="s">
        <v>19</v>
      </c>
      <c r="F822" s="224" t="s">
        <v>1428</v>
      </c>
      <c r="G822" s="222"/>
      <c r="H822" s="223" t="s">
        <v>19</v>
      </c>
      <c r="I822" s="225"/>
      <c r="J822" s="222"/>
      <c r="K822" s="222"/>
      <c r="L822" s="226"/>
      <c r="M822" s="227"/>
      <c r="N822" s="228"/>
      <c r="O822" s="228"/>
      <c r="P822" s="228"/>
      <c r="Q822" s="228"/>
      <c r="R822" s="228"/>
      <c r="S822" s="228"/>
      <c r="T822" s="229"/>
      <c r="AT822" s="230" t="s">
        <v>180</v>
      </c>
      <c r="AU822" s="230" t="s">
        <v>79</v>
      </c>
      <c r="AV822" s="15" t="s">
        <v>14</v>
      </c>
      <c r="AW822" s="15" t="s">
        <v>33</v>
      </c>
      <c r="AX822" s="15" t="s">
        <v>71</v>
      </c>
      <c r="AY822" s="230" t="s">
        <v>169</v>
      </c>
    </row>
    <row r="823" spans="2:51" s="13" customFormat="1" ht="11.25">
      <c r="B823" s="198"/>
      <c r="C823" s="199"/>
      <c r="D823" s="200" t="s">
        <v>180</v>
      </c>
      <c r="E823" s="201" t="s">
        <v>19</v>
      </c>
      <c r="F823" s="202" t="s">
        <v>1429</v>
      </c>
      <c r="G823" s="199"/>
      <c r="H823" s="203">
        <v>16.4</v>
      </c>
      <c r="I823" s="204"/>
      <c r="J823" s="199"/>
      <c r="K823" s="199"/>
      <c r="L823" s="205"/>
      <c r="M823" s="206"/>
      <c r="N823" s="207"/>
      <c r="O823" s="207"/>
      <c r="P823" s="207"/>
      <c r="Q823" s="207"/>
      <c r="R823" s="207"/>
      <c r="S823" s="207"/>
      <c r="T823" s="208"/>
      <c r="AT823" s="209" t="s">
        <v>180</v>
      </c>
      <c r="AU823" s="209" t="s">
        <v>79</v>
      </c>
      <c r="AV823" s="13" t="s">
        <v>79</v>
      </c>
      <c r="AW823" s="13" t="s">
        <v>33</v>
      </c>
      <c r="AX823" s="13" t="s">
        <v>71</v>
      </c>
      <c r="AY823" s="209" t="s">
        <v>169</v>
      </c>
    </row>
    <row r="824" spans="2:51" s="13" customFormat="1" ht="11.25">
      <c r="B824" s="198"/>
      <c r="C824" s="199"/>
      <c r="D824" s="200" t="s">
        <v>180</v>
      </c>
      <c r="E824" s="201" t="s">
        <v>19</v>
      </c>
      <c r="F824" s="202" t="s">
        <v>1430</v>
      </c>
      <c r="G824" s="199"/>
      <c r="H824" s="203">
        <v>-0.8</v>
      </c>
      <c r="I824" s="204"/>
      <c r="J824" s="199"/>
      <c r="K824" s="199"/>
      <c r="L824" s="205"/>
      <c r="M824" s="206"/>
      <c r="N824" s="207"/>
      <c r="O824" s="207"/>
      <c r="P824" s="207"/>
      <c r="Q824" s="207"/>
      <c r="R824" s="207"/>
      <c r="S824" s="207"/>
      <c r="T824" s="208"/>
      <c r="AT824" s="209" t="s">
        <v>180</v>
      </c>
      <c r="AU824" s="209" t="s">
        <v>79</v>
      </c>
      <c r="AV824" s="13" t="s">
        <v>79</v>
      </c>
      <c r="AW824" s="13" t="s">
        <v>33</v>
      </c>
      <c r="AX824" s="13" t="s">
        <v>71</v>
      </c>
      <c r="AY824" s="209" t="s">
        <v>169</v>
      </c>
    </row>
    <row r="825" spans="2:51" s="15" customFormat="1" ht="11.25">
      <c r="B825" s="221"/>
      <c r="C825" s="222"/>
      <c r="D825" s="200" t="s">
        <v>180</v>
      </c>
      <c r="E825" s="223" t="s">
        <v>19</v>
      </c>
      <c r="F825" s="224" t="s">
        <v>1431</v>
      </c>
      <c r="G825" s="222"/>
      <c r="H825" s="223" t="s">
        <v>19</v>
      </c>
      <c r="I825" s="225"/>
      <c r="J825" s="222"/>
      <c r="K825" s="222"/>
      <c r="L825" s="226"/>
      <c r="M825" s="227"/>
      <c r="N825" s="228"/>
      <c r="O825" s="228"/>
      <c r="P825" s="228"/>
      <c r="Q825" s="228"/>
      <c r="R825" s="228"/>
      <c r="S825" s="228"/>
      <c r="T825" s="229"/>
      <c r="AT825" s="230" t="s">
        <v>180</v>
      </c>
      <c r="AU825" s="230" t="s">
        <v>79</v>
      </c>
      <c r="AV825" s="15" t="s">
        <v>14</v>
      </c>
      <c r="AW825" s="15" t="s">
        <v>33</v>
      </c>
      <c r="AX825" s="15" t="s">
        <v>71</v>
      </c>
      <c r="AY825" s="230" t="s">
        <v>169</v>
      </c>
    </row>
    <row r="826" spans="2:51" s="13" customFormat="1" ht="11.25">
      <c r="B826" s="198"/>
      <c r="C826" s="199"/>
      <c r="D826" s="200" t="s">
        <v>180</v>
      </c>
      <c r="E826" s="201" t="s">
        <v>19</v>
      </c>
      <c r="F826" s="202" t="s">
        <v>1432</v>
      </c>
      <c r="G826" s="199"/>
      <c r="H826" s="203">
        <v>29.3</v>
      </c>
      <c r="I826" s="204"/>
      <c r="J826" s="199"/>
      <c r="K826" s="199"/>
      <c r="L826" s="205"/>
      <c r="M826" s="206"/>
      <c r="N826" s="207"/>
      <c r="O826" s="207"/>
      <c r="P826" s="207"/>
      <c r="Q826" s="207"/>
      <c r="R826" s="207"/>
      <c r="S826" s="207"/>
      <c r="T826" s="208"/>
      <c r="AT826" s="209" t="s">
        <v>180</v>
      </c>
      <c r="AU826" s="209" t="s">
        <v>79</v>
      </c>
      <c r="AV826" s="13" t="s">
        <v>79</v>
      </c>
      <c r="AW826" s="13" t="s">
        <v>33</v>
      </c>
      <c r="AX826" s="13" t="s">
        <v>71</v>
      </c>
      <c r="AY826" s="209" t="s">
        <v>169</v>
      </c>
    </row>
    <row r="827" spans="2:51" s="13" customFormat="1" ht="11.25">
      <c r="B827" s="198"/>
      <c r="C827" s="199"/>
      <c r="D827" s="200" t="s">
        <v>180</v>
      </c>
      <c r="E827" s="201" t="s">
        <v>19</v>
      </c>
      <c r="F827" s="202" t="s">
        <v>1433</v>
      </c>
      <c r="G827" s="199"/>
      <c r="H827" s="203">
        <v>-6.6</v>
      </c>
      <c r="I827" s="204"/>
      <c r="J827" s="199"/>
      <c r="K827" s="199"/>
      <c r="L827" s="205"/>
      <c r="M827" s="206"/>
      <c r="N827" s="207"/>
      <c r="O827" s="207"/>
      <c r="P827" s="207"/>
      <c r="Q827" s="207"/>
      <c r="R827" s="207"/>
      <c r="S827" s="207"/>
      <c r="T827" s="208"/>
      <c r="AT827" s="209" t="s">
        <v>180</v>
      </c>
      <c r="AU827" s="209" t="s">
        <v>79</v>
      </c>
      <c r="AV827" s="13" t="s">
        <v>79</v>
      </c>
      <c r="AW827" s="13" t="s">
        <v>33</v>
      </c>
      <c r="AX827" s="13" t="s">
        <v>71</v>
      </c>
      <c r="AY827" s="209" t="s">
        <v>169</v>
      </c>
    </row>
    <row r="828" spans="2:51" s="15" customFormat="1" ht="11.25">
      <c r="B828" s="221"/>
      <c r="C828" s="222"/>
      <c r="D828" s="200" t="s">
        <v>180</v>
      </c>
      <c r="E828" s="223" t="s">
        <v>19</v>
      </c>
      <c r="F828" s="224" t="s">
        <v>1434</v>
      </c>
      <c r="G828" s="222"/>
      <c r="H828" s="223" t="s">
        <v>19</v>
      </c>
      <c r="I828" s="225"/>
      <c r="J828" s="222"/>
      <c r="K828" s="222"/>
      <c r="L828" s="226"/>
      <c r="M828" s="227"/>
      <c r="N828" s="228"/>
      <c r="O828" s="228"/>
      <c r="P828" s="228"/>
      <c r="Q828" s="228"/>
      <c r="R828" s="228"/>
      <c r="S828" s="228"/>
      <c r="T828" s="229"/>
      <c r="AT828" s="230" t="s">
        <v>180</v>
      </c>
      <c r="AU828" s="230" t="s">
        <v>79</v>
      </c>
      <c r="AV828" s="15" t="s">
        <v>14</v>
      </c>
      <c r="AW828" s="15" t="s">
        <v>33</v>
      </c>
      <c r="AX828" s="15" t="s">
        <v>71</v>
      </c>
      <c r="AY828" s="230" t="s">
        <v>169</v>
      </c>
    </row>
    <row r="829" spans="2:51" s="13" customFormat="1" ht="11.25">
      <c r="B829" s="198"/>
      <c r="C829" s="199"/>
      <c r="D829" s="200" t="s">
        <v>180</v>
      </c>
      <c r="E829" s="201" t="s">
        <v>19</v>
      </c>
      <c r="F829" s="202" t="s">
        <v>1435</v>
      </c>
      <c r="G829" s="199"/>
      <c r="H829" s="203">
        <v>17.9</v>
      </c>
      <c r="I829" s="204"/>
      <c r="J829" s="199"/>
      <c r="K829" s="199"/>
      <c r="L829" s="205"/>
      <c r="M829" s="206"/>
      <c r="N829" s="207"/>
      <c r="O829" s="207"/>
      <c r="P829" s="207"/>
      <c r="Q829" s="207"/>
      <c r="R829" s="207"/>
      <c r="S829" s="207"/>
      <c r="T829" s="208"/>
      <c r="AT829" s="209" t="s">
        <v>180</v>
      </c>
      <c r="AU829" s="209" t="s">
        <v>79</v>
      </c>
      <c r="AV829" s="13" t="s">
        <v>79</v>
      </c>
      <c r="AW829" s="13" t="s">
        <v>33</v>
      </c>
      <c r="AX829" s="13" t="s">
        <v>71</v>
      </c>
      <c r="AY829" s="209" t="s">
        <v>169</v>
      </c>
    </row>
    <row r="830" spans="2:51" s="13" customFormat="1" ht="11.25">
      <c r="B830" s="198"/>
      <c r="C830" s="199"/>
      <c r="D830" s="200" t="s">
        <v>180</v>
      </c>
      <c r="E830" s="201" t="s">
        <v>19</v>
      </c>
      <c r="F830" s="202" t="s">
        <v>1436</v>
      </c>
      <c r="G830" s="199"/>
      <c r="H830" s="203">
        <v>-3.2</v>
      </c>
      <c r="I830" s="204"/>
      <c r="J830" s="199"/>
      <c r="K830" s="199"/>
      <c r="L830" s="205"/>
      <c r="M830" s="206"/>
      <c r="N830" s="207"/>
      <c r="O830" s="207"/>
      <c r="P830" s="207"/>
      <c r="Q830" s="207"/>
      <c r="R830" s="207"/>
      <c r="S830" s="207"/>
      <c r="T830" s="208"/>
      <c r="AT830" s="209" t="s">
        <v>180</v>
      </c>
      <c r="AU830" s="209" t="s">
        <v>79</v>
      </c>
      <c r="AV830" s="13" t="s">
        <v>79</v>
      </c>
      <c r="AW830" s="13" t="s">
        <v>33</v>
      </c>
      <c r="AX830" s="13" t="s">
        <v>71</v>
      </c>
      <c r="AY830" s="209" t="s">
        <v>169</v>
      </c>
    </row>
    <row r="831" spans="2:51" s="15" customFormat="1" ht="11.25">
      <c r="B831" s="221"/>
      <c r="C831" s="222"/>
      <c r="D831" s="200" t="s">
        <v>180</v>
      </c>
      <c r="E831" s="223" t="s">
        <v>19</v>
      </c>
      <c r="F831" s="224" t="s">
        <v>1437</v>
      </c>
      <c r="G831" s="222"/>
      <c r="H831" s="223" t="s">
        <v>19</v>
      </c>
      <c r="I831" s="225"/>
      <c r="J831" s="222"/>
      <c r="K831" s="222"/>
      <c r="L831" s="226"/>
      <c r="M831" s="227"/>
      <c r="N831" s="228"/>
      <c r="O831" s="228"/>
      <c r="P831" s="228"/>
      <c r="Q831" s="228"/>
      <c r="R831" s="228"/>
      <c r="S831" s="228"/>
      <c r="T831" s="229"/>
      <c r="AT831" s="230" t="s">
        <v>180</v>
      </c>
      <c r="AU831" s="230" t="s">
        <v>79</v>
      </c>
      <c r="AV831" s="15" t="s">
        <v>14</v>
      </c>
      <c r="AW831" s="15" t="s">
        <v>33</v>
      </c>
      <c r="AX831" s="15" t="s">
        <v>71</v>
      </c>
      <c r="AY831" s="230" t="s">
        <v>169</v>
      </c>
    </row>
    <row r="832" spans="2:51" s="13" customFormat="1" ht="11.25">
      <c r="B832" s="198"/>
      <c r="C832" s="199"/>
      <c r="D832" s="200" t="s">
        <v>180</v>
      </c>
      <c r="E832" s="201" t="s">
        <v>19</v>
      </c>
      <c r="F832" s="202" t="s">
        <v>1299</v>
      </c>
      <c r="G832" s="199"/>
      <c r="H832" s="203">
        <v>6.8</v>
      </c>
      <c r="I832" s="204"/>
      <c r="J832" s="199"/>
      <c r="K832" s="199"/>
      <c r="L832" s="205"/>
      <c r="M832" s="206"/>
      <c r="N832" s="207"/>
      <c r="O832" s="207"/>
      <c r="P832" s="207"/>
      <c r="Q832" s="207"/>
      <c r="R832" s="207"/>
      <c r="S832" s="207"/>
      <c r="T832" s="208"/>
      <c r="AT832" s="209" t="s">
        <v>180</v>
      </c>
      <c r="AU832" s="209" t="s">
        <v>79</v>
      </c>
      <c r="AV832" s="13" t="s">
        <v>79</v>
      </c>
      <c r="AW832" s="13" t="s">
        <v>33</v>
      </c>
      <c r="AX832" s="13" t="s">
        <v>71</v>
      </c>
      <c r="AY832" s="209" t="s">
        <v>169</v>
      </c>
    </row>
    <row r="833" spans="2:51" s="13" customFormat="1" ht="11.25">
      <c r="B833" s="198"/>
      <c r="C833" s="199"/>
      <c r="D833" s="200" t="s">
        <v>180</v>
      </c>
      <c r="E833" s="201" t="s">
        <v>19</v>
      </c>
      <c r="F833" s="202" t="s">
        <v>1438</v>
      </c>
      <c r="G833" s="199"/>
      <c r="H833" s="203">
        <v>-2.9</v>
      </c>
      <c r="I833" s="204"/>
      <c r="J833" s="199"/>
      <c r="K833" s="199"/>
      <c r="L833" s="205"/>
      <c r="M833" s="206"/>
      <c r="N833" s="207"/>
      <c r="O833" s="207"/>
      <c r="P833" s="207"/>
      <c r="Q833" s="207"/>
      <c r="R833" s="207"/>
      <c r="S833" s="207"/>
      <c r="T833" s="208"/>
      <c r="AT833" s="209" t="s">
        <v>180</v>
      </c>
      <c r="AU833" s="209" t="s">
        <v>79</v>
      </c>
      <c r="AV833" s="13" t="s">
        <v>79</v>
      </c>
      <c r="AW833" s="13" t="s">
        <v>33</v>
      </c>
      <c r="AX833" s="13" t="s">
        <v>71</v>
      </c>
      <c r="AY833" s="209" t="s">
        <v>169</v>
      </c>
    </row>
    <row r="834" spans="2:51" s="15" customFormat="1" ht="11.25">
      <c r="B834" s="221"/>
      <c r="C834" s="222"/>
      <c r="D834" s="200" t="s">
        <v>180</v>
      </c>
      <c r="E834" s="223" t="s">
        <v>19</v>
      </c>
      <c r="F834" s="224" t="s">
        <v>1439</v>
      </c>
      <c r="G834" s="222"/>
      <c r="H834" s="223" t="s">
        <v>19</v>
      </c>
      <c r="I834" s="225"/>
      <c r="J834" s="222"/>
      <c r="K834" s="222"/>
      <c r="L834" s="226"/>
      <c r="M834" s="227"/>
      <c r="N834" s="228"/>
      <c r="O834" s="228"/>
      <c r="P834" s="228"/>
      <c r="Q834" s="228"/>
      <c r="R834" s="228"/>
      <c r="S834" s="228"/>
      <c r="T834" s="229"/>
      <c r="AT834" s="230" t="s">
        <v>180</v>
      </c>
      <c r="AU834" s="230" t="s">
        <v>79</v>
      </c>
      <c r="AV834" s="15" t="s">
        <v>14</v>
      </c>
      <c r="AW834" s="15" t="s">
        <v>33</v>
      </c>
      <c r="AX834" s="15" t="s">
        <v>71</v>
      </c>
      <c r="AY834" s="230" t="s">
        <v>169</v>
      </c>
    </row>
    <row r="835" spans="2:51" s="13" customFormat="1" ht="11.25">
      <c r="B835" s="198"/>
      <c r="C835" s="199"/>
      <c r="D835" s="200" t="s">
        <v>180</v>
      </c>
      <c r="E835" s="201" t="s">
        <v>19</v>
      </c>
      <c r="F835" s="202" t="s">
        <v>1435</v>
      </c>
      <c r="G835" s="199"/>
      <c r="H835" s="203">
        <v>17.9</v>
      </c>
      <c r="I835" s="204"/>
      <c r="J835" s="199"/>
      <c r="K835" s="199"/>
      <c r="L835" s="205"/>
      <c r="M835" s="206"/>
      <c r="N835" s="207"/>
      <c r="O835" s="207"/>
      <c r="P835" s="207"/>
      <c r="Q835" s="207"/>
      <c r="R835" s="207"/>
      <c r="S835" s="207"/>
      <c r="T835" s="208"/>
      <c r="AT835" s="209" t="s">
        <v>180</v>
      </c>
      <c r="AU835" s="209" t="s">
        <v>79</v>
      </c>
      <c r="AV835" s="13" t="s">
        <v>79</v>
      </c>
      <c r="AW835" s="13" t="s">
        <v>33</v>
      </c>
      <c r="AX835" s="13" t="s">
        <v>71</v>
      </c>
      <c r="AY835" s="209" t="s">
        <v>169</v>
      </c>
    </row>
    <row r="836" spans="2:51" s="13" customFormat="1" ht="11.25">
      <c r="B836" s="198"/>
      <c r="C836" s="199"/>
      <c r="D836" s="200" t="s">
        <v>180</v>
      </c>
      <c r="E836" s="201" t="s">
        <v>19</v>
      </c>
      <c r="F836" s="202" t="s">
        <v>1416</v>
      </c>
      <c r="G836" s="199"/>
      <c r="H836" s="203">
        <v>-1.2</v>
      </c>
      <c r="I836" s="204"/>
      <c r="J836" s="199"/>
      <c r="K836" s="199"/>
      <c r="L836" s="205"/>
      <c r="M836" s="206"/>
      <c r="N836" s="207"/>
      <c r="O836" s="207"/>
      <c r="P836" s="207"/>
      <c r="Q836" s="207"/>
      <c r="R836" s="207"/>
      <c r="S836" s="207"/>
      <c r="T836" s="208"/>
      <c r="AT836" s="209" t="s">
        <v>180</v>
      </c>
      <c r="AU836" s="209" t="s">
        <v>79</v>
      </c>
      <c r="AV836" s="13" t="s">
        <v>79</v>
      </c>
      <c r="AW836" s="13" t="s">
        <v>33</v>
      </c>
      <c r="AX836" s="13" t="s">
        <v>71</v>
      </c>
      <c r="AY836" s="209" t="s">
        <v>169</v>
      </c>
    </row>
    <row r="837" spans="2:51" s="15" customFormat="1" ht="11.25">
      <c r="B837" s="221"/>
      <c r="C837" s="222"/>
      <c r="D837" s="200" t="s">
        <v>180</v>
      </c>
      <c r="E837" s="223" t="s">
        <v>19</v>
      </c>
      <c r="F837" s="224" t="s">
        <v>1440</v>
      </c>
      <c r="G837" s="222"/>
      <c r="H837" s="223" t="s">
        <v>19</v>
      </c>
      <c r="I837" s="225"/>
      <c r="J837" s="222"/>
      <c r="K837" s="222"/>
      <c r="L837" s="226"/>
      <c r="M837" s="227"/>
      <c r="N837" s="228"/>
      <c r="O837" s="228"/>
      <c r="P837" s="228"/>
      <c r="Q837" s="228"/>
      <c r="R837" s="228"/>
      <c r="S837" s="228"/>
      <c r="T837" s="229"/>
      <c r="AT837" s="230" t="s">
        <v>180</v>
      </c>
      <c r="AU837" s="230" t="s">
        <v>79</v>
      </c>
      <c r="AV837" s="15" t="s">
        <v>14</v>
      </c>
      <c r="AW837" s="15" t="s">
        <v>33</v>
      </c>
      <c r="AX837" s="15" t="s">
        <v>71</v>
      </c>
      <c r="AY837" s="230" t="s">
        <v>169</v>
      </c>
    </row>
    <row r="838" spans="2:51" s="13" customFormat="1" ht="11.25">
      <c r="B838" s="198"/>
      <c r="C838" s="199"/>
      <c r="D838" s="200" t="s">
        <v>180</v>
      </c>
      <c r="E838" s="201" t="s">
        <v>19</v>
      </c>
      <c r="F838" s="202" t="s">
        <v>1299</v>
      </c>
      <c r="G838" s="199"/>
      <c r="H838" s="203">
        <v>6.8</v>
      </c>
      <c r="I838" s="204"/>
      <c r="J838" s="199"/>
      <c r="K838" s="199"/>
      <c r="L838" s="205"/>
      <c r="M838" s="206"/>
      <c r="N838" s="207"/>
      <c r="O838" s="207"/>
      <c r="P838" s="207"/>
      <c r="Q838" s="207"/>
      <c r="R838" s="207"/>
      <c r="S838" s="207"/>
      <c r="T838" s="208"/>
      <c r="AT838" s="209" t="s">
        <v>180</v>
      </c>
      <c r="AU838" s="209" t="s">
        <v>79</v>
      </c>
      <c r="AV838" s="13" t="s">
        <v>79</v>
      </c>
      <c r="AW838" s="13" t="s">
        <v>33</v>
      </c>
      <c r="AX838" s="13" t="s">
        <v>71</v>
      </c>
      <c r="AY838" s="209" t="s">
        <v>169</v>
      </c>
    </row>
    <row r="839" spans="2:51" s="13" customFormat="1" ht="11.25">
      <c r="B839" s="198"/>
      <c r="C839" s="199"/>
      <c r="D839" s="200" t="s">
        <v>180</v>
      </c>
      <c r="E839" s="201" t="s">
        <v>19</v>
      </c>
      <c r="F839" s="202" t="s">
        <v>1441</v>
      </c>
      <c r="G839" s="199"/>
      <c r="H839" s="203">
        <v>-3.3</v>
      </c>
      <c r="I839" s="204"/>
      <c r="J839" s="199"/>
      <c r="K839" s="199"/>
      <c r="L839" s="205"/>
      <c r="M839" s="206"/>
      <c r="N839" s="207"/>
      <c r="O839" s="207"/>
      <c r="P839" s="207"/>
      <c r="Q839" s="207"/>
      <c r="R839" s="207"/>
      <c r="S839" s="207"/>
      <c r="T839" s="208"/>
      <c r="AT839" s="209" t="s">
        <v>180</v>
      </c>
      <c r="AU839" s="209" t="s">
        <v>79</v>
      </c>
      <c r="AV839" s="13" t="s">
        <v>79</v>
      </c>
      <c r="AW839" s="13" t="s">
        <v>33</v>
      </c>
      <c r="AX839" s="13" t="s">
        <v>71</v>
      </c>
      <c r="AY839" s="209" t="s">
        <v>169</v>
      </c>
    </row>
    <row r="840" spans="2:51" s="15" customFormat="1" ht="11.25">
      <c r="B840" s="221"/>
      <c r="C840" s="222"/>
      <c r="D840" s="200" t="s">
        <v>180</v>
      </c>
      <c r="E840" s="223" t="s">
        <v>19</v>
      </c>
      <c r="F840" s="224" t="s">
        <v>1442</v>
      </c>
      <c r="G840" s="222"/>
      <c r="H840" s="223" t="s">
        <v>19</v>
      </c>
      <c r="I840" s="225"/>
      <c r="J840" s="222"/>
      <c r="K840" s="222"/>
      <c r="L840" s="226"/>
      <c r="M840" s="227"/>
      <c r="N840" s="228"/>
      <c r="O840" s="228"/>
      <c r="P840" s="228"/>
      <c r="Q840" s="228"/>
      <c r="R840" s="228"/>
      <c r="S840" s="228"/>
      <c r="T840" s="229"/>
      <c r="AT840" s="230" t="s">
        <v>180</v>
      </c>
      <c r="AU840" s="230" t="s">
        <v>79</v>
      </c>
      <c r="AV840" s="15" t="s">
        <v>14</v>
      </c>
      <c r="AW840" s="15" t="s">
        <v>33</v>
      </c>
      <c r="AX840" s="15" t="s">
        <v>71</v>
      </c>
      <c r="AY840" s="230" t="s">
        <v>169</v>
      </c>
    </row>
    <row r="841" spans="2:51" s="13" customFormat="1" ht="11.25">
      <c r="B841" s="198"/>
      <c r="C841" s="199"/>
      <c r="D841" s="200" t="s">
        <v>180</v>
      </c>
      <c r="E841" s="201" t="s">
        <v>19</v>
      </c>
      <c r="F841" s="202" t="s">
        <v>1443</v>
      </c>
      <c r="G841" s="199"/>
      <c r="H841" s="203">
        <v>6.6</v>
      </c>
      <c r="I841" s="204"/>
      <c r="J841" s="199"/>
      <c r="K841" s="199"/>
      <c r="L841" s="205"/>
      <c r="M841" s="206"/>
      <c r="N841" s="207"/>
      <c r="O841" s="207"/>
      <c r="P841" s="207"/>
      <c r="Q841" s="207"/>
      <c r="R841" s="207"/>
      <c r="S841" s="207"/>
      <c r="T841" s="208"/>
      <c r="AT841" s="209" t="s">
        <v>180</v>
      </c>
      <c r="AU841" s="209" t="s">
        <v>79</v>
      </c>
      <c r="AV841" s="13" t="s">
        <v>79</v>
      </c>
      <c r="AW841" s="13" t="s">
        <v>33</v>
      </c>
      <c r="AX841" s="13" t="s">
        <v>71</v>
      </c>
      <c r="AY841" s="209" t="s">
        <v>169</v>
      </c>
    </row>
    <row r="842" spans="2:51" s="13" customFormat="1" ht="11.25">
      <c r="B842" s="198"/>
      <c r="C842" s="199"/>
      <c r="D842" s="200" t="s">
        <v>180</v>
      </c>
      <c r="E842" s="201" t="s">
        <v>19</v>
      </c>
      <c r="F842" s="202" t="s">
        <v>1441</v>
      </c>
      <c r="G842" s="199"/>
      <c r="H842" s="203">
        <v>-3.3</v>
      </c>
      <c r="I842" s="204"/>
      <c r="J842" s="199"/>
      <c r="K842" s="199"/>
      <c r="L842" s="205"/>
      <c r="M842" s="206"/>
      <c r="N842" s="207"/>
      <c r="O842" s="207"/>
      <c r="P842" s="207"/>
      <c r="Q842" s="207"/>
      <c r="R842" s="207"/>
      <c r="S842" s="207"/>
      <c r="T842" s="208"/>
      <c r="AT842" s="209" t="s">
        <v>180</v>
      </c>
      <c r="AU842" s="209" t="s">
        <v>79</v>
      </c>
      <c r="AV842" s="13" t="s">
        <v>79</v>
      </c>
      <c r="AW842" s="13" t="s">
        <v>33</v>
      </c>
      <c r="AX842" s="13" t="s">
        <v>71</v>
      </c>
      <c r="AY842" s="209" t="s">
        <v>169</v>
      </c>
    </row>
    <row r="843" spans="2:51" s="15" customFormat="1" ht="11.25">
      <c r="B843" s="221"/>
      <c r="C843" s="222"/>
      <c r="D843" s="200" t="s">
        <v>180</v>
      </c>
      <c r="E843" s="223" t="s">
        <v>19</v>
      </c>
      <c r="F843" s="224" t="s">
        <v>1444</v>
      </c>
      <c r="G843" s="222"/>
      <c r="H843" s="223" t="s">
        <v>19</v>
      </c>
      <c r="I843" s="225"/>
      <c r="J843" s="222"/>
      <c r="K843" s="222"/>
      <c r="L843" s="226"/>
      <c r="M843" s="227"/>
      <c r="N843" s="228"/>
      <c r="O843" s="228"/>
      <c r="P843" s="228"/>
      <c r="Q843" s="228"/>
      <c r="R843" s="228"/>
      <c r="S843" s="228"/>
      <c r="T843" s="229"/>
      <c r="AT843" s="230" t="s">
        <v>180</v>
      </c>
      <c r="AU843" s="230" t="s">
        <v>79</v>
      </c>
      <c r="AV843" s="15" t="s">
        <v>14</v>
      </c>
      <c r="AW843" s="15" t="s">
        <v>33</v>
      </c>
      <c r="AX843" s="15" t="s">
        <v>71</v>
      </c>
      <c r="AY843" s="230" t="s">
        <v>169</v>
      </c>
    </row>
    <row r="844" spans="2:51" s="13" customFormat="1" ht="11.25">
      <c r="B844" s="198"/>
      <c r="C844" s="199"/>
      <c r="D844" s="200" t="s">
        <v>180</v>
      </c>
      <c r="E844" s="201" t="s">
        <v>19</v>
      </c>
      <c r="F844" s="202" t="s">
        <v>1445</v>
      </c>
      <c r="G844" s="199"/>
      <c r="H844" s="203">
        <v>18</v>
      </c>
      <c r="I844" s="204"/>
      <c r="J844" s="199"/>
      <c r="K844" s="199"/>
      <c r="L844" s="205"/>
      <c r="M844" s="206"/>
      <c r="N844" s="207"/>
      <c r="O844" s="207"/>
      <c r="P844" s="207"/>
      <c r="Q844" s="207"/>
      <c r="R844" s="207"/>
      <c r="S844" s="207"/>
      <c r="T844" s="208"/>
      <c r="AT844" s="209" t="s">
        <v>180</v>
      </c>
      <c r="AU844" s="209" t="s">
        <v>79</v>
      </c>
      <c r="AV844" s="13" t="s">
        <v>79</v>
      </c>
      <c r="AW844" s="13" t="s">
        <v>33</v>
      </c>
      <c r="AX844" s="13" t="s">
        <v>71</v>
      </c>
      <c r="AY844" s="209" t="s">
        <v>169</v>
      </c>
    </row>
    <row r="845" spans="2:51" s="13" customFormat="1" ht="11.25">
      <c r="B845" s="198"/>
      <c r="C845" s="199"/>
      <c r="D845" s="200" t="s">
        <v>180</v>
      </c>
      <c r="E845" s="201" t="s">
        <v>19</v>
      </c>
      <c r="F845" s="202" t="s">
        <v>1416</v>
      </c>
      <c r="G845" s="199"/>
      <c r="H845" s="203">
        <v>-1.2</v>
      </c>
      <c r="I845" s="204"/>
      <c r="J845" s="199"/>
      <c r="K845" s="199"/>
      <c r="L845" s="205"/>
      <c r="M845" s="206"/>
      <c r="N845" s="207"/>
      <c r="O845" s="207"/>
      <c r="P845" s="207"/>
      <c r="Q845" s="207"/>
      <c r="R845" s="207"/>
      <c r="S845" s="207"/>
      <c r="T845" s="208"/>
      <c r="AT845" s="209" t="s">
        <v>180</v>
      </c>
      <c r="AU845" s="209" t="s">
        <v>79</v>
      </c>
      <c r="AV845" s="13" t="s">
        <v>79</v>
      </c>
      <c r="AW845" s="13" t="s">
        <v>33</v>
      </c>
      <c r="AX845" s="13" t="s">
        <v>71</v>
      </c>
      <c r="AY845" s="209" t="s">
        <v>169</v>
      </c>
    </row>
    <row r="846" spans="2:51" s="15" customFormat="1" ht="11.25">
      <c r="B846" s="221"/>
      <c r="C846" s="222"/>
      <c r="D846" s="200" t="s">
        <v>180</v>
      </c>
      <c r="E846" s="223" t="s">
        <v>19</v>
      </c>
      <c r="F846" s="224" t="s">
        <v>1446</v>
      </c>
      <c r="G846" s="222"/>
      <c r="H846" s="223" t="s">
        <v>19</v>
      </c>
      <c r="I846" s="225"/>
      <c r="J846" s="222"/>
      <c r="K846" s="222"/>
      <c r="L846" s="226"/>
      <c r="M846" s="227"/>
      <c r="N846" s="228"/>
      <c r="O846" s="228"/>
      <c r="P846" s="228"/>
      <c r="Q846" s="228"/>
      <c r="R846" s="228"/>
      <c r="S846" s="228"/>
      <c r="T846" s="229"/>
      <c r="AT846" s="230" t="s">
        <v>180</v>
      </c>
      <c r="AU846" s="230" t="s">
        <v>79</v>
      </c>
      <c r="AV846" s="15" t="s">
        <v>14</v>
      </c>
      <c r="AW846" s="15" t="s">
        <v>33</v>
      </c>
      <c r="AX846" s="15" t="s">
        <v>71</v>
      </c>
      <c r="AY846" s="230" t="s">
        <v>169</v>
      </c>
    </row>
    <row r="847" spans="2:51" s="13" customFormat="1" ht="11.25">
      <c r="B847" s="198"/>
      <c r="C847" s="199"/>
      <c r="D847" s="200" t="s">
        <v>180</v>
      </c>
      <c r="E847" s="201" t="s">
        <v>19</v>
      </c>
      <c r="F847" s="202" t="s">
        <v>1447</v>
      </c>
      <c r="G847" s="199"/>
      <c r="H847" s="203">
        <v>6</v>
      </c>
      <c r="I847" s="204"/>
      <c r="J847" s="199"/>
      <c r="K847" s="199"/>
      <c r="L847" s="205"/>
      <c r="M847" s="206"/>
      <c r="N847" s="207"/>
      <c r="O847" s="207"/>
      <c r="P847" s="207"/>
      <c r="Q847" s="207"/>
      <c r="R847" s="207"/>
      <c r="S847" s="207"/>
      <c r="T847" s="208"/>
      <c r="AT847" s="209" t="s">
        <v>180</v>
      </c>
      <c r="AU847" s="209" t="s">
        <v>79</v>
      </c>
      <c r="AV847" s="13" t="s">
        <v>79</v>
      </c>
      <c r="AW847" s="13" t="s">
        <v>33</v>
      </c>
      <c r="AX847" s="13" t="s">
        <v>71</v>
      </c>
      <c r="AY847" s="209" t="s">
        <v>169</v>
      </c>
    </row>
    <row r="848" spans="2:51" s="13" customFormat="1" ht="11.25">
      <c r="B848" s="198"/>
      <c r="C848" s="199"/>
      <c r="D848" s="200" t="s">
        <v>180</v>
      </c>
      <c r="E848" s="201" t="s">
        <v>19</v>
      </c>
      <c r="F848" s="202" t="s">
        <v>1314</v>
      </c>
      <c r="G848" s="199"/>
      <c r="H848" s="203">
        <v>-1.4</v>
      </c>
      <c r="I848" s="204"/>
      <c r="J848" s="199"/>
      <c r="K848" s="199"/>
      <c r="L848" s="205"/>
      <c r="M848" s="206"/>
      <c r="N848" s="207"/>
      <c r="O848" s="207"/>
      <c r="P848" s="207"/>
      <c r="Q848" s="207"/>
      <c r="R848" s="207"/>
      <c r="S848" s="207"/>
      <c r="T848" s="208"/>
      <c r="AT848" s="209" t="s">
        <v>180</v>
      </c>
      <c r="AU848" s="209" t="s">
        <v>79</v>
      </c>
      <c r="AV848" s="13" t="s">
        <v>79</v>
      </c>
      <c r="AW848" s="13" t="s">
        <v>33</v>
      </c>
      <c r="AX848" s="13" t="s">
        <v>71</v>
      </c>
      <c r="AY848" s="209" t="s">
        <v>169</v>
      </c>
    </row>
    <row r="849" spans="2:51" s="15" customFormat="1" ht="11.25">
      <c r="B849" s="221"/>
      <c r="C849" s="222"/>
      <c r="D849" s="200" t="s">
        <v>180</v>
      </c>
      <c r="E849" s="223" t="s">
        <v>19</v>
      </c>
      <c r="F849" s="224" t="s">
        <v>1448</v>
      </c>
      <c r="G849" s="222"/>
      <c r="H849" s="223" t="s">
        <v>19</v>
      </c>
      <c r="I849" s="225"/>
      <c r="J849" s="222"/>
      <c r="K849" s="222"/>
      <c r="L849" s="226"/>
      <c r="M849" s="227"/>
      <c r="N849" s="228"/>
      <c r="O849" s="228"/>
      <c r="P849" s="228"/>
      <c r="Q849" s="228"/>
      <c r="R849" s="228"/>
      <c r="S849" s="228"/>
      <c r="T849" s="229"/>
      <c r="AT849" s="230" t="s">
        <v>180</v>
      </c>
      <c r="AU849" s="230" t="s">
        <v>79</v>
      </c>
      <c r="AV849" s="15" t="s">
        <v>14</v>
      </c>
      <c r="AW849" s="15" t="s">
        <v>33</v>
      </c>
      <c r="AX849" s="15" t="s">
        <v>71</v>
      </c>
      <c r="AY849" s="230" t="s">
        <v>169</v>
      </c>
    </row>
    <row r="850" spans="2:51" s="13" customFormat="1" ht="11.25">
      <c r="B850" s="198"/>
      <c r="C850" s="199"/>
      <c r="D850" s="200" t="s">
        <v>180</v>
      </c>
      <c r="E850" s="201" t="s">
        <v>19</v>
      </c>
      <c r="F850" s="202" t="s">
        <v>1042</v>
      </c>
      <c r="G850" s="199"/>
      <c r="H850" s="203">
        <v>14</v>
      </c>
      <c r="I850" s="204"/>
      <c r="J850" s="199"/>
      <c r="K850" s="199"/>
      <c r="L850" s="205"/>
      <c r="M850" s="206"/>
      <c r="N850" s="207"/>
      <c r="O850" s="207"/>
      <c r="P850" s="207"/>
      <c r="Q850" s="207"/>
      <c r="R850" s="207"/>
      <c r="S850" s="207"/>
      <c r="T850" s="208"/>
      <c r="AT850" s="209" t="s">
        <v>180</v>
      </c>
      <c r="AU850" s="209" t="s">
        <v>79</v>
      </c>
      <c r="AV850" s="13" t="s">
        <v>79</v>
      </c>
      <c r="AW850" s="13" t="s">
        <v>33</v>
      </c>
      <c r="AX850" s="13" t="s">
        <v>71</v>
      </c>
      <c r="AY850" s="209" t="s">
        <v>169</v>
      </c>
    </row>
    <row r="851" spans="2:51" s="13" customFormat="1" ht="11.25">
      <c r="B851" s="198"/>
      <c r="C851" s="199"/>
      <c r="D851" s="200" t="s">
        <v>180</v>
      </c>
      <c r="E851" s="201" t="s">
        <v>19</v>
      </c>
      <c r="F851" s="202" t="s">
        <v>1416</v>
      </c>
      <c r="G851" s="199"/>
      <c r="H851" s="203">
        <v>-1.2</v>
      </c>
      <c r="I851" s="204"/>
      <c r="J851" s="199"/>
      <c r="K851" s="199"/>
      <c r="L851" s="205"/>
      <c r="M851" s="206"/>
      <c r="N851" s="207"/>
      <c r="O851" s="207"/>
      <c r="P851" s="207"/>
      <c r="Q851" s="207"/>
      <c r="R851" s="207"/>
      <c r="S851" s="207"/>
      <c r="T851" s="208"/>
      <c r="AT851" s="209" t="s">
        <v>180</v>
      </c>
      <c r="AU851" s="209" t="s">
        <v>79</v>
      </c>
      <c r="AV851" s="13" t="s">
        <v>79</v>
      </c>
      <c r="AW851" s="13" t="s">
        <v>33</v>
      </c>
      <c r="AX851" s="13" t="s">
        <v>71</v>
      </c>
      <c r="AY851" s="209" t="s">
        <v>169</v>
      </c>
    </row>
    <row r="852" spans="2:51" s="15" customFormat="1" ht="11.25">
      <c r="B852" s="221"/>
      <c r="C852" s="222"/>
      <c r="D852" s="200" t="s">
        <v>180</v>
      </c>
      <c r="E852" s="223" t="s">
        <v>19</v>
      </c>
      <c r="F852" s="224" t="s">
        <v>1449</v>
      </c>
      <c r="G852" s="222"/>
      <c r="H852" s="223" t="s">
        <v>19</v>
      </c>
      <c r="I852" s="225"/>
      <c r="J852" s="222"/>
      <c r="K852" s="222"/>
      <c r="L852" s="226"/>
      <c r="M852" s="227"/>
      <c r="N852" s="228"/>
      <c r="O852" s="228"/>
      <c r="P852" s="228"/>
      <c r="Q852" s="228"/>
      <c r="R852" s="228"/>
      <c r="S852" s="228"/>
      <c r="T852" s="229"/>
      <c r="AT852" s="230" t="s">
        <v>180</v>
      </c>
      <c r="AU852" s="230" t="s">
        <v>79</v>
      </c>
      <c r="AV852" s="15" t="s">
        <v>14</v>
      </c>
      <c r="AW852" s="15" t="s">
        <v>33</v>
      </c>
      <c r="AX852" s="15" t="s">
        <v>71</v>
      </c>
      <c r="AY852" s="230" t="s">
        <v>169</v>
      </c>
    </row>
    <row r="853" spans="2:51" s="13" customFormat="1" ht="11.25">
      <c r="B853" s="198"/>
      <c r="C853" s="199"/>
      <c r="D853" s="200" t="s">
        <v>180</v>
      </c>
      <c r="E853" s="201" t="s">
        <v>19</v>
      </c>
      <c r="F853" s="202" t="s">
        <v>1443</v>
      </c>
      <c r="G853" s="199"/>
      <c r="H853" s="203">
        <v>6.6</v>
      </c>
      <c r="I853" s="204"/>
      <c r="J853" s="199"/>
      <c r="K853" s="199"/>
      <c r="L853" s="205"/>
      <c r="M853" s="206"/>
      <c r="N853" s="207"/>
      <c r="O853" s="207"/>
      <c r="P853" s="207"/>
      <c r="Q853" s="207"/>
      <c r="R853" s="207"/>
      <c r="S853" s="207"/>
      <c r="T853" s="208"/>
      <c r="AT853" s="209" t="s">
        <v>180</v>
      </c>
      <c r="AU853" s="209" t="s">
        <v>79</v>
      </c>
      <c r="AV853" s="13" t="s">
        <v>79</v>
      </c>
      <c r="AW853" s="13" t="s">
        <v>33</v>
      </c>
      <c r="AX853" s="13" t="s">
        <v>71</v>
      </c>
      <c r="AY853" s="209" t="s">
        <v>169</v>
      </c>
    </row>
    <row r="854" spans="2:51" s="13" customFormat="1" ht="11.25">
      <c r="B854" s="198"/>
      <c r="C854" s="199"/>
      <c r="D854" s="200" t="s">
        <v>180</v>
      </c>
      <c r="E854" s="201" t="s">
        <v>19</v>
      </c>
      <c r="F854" s="202" t="s">
        <v>1441</v>
      </c>
      <c r="G854" s="199"/>
      <c r="H854" s="203">
        <v>-3.3</v>
      </c>
      <c r="I854" s="204"/>
      <c r="J854" s="199"/>
      <c r="K854" s="199"/>
      <c r="L854" s="205"/>
      <c r="M854" s="206"/>
      <c r="N854" s="207"/>
      <c r="O854" s="207"/>
      <c r="P854" s="207"/>
      <c r="Q854" s="207"/>
      <c r="R854" s="207"/>
      <c r="S854" s="207"/>
      <c r="T854" s="208"/>
      <c r="AT854" s="209" t="s">
        <v>180</v>
      </c>
      <c r="AU854" s="209" t="s">
        <v>79</v>
      </c>
      <c r="AV854" s="13" t="s">
        <v>79</v>
      </c>
      <c r="AW854" s="13" t="s">
        <v>33</v>
      </c>
      <c r="AX854" s="13" t="s">
        <v>71</v>
      </c>
      <c r="AY854" s="209" t="s">
        <v>169</v>
      </c>
    </row>
    <row r="855" spans="2:51" s="15" customFormat="1" ht="11.25">
      <c r="B855" s="221"/>
      <c r="C855" s="222"/>
      <c r="D855" s="200" t="s">
        <v>180</v>
      </c>
      <c r="E855" s="223" t="s">
        <v>19</v>
      </c>
      <c r="F855" s="224" t="s">
        <v>1450</v>
      </c>
      <c r="G855" s="222"/>
      <c r="H855" s="223" t="s">
        <v>19</v>
      </c>
      <c r="I855" s="225"/>
      <c r="J855" s="222"/>
      <c r="K855" s="222"/>
      <c r="L855" s="226"/>
      <c r="M855" s="227"/>
      <c r="N855" s="228"/>
      <c r="O855" s="228"/>
      <c r="P855" s="228"/>
      <c r="Q855" s="228"/>
      <c r="R855" s="228"/>
      <c r="S855" s="228"/>
      <c r="T855" s="229"/>
      <c r="AT855" s="230" t="s">
        <v>180</v>
      </c>
      <c r="AU855" s="230" t="s">
        <v>79</v>
      </c>
      <c r="AV855" s="15" t="s">
        <v>14</v>
      </c>
      <c r="AW855" s="15" t="s">
        <v>33</v>
      </c>
      <c r="AX855" s="15" t="s">
        <v>71</v>
      </c>
      <c r="AY855" s="230" t="s">
        <v>169</v>
      </c>
    </row>
    <row r="856" spans="2:51" s="13" customFormat="1" ht="11.25">
      <c r="B856" s="198"/>
      <c r="C856" s="199"/>
      <c r="D856" s="200" t="s">
        <v>180</v>
      </c>
      <c r="E856" s="201" t="s">
        <v>19</v>
      </c>
      <c r="F856" s="202" t="s">
        <v>1451</v>
      </c>
      <c r="G856" s="199"/>
      <c r="H856" s="203">
        <v>13.9</v>
      </c>
      <c r="I856" s="204"/>
      <c r="J856" s="199"/>
      <c r="K856" s="199"/>
      <c r="L856" s="205"/>
      <c r="M856" s="206"/>
      <c r="N856" s="207"/>
      <c r="O856" s="207"/>
      <c r="P856" s="207"/>
      <c r="Q856" s="207"/>
      <c r="R856" s="207"/>
      <c r="S856" s="207"/>
      <c r="T856" s="208"/>
      <c r="AT856" s="209" t="s">
        <v>180</v>
      </c>
      <c r="AU856" s="209" t="s">
        <v>79</v>
      </c>
      <c r="AV856" s="13" t="s">
        <v>79</v>
      </c>
      <c r="AW856" s="13" t="s">
        <v>33</v>
      </c>
      <c r="AX856" s="13" t="s">
        <v>71</v>
      </c>
      <c r="AY856" s="209" t="s">
        <v>169</v>
      </c>
    </row>
    <row r="857" spans="2:51" s="13" customFormat="1" ht="11.25">
      <c r="B857" s="198"/>
      <c r="C857" s="199"/>
      <c r="D857" s="200" t="s">
        <v>180</v>
      </c>
      <c r="E857" s="201" t="s">
        <v>19</v>
      </c>
      <c r="F857" s="202" t="s">
        <v>1416</v>
      </c>
      <c r="G857" s="199"/>
      <c r="H857" s="203">
        <v>-1.2</v>
      </c>
      <c r="I857" s="204"/>
      <c r="J857" s="199"/>
      <c r="K857" s="199"/>
      <c r="L857" s="205"/>
      <c r="M857" s="206"/>
      <c r="N857" s="207"/>
      <c r="O857" s="207"/>
      <c r="P857" s="207"/>
      <c r="Q857" s="207"/>
      <c r="R857" s="207"/>
      <c r="S857" s="207"/>
      <c r="T857" s="208"/>
      <c r="AT857" s="209" t="s">
        <v>180</v>
      </c>
      <c r="AU857" s="209" t="s">
        <v>79</v>
      </c>
      <c r="AV857" s="13" t="s">
        <v>79</v>
      </c>
      <c r="AW857" s="13" t="s">
        <v>33</v>
      </c>
      <c r="AX857" s="13" t="s">
        <v>71</v>
      </c>
      <c r="AY857" s="209" t="s">
        <v>169</v>
      </c>
    </row>
    <row r="858" spans="2:51" s="15" customFormat="1" ht="11.25">
      <c r="B858" s="221"/>
      <c r="C858" s="222"/>
      <c r="D858" s="200" t="s">
        <v>180</v>
      </c>
      <c r="E858" s="223" t="s">
        <v>19</v>
      </c>
      <c r="F858" s="224" t="s">
        <v>1452</v>
      </c>
      <c r="G858" s="222"/>
      <c r="H858" s="223" t="s">
        <v>19</v>
      </c>
      <c r="I858" s="225"/>
      <c r="J858" s="222"/>
      <c r="K858" s="222"/>
      <c r="L858" s="226"/>
      <c r="M858" s="227"/>
      <c r="N858" s="228"/>
      <c r="O858" s="228"/>
      <c r="P858" s="228"/>
      <c r="Q858" s="228"/>
      <c r="R858" s="228"/>
      <c r="S858" s="228"/>
      <c r="T858" s="229"/>
      <c r="AT858" s="230" t="s">
        <v>180</v>
      </c>
      <c r="AU858" s="230" t="s">
        <v>79</v>
      </c>
      <c r="AV858" s="15" t="s">
        <v>14</v>
      </c>
      <c r="AW858" s="15" t="s">
        <v>33</v>
      </c>
      <c r="AX858" s="15" t="s">
        <v>71</v>
      </c>
      <c r="AY858" s="230" t="s">
        <v>169</v>
      </c>
    </row>
    <row r="859" spans="2:51" s="13" customFormat="1" ht="11.25">
      <c r="B859" s="198"/>
      <c r="C859" s="199"/>
      <c r="D859" s="200" t="s">
        <v>180</v>
      </c>
      <c r="E859" s="201" t="s">
        <v>19</v>
      </c>
      <c r="F859" s="202" t="s">
        <v>1443</v>
      </c>
      <c r="G859" s="199"/>
      <c r="H859" s="203">
        <v>6.6</v>
      </c>
      <c r="I859" s="204"/>
      <c r="J859" s="199"/>
      <c r="K859" s="199"/>
      <c r="L859" s="205"/>
      <c r="M859" s="206"/>
      <c r="N859" s="207"/>
      <c r="O859" s="207"/>
      <c r="P859" s="207"/>
      <c r="Q859" s="207"/>
      <c r="R859" s="207"/>
      <c r="S859" s="207"/>
      <c r="T859" s="208"/>
      <c r="AT859" s="209" t="s">
        <v>180</v>
      </c>
      <c r="AU859" s="209" t="s">
        <v>79</v>
      </c>
      <c r="AV859" s="13" t="s">
        <v>79</v>
      </c>
      <c r="AW859" s="13" t="s">
        <v>33</v>
      </c>
      <c r="AX859" s="13" t="s">
        <v>71</v>
      </c>
      <c r="AY859" s="209" t="s">
        <v>169</v>
      </c>
    </row>
    <row r="860" spans="2:51" s="13" customFormat="1" ht="11.25">
      <c r="B860" s="198"/>
      <c r="C860" s="199"/>
      <c r="D860" s="200" t="s">
        <v>180</v>
      </c>
      <c r="E860" s="201" t="s">
        <v>19</v>
      </c>
      <c r="F860" s="202" t="s">
        <v>1441</v>
      </c>
      <c r="G860" s="199"/>
      <c r="H860" s="203">
        <v>-3.3</v>
      </c>
      <c r="I860" s="204"/>
      <c r="J860" s="199"/>
      <c r="K860" s="199"/>
      <c r="L860" s="205"/>
      <c r="M860" s="206"/>
      <c r="N860" s="207"/>
      <c r="O860" s="207"/>
      <c r="P860" s="207"/>
      <c r="Q860" s="207"/>
      <c r="R860" s="207"/>
      <c r="S860" s="207"/>
      <c r="T860" s="208"/>
      <c r="AT860" s="209" t="s">
        <v>180</v>
      </c>
      <c r="AU860" s="209" t="s">
        <v>79</v>
      </c>
      <c r="AV860" s="13" t="s">
        <v>79</v>
      </c>
      <c r="AW860" s="13" t="s">
        <v>33</v>
      </c>
      <c r="AX860" s="13" t="s">
        <v>71</v>
      </c>
      <c r="AY860" s="209" t="s">
        <v>169</v>
      </c>
    </row>
    <row r="861" spans="2:51" s="15" customFormat="1" ht="11.25">
      <c r="B861" s="221"/>
      <c r="C861" s="222"/>
      <c r="D861" s="200" t="s">
        <v>180</v>
      </c>
      <c r="E861" s="223" t="s">
        <v>19</v>
      </c>
      <c r="F861" s="224" t="s">
        <v>1453</v>
      </c>
      <c r="G861" s="222"/>
      <c r="H861" s="223" t="s">
        <v>19</v>
      </c>
      <c r="I861" s="225"/>
      <c r="J861" s="222"/>
      <c r="K861" s="222"/>
      <c r="L861" s="226"/>
      <c r="M861" s="227"/>
      <c r="N861" s="228"/>
      <c r="O861" s="228"/>
      <c r="P861" s="228"/>
      <c r="Q861" s="228"/>
      <c r="R861" s="228"/>
      <c r="S861" s="228"/>
      <c r="T861" s="229"/>
      <c r="AT861" s="230" t="s">
        <v>180</v>
      </c>
      <c r="AU861" s="230" t="s">
        <v>79</v>
      </c>
      <c r="AV861" s="15" t="s">
        <v>14</v>
      </c>
      <c r="AW861" s="15" t="s">
        <v>33</v>
      </c>
      <c r="AX861" s="15" t="s">
        <v>71</v>
      </c>
      <c r="AY861" s="230" t="s">
        <v>169</v>
      </c>
    </row>
    <row r="862" spans="2:51" s="13" customFormat="1" ht="11.25">
      <c r="B862" s="198"/>
      <c r="C862" s="199"/>
      <c r="D862" s="200" t="s">
        <v>180</v>
      </c>
      <c r="E862" s="201" t="s">
        <v>19</v>
      </c>
      <c r="F862" s="202" t="s">
        <v>1454</v>
      </c>
      <c r="G862" s="199"/>
      <c r="H862" s="203">
        <v>118.3</v>
      </c>
      <c r="I862" s="204"/>
      <c r="J862" s="199"/>
      <c r="K862" s="199"/>
      <c r="L862" s="205"/>
      <c r="M862" s="206"/>
      <c r="N862" s="207"/>
      <c r="O862" s="207"/>
      <c r="P862" s="207"/>
      <c r="Q862" s="207"/>
      <c r="R862" s="207"/>
      <c r="S862" s="207"/>
      <c r="T862" s="208"/>
      <c r="AT862" s="209" t="s">
        <v>180</v>
      </c>
      <c r="AU862" s="209" t="s">
        <v>79</v>
      </c>
      <c r="AV862" s="13" t="s">
        <v>79</v>
      </c>
      <c r="AW862" s="13" t="s">
        <v>33</v>
      </c>
      <c r="AX862" s="13" t="s">
        <v>71</v>
      </c>
      <c r="AY862" s="209" t="s">
        <v>169</v>
      </c>
    </row>
    <row r="863" spans="2:51" s="13" customFormat="1" ht="33.75">
      <c r="B863" s="198"/>
      <c r="C863" s="199"/>
      <c r="D863" s="200" t="s">
        <v>180</v>
      </c>
      <c r="E863" s="201" t="s">
        <v>19</v>
      </c>
      <c r="F863" s="202" t="s">
        <v>1455</v>
      </c>
      <c r="G863" s="199"/>
      <c r="H863" s="203">
        <v>-33.673</v>
      </c>
      <c r="I863" s="204"/>
      <c r="J863" s="199"/>
      <c r="K863" s="199"/>
      <c r="L863" s="205"/>
      <c r="M863" s="206"/>
      <c r="N863" s="207"/>
      <c r="O863" s="207"/>
      <c r="P863" s="207"/>
      <c r="Q863" s="207"/>
      <c r="R863" s="207"/>
      <c r="S863" s="207"/>
      <c r="T863" s="208"/>
      <c r="AT863" s="209" t="s">
        <v>180</v>
      </c>
      <c r="AU863" s="209" t="s">
        <v>79</v>
      </c>
      <c r="AV863" s="13" t="s">
        <v>79</v>
      </c>
      <c r="AW863" s="13" t="s">
        <v>33</v>
      </c>
      <c r="AX863" s="13" t="s">
        <v>71</v>
      </c>
      <c r="AY863" s="209" t="s">
        <v>169</v>
      </c>
    </row>
    <row r="864" spans="2:51" s="15" customFormat="1" ht="11.25">
      <c r="B864" s="221"/>
      <c r="C864" s="222"/>
      <c r="D864" s="200" t="s">
        <v>180</v>
      </c>
      <c r="E864" s="223" t="s">
        <v>19</v>
      </c>
      <c r="F864" s="224" t="s">
        <v>1456</v>
      </c>
      <c r="G864" s="222"/>
      <c r="H864" s="223" t="s">
        <v>19</v>
      </c>
      <c r="I864" s="225"/>
      <c r="J864" s="222"/>
      <c r="K864" s="222"/>
      <c r="L864" s="226"/>
      <c r="M864" s="227"/>
      <c r="N864" s="228"/>
      <c r="O864" s="228"/>
      <c r="P864" s="228"/>
      <c r="Q864" s="228"/>
      <c r="R864" s="228"/>
      <c r="S864" s="228"/>
      <c r="T864" s="229"/>
      <c r="AT864" s="230" t="s">
        <v>180</v>
      </c>
      <c r="AU864" s="230" t="s">
        <v>79</v>
      </c>
      <c r="AV864" s="15" t="s">
        <v>14</v>
      </c>
      <c r="AW864" s="15" t="s">
        <v>33</v>
      </c>
      <c r="AX864" s="15" t="s">
        <v>71</v>
      </c>
      <c r="AY864" s="230" t="s">
        <v>169</v>
      </c>
    </row>
    <row r="865" spans="2:51" s="13" customFormat="1" ht="11.25">
      <c r="B865" s="198"/>
      <c r="C865" s="199"/>
      <c r="D865" s="200" t="s">
        <v>180</v>
      </c>
      <c r="E865" s="201" t="s">
        <v>19</v>
      </c>
      <c r="F865" s="202" t="s">
        <v>1457</v>
      </c>
      <c r="G865" s="199"/>
      <c r="H865" s="203">
        <v>10.7</v>
      </c>
      <c r="I865" s="204"/>
      <c r="J865" s="199"/>
      <c r="K865" s="199"/>
      <c r="L865" s="205"/>
      <c r="M865" s="206"/>
      <c r="N865" s="207"/>
      <c r="O865" s="207"/>
      <c r="P865" s="207"/>
      <c r="Q865" s="207"/>
      <c r="R865" s="207"/>
      <c r="S865" s="207"/>
      <c r="T865" s="208"/>
      <c r="AT865" s="209" t="s">
        <v>180</v>
      </c>
      <c r="AU865" s="209" t="s">
        <v>79</v>
      </c>
      <c r="AV865" s="13" t="s">
        <v>79</v>
      </c>
      <c r="AW865" s="13" t="s">
        <v>33</v>
      </c>
      <c r="AX865" s="13" t="s">
        <v>71</v>
      </c>
      <c r="AY865" s="209" t="s">
        <v>169</v>
      </c>
    </row>
    <row r="866" spans="2:51" s="13" customFormat="1" ht="11.25">
      <c r="B866" s="198"/>
      <c r="C866" s="199"/>
      <c r="D866" s="200" t="s">
        <v>180</v>
      </c>
      <c r="E866" s="201" t="s">
        <v>19</v>
      </c>
      <c r="F866" s="202" t="s">
        <v>1458</v>
      </c>
      <c r="G866" s="199"/>
      <c r="H866" s="203">
        <v>-3.2</v>
      </c>
      <c r="I866" s="204"/>
      <c r="J866" s="199"/>
      <c r="K866" s="199"/>
      <c r="L866" s="205"/>
      <c r="M866" s="206"/>
      <c r="N866" s="207"/>
      <c r="O866" s="207"/>
      <c r="P866" s="207"/>
      <c r="Q866" s="207"/>
      <c r="R866" s="207"/>
      <c r="S866" s="207"/>
      <c r="T866" s="208"/>
      <c r="AT866" s="209" t="s">
        <v>180</v>
      </c>
      <c r="AU866" s="209" t="s">
        <v>79</v>
      </c>
      <c r="AV866" s="13" t="s">
        <v>79</v>
      </c>
      <c r="AW866" s="13" t="s">
        <v>33</v>
      </c>
      <c r="AX866" s="13" t="s">
        <v>71</v>
      </c>
      <c r="AY866" s="209" t="s">
        <v>169</v>
      </c>
    </row>
    <row r="867" spans="2:51" s="15" customFormat="1" ht="11.25">
      <c r="B867" s="221"/>
      <c r="C867" s="222"/>
      <c r="D867" s="200" t="s">
        <v>180</v>
      </c>
      <c r="E867" s="223" t="s">
        <v>19</v>
      </c>
      <c r="F867" s="224" t="s">
        <v>1459</v>
      </c>
      <c r="G867" s="222"/>
      <c r="H867" s="223" t="s">
        <v>19</v>
      </c>
      <c r="I867" s="225"/>
      <c r="J867" s="222"/>
      <c r="K867" s="222"/>
      <c r="L867" s="226"/>
      <c r="M867" s="227"/>
      <c r="N867" s="228"/>
      <c r="O867" s="228"/>
      <c r="P867" s="228"/>
      <c r="Q867" s="228"/>
      <c r="R867" s="228"/>
      <c r="S867" s="228"/>
      <c r="T867" s="229"/>
      <c r="AT867" s="230" t="s">
        <v>180</v>
      </c>
      <c r="AU867" s="230" t="s">
        <v>79</v>
      </c>
      <c r="AV867" s="15" t="s">
        <v>14</v>
      </c>
      <c r="AW867" s="15" t="s">
        <v>33</v>
      </c>
      <c r="AX867" s="15" t="s">
        <v>71</v>
      </c>
      <c r="AY867" s="230" t="s">
        <v>169</v>
      </c>
    </row>
    <row r="868" spans="2:51" s="13" customFormat="1" ht="11.25">
      <c r="B868" s="198"/>
      <c r="C868" s="199"/>
      <c r="D868" s="200" t="s">
        <v>180</v>
      </c>
      <c r="E868" s="201" t="s">
        <v>19</v>
      </c>
      <c r="F868" s="202" t="s">
        <v>1460</v>
      </c>
      <c r="G868" s="199"/>
      <c r="H868" s="203">
        <v>18.2</v>
      </c>
      <c r="I868" s="204"/>
      <c r="J868" s="199"/>
      <c r="K868" s="199"/>
      <c r="L868" s="205"/>
      <c r="M868" s="206"/>
      <c r="N868" s="207"/>
      <c r="O868" s="207"/>
      <c r="P868" s="207"/>
      <c r="Q868" s="207"/>
      <c r="R868" s="207"/>
      <c r="S868" s="207"/>
      <c r="T868" s="208"/>
      <c r="AT868" s="209" t="s">
        <v>180</v>
      </c>
      <c r="AU868" s="209" t="s">
        <v>79</v>
      </c>
      <c r="AV868" s="13" t="s">
        <v>79</v>
      </c>
      <c r="AW868" s="13" t="s">
        <v>33</v>
      </c>
      <c r="AX868" s="13" t="s">
        <v>71</v>
      </c>
      <c r="AY868" s="209" t="s">
        <v>169</v>
      </c>
    </row>
    <row r="869" spans="2:51" s="13" customFormat="1" ht="11.25">
      <c r="B869" s="198"/>
      <c r="C869" s="199"/>
      <c r="D869" s="200" t="s">
        <v>180</v>
      </c>
      <c r="E869" s="201" t="s">
        <v>19</v>
      </c>
      <c r="F869" s="202" t="s">
        <v>1416</v>
      </c>
      <c r="G869" s="199"/>
      <c r="H869" s="203">
        <v>-1.2</v>
      </c>
      <c r="I869" s="204"/>
      <c r="J869" s="199"/>
      <c r="K869" s="199"/>
      <c r="L869" s="205"/>
      <c r="M869" s="206"/>
      <c r="N869" s="207"/>
      <c r="O869" s="207"/>
      <c r="P869" s="207"/>
      <c r="Q869" s="207"/>
      <c r="R869" s="207"/>
      <c r="S869" s="207"/>
      <c r="T869" s="208"/>
      <c r="AT869" s="209" t="s">
        <v>180</v>
      </c>
      <c r="AU869" s="209" t="s">
        <v>79</v>
      </c>
      <c r="AV869" s="13" t="s">
        <v>79</v>
      </c>
      <c r="AW869" s="13" t="s">
        <v>33</v>
      </c>
      <c r="AX869" s="13" t="s">
        <v>71</v>
      </c>
      <c r="AY869" s="209" t="s">
        <v>169</v>
      </c>
    </row>
    <row r="870" spans="2:51" s="15" customFormat="1" ht="11.25">
      <c r="B870" s="221"/>
      <c r="C870" s="222"/>
      <c r="D870" s="200" t="s">
        <v>180</v>
      </c>
      <c r="E870" s="223" t="s">
        <v>19</v>
      </c>
      <c r="F870" s="224" t="s">
        <v>1312</v>
      </c>
      <c r="G870" s="222"/>
      <c r="H870" s="223" t="s">
        <v>19</v>
      </c>
      <c r="I870" s="225"/>
      <c r="J870" s="222"/>
      <c r="K870" s="222"/>
      <c r="L870" s="226"/>
      <c r="M870" s="227"/>
      <c r="N870" s="228"/>
      <c r="O870" s="228"/>
      <c r="P870" s="228"/>
      <c r="Q870" s="228"/>
      <c r="R870" s="228"/>
      <c r="S870" s="228"/>
      <c r="T870" s="229"/>
      <c r="AT870" s="230" t="s">
        <v>180</v>
      </c>
      <c r="AU870" s="230" t="s">
        <v>79</v>
      </c>
      <c r="AV870" s="15" t="s">
        <v>14</v>
      </c>
      <c r="AW870" s="15" t="s">
        <v>33</v>
      </c>
      <c r="AX870" s="15" t="s">
        <v>71</v>
      </c>
      <c r="AY870" s="230" t="s">
        <v>169</v>
      </c>
    </row>
    <row r="871" spans="2:51" s="13" customFormat="1" ht="11.25">
      <c r="B871" s="198"/>
      <c r="C871" s="199"/>
      <c r="D871" s="200" t="s">
        <v>180</v>
      </c>
      <c r="E871" s="201" t="s">
        <v>19</v>
      </c>
      <c r="F871" s="202" t="s">
        <v>1313</v>
      </c>
      <c r="G871" s="199"/>
      <c r="H871" s="203">
        <v>6.7</v>
      </c>
      <c r="I871" s="204"/>
      <c r="J871" s="199"/>
      <c r="K871" s="199"/>
      <c r="L871" s="205"/>
      <c r="M871" s="206"/>
      <c r="N871" s="207"/>
      <c r="O871" s="207"/>
      <c r="P871" s="207"/>
      <c r="Q871" s="207"/>
      <c r="R871" s="207"/>
      <c r="S871" s="207"/>
      <c r="T871" s="208"/>
      <c r="AT871" s="209" t="s">
        <v>180</v>
      </c>
      <c r="AU871" s="209" t="s">
        <v>79</v>
      </c>
      <c r="AV871" s="13" t="s">
        <v>79</v>
      </c>
      <c r="AW871" s="13" t="s">
        <v>33</v>
      </c>
      <c r="AX871" s="13" t="s">
        <v>71</v>
      </c>
      <c r="AY871" s="209" t="s">
        <v>169</v>
      </c>
    </row>
    <row r="872" spans="2:51" s="13" customFormat="1" ht="11.25">
      <c r="B872" s="198"/>
      <c r="C872" s="199"/>
      <c r="D872" s="200" t="s">
        <v>180</v>
      </c>
      <c r="E872" s="201" t="s">
        <v>19</v>
      </c>
      <c r="F872" s="202" t="s">
        <v>1314</v>
      </c>
      <c r="G872" s="199"/>
      <c r="H872" s="203">
        <v>-1.4</v>
      </c>
      <c r="I872" s="204"/>
      <c r="J872" s="199"/>
      <c r="K872" s="199"/>
      <c r="L872" s="205"/>
      <c r="M872" s="206"/>
      <c r="N872" s="207"/>
      <c r="O872" s="207"/>
      <c r="P872" s="207"/>
      <c r="Q872" s="207"/>
      <c r="R872" s="207"/>
      <c r="S872" s="207"/>
      <c r="T872" s="208"/>
      <c r="AT872" s="209" t="s">
        <v>180</v>
      </c>
      <c r="AU872" s="209" t="s">
        <v>79</v>
      </c>
      <c r="AV872" s="13" t="s">
        <v>79</v>
      </c>
      <c r="AW872" s="13" t="s">
        <v>33</v>
      </c>
      <c r="AX872" s="13" t="s">
        <v>71</v>
      </c>
      <c r="AY872" s="209" t="s">
        <v>169</v>
      </c>
    </row>
    <row r="873" spans="2:51" s="14" customFormat="1" ht="11.25">
      <c r="B873" s="210"/>
      <c r="C873" s="211"/>
      <c r="D873" s="200" t="s">
        <v>180</v>
      </c>
      <c r="E873" s="212" t="s">
        <v>19</v>
      </c>
      <c r="F873" s="213" t="s">
        <v>183</v>
      </c>
      <c r="G873" s="211"/>
      <c r="H873" s="214">
        <v>381.627</v>
      </c>
      <c r="I873" s="215"/>
      <c r="J873" s="211"/>
      <c r="K873" s="211"/>
      <c r="L873" s="216"/>
      <c r="M873" s="217"/>
      <c r="N873" s="218"/>
      <c r="O873" s="218"/>
      <c r="P873" s="218"/>
      <c r="Q873" s="218"/>
      <c r="R873" s="218"/>
      <c r="S873" s="218"/>
      <c r="T873" s="219"/>
      <c r="AT873" s="220" t="s">
        <v>180</v>
      </c>
      <c r="AU873" s="220" t="s">
        <v>79</v>
      </c>
      <c r="AV873" s="14" t="s">
        <v>106</v>
      </c>
      <c r="AW873" s="14" t="s">
        <v>33</v>
      </c>
      <c r="AX873" s="14" t="s">
        <v>14</v>
      </c>
      <c r="AY873" s="220" t="s">
        <v>169</v>
      </c>
    </row>
    <row r="874" spans="1:65" s="2" customFormat="1" ht="24.2" customHeight="1">
      <c r="A874" s="36"/>
      <c r="B874" s="37"/>
      <c r="C874" s="180" t="s">
        <v>1461</v>
      </c>
      <c r="D874" s="180" t="s">
        <v>172</v>
      </c>
      <c r="E874" s="181" t="s">
        <v>1462</v>
      </c>
      <c r="F874" s="182" t="s">
        <v>1463</v>
      </c>
      <c r="G874" s="183" t="s">
        <v>339</v>
      </c>
      <c r="H874" s="184">
        <v>91.6</v>
      </c>
      <c r="I874" s="185"/>
      <c r="J874" s="186">
        <f>ROUND(I874*H874,2)</f>
        <v>0</v>
      </c>
      <c r="K874" s="182" t="s">
        <v>19</v>
      </c>
      <c r="L874" s="41"/>
      <c r="M874" s="187" t="s">
        <v>19</v>
      </c>
      <c r="N874" s="188" t="s">
        <v>42</v>
      </c>
      <c r="O874" s="66"/>
      <c r="P874" s="189">
        <f>O874*H874</f>
        <v>0</v>
      </c>
      <c r="Q874" s="189">
        <v>0</v>
      </c>
      <c r="R874" s="189">
        <f>Q874*H874</f>
        <v>0</v>
      </c>
      <c r="S874" s="189">
        <v>0</v>
      </c>
      <c r="T874" s="190">
        <f>S874*H874</f>
        <v>0</v>
      </c>
      <c r="U874" s="36"/>
      <c r="V874" s="36"/>
      <c r="W874" s="36"/>
      <c r="X874" s="36"/>
      <c r="Y874" s="36"/>
      <c r="Z874" s="36"/>
      <c r="AA874" s="36"/>
      <c r="AB874" s="36"/>
      <c r="AC874" s="36"/>
      <c r="AD874" s="36"/>
      <c r="AE874" s="36"/>
      <c r="AR874" s="191" t="s">
        <v>312</v>
      </c>
      <c r="AT874" s="191" t="s">
        <v>172</v>
      </c>
      <c r="AU874" s="191" t="s">
        <v>79</v>
      </c>
      <c r="AY874" s="19" t="s">
        <v>169</v>
      </c>
      <c r="BE874" s="192">
        <f>IF(N874="základní",J874,0)</f>
        <v>0</v>
      </c>
      <c r="BF874" s="192">
        <f>IF(N874="snížená",J874,0)</f>
        <v>0</v>
      </c>
      <c r="BG874" s="192">
        <f>IF(N874="zákl. přenesená",J874,0)</f>
        <v>0</v>
      </c>
      <c r="BH874" s="192">
        <f>IF(N874="sníž. přenesená",J874,0)</f>
        <v>0</v>
      </c>
      <c r="BI874" s="192">
        <f>IF(N874="nulová",J874,0)</f>
        <v>0</v>
      </c>
      <c r="BJ874" s="19" t="s">
        <v>14</v>
      </c>
      <c r="BK874" s="192">
        <f>ROUND(I874*H874,2)</f>
        <v>0</v>
      </c>
      <c r="BL874" s="19" t="s">
        <v>312</v>
      </c>
      <c r="BM874" s="191" t="s">
        <v>1464</v>
      </c>
    </row>
    <row r="875" spans="2:51" s="15" customFormat="1" ht="11.25">
      <c r="B875" s="221"/>
      <c r="C875" s="222"/>
      <c r="D875" s="200" t="s">
        <v>180</v>
      </c>
      <c r="E875" s="223" t="s">
        <v>19</v>
      </c>
      <c r="F875" s="224" t="s">
        <v>1465</v>
      </c>
      <c r="G875" s="222"/>
      <c r="H875" s="223" t="s">
        <v>19</v>
      </c>
      <c r="I875" s="225"/>
      <c r="J875" s="222"/>
      <c r="K875" s="222"/>
      <c r="L875" s="226"/>
      <c r="M875" s="227"/>
      <c r="N875" s="228"/>
      <c r="O875" s="228"/>
      <c r="P875" s="228"/>
      <c r="Q875" s="228"/>
      <c r="R875" s="228"/>
      <c r="S875" s="228"/>
      <c r="T875" s="229"/>
      <c r="AT875" s="230" t="s">
        <v>180</v>
      </c>
      <c r="AU875" s="230" t="s">
        <v>79</v>
      </c>
      <c r="AV875" s="15" t="s">
        <v>14</v>
      </c>
      <c r="AW875" s="15" t="s">
        <v>33</v>
      </c>
      <c r="AX875" s="15" t="s">
        <v>71</v>
      </c>
      <c r="AY875" s="230" t="s">
        <v>169</v>
      </c>
    </row>
    <row r="876" spans="2:51" s="13" customFormat="1" ht="11.25">
      <c r="B876" s="198"/>
      <c r="C876" s="199"/>
      <c r="D876" s="200" t="s">
        <v>180</v>
      </c>
      <c r="E876" s="201" t="s">
        <v>19</v>
      </c>
      <c r="F876" s="202" t="s">
        <v>1411</v>
      </c>
      <c r="G876" s="199"/>
      <c r="H876" s="203">
        <v>15.1</v>
      </c>
      <c r="I876" s="204"/>
      <c r="J876" s="199"/>
      <c r="K876" s="199"/>
      <c r="L876" s="205"/>
      <c r="M876" s="206"/>
      <c r="N876" s="207"/>
      <c r="O876" s="207"/>
      <c r="P876" s="207"/>
      <c r="Q876" s="207"/>
      <c r="R876" s="207"/>
      <c r="S876" s="207"/>
      <c r="T876" s="208"/>
      <c r="AT876" s="209" t="s">
        <v>180</v>
      </c>
      <c r="AU876" s="209" t="s">
        <v>79</v>
      </c>
      <c r="AV876" s="13" t="s">
        <v>79</v>
      </c>
      <c r="AW876" s="13" t="s">
        <v>33</v>
      </c>
      <c r="AX876" s="13" t="s">
        <v>71</v>
      </c>
      <c r="AY876" s="209" t="s">
        <v>169</v>
      </c>
    </row>
    <row r="877" spans="2:51" s="13" customFormat="1" ht="11.25">
      <c r="B877" s="198"/>
      <c r="C877" s="199"/>
      <c r="D877" s="200" t="s">
        <v>180</v>
      </c>
      <c r="E877" s="201" t="s">
        <v>19</v>
      </c>
      <c r="F877" s="202" t="s">
        <v>1466</v>
      </c>
      <c r="G877" s="199"/>
      <c r="H877" s="203">
        <v>-1.2</v>
      </c>
      <c r="I877" s="204"/>
      <c r="J877" s="199"/>
      <c r="K877" s="199"/>
      <c r="L877" s="205"/>
      <c r="M877" s="206"/>
      <c r="N877" s="207"/>
      <c r="O877" s="207"/>
      <c r="P877" s="207"/>
      <c r="Q877" s="207"/>
      <c r="R877" s="207"/>
      <c r="S877" s="207"/>
      <c r="T877" s="208"/>
      <c r="AT877" s="209" t="s">
        <v>180</v>
      </c>
      <c r="AU877" s="209" t="s">
        <v>79</v>
      </c>
      <c r="AV877" s="13" t="s">
        <v>79</v>
      </c>
      <c r="AW877" s="13" t="s">
        <v>33</v>
      </c>
      <c r="AX877" s="13" t="s">
        <v>71</v>
      </c>
      <c r="AY877" s="209" t="s">
        <v>169</v>
      </c>
    </row>
    <row r="878" spans="2:51" s="15" customFormat="1" ht="11.25">
      <c r="B878" s="221"/>
      <c r="C878" s="222"/>
      <c r="D878" s="200" t="s">
        <v>180</v>
      </c>
      <c r="E878" s="223" t="s">
        <v>19</v>
      </c>
      <c r="F878" s="224" t="s">
        <v>1002</v>
      </c>
      <c r="G878" s="222"/>
      <c r="H878" s="223" t="s">
        <v>19</v>
      </c>
      <c r="I878" s="225"/>
      <c r="J878" s="222"/>
      <c r="K878" s="222"/>
      <c r="L878" s="226"/>
      <c r="M878" s="227"/>
      <c r="N878" s="228"/>
      <c r="O878" s="228"/>
      <c r="P878" s="228"/>
      <c r="Q878" s="228"/>
      <c r="R878" s="228"/>
      <c r="S878" s="228"/>
      <c r="T878" s="229"/>
      <c r="AT878" s="230" t="s">
        <v>180</v>
      </c>
      <c r="AU878" s="230" t="s">
        <v>79</v>
      </c>
      <c r="AV878" s="15" t="s">
        <v>14</v>
      </c>
      <c r="AW878" s="15" t="s">
        <v>33</v>
      </c>
      <c r="AX878" s="15" t="s">
        <v>71</v>
      </c>
      <c r="AY878" s="230" t="s">
        <v>169</v>
      </c>
    </row>
    <row r="879" spans="2:51" s="13" customFormat="1" ht="11.25">
      <c r="B879" s="198"/>
      <c r="C879" s="199"/>
      <c r="D879" s="200" t="s">
        <v>180</v>
      </c>
      <c r="E879" s="201" t="s">
        <v>19</v>
      </c>
      <c r="F879" s="202" t="s">
        <v>1299</v>
      </c>
      <c r="G879" s="199"/>
      <c r="H879" s="203">
        <v>6.8</v>
      </c>
      <c r="I879" s="204"/>
      <c r="J879" s="199"/>
      <c r="K879" s="199"/>
      <c r="L879" s="205"/>
      <c r="M879" s="206"/>
      <c r="N879" s="207"/>
      <c r="O879" s="207"/>
      <c r="P879" s="207"/>
      <c r="Q879" s="207"/>
      <c r="R879" s="207"/>
      <c r="S879" s="207"/>
      <c r="T879" s="208"/>
      <c r="AT879" s="209" t="s">
        <v>180</v>
      </c>
      <c r="AU879" s="209" t="s">
        <v>79</v>
      </c>
      <c r="AV879" s="13" t="s">
        <v>79</v>
      </c>
      <c r="AW879" s="13" t="s">
        <v>33</v>
      </c>
      <c r="AX879" s="13" t="s">
        <v>71</v>
      </c>
      <c r="AY879" s="209" t="s">
        <v>169</v>
      </c>
    </row>
    <row r="880" spans="2:51" s="13" customFormat="1" ht="11.25">
      <c r="B880" s="198"/>
      <c r="C880" s="199"/>
      <c r="D880" s="200" t="s">
        <v>180</v>
      </c>
      <c r="E880" s="201" t="s">
        <v>19</v>
      </c>
      <c r="F880" s="202" t="s">
        <v>1300</v>
      </c>
      <c r="G880" s="199"/>
      <c r="H880" s="203">
        <v>-0.8</v>
      </c>
      <c r="I880" s="204"/>
      <c r="J880" s="199"/>
      <c r="K880" s="199"/>
      <c r="L880" s="205"/>
      <c r="M880" s="206"/>
      <c r="N880" s="207"/>
      <c r="O880" s="207"/>
      <c r="P880" s="207"/>
      <c r="Q880" s="207"/>
      <c r="R880" s="207"/>
      <c r="S880" s="207"/>
      <c r="T880" s="208"/>
      <c r="AT880" s="209" t="s">
        <v>180</v>
      </c>
      <c r="AU880" s="209" t="s">
        <v>79</v>
      </c>
      <c r="AV880" s="13" t="s">
        <v>79</v>
      </c>
      <c r="AW880" s="13" t="s">
        <v>33</v>
      </c>
      <c r="AX880" s="13" t="s">
        <v>71</v>
      </c>
      <c r="AY880" s="209" t="s">
        <v>169</v>
      </c>
    </row>
    <row r="881" spans="2:51" s="15" customFormat="1" ht="11.25">
      <c r="B881" s="221"/>
      <c r="C881" s="222"/>
      <c r="D881" s="200" t="s">
        <v>180</v>
      </c>
      <c r="E881" s="223" t="s">
        <v>19</v>
      </c>
      <c r="F881" s="224" t="s">
        <v>1003</v>
      </c>
      <c r="G881" s="222"/>
      <c r="H881" s="223" t="s">
        <v>19</v>
      </c>
      <c r="I881" s="225"/>
      <c r="J881" s="222"/>
      <c r="K881" s="222"/>
      <c r="L881" s="226"/>
      <c r="M881" s="227"/>
      <c r="N881" s="228"/>
      <c r="O881" s="228"/>
      <c r="P881" s="228"/>
      <c r="Q881" s="228"/>
      <c r="R881" s="228"/>
      <c r="S881" s="228"/>
      <c r="T881" s="229"/>
      <c r="AT881" s="230" t="s">
        <v>180</v>
      </c>
      <c r="AU881" s="230" t="s">
        <v>79</v>
      </c>
      <c r="AV881" s="15" t="s">
        <v>14</v>
      </c>
      <c r="AW881" s="15" t="s">
        <v>33</v>
      </c>
      <c r="AX881" s="15" t="s">
        <v>71</v>
      </c>
      <c r="AY881" s="230" t="s">
        <v>169</v>
      </c>
    </row>
    <row r="882" spans="2:51" s="13" customFormat="1" ht="11.25">
      <c r="B882" s="198"/>
      <c r="C882" s="199"/>
      <c r="D882" s="200" t="s">
        <v>180</v>
      </c>
      <c r="E882" s="201" t="s">
        <v>19</v>
      </c>
      <c r="F882" s="202" t="s">
        <v>1299</v>
      </c>
      <c r="G882" s="199"/>
      <c r="H882" s="203">
        <v>6.8</v>
      </c>
      <c r="I882" s="204"/>
      <c r="J882" s="199"/>
      <c r="K882" s="199"/>
      <c r="L882" s="205"/>
      <c r="M882" s="206"/>
      <c r="N882" s="207"/>
      <c r="O882" s="207"/>
      <c r="P882" s="207"/>
      <c r="Q882" s="207"/>
      <c r="R882" s="207"/>
      <c r="S882" s="207"/>
      <c r="T882" s="208"/>
      <c r="AT882" s="209" t="s">
        <v>180</v>
      </c>
      <c r="AU882" s="209" t="s">
        <v>79</v>
      </c>
      <c r="AV882" s="13" t="s">
        <v>79</v>
      </c>
      <c r="AW882" s="13" t="s">
        <v>33</v>
      </c>
      <c r="AX882" s="13" t="s">
        <v>71</v>
      </c>
      <c r="AY882" s="209" t="s">
        <v>169</v>
      </c>
    </row>
    <row r="883" spans="2:51" s="13" customFormat="1" ht="11.25">
      <c r="B883" s="198"/>
      <c r="C883" s="199"/>
      <c r="D883" s="200" t="s">
        <v>180</v>
      </c>
      <c r="E883" s="201" t="s">
        <v>19</v>
      </c>
      <c r="F883" s="202" t="s">
        <v>1300</v>
      </c>
      <c r="G883" s="199"/>
      <c r="H883" s="203">
        <v>-0.8</v>
      </c>
      <c r="I883" s="204"/>
      <c r="J883" s="199"/>
      <c r="K883" s="199"/>
      <c r="L883" s="205"/>
      <c r="M883" s="206"/>
      <c r="N883" s="207"/>
      <c r="O883" s="207"/>
      <c r="P883" s="207"/>
      <c r="Q883" s="207"/>
      <c r="R883" s="207"/>
      <c r="S883" s="207"/>
      <c r="T883" s="208"/>
      <c r="AT883" s="209" t="s">
        <v>180</v>
      </c>
      <c r="AU883" s="209" t="s">
        <v>79</v>
      </c>
      <c r="AV883" s="13" t="s">
        <v>79</v>
      </c>
      <c r="AW883" s="13" t="s">
        <v>33</v>
      </c>
      <c r="AX883" s="13" t="s">
        <v>71</v>
      </c>
      <c r="AY883" s="209" t="s">
        <v>169</v>
      </c>
    </row>
    <row r="884" spans="2:51" s="15" customFormat="1" ht="11.25">
      <c r="B884" s="221"/>
      <c r="C884" s="222"/>
      <c r="D884" s="200" t="s">
        <v>180</v>
      </c>
      <c r="E884" s="223" t="s">
        <v>19</v>
      </c>
      <c r="F884" s="224" t="s">
        <v>1004</v>
      </c>
      <c r="G884" s="222"/>
      <c r="H884" s="223" t="s">
        <v>19</v>
      </c>
      <c r="I884" s="225"/>
      <c r="J884" s="222"/>
      <c r="K884" s="222"/>
      <c r="L884" s="226"/>
      <c r="M884" s="227"/>
      <c r="N884" s="228"/>
      <c r="O884" s="228"/>
      <c r="P884" s="228"/>
      <c r="Q884" s="228"/>
      <c r="R884" s="228"/>
      <c r="S884" s="228"/>
      <c r="T884" s="229"/>
      <c r="AT884" s="230" t="s">
        <v>180</v>
      </c>
      <c r="AU884" s="230" t="s">
        <v>79</v>
      </c>
      <c r="AV884" s="15" t="s">
        <v>14</v>
      </c>
      <c r="AW884" s="15" t="s">
        <v>33</v>
      </c>
      <c r="AX884" s="15" t="s">
        <v>71</v>
      </c>
      <c r="AY884" s="230" t="s">
        <v>169</v>
      </c>
    </row>
    <row r="885" spans="2:51" s="13" customFormat="1" ht="11.25">
      <c r="B885" s="198"/>
      <c r="C885" s="199"/>
      <c r="D885" s="200" t="s">
        <v>180</v>
      </c>
      <c r="E885" s="201" t="s">
        <v>19</v>
      </c>
      <c r="F885" s="202" t="s">
        <v>1299</v>
      </c>
      <c r="G885" s="199"/>
      <c r="H885" s="203">
        <v>6.8</v>
      </c>
      <c r="I885" s="204"/>
      <c r="J885" s="199"/>
      <c r="K885" s="199"/>
      <c r="L885" s="205"/>
      <c r="M885" s="206"/>
      <c r="N885" s="207"/>
      <c r="O885" s="207"/>
      <c r="P885" s="207"/>
      <c r="Q885" s="207"/>
      <c r="R885" s="207"/>
      <c r="S885" s="207"/>
      <c r="T885" s="208"/>
      <c r="AT885" s="209" t="s">
        <v>180</v>
      </c>
      <c r="AU885" s="209" t="s">
        <v>79</v>
      </c>
      <c r="AV885" s="13" t="s">
        <v>79</v>
      </c>
      <c r="AW885" s="13" t="s">
        <v>33</v>
      </c>
      <c r="AX885" s="13" t="s">
        <v>71</v>
      </c>
      <c r="AY885" s="209" t="s">
        <v>169</v>
      </c>
    </row>
    <row r="886" spans="2:51" s="13" customFormat="1" ht="11.25">
      <c r="B886" s="198"/>
      <c r="C886" s="199"/>
      <c r="D886" s="200" t="s">
        <v>180</v>
      </c>
      <c r="E886" s="201" t="s">
        <v>19</v>
      </c>
      <c r="F886" s="202" t="s">
        <v>1300</v>
      </c>
      <c r="G886" s="199"/>
      <c r="H886" s="203">
        <v>-0.8</v>
      </c>
      <c r="I886" s="204"/>
      <c r="J886" s="199"/>
      <c r="K886" s="199"/>
      <c r="L886" s="205"/>
      <c r="M886" s="206"/>
      <c r="N886" s="207"/>
      <c r="O886" s="207"/>
      <c r="P886" s="207"/>
      <c r="Q886" s="207"/>
      <c r="R886" s="207"/>
      <c r="S886" s="207"/>
      <c r="T886" s="208"/>
      <c r="AT886" s="209" t="s">
        <v>180</v>
      </c>
      <c r="AU886" s="209" t="s">
        <v>79</v>
      </c>
      <c r="AV886" s="13" t="s">
        <v>79</v>
      </c>
      <c r="AW886" s="13" t="s">
        <v>33</v>
      </c>
      <c r="AX886" s="13" t="s">
        <v>71</v>
      </c>
      <c r="AY886" s="209" t="s">
        <v>169</v>
      </c>
    </row>
    <row r="887" spans="2:51" s="15" customFormat="1" ht="11.25">
      <c r="B887" s="221"/>
      <c r="C887" s="222"/>
      <c r="D887" s="200" t="s">
        <v>180</v>
      </c>
      <c r="E887" s="223" t="s">
        <v>19</v>
      </c>
      <c r="F887" s="224" t="s">
        <v>1005</v>
      </c>
      <c r="G887" s="222"/>
      <c r="H887" s="223" t="s">
        <v>19</v>
      </c>
      <c r="I887" s="225"/>
      <c r="J887" s="222"/>
      <c r="K887" s="222"/>
      <c r="L887" s="226"/>
      <c r="M887" s="227"/>
      <c r="N887" s="228"/>
      <c r="O887" s="228"/>
      <c r="P887" s="228"/>
      <c r="Q887" s="228"/>
      <c r="R887" s="228"/>
      <c r="S887" s="228"/>
      <c r="T887" s="229"/>
      <c r="AT887" s="230" t="s">
        <v>180</v>
      </c>
      <c r="AU887" s="230" t="s">
        <v>79</v>
      </c>
      <c r="AV887" s="15" t="s">
        <v>14</v>
      </c>
      <c r="AW887" s="15" t="s">
        <v>33</v>
      </c>
      <c r="AX887" s="15" t="s">
        <v>71</v>
      </c>
      <c r="AY887" s="230" t="s">
        <v>169</v>
      </c>
    </row>
    <row r="888" spans="2:51" s="13" customFormat="1" ht="11.25">
      <c r="B888" s="198"/>
      <c r="C888" s="199"/>
      <c r="D888" s="200" t="s">
        <v>180</v>
      </c>
      <c r="E888" s="201" t="s">
        <v>19</v>
      </c>
      <c r="F888" s="202" t="s">
        <v>1299</v>
      </c>
      <c r="G888" s="199"/>
      <c r="H888" s="203">
        <v>6.8</v>
      </c>
      <c r="I888" s="204"/>
      <c r="J888" s="199"/>
      <c r="K888" s="199"/>
      <c r="L888" s="205"/>
      <c r="M888" s="206"/>
      <c r="N888" s="207"/>
      <c r="O888" s="207"/>
      <c r="P888" s="207"/>
      <c r="Q888" s="207"/>
      <c r="R888" s="207"/>
      <c r="S888" s="207"/>
      <c r="T888" s="208"/>
      <c r="AT888" s="209" t="s">
        <v>180</v>
      </c>
      <c r="AU888" s="209" t="s">
        <v>79</v>
      </c>
      <c r="AV888" s="13" t="s">
        <v>79</v>
      </c>
      <c r="AW888" s="13" t="s">
        <v>33</v>
      </c>
      <c r="AX888" s="13" t="s">
        <v>71</v>
      </c>
      <c r="AY888" s="209" t="s">
        <v>169</v>
      </c>
    </row>
    <row r="889" spans="2:51" s="13" customFormat="1" ht="11.25">
      <c r="B889" s="198"/>
      <c r="C889" s="199"/>
      <c r="D889" s="200" t="s">
        <v>180</v>
      </c>
      <c r="E889" s="201" t="s">
        <v>19</v>
      </c>
      <c r="F889" s="202" t="s">
        <v>1300</v>
      </c>
      <c r="G889" s="199"/>
      <c r="H889" s="203">
        <v>-0.8</v>
      </c>
      <c r="I889" s="204"/>
      <c r="J889" s="199"/>
      <c r="K889" s="199"/>
      <c r="L889" s="205"/>
      <c r="M889" s="206"/>
      <c r="N889" s="207"/>
      <c r="O889" s="207"/>
      <c r="P889" s="207"/>
      <c r="Q889" s="207"/>
      <c r="R889" s="207"/>
      <c r="S889" s="207"/>
      <c r="T889" s="208"/>
      <c r="AT889" s="209" t="s">
        <v>180</v>
      </c>
      <c r="AU889" s="209" t="s">
        <v>79</v>
      </c>
      <c r="AV889" s="13" t="s">
        <v>79</v>
      </c>
      <c r="AW889" s="13" t="s">
        <v>33</v>
      </c>
      <c r="AX889" s="13" t="s">
        <v>71</v>
      </c>
      <c r="AY889" s="209" t="s">
        <v>169</v>
      </c>
    </row>
    <row r="890" spans="2:51" s="15" customFormat="1" ht="11.25">
      <c r="B890" s="221"/>
      <c r="C890" s="222"/>
      <c r="D890" s="200" t="s">
        <v>180</v>
      </c>
      <c r="E890" s="223" t="s">
        <v>19</v>
      </c>
      <c r="F890" s="224" t="s">
        <v>1006</v>
      </c>
      <c r="G890" s="222"/>
      <c r="H890" s="223" t="s">
        <v>19</v>
      </c>
      <c r="I890" s="225"/>
      <c r="J890" s="222"/>
      <c r="K890" s="222"/>
      <c r="L890" s="226"/>
      <c r="M890" s="227"/>
      <c r="N890" s="228"/>
      <c r="O890" s="228"/>
      <c r="P890" s="228"/>
      <c r="Q890" s="228"/>
      <c r="R890" s="228"/>
      <c r="S890" s="228"/>
      <c r="T890" s="229"/>
      <c r="AT890" s="230" t="s">
        <v>180</v>
      </c>
      <c r="AU890" s="230" t="s">
        <v>79</v>
      </c>
      <c r="AV890" s="15" t="s">
        <v>14</v>
      </c>
      <c r="AW890" s="15" t="s">
        <v>33</v>
      </c>
      <c r="AX890" s="15" t="s">
        <v>71</v>
      </c>
      <c r="AY890" s="230" t="s">
        <v>169</v>
      </c>
    </row>
    <row r="891" spans="2:51" s="13" customFormat="1" ht="11.25">
      <c r="B891" s="198"/>
      <c r="C891" s="199"/>
      <c r="D891" s="200" t="s">
        <v>180</v>
      </c>
      <c r="E891" s="201" t="s">
        <v>19</v>
      </c>
      <c r="F891" s="202" t="s">
        <v>1299</v>
      </c>
      <c r="G891" s="199"/>
      <c r="H891" s="203">
        <v>6.8</v>
      </c>
      <c r="I891" s="204"/>
      <c r="J891" s="199"/>
      <c r="K891" s="199"/>
      <c r="L891" s="205"/>
      <c r="M891" s="206"/>
      <c r="N891" s="207"/>
      <c r="O891" s="207"/>
      <c r="P891" s="207"/>
      <c r="Q891" s="207"/>
      <c r="R891" s="207"/>
      <c r="S891" s="207"/>
      <c r="T891" s="208"/>
      <c r="AT891" s="209" t="s">
        <v>180</v>
      </c>
      <c r="AU891" s="209" t="s">
        <v>79</v>
      </c>
      <c r="AV891" s="13" t="s">
        <v>79</v>
      </c>
      <c r="AW891" s="13" t="s">
        <v>33</v>
      </c>
      <c r="AX891" s="13" t="s">
        <v>71</v>
      </c>
      <c r="AY891" s="209" t="s">
        <v>169</v>
      </c>
    </row>
    <row r="892" spans="2:51" s="13" customFormat="1" ht="11.25">
      <c r="B892" s="198"/>
      <c r="C892" s="199"/>
      <c r="D892" s="200" t="s">
        <v>180</v>
      </c>
      <c r="E892" s="201" t="s">
        <v>19</v>
      </c>
      <c r="F892" s="202" t="s">
        <v>1300</v>
      </c>
      <c r="G892" s="199"/>
      <c r="H892" s="203">
        <v>-0.8</v>
      </c>
      <c r="I892" s="204"/>
      <c r="J892" s="199"/>
      <c r="K892" s="199"/>
      <c r="L892" s="205"/>
      <c r="M892" s="206"/>
      <c r="N892" s="207"/>
      <c r="O892" s="207"/>
      <c r="P892" s="207"/>
      <c r="Q892" s="207"/>
      <c r="R892" s="207"/>
      <c r="S892" s="207"/>
      <c r="T892" s="208"/>
      <c r="AT892" s="209" t="s">
        <v>180</v>
      </c>
      <c r="AU892" s="209" t="s">
        <v>79</v>
      </c>
      <c r="AV892" s="13" t="s">
        <v>79</v>
      </c>
      <c r="AW892" s="13" t="s">
        <v>33</v>
      </c>
      <c r="AX892" s="13" t="s">
        <v>71</v>
      </c>
      <c r="AY892" s="209" t="s">
        <v>169</v>
      </c>
    </row>
    <row r="893" spans="2:51" s="15" customFormat="1" ht="11.25">
      <c r="B893" s="221"/>
      <c r="C893" s="222"/>
      <c r="D893" s="200" t="s">
        <v>180</v>
      </c>
      <c r="E893" s="223" t="s">
        <v>19</v>
      </c>
      <c r="F893" s="224" t="s">
        <v>1007</v>
      </c>
      <c r="G893" s="222"/>
      <c r="H893" s="223" t="s">
        <v>19</v>
      </c>
      <c r="I893" s="225"/>
      <c r="J893" s="222"/>
      <c r="K893" s="222"/>
      <c r="L893" s="226"/>
      <c r="M893" s="227"/>
      <c r="N893" s="228"/>
      <c r="O893" s="228"/>
      <c r="P893" s="228"/>
      <c r="Q893" s="228"/>
      <c r="R893" s="228"/>
      <c r="S893" s="228"/>
      <c r="T893" s="229"/>
      <c r="AT893" s="230" t="s">
        <v>180</v>
      </c>
      <c r="AU893" s="230" t="s">
        <v>79</v>
      </c>
      <c r="AV893" s="15" t="s">
        <v>14</v>
      </c>
      <c r="AW893" s="15" t="s">
        <v>33</v>
      </c>
      <c r="AX893" s="15" t="s">
        <v>71</v>
      </c>
      <c r="AY893" s="230" t="s">
        <v>169</v>
      </c>
    </row>
    <row r="894" spans="2:51" s="13" customFormat="1" ht="11.25">
      <c r="B894" s="198"/>
      <c r="C894" s="199"/>
      <c r="D894" s="200" t="s">
        <v>180</v>
      </c>
      <c r="E894" s="201" t="s">
        <v>19</v>
      </c>
      <c r="F894" s="202" t="s">
        <v>1299</v>
      </c>
      <c r="G894" s="199"/>
      <c r="H894" s="203">
        <v>6.8</v>
      </c>
      <c r="I894" s="204"/>
      <c r="J894" s="199"/>
      <c r="K894" s="199"/>
      <c r="L894" s="205"/>
      <c r="M894" s="206"/>
      <c r="N894" s="207"/>
      <c r="O894" s="207"/>
      <c r="P894" s="207"/>
      <c r="Q894" s="207"/>
      <c r="R894" s="207"/>
      <c r="S894" s="207"/>
      <c r="T894" s="208"/>
      <c r="AT894" s="209" t="s">
        <v>180</v>
      </c>
      <c r="AU894" s="209" t="s">
        <v>79</v>
      </c>
      <c r="AV894" s="13" t="s">
        <v>79</v>
      </c>
      <c r="AW894" s="13" t="s">
        <v>33</v>
      </c>
      <c r="AX894" s="13" t="s">
        <v>71</v>
      </c>
      <c r="AY894" s="209" t="s">
        <v>169</v>
      </c>
    </row>
    <row r="895" spans="2:51" s="13" customFormat="1" ht="11.25">
      <c r="B895" s="198"/>
      <c r="C895" s="199"/>
      <c r="D895" s="200" t="s">
        <v>180</v>
      </c>
      <c r="E895" s="201" t="s">
        <v>19</v>
      </c>
      <c r="F895" s="202" t="s">
        <v>1300</v>
      </c>
      <c r="G895" s="199"/>
      <c r="H895" s="203">
        <v>-0.8</v>
      </c>
      <c r="I895" s="204"/>
      <c r="J895" s="199"/>
      <c r="K895" s="199"/>
      <c r="L895" s="205"/>
      <c r="M895" s="206"/>
      <c r="N895" s="207"/>
      <c r="O895" s="207"/>
      <c r="P895" s="207"/>
      <c r="Q895" s="207"/>
      <c r="R895" s="207"/>
      <c r="S895" s="207"/>
      <c r="T895" s="208"/>
      <c r="AT895" s="209" t="s">
        <v>180</v>
      </c>
      <c r="AU895" s="209" t="s">
        <v>79</v>
      </c>
      <c r="AV895" s="13" t="s">
        <v>79</v>
      </c>
      <c r="AW895" s="13" t="s">
        <v>33</v>
      </c>
      <c r="AX895" s="13" t="s">
        <v>71</v>
      </c>
      <c r="AY895" s="209" t="s">
        <v>169</v>
      </c>
    </row>
    <row r="896" spans="2:51" s="15" customFormat="1" ht="11.25">
      <c r="B896" s="221"/>
      <c r="C896" s="222"/>
      <c r="D896" s="200" t="s">
        <v>180</v>
      </c>
      <c r="E896" s="223" t="s">
        <v>19</v>
      </c>
      <c r="F896" s="224" t="s">
        <v>1008</v>
      </c>
      <c r="G896" s="222"/>
      <c r="H896" s="223" t="s">
        <v>19</v>
      </c>
      <c r="I896" s="225"/>
      <c r="J896" s="222"/>
      <c r="K896" s="222"/>
      <c r="L896" s="226"/>
      <c r="M896" s="227"/>
      <c r="N896" s="228"/>
      <c r="O896" s="228"/>
      <c r="P896" s="228"/>
      <c r="Q896" s="228"/>
      <c r="R896" s="228"/>
      <c r="S896" s="228"/>
      <c r="T896" s="229"/>
      <c r="AT896" s="230" t="s">
        <v>180</v>
      </c>
      <c r="AU896" s="230" t="s">
        <v>79</v>
      </c>
      <c r="AV896" s="15" t="s">
        <v>14</v>
      </c>
      <c r="AW896" s="15" t="s">
        <v>33</v>
      </c>
      <c r="AX896" s="15" t="s">
        <v>71</v>
      </c>
      <c r="AY896" s="230" t="s">
        <v>169</v>
      </c>
    </row>
    <row r="897" spans="2:51" s="13" customFormat="1" ht="11.25">
      <c r="B897" s="198"/>
      <c r="C897" s="199"/>
      <c r="D897" s="200" t="s">
        <v>180</v>
      </c>
      <c r="E897" s="201" t="s">
        <v>19</v>
      </c>
      <c r="F897" s="202" t="s">
        <v>1299</v>
      </c>
      <c r="G897" s="199"/>
      <c r="H897" s="203">
        <v>6.8</v>
      </c>
      <c r="I897" s="204"/>
      <c r="J897" s="199"/>
      <c r="K897" s="199"/>
      <c r="L897" s="205"/>
      <c r="M897" s="206"/>
      <c r="N897" s="207"/>
      <c r="O897" s="207"/>
      <c r="P897" s="207"/>
      <c r="Q897" s="207"/>
      <c r="R897" s="207"/>
      <c r="S897" s="207"/>
      <c r="T897" s="208"/>
      <c r="AT897" s="209" t="s">
        <v>180</v>
      </c>
      <c r="AU897" s="209" t="s">
        <v>79</v>
      </c>
      <c r="AV897" s="13" t="s">
        <v>79</v>
      </c>
      <c r="AW897" s="13" t="s">
        <v>33</v>
      </c>
      <c r="AX897" s="13" t="s">
        <v>71</v>
      </c>
      <c r="AY897" s="209" t="s">
        <v>169</v>
      </c>
    </row>
    <row r="898" spans="2:51" s="13" customFormat="1" ht="11.25">
      <c r="B898" s="198"/>
      <c r="C898" s="199"/>
      <c r="D898" s="200" t="s">
        <v>180</v>
      </c>
      <c r="E898" s="201" t="s">
        <v>19</v>
      </c>
      <c r="F898" s="202" t="s">
        <v>1300</v>
      </c>
      <c r="G898" s="199"/>
      <c r="H898" s="203">
        <v>-0.8</v>
      </c>
      <c r="I898" s="204"/>
      <c r="J898" s="199"/>
      <c r="K898" s="199"/>
      <c r="L898" s="205"/>
      <c r="M898" s="206"/>
      <c r="N898" s="207"/>
      <c r="O898" s="207"/>
      <c r="P898" s="207"/>
      <c r="Q898" s="207"/>
      <c r="R898" s="207"/>
      <c r="S898" s="207"/>
      <c r="T898" s="208"/>
      <c r="AT898" s="209" t="s">
        <v>180</v>
      </c>
      <c r="AU898" s="209" t="s">
        <v>79</v>
      </c>
      <c r="AV898" s="13" t="s">
        <v>79</v>
      </c>
      <c r="AW898" s="13" t="s">
        <v>33</v>
      </c>
      <c r="AX898" s="13" t="s">
        <v>71</v>
      </c>
      <c r="AY898" s="209" t="s">
        <v>169</v>
      </c>
    </row>
    <row r="899" spans="2:51" s="15" customFormat="1" ht="11.25">
      <c r="B899" s="221"/>
      <c r="C899" s="222"/>
      <c r="D899" s="200" t="s">
        <v>180</v>
      </c>
      <c r="E899" s="223" t="s">
        <v>19</v>
      </c>
      <c r="F899" s="224" t="s">
        <v>1467</v>
      </c>
      <c r="G899" s="222"/>
      <c r="H899" s="223" t="s">
        <v>19</v>
      </c>
      <c r="I899" s="225"/>
      <c r="J899" s="222"/>
      <c r="K899" s="222"/>
      <c r="L899" s="226"/>
      <c r="M899" s="227"/>
      <c r="N899" s="228"/>
      <c r="O899" s="228"/>
      <c r="P899" s="228"/>
      <c r="Q899" s="228"/>
      <c r="R899" s="228"/>
      <c r="S899" s="228"/>
      <c r="T899" s="229"/>
      <c r="AT899" s="230" t="s">
        <v>180</v>
      </c>
      <c r="AU899" s="230" t="s">
        <v>79</v>
      </c>
      <c r="AV899" s="15" t="s">
        <v>14</v>
      </c>
      <c r="AW899" s="15" t="s">
        <v>33</v>
      </c>
      <c r="AX899" s="15" t="s">
        <v>71</v>
      </c>
      <c r="AY899" s="230" t="s">
        <v>169</v>
      </c>
    </row>
    <row r="900" spans="2:51" s="13" customFormat="1" ht="11.25">
      <c r="B900" s="198"/>
      <c r="C900" s="199"/>
      <c r="D900" s="200" t="s">
        <v>180</v>
      </c>
      <c r="E900" s="201" t="s">
        <v>19</v>
      </c>
      <c r="F900" s="202" t="s">
        <v>343</v>
      </c>
      <c r="G900" s="199"/>
      <c r="H900" s="203">
        <v>5</v>
      </c>
      <c r="I900" s="204"/>
      <c r="J900" s="199"/>
      <c r="K900" s="199"/>
      <c r="L900" s="205"/>
      <c r="M900" s="206"/>
      <c r="N900" s="207"/>
      <c r="O900" s="207"/>
      <c r="P900" s="207"/>
      <c r="Q900" s="207"/>
      <c r="R900" s="207"/>
      <c r="S900" s="207"/>
      <c r="T900" s="208"/>
      <c r="AT900" s="209" t="s">
        <v>180</v>
      </c>
      <c r="AU900" s="209" t="s">
        <v>79</v>
      </c>
      <c r="AV900" s="13" t="s">
        <v>79</v>
      </c>
      <c r="AW900" s="13" t="s">
        <v>33</v>
      </c>
      <c r="AX900" s="13" t="s">
        <v>71</v>
      </c>
      <c r="AY900" s="209" t="s">
        <v>169</v>
      </c>
    </row>
    <row r="901" spans="2:51" s="13" customFormat="1" ht="11.25">
      <c r="B901" s="198"/>
      <c r="C901" s="199"/>
      <c r="D901" s="200" t="s">
        <v>180</v>
      </c>
      <c r="E901" s="201" t="s">
        <v>19</v>
      </c>
      <c r="F901" s="202" t="s">
        <v>1468</v>
      </c>
      <c r="G901" s="199"/>
      <c r="H901" s="203">
        <v>-0.7</v>
      </c>
      <c r="I901" s="204"/>
      <c r="J901" s="199"/>
      <c r="K901" s="199"/>
      <c r="L901" s="205"/>
      <c r="M901" s="206"/>
      <c r="N901" s="207"/>
      <c r="O901" s="207"/>
      <c r="P901" s="207"/>
      <c r="Q901" s="207"/>
      <c r="R901" s="207"/>
      <c r="S901" s="207"/>
      <c r="T901" s="208"/>
      <c r="AT901" s="209" t="s">
        <v>180</v>
      </c>
      <c r="AU901" s="209" t="s">
        <v>79</v>
      </c>
      <c r="AV901" s="13" t="s">
        <v>79</v>
      </c>
      <c r="AW901" s="13" t="s">
        <v>33</v>
      </c>
      <c r="AX901" s="13" t="s">
        <v>71</v>
      </c>
      <c r="AY901" s="209" t="s">
        <v>169</v>
      </c>
    </row>
    <row r="902" spans="2:51" s="15" customFormat="1" ht="11.25">
      <c r="B902" s="221"/>
      <c r="C902" s="222"/>
      <c r="D902" s="200" t="s">
        <v>180</v>
      </c>
      <c r="E902" s="223" t="s">
        <v>19</v>
      </c>
      <c r="F902" s="224" t="s">
        <v>1469</v>
      </c>
      <c r="G902" s="222"/>
      <c r="H902" s="223" t="s">
        <v>19</v>
      </c>
      <c r="I902" s="225"/>
      <c r="J902" s="222"/>
      <c r="K902" s="222"/>
      <c r="L902" s="226"/>
      <c r="M902" s="227"/>
      <c r="N902" s="228"/>
      <c r="O902" s="228"/>
      <c r="P902" s="228"/>
      <c r="Q902" s="228"/>
      <c r="R902" s="228"/>
      <c r="S902" s="228"/>
      <c r="T902" s="229"/>
      <c r="AT902" s="230" t="s">
        <v>180</v>
      </c>
      <c r="AU902" s="230" t="s">
        <v>79</v>
      </c>
      <c r="AV902" s="15" t="s">
        <v>14</v>
      </c>
      <c r="AW902" s="15" t="s">
        <v>33</v>
      </c>
      <c r="AX902" s="15" t="s">
        <v>71</v>
      </c>
      <c r="AY902" s="230" t="s">
        <v>169</v>
      </c>
    </row>
    <row r="903" spans="2:51" s="13" customFormat="1" ht="11.25">
      <c r="B903" s="198"/>
      <c r="C903" s="199"/>
      <c r="D903" s="200" t="s">
        <v>180</v>
      </c>
      <c r="E903" s="201" t="s">
        <v>19</v>
      </c>
      <c r="F903" s="202" t="s">
        <v>343</v>
      </c>
      <c r="G903" s="199"/>
      <c r="H903" s="203">
        <v>5</v>
      </c>
      <c r="I903" s="204"/>
      <c r="J903" s="199"/>
      <c r="K903" s="199"/>
      <c r="L903" s="205"/>
      <c r="M903" s="206"/>
      <c r="N903" s="207"/>
      <c r="O903" s="207"/>
      <c r="P903" s="207"/>
      <c r="Q903" s="207"/>
      <c r="R903" s="207"/>
      <c r="S903" s="207"/>
      <c r="T903" s="208"/>
      <c r="AT903" s="209" t="s">
        <v>180</v>
      </c>
      <c r="AU903" s="209" t="s">
        <v>79</v>
      </c>
      <c r="AV903" s="13" t="s">
        <v>79</v>
      </c>
      <c r="AW903" s="13" t="s">
        <v>33</v>
      </c>
      <c r="AX903" s="13" t="s">
        <v>71</v>
      </c>
      <c r="AY903" s="209" t="s">
        <v>169</v>
      </c>
    </row>
    <row r="904" spans="2:51" s="13" customFormat="1" ht="11.25">
      <c r="B904" s="198"/>
      <c r="C904" s="199"/>
      <c r="D904" s="200" t="s">
        <v>180</v>
      </c>
      <c r="E904" s="201" t="s">
        <v>19</v>
      </c>
      <c r="F904" s="202" t="s">
        <v>1468</v>
      </c>
      <c r="G904" s="199"/>
      <c r="H904" s="203">
        <v>-0.7</v>
      </c>
      <c r="I904" s="204"/>
      <c r="J904" s="199"/>
      <c r="K904" s="199"/>
      <c r="L904" s="205"/>
      <c r="M904" s="206"/>
      <c r="N904" s="207"/>
      <c r="O904" s="207"/>
      <c r="P904" s="207"/>
      <c r="Q904" s="207"/>
      <c r="R904" s="207"/>
      <c r="S904" s="207"/>
      <c r="T904" s="208"/>
      <c r="AT904" s="209" t="s">
        <v>180</v>
      </c>
      <c r="AU904" s="209" t="s">
        <v>79</v>
      </c>
      <c r="AV904" s="13" t="s">
        <v>79</v>
      </c>
      <c r="AW904" s="13" t="s">
        <v>33</v>
      </c>
      <c r="AX904" s="13" t="s">
        <v>71</v>
      </c>
      <c r="AY904" s="209" t="s">
        <v>169</v>
      </c>
    </row>
    <row r="905" spans="2:51" s="15" customFormat="1" ht="11.25">
      <c r="B905" s="221"/>
      <c r="C905" s="222"/>
      <c r="D905" s="200" t="s">
        <v>180</v>
      </c>
      <c r="E905" s="223" t="s">
        <v>19</v>
      </c>
      <c r="F905" s="224" t="s">
        <v>1020</v>
      </c>
      <c r="G905" s="222"/>
      <c r="H905" s="223" t="s">
        <v>19</v>
      </c>
      <c r="I905" s="225"/>
      <c r="J905" s="222"/>
      <c r="K905" s="222"/>
      <c r="L905" s="226"/>
      <c r="M905" s="227"/>
      <c r="N905" s="228"/>
      <c r="O905" s="228"/>
      <c r="P905" s="228"/>
      <c r="Q905" s="228"/>
      <c r="R905" s="228"/>
      <c r="S905" s="228"/>
      <c r="T905" s="229"/>
      <c r="AT905" s="230" t="s">
        <v>180</v>
      </c>
      <c r="AU905" s="230" t="s">
        <v>79</v>
      </c>
      <c r="AV905" s="15" t="s">
        <v>14</v>
      </c>
      <c r="AW905" s="15" t="s">
        <v>33</v>
      </c>
      <c r="AX905" s="15" t="s">
        <v>71</v>
      </c>
      <c r="AY905" s="230" t="s">
        <v>169</v>
      </c>
    </row>
    <row r="906" spans="2:51" s="13" customFormat="1" ht="11.25">
      <c r="B906" s="198"/>
      <c r="C906" s="199"/>
      <c r="D906" s="200" t="s">
        <v>180</v>
      </c>
      <c r="E906" s="201" t="s">
        <v>19</v>
      </c>
      <c r="F906" s="202" t="s">
        <v>1308</v>
      </c>
      <c r="G906" s="199"/>
      <c r="H906" s="203">
        <v>7.8</v>
      </c>
      <c r="I906" s="204"/>
      <c r="J906" s="199"/>
      <c r="K906" s="199"/>
      <c r="L906" s="205"/>
      <c r="M906" s="206"/>
      <c r="N906" s="207"/>
      <c r="O906" s="207"/>
      <c r="P906" s="207"/>
      <c r="Q906" s="207"/>
      <c r="R906" s="207"/>
      <c r="S906" s="207"/>
      <c r="T906" s="208"/>
      <c r="AT906" s="209" t="s">
        <v>180</v>
      </c>
      <c r="AU906" s="209" t="s">
        <v>79</v>
      </c>
      <c r="AV906" s="13" t="s">
        <v>79</v>
      </c>
      <c r="AW906" s="13" t="s">
        <v>33</v>
      </c>
      <c r="AX906" s="13" t="s">
        <v>71</v>
      </c>
      <c r="AY906" s="209" t="s">
        <v>169</v>
      </c>
    </row>
    <row r="907" spans="2:51" s="13" customFormat="1" ht="11.25">
      <c r="B907" s="198"/>
      <c r="C907" s="199"/>
      <c r="D907" s="200" t="s">
        <v>180</v>
      </c>
      <c r="E907" s="201" t="s">
        <v>19</v>
      </c>
      <c r="F907" s="202" t="s">
        <v>1304</v>
      </c>
      <c r="G907" s="199"/>
      <c r="H907" s="203">
        <v>-0.9</v>
      </c>
      <c r="I907" s="204"/>
      <c r="J907" s="199"/>
      <c r="K907" s="199"/>
      <c r="L907" s="205"/>
      <c r="M907" s="206"/>
      <c r="N907" s="207"/>
      <c r="O907" s="207"/>
      <c r="P907" s="207"/>
      <c r="Q907" s="207"/>
      <c r="R907" s="207"/>
      <c r="S907" s="207"/>
      <c r="T907" s="208"/>
      <c r="AT907" s="209" t="s">
        <v>180</v>
      </c>
      <c r="AU907" s="209" t="s">
        <v>79</v>
      </c>
      <c r="AV907" s="13" t="s">
        <v>79</v>
      </c>
      <c r="AW907" s="13" t="s">
        <v>33</v>
      </c>
      <c r="AX907" s="13" t="s">
        <v>71</v>
      </c>
      <c r="AY907" s="209" t="s">
        <v>169</v>
      </c>
    </row>
    <row r="908" spans="2:51" s="15" customFormat="1" ht="11.25">
      <c r="B908" s="221"/>
      <c r="C908" s="222"/>
      <c r="D908" s="200" t="s">
        <v>180</v>
      </c>
      <c r="E908" s="223" t="s">
        <v>19</v>
      </c>
      <c r="F908" s="224" t="s">
        <v>1470</v>
      </c>
      <c r="G908" s="222"/>
      <c r="H908" s="223" t="s">
        <v>19</v>
      </c>
      <c r="I908" s="225"/>
      <c r="J908" s="222"/>
      <c r="K908" s="222"/>
      <c r="L908" s="226"/>
      <c r="M908" s="227"/>
      <c r="N908" s="228"/>
      <c r="O908" s="228"/>
      <c r="P908" s="228"/>
      <c r="Q908" s="228"/>
      <c r="R908" s="228"/>
      <c r="S908" s="228"/>
      <c r="T908" s="229"/>
      <c r="AT908" s="230" t="s">
        <v>180</v>
      </c>
      <c r="AU908" s="230" t="s">
        <v>79</v>
      </c>
      <c r="AV908" s="15" t="s">
        <v>14</v>
      </c>
      <c r="AW908" s="15" t="s">
        <v>33</v>
      </c>
      <c r="AX908" s="15" t="s">
        <v>71</v>
      </c>
      <c r="AY908" s="230" t="s">
        <v>169</v>
      </c>
    </row>
    <row r="909" spans="2:51" s="13" customFormat="1" ht="11.25">
      <c r="B909" s="198"/>
      <c r="C909" s="199"/>
      <c r="D909" s="200" t="s">
        <v>180</v>
      </c>
      <c r="E909" s="201" t="s">
        <v>19</v>
      </c>
      <c r="F909" s="202" t="s">
        <v>1471</v>
      </c>
      <c r="G909" s="199"/>
      <c r="H909" s="203">
        <v>5.2</v>
      </c>
      <c r="I909" s="204"/>
      <c r="J909" s="199"/>
      <c r="K909" s="199"/>
      <c r="L909" s="205"/>
      <c r="M909" s="206"/>
      <c r="N909" s="207"/>
      <c r="O909" s="207"/>
      <c r="P909" s="207"/>
      <c r="Q909" s="207"/>
      <c r="R909" s="207"/>
      <c r="S909" s="207"/>
      <c r="T909" s="208"/>
      <c r="AT909" s="209" t="s">
        <v>180</v>
      </c>
      <c r="AU909" s="209" t="s">
        <v>79</v>
      </c>
      <c r="AV909" s="13" t="s">
        <v>79</v>
      </c>
      <c r="AW909" s="13" t="s">
        <v>33</v>
      </c>
      <c r="AX909" s="13" t="s">
        <v>71</v>
      </c>
      <c r="AY909" s="209" t="s">
        <v>169</v>
      </c>
    </row>
    <row r="910" spans="2:51" s="13" customFormat="1" ht="11.25">
      <c r="B910" s="198"/>
      <c r="C910" s="199"/>
      <c r="D910" s="200" t="s">
        <v>180</v>
      </c>
      <c r="E910" s="201" t="s">
        <v>19</v>
      </c>
      <c r="F910" s="202" t="s">
        <v>1468</v>
      </c>
      <c r="G910" s="199"/>
      <c r="H910" s="203">
        <v>-0.7</v>
      </c>
      <c r="I910" s="204"/>
      <c r="J910" s="199"/>
      <c r="K910" s="199"/>
      <c r="L910" s="205"/>
      <c r="M910" s="206"/>
      <c r="N910" s="207"/>
      <c r="O910" s="207"/>
      <c r="P910" s="207"/>
      <c r="Q910" s="207"/>
      <c r="R910" s="207"/>
      <c r="S910" s="207"/>
      <c r="T910" s="208"/>
      <c r="AT910" s="209" t="s">
        <v>180</v>
      </c>
      <c r="AU910" s="209" t="s">
        <v>79</v>
      </c>
      <c r="AV910" s="13" t="s">
        <v>79</v>
      </c>
      <c r="AW910" s="13" t="s">
        <v>33</v>
      </c>
      <c r="AX910" s="13" t="s">
        <v>71</v>
      </c>
      <c r="AY910" s="209" t="s">
        <v>169</v>
      </c>
    </row>
    <row r="911" spans="2:51" s="15" customFormat="1" ht="11.25">
      <c r="B911" s="221"/>
      <c r="C911" s="222"/>
      <c r="D911" s="200" t="s">
        <v>180</v>
      </c>
      <c r="E911" s="223" t="s">
        <v>19</v>
      </c>
      <c r="F911" s="224" t="s">
        <v>1472</v>
      </c>
      <c r="G911" s="222"/>
      <c r="H911" s="223" t="s">
        <v>19</v>
      </c>
      <c r="I911" s="225"/>
      <c r="J911" s="222"/>
      <c r="K911" s="222"/>
      <c r="L911" s="226"/>
      <c r="M911" s="227"/>
      <c r="N911" s="228"/>
      <c r="O911" s="228"/>
      <c r="P911" s="228"/>
      <c r="Q911" s="228"/>
      <c r="R911" s="228"/>
      <c r="S911" s="228"/>
      <c r="T911" s="229"/>
      <c r="AT911" s="230" t="s">
        <v>180</v>
      </c>
      <c r="AU911" s="230" t="s">
        <v>79</v>
      </c>
      <c r="AV911" s="15" t="s">
        <v>14</v>
      </c>
      <c r="AW911" s="15" t="s">
        <v>33</v>
      </c>
      <c r="AX911" s="15" t="s">
        <v>71</v>
      </c>
      <c r="AY911" s="230" t="s">
        <v>169</v>
      </c>
    </row>
    <row r="912" spans="2:51" s="13" customFormat="1" ht="11.25">
      <c r="B912" s="198"/>
      <c r="C912" s="199"/>
      <c r="D912" s="200" t="s">
        <v>180</v>
      </c>
      <c r="E912" s="201" t="s">
        <v>19</v>
      </c>
      <c r="F912" s="202" t="s">
        <v>1473</v>
      </c>
      <c r="G912" s="199"/>
      <c r="H912" s="203">
        <v>4.9</v>
      </c>
      <c r="I912" s="204"/>
      <c r="J912" s="199"/>
      <c r="K912" s="199"/>
      <c r="L912" s="205"/>
      <c r="M912" s="206"/>
      <c r="N912" s="207"/>
      <c r="O912" s="207"/>
      <c r="P912" s="207"/>
      <c r="Q912" s="207"/>
      <c r="R912" s="207"/>
      <c r="S912" s="207"/>
      <c r="T912" s="208"/>
      <c r="AT912" s="209" t="s">
        <v>180</v>
      </c>
      <c r="AU912" s="209" t="s">
        <v>79</v>
      </c>
      <c r="AV912" s="13" t="s">
        <v>79</v>
      </c>
      <c r="AW912" s="13" t="s">
        <v>33</v>
      </c>
      <c r="AX912" s="13" t="s">
        <v>71</v>
      </c>
      <c r="AY912" s="209" t="s">
        <v>169</v>
      </c>
    </row>
    <row r="913" spans="2:51" s="13" customFormat="1" ht="11.25">
      <c r="B913" s="198"/>
      <c r="C913" s="199"/>
      <c r="D913" s="200" t="s">
        <v>180</v>
      </c>
      <c r="E913" s="201" t="s">
        <v>19</v>
      </c>
      <c r="F913" s="202" t="s">
        <v>1468</v>
      </c>
      <c r="G913" s="199"/>
      <c r="H913" s="203">
        <v>-0.7</v>
      </c>
      <c r="I913" s="204"/>
      <c r="J913" s="199"/>
      <c r="K913" s="199"/>
      <c r="L913" s="205"/>
      <c r="M913" s="206"/>
      <c r="N913" s="207"/>
      <c r="O913" s="207"/>
      <c r="P913" s="207"/>
      <c r="Q913" s="207"/>
      <c r="R913" s="207"/>
      <c r="S913" s="207"/>
      <c r="T913" s="208"/>
      <c r="AT913" s="209" t="s">
        <v>180</v>
      </c>
      <c r="AU913" s="209" t="s">
        <v>79</v>
      </c>
      <c r="AV913" s="13" t="s">
        <v>79</v>
      </c>
      <c r="AW913" s="13" t="s">
        <v>33</v>
      </c>
      <c r="AX913" s="13" t="s">
        <v>71</v>
      </c>
      <c r="AY913" s="209" t="s">
        <v>169</v>
      </c>
    </row>
    <row r="914" spans="2:51" s="15" customFormat="1" ht="11.25">
      <c r="B914" s="221"/>
      <c r="C914" s="222"/>
      <c r="D914" s="200" t="s">
        <v>180</v>
      </c>
      <c r="E914" s="223" t="s">
        <v>19</v>
      </c>
      <c r="F914" s="224" t="s">
        <v>1474</v>
      </c>
      <c r="G914" s="222"/>
      <c r="H914" s="223" t="s">
        <v>19</v>
      </c>
      <c r="I914" s="225"/>
      <c r="J914" s="222"/>
      <c r="K914" s="222"/>
      <c r="L914" s="226"/>
      <c r="M914" s="227"/>
      <c r="N914" s="228"/>
      <c r="O914" s="228"/>
      <c r="P914" s="228"/>
      <c r="Q914" s="228"/>
      <c r="R914" s="228"/>
      <c r="S914" s="228"/>
      <c r="T914" s="229"/>
      <c r="AT914" s="230" t="s">
        <v>180</v>
      </c>
      <c r="AU914" s="230" t="s">
        <v>79</v>
      </c>
      <c r="AV914" s="15" t="s">
        <v>14</v>
      </c>
      <c r="AW914" s="15" t="s">
        <v>33</v>
      </c>
      <c r="AX914" s="15" t="s">
        <v>71</v>
      </c>
      <c r="AY914" s="230" t="s">
        <v>169</v>
      </c>
    </row>
    <row r="915" spans="2:51" s="13" customFormat="1" ht="11.25">
      <c r="B915" s="198"/>
      <c r="C915" s="199"/>
      <c r="D915" s="200" t="s">
        <v>180</v>
      </c>
      <c r="E915" s="201" t="s">
        <v>19</v>
      </c>
      <c r="F915" s="202" t="s">
        <v>1475</v>
      </c>
      <c r="G915" s="199"/>
      <c r="H915" s="203">
        <v>12.6</v>
      </c>
      <c r="I915" s="204"/>
      <c r="J915" s="199"/>
      <c r="K915" s="199"/>
      <c r="L915" s="205"/>
      <c r="M915" s="206"/>
      <c r="N915" s="207"/>
      <c r="O915" s="207"/>
      <c r="P915" s="207"/>
      <c r="Q915" s="207"/>
      <c r="R915" s="207"/>
      <c r="S915" s="207"/>
      <c r="T915" s="208"/>
      <c r="AT915" s="209" t="s">
        <v>180</v>
      </c>
      <c r="AU915" s="209" t="s">
        <v>79</v>
      </c>
      <c r="AV915" s="13" t="s">
        <v>79</v>
      </c>
      <c r="AW915" s="13" t="s">
        <v>33</v>
      </c>
      <c r="AX915" s="13" t="s">
        <v>71</v>
      </c>
      <c r="AY915" s="209" t="s">
        <v>169</v>
      </c>
    </row>
    <row r="916" spans="2:51" s="13" customFormat="1" ht="11.25">
      <c r="B916" s="198"/>
      <c r="C916" s="199"/>
      <c r="D916" s="200" t="s">
        <v>180</v>
      </c>
      <c r="E916" s="201" t="s">
        <v>19</v>
      </c>
      <c r="F916" s="202" t="s">
        <v>1476</v>
      </c>
      <c r="G916" s="199"/>
      <c r="H916" s="203">
        <v>-1.1</v>
      </c>
      <c r="I916" s="204"/>
      <c r="J916" s="199"/>
      <c r="K916" s="199"/>
      <c r="L916" s="205"/>
      <c r="M916" s="206"/>
      <c r="N916" s="207"/>
      <c r="O916" s="207"/>
      <c r="P916" s="207"/>
      <c r="Q916" s="207"/>
      <c r="R916" s="207"/>
      <c r="S916" s="207"/>
      <c r="T916" s="208"/>
      <c r="AT916" s="209" t="s">
        <v>180</v>
      </c>
      <c r="AU916" s="209" t="s">
        <v>79</v>
      </c>
      <c r="AV916" s="13" t="s">
        <v>79</v>
      </c>
      <c r="AW916" s="13" t="s">
        <v>33</v>
      </c>
      <c r="AX916" s="13" t="s">
        <v>71</v>
      </c>
      <c r="AY916" s="209" t="s">
        <v>169</v>
      </c>
    </row>
    <row r="917" spans="2:51" s="14" customFormat="1" ht="11.25">
      <c r="B917" s="210"/>
      <c r="C917" s="211"/>
      <c r="D917" s="200" t="s">
        <v>180</v>
      </c>
      <c r="E917" s="212" t="s">
        <v>19</v>
      </c>
      <c r="F917" s="213" t="s">
        <v>183</v>
      </c>
      <c r="G917" s="211"/>
      <c r="H917" s="214">
        <v>91.6</v>
      </c>
      <c r="I917" s="215"/>
      <c r="J917" s="211"/>
      <c r="K917" s="211"/>
      <c r="L917" s="216"/>
      <c r="M917" s="217"/>
      <c r="N917" s="218"/>
      <c r="O917" s="218"/>
      <c r="P917" s="218"/>
      <c r="Q917" s="218"/>
      <c r="R917" s="218"/>
      <c r="S917" s="218"/>
      <c r="T917" s="219"/>
      <c r="AT917" s="220" t="s">
        <v>180</v>
      </c>
      <c r="AU917" s="220" t="s">
        <v>79</v>
      </c>
      <c r="AV917" s="14" t="s">
        <v>106</v>
      </c>
      <c r="AW917" s="14" t="s">
        <v>33</v>
      </c>
      <c r="AX917" s="14" t="s">
        <v>14</v>
      </c>
      <c r="AY917" s="220" t="s">
        <v>169</v>
      </c>
    </row>
    <row r="918" spans="1:65" s="2" customFormat="1" ht="24.2" customHeight="1">
      <c r="A918" s="36"/>
      <c r="B918" s="37"/>
      <c r="C918" s="180" t="s">
        <v>1477</v>
      </c>
      <c r="D918" s="180" t="s">
        <v>172</v>
      </c>
      <c r="E918" s="181" t="s">
        <v>1478</v>
      </c>
      <c r="F918" s="182" t="s">
        <v>1479</v>
      </c>
      <c r="G918" s="183" t="s">
        <v>175</v>
      </c>
      <c r="H918" s="184">
        <v>585.58</v>
      </c>
      <c r="I918" s="185"/>
      <c r="J918" s="186">
        <f>ROUND(I918*H918,2)</f>
        <v>0</v>
      </c>
      <c r="K918" s="182" t="s">
        <v>176</v>
      </c>
      <c r="L918" s="41"/>
      <c r="M918" s="187" t="s">
        <v>19</v>
      </c>
      <c r="N918" s="188" t="s">
        <v>42</v>
      </c>
      <c r="O918" s="66"/>
      <c r="P918" s="189">
        <f>O918*H918</f>
        <v>0</v>
      </c>
      <c r="Q918" s="189">
        <v>0</v>
      </c>
      <c r="R918" s="189">
        <f>Q918*H918</f>
        <v>0</v>
      </c>
      <c r="S918" s="189">
        <v>0</v>
      </c>
      <c r="T918" s="190">
        <f>S918*H918</f>
        <v>0</v>
      </c>
      <c r="U918" s="36"/>
      <c r="V918" s="36"/>
      <c r="W918" s="36"/>
      <c r="X918" s="36"/>
      <c r="Y918" s="36"/>
      <c r="Z918" s="36"/>
      <c r="AA918" s="36"/>
      <c r="AB918" s="36"/>
      <c r="AC918" s="36"/>
      <c r="AD918" s="36"/>
      <c r="AE918" s="36"/>
      <c r="AR918" s="191" t="s">
        <v>312</v>
      </c>
      <c r="AT918" s="191" t="s">
        <v>172</v>
      </c>
      <c r="AU918" s="191" t="s">
        <v>79</v>
      </c>
      <c r="AY918" s="19" t="s">
        <v>169</v>
      </c>
      <c r="BE918" s="192">
        <f>IF(N918="základní",J918,0)</f>
        <v>0</v>
      </c>
      <c r="BF918" s="192">
        <f>IF(N918="snížená",J918,0)</f>
        <v>0</v>
      </c>
      <c r="BG918" s="192">
        <f>IF(N918="zákl. přenesená",J918,0)</f>
        <v>0</v>
      </c>
      <c r="BH918" s="192">
        <f>IF(N918="sníž. přenesená",J918,0)</f>
        <v>0</v>
      </c>
      <c r="BI918" s="192">
        <f>IF(N918="nulová",J918,0)</f>
        <v>0</v>
      </c>
      <c r="BJ918" s="19" t="s">
        <v>14</v>
      </c>
      <c r="BK918" s="192">
        <f>ROUND(I918*H918,2)</f>
        <v>0</v>
      </c>
      <c r="BL918" s="19" t="s">
        <v>312</v>
      </c>
      <c r="BM918" s="191" t="s">
        <v>1480</v>
      </c>
    </row>
    <row r="919" spans="1:47" s="2" customFormat="1" ht="11.25">
      <c r="A919" s="36"/>
      <c r="B919" s="37"/>
      <c r="C919" s="38"/>
      <c r="D919" s="193" t="s">
        <v>178</v>
      </c>
      <c r="E919" s="38"/>
      <c r="F919" s="194" t="s">
        <v>1481</v>
      </c>
      <c r="G919" s="38"/>
      <c r="H919" s="38"/>
      <c r="I919" s="195"/>
      <c r="J919" s="38"/>
      <c r="K919" s="38"/>
      <c r="L919" s="41"/>
      <c r="M919" s="196"/>
      <c r="N919" s="197"/>
      <c r="O919" s="66"/>
      <c r="P919" s="66"/>
      <c r="Q919" s="66"/>
      <c r="R919" s="66"/>
      <c r="S919" s="66"/>
      <c r="T919" s="67"/>
      <c r="U919" s="36"/>
      <c r="V919" s="36"/>
      <c r="W919" s="36"/>
      <c r="X919" s="36"/>
      <c r="Y919" s="36"/>
      <c r="Z919" s="36"/>
      <c r="AA919" s="36"/>
      <c r="AB919" s="36"/>
      <c r="AC919" s="36"/>
      <c r="AD919" s="36"/>
      <c r="AE919" s="36"/>
      <c r="AT919" s="19" t="s">
        <v>178</v>
      </c>
      <c r="AU919" s="19" t="s">
        <v>79</v>
      </c>
    </row>
    <row r="920" spans="1:65" s="2" customFormat="1" ht="49.15" customHeight="1">
      <c r="A920" s="36"/>
      <c r="B920" s="37"/>
      <c r="C920" s="180" t="s">
        <v>1482</v>
      </c>
      <c r="D920" s="180" t="s">
        <v>172</v>
      </c>
      <c r="E920" s="181" t="s">
        <v>1483</v>
      </c>
      <c r="F920" s="182" t="s">
        <v>1484</v>
      </c>
      <c r="G920" s="183" t="s">
        <v>289</v>
      </c>
      <c r="H920" s="184">
        <v>6.049</v>
      </c>
      <c r="I920" s="185"/>
      <c r="J920" s="186">
        <f>ROUND(I920*H920,2)</f>
        <v>0</v>
      </c>
      <c r="K920" s="182" t="s">
        <v>176</v>
      </c>
      <c r="L920" s="41"/>
      <c r="M920" s="187" t="s">
        <v>19</v>
      </c>
      <c r="N920" s="188" t="s">
        <v>42</v>
      </c>
      <c r="O920" s="66"/>
      <c r="P920" s="189">
        <f>O920*H920</f>
        <v>0</v>
      </c>
      <c r="Q920" s="189">
        <v>0</v>
      </c>
      <c r="R920" s="189">
        <f>Q920*H920</f>
        <v>0</v>
      </c>
      <c r="S920" s="189">
        <v>0</v>
      </c>
      <c r="T920" s="190">
        <f>S920*H920</f>
        <v>0</v>
      </c>
      <c r="U920" s="36"/>
      <c r="V920" s="36"/>
      <c r="W920" s="36"/>
      <c r="X920" s="36"/>
      <c r="Y920" s="36"/>
      <c r="Z920" s="36"/>
      <c r="AA920" s="36"/>
      <c r="AB920" s="36"/>
      <c r="AC920" s="36"/>
      <c r="AD920" s="36"/>
      <c r="AE920" s="36"/>
      <c r="AR920" s="191" t="s">
        <v>312</v>
      </c>
      <c r="AT920" s="191" t="s">
        <v>172</v>
      </c>
      <c r="AU920" s="191" t="s">
        <v>79</v>
      </c>
      <c r="AY920" s="19" t="s">
        <v>169</v>
      </c>
      <c r="BE920" s="192">
        <f>IF(N920="základní",J920,0)</f>
        <v>0</v>
      </c>
      <c r="BF920" s="192">
        <f>IF(N920="snížená",J920,0)</f>
        <v>0</v>
      </c>
      <c r="BG920" s="192">
        <f>IF(N920="zákl. přenesená",J920,0)</f>
        <v>0</v>
      </c>
      <c r="BH920" s="192">
        <f>IF(N920="sníž. přenesená",J920,0)</f>
        <v>0</v>
      </c>
      <c r="BI920" s="192">
        <f>IF(N920="nulová",J920,0)</f>
        <v>0</v>
      </c>
      <c r="BJ920" s="19" t="s">
        <v>14</v>
      </c>
      <c r="BK920" s="192">
        <f>ROUND(I920*H920,2)</f>
        <v>0</v>
      </c>
      <c r="BL920" s="19" t="s">
        <v>312</v>
      </c>
      <c r="BM920" s="191" t="s">
        <v>1485</v>
      </c>
    </row>
    <row r="921" spans="1:47" s="2" customFormat="1" ht="11.25">
      <c r="A921" s="36"/>
      <c r="B921" s="37"/>
      <c r="C921" s="38"/>
      <c r="D921" s="193" t="s">
        <v>178</v>
      </c>
      <c r="E921" s="38"/>
      <c r="F921" s="194" t="s">
        <v>1486</v>
      </c>
      <c r="G921" s="38"/>
      <c r="H921" s="38"/>
      <c r="I921" s="195"/>
      <c r="J921" s="38"/>
      <c r="K921" s="38"/>
      <c r="L921" s="41"/>
      <c r="M921" s="196"/>
      <c r="N921" s="197"/>
      <c r="O921" s="66"/>
      <c r="P921" s="66"/>
      <c r="Q921" s="66"/>
      <c r="R921" s="66"/>
      <c r="S921" s="66"/>
      <c r="T921" s="67"/>
      <c r="U921" s="36"/>
      <c r="V921" s="36"/>
      <c r="W921" s="36"/>
      <c r="X921" s="36"/>
      <c r="Y921" s="36"/>
      <c r="Z921" s="36"/>
      <c r="AA921" s="36"/>
      <c r="AB921" s="36"/>
      <c r="AC921" s="36"/>
      <c r="AD921" s="36"/>
      <c r="AE921" s="36"/>
      <c r="AT921" s="19" t="s">
        <v>178</v>
      </c>
      <c r="AU921" s="19" t="s">
        <v>79</v>
      </c>
    </row>
    <row r="922" spans="2:63" s="12" customFormat="1" ht="22.9" customHeight="1">
      <c r="B922" s="164"/>
      <c r="C922" s="165"/>
      <c r="D922" s="166" t="s">
        <v>70</v>
      </c>
      <c r="E922" s="178" t="s">
        <v>366</v>
      </c>
      <c r="F922" s="178" t="s">
        <v>367</v>
      </c>
      <c r="G922" s="165"/>
      <c r="H922" s="165"/>
      <c r="I922" s="168"/>
      <c r="J922" s="179">
        <f>BK922</f>
        <v>0</v>
      </c>
      <c r="K922" s="165"/>
      <c r="L922" s="170"/>
      <c r="M922" s="171"/>
      <c r="N922" s="172"/>
      <c r="O922" s="172"/>
      <c r="P922" s="173">
        <f>SUM(P923:P1209)</f>
        <v>0</v>
      </c>
      <c r="Q922" s="172"/>
      <c r="R922" s="173">
        <f>SUM(R923:R1209)</f>
        <v>9.871404400000001</v>
      </c>
      <c r="S922" s="172"/>
      <c r="T922" s="174">
        <f>SUM(T923:T1209)</f>
        <v>0</v>
      </c>
      <c r="AR922" s="175" t="s">
        <v>79</v>
      </c>
      <c r="AT922" s="176" t="s">
        <v>70</v>
      </c>
      <c r="AU922" s="176" t="s">
        <v>14</v>
      </c>
      <c r="AY922" s="175" t="s">
        <v>169</v>
      </c>
      <c r="BK922" s="177">
        <f>SUM(BK923:BK1209)</f>
        <v>0</v>
      </c>
    </row>
    <row r="923" spans="1:65" s="2" customFormat="1" ht="24.2" customHeight="1">
      <c r="A923" s="36"/>
      <c r="B923" s="37"/>
      <c r="C923" s="180" t="s">
        <v>1487</v>
      </c>
      <c r="D923" s="180" t="s">
        <v>172</v>
      </c>
      <c r="E923" s="181" t="s">
        <v>1488</v>
      </c>
      <c r="F923" s="182" t="s">
        <v>1489</v>
      </c>
      <c r="G923" s="183" t="s">
        <v>175</v>
      </c>
      <c r="H923" s="184">
        <v>321.91</v>
      </c>
      <c r="I923" s="185"/>
      <c r="J923" s="186">
        <f>ROUND(I923*H923,2)</f>
        <v>0</v>
      </c>
      <c r="K923" s="182" t="s">
        <v>176</v>
      </c>
      <c r="L923" s="41"/>
      <c r="M923" s="187" t="s">
        <v>19</v>
      </c>
      <c r="N923" s="188" t="s">
        <v>42</v>
      </c>
      <c r="O923" s="66"/>
      <c r="P923" s="189">
        <f>O923*H923</f>
        <v>0</v>
      </c>
      <c r="Q923" s="189">
        <v>0</v>
      </c>
      <c r="R923" s="189">
        <f>Q923*H923</f>
        <v>0</v>
      </c>
      <c r="S923" s="189">
        <v>0</v>
      </c>
      <c r="T923" s="190">
        <f>S923*H923</f>
        <v>0</v>
      </c>
      <c r="U923" s="36"/>
      <c r="V923" s="36"/>
      <c r="W923" s="36"/>
      <c r="X923" s="36"/>
      <c r="Y923" s="36"/>
      <c r="Z923" s="36"/>
      <c r="AA923" s="36"/>
      <c r="AB923" s="36"/>
      <c r="AC923" s="36"/>
      <c r="AD923" s="36"/>
      <c r="AE923" s="36"/>
      <c r="AR923" s="191" t="s">
        <v>312</v>
      </c>
      <c r="AT923" s="191" t="s">
        <v>172</v>
      </c>
      <c r="AU923" s="191" t="s">
        <v>79</v>
      </c>
      <c r="AY923" s="19" t="s">
        <v>169</v>
      </c>
      <c r="BE923" s="192">
        <f>IF(N923="základní",J923,0)</f>
        <v>0</v>
      </c>
      <c r="BF923" s="192">
        <f>IF(N923="snížená",J923,0)</f>
        <v>0</v>
      </c>
      <c r="BG923" s="192">
        <f>IF(N923="zákl. přenesená",J923,0)</f>
        <v>0</v>
      </c>
      <c r="BH923" s="192">
        <f>IF(N923="sníž. přenesená",J923,0)</f>
        <v>0</v>
      </c>
      <c r="BI923" s="192">
        <f>IF(N923="nulová",J923,0)</f>
        <v>0</v>
      </c>
      <c r="BJ923" s="19" t="s">
        <v>14</v>
      </c>
      <c r="BK923" s="192">
        <f>ROUND(I923*H923,2)</f>
        <v>0</v>
      </c>
      <c r="BL923" s="19" t="s">
        <v>312</v>
      </c>
      <c r="BM923" s="191" t="s">
        <v>1490</v>
      </c>
    </row>
    <row r="924" spans="1:47" s="2" customFormat="1" ht="11.25">
      <c r="A924" s="36"/>
      <c r="B924" s="37"/>
      <c r="C924" s="38"/>
      <c r="D924" s="193" t="s">
        <v>178</v>
      </c>
      <c r="E924" s="38"/>
      <c r="F924" s="194" t="s">
        <v>1491</v>
      </c>
      <c r="G924" s="38"/>
      <c r="H924" s="38"/>
      <c r="I924" s="195"/>
      <c r="J924" s="38"/>
      <c r="K924" s="38"/>
      <c r="L924" s="41"/>
      <c r="M924" s="196"/>
      <c r="N924" s="197"/>
      <c r="O924" s="66"/>
      <c r="P924" s="66"/>
      <c r="Q924" s="66"/>
      <c r="R924" s="66"/>
      <c r="S924" s="66"/>
      <c r="T924" s="67"/>
      <c r="U924" s="36"/>
      <c r="V924" s="36"/>
      <c r="W924" s="36"/>
      <c r="X924" s="36"/>
      <c r="Y924" s="36"/>
      <c r="Z924" s="36"/>
      <c r="AA924" s="36"/>
      <c r="AB924" s="36"/>
      <c r="AC924" s="36"/>
      <c r="AD924" s="36"/>
      <c r="AE924" s="36"/>
      <c r="AT924" s="19" t="s">
        <v>178</v>
      </c>
      <c r="AU924" s="19" t="s">
        <v>79</v>
      </c>
    </row>
    <row r="925" spans="1:65" s="2" customFormat="1" ht="24.2" customHeight="1">
      <c r="A925" s="36"/>
      <c r="B925" s="37"/>
      <c r="C925" s="180" t="s">
        <v>1492</v>
      </c>
      <c r="D925" s="180" t="s">
        <v>172</v>
      </c>
      <c r="E925" s="181" t="s">
        <v>1493</v>
      </c>
      <c r="F925" s="182" t="s">
        <v>1494</v>
      </c>
      <c r="G925" s="183" t="s">
        <v>175</v>
      </c>
      <c r="H925" s="184">
        <v>321.91</v>
      </c>
      <c r="I925" s="185"/>
      <c r="J925" s="186">
        <f>ROUND(I925*H925,2)</f>
        <v>0</v>
      </c>
      <c r="K925" s="182" t="s">
        <v>176</v>
      </c>
      <c r="L925" s="41"/>
      <c r="M925" s="187" t="s">
        <v>19</v>
      </c>
      <c r="N925" s="188" t="s">
        <v>42</v>
      </c>
      <c r="O925" s="66"/>
      <c r="P925" s="189">
        <f>O925*H925</f>
        <v>0</v>
      </c>
      <c r="Q925" s="189">
        <v>0.0003</v>
      </c>
      <c r="R925" s="189">
        <f>Q925*H925</f>
        <v>0.09657299999999999</v>
      </c>
      <c r="S925" s="189">
        <v>0</v>
      </c>
      <c r="T925" s="190">
        <f>S925*H925</f>
        <v>0</v>
      </c>
      <c r="U925" s="36"/>
      <c r="V925" s="36"/>
      <c r="W925" s="36"/>
      <c r="X925" s="36"/>
      <c r="Y925" s="36"/>
      <c r="Z925" s="36"/>
      <c r="AA925" s="36"/>
      <c r="AB925" s="36"/>
      <c r="AC925" s="36"/>
      <c r="AD925" s="36"/>
      <c r="AE925" s="36"/>
      <c r="AR925" s="191" t="s">
        <v>312</v>
      </c>
      <c r="AT925" s="191" t="s">
        <v>172</v>
      </c>
      <c r="AU925" s="191" t="s">
        <v>79</v>
      </c>
      <c r="AY925" s="19" t="s">
        <v>169</v>
      </c>
      <c r="BE925" s="192">
        <f>IF(N925="základní",J925,0)</f>
        <v>0</v>
      </c>
      <c r="BF925" s="192">
        <f>IF(N925="snížená",J925,0)</f>
        <v>0</v>
      </c>
      <c r="BG925" s="192">
        <f>IF(N925="zákl. přenesená",J925,0)</f>
        <v>0</v>
      </c>
      <c r="BH925" s="192">
        <f>IF(N925="sníž. přenesená",J925,0)</f>
        <v>0</v>
      </c>
      <c r="BI925" s="192">
        <f>IF(N925="nulová",J925,0)</f>
        <v>0</v>
      </c>
      <c r="BJ925" s="19" t="s">
        <v>14</v>
      </c>
      <c r="BK925" s="192">
        <f>ROUND(I925*H925,2)</f>
        <v>0</v>
      </c>
      <c r="BL925" s="19" t="s">
        <v>312</v>
      </c>
      <c r="BM925" s="191" t="s">
        <v>1495</v>
      </c>
    </row>
    <row r="926" spans="1:47" s="2" customFormat="1" ht="11.25">
      <c r="A926" s="36"/>
      <c r="B926" s="37"/>
      <c r="C926" s="38"/>
      <c r="D926" s="193" t="s">
        <v>178</v>
      </c>
      <c r="E926" s="38"/>
      <c r="F926" s="194" t="s">
        <v>1496</v>
      </c>
      <c r="G926" s="38"/>
      <c r="H926" s="38"/>
      <c r="I926" s="195"/>
      <c r="J926" s="38"/>
      <c r="K926" s="38"/>
      <c r="L926" s="41"/>
      <c r="M926" s="196"/>
      <c r="N926" s="197"/>
      <c r="O926" s="66"/>
      <c r="P926" s="66"/>
      <c r="Q926" s="66"/>
      <c r="R926" s="66"/>
      <c r="S926" s="66"/>
      <c r="T926" s="67"/>
      <c r="U926" s="36"/>
      <c r="V926" s="36"/>
      <c r="W926" s="36"/>
      <c r="X926" s="36"/>
      <c r="Y926" s="36"/>
      <c r="Z926" s="36"/>
      <c r="AA926" s="36"/>
      <c r="AB926" s="36"/>
      <c r="AC926" s="36"/>
      <c r="AD926" s="36"/>
      <c r="AE926" s="36"/>
      <c r="AT926" s="19" t="s">
        <v>178</v>
      </c>
      <c r="AU926" s="19" t="s">
        <v>79</v>
      </c>
    </row>
    <row r="927" spans="1:65" s="2" customFormat="1" ht="24.2" customHeight="1">
      <c r="A927" s="36"/>
      <c r="B927" s="37"/>
      <c r="C927" s="180" t="s">
        <v>1497</v>
      </c>
      <c r="D927" s="180" t="s">
        <v>172</v>
      </c>
      <c r="E927" s="181" t="s">
        <v>1498</v>
      </c>
      <c r="F927" s="182" t="s">
        <v>1499</v>
      </c>
      <c r="G927" s="183" t="s">
        <v>175</v>
      </c>
      <c r="H927" s="184">
        <v>193.2</v>
      </c>
      <c r="I927" s="185"/>
      <c r="J927" s="186">
        <f>ROUND(I927*H927,2)</f>
        <v>0</v>
      </c>
      <c r="K927" s="182" t="s">
        <v>176</v>
      </c>
      <c r="L927" s="41"/>
      <c r="M927" s="187" t="s">
        <v>19</v>
      </c>
      <c r="N927" s="188" t="s">
        <v>42</v>
      </c>
      <c r="O927" s="66"/>
      <c r="P927" s="189">
        <f>O927*H927</f>
        <v>0</v>
      </c>
      <c r="Q927" s="189">
        <v>0.0015</v>
      </c>
      <c r="R927" s="189">
        <f>Q927*H927</f>
        <v>0.2898</v>
      </c>
      <c r="S927" s="189">
        <v>0</v>
      </c>
      <c r="T927" s="190">
        <f>S927*H927</f>
        <v>0</v>
      </c>
      <c r="U927" s="36"/>
      <c r="V927" s="36"/>
      <c r="W927" s="36"/>
      <c r="X927" s="36"/>
      <c r="Y927" s="36"/>
      <c r="Z927" s="36"/>
      <c r="AA927" s="36"/>
      <c r="AB927" s="36"/>
      <c r="AC927" s="36"/>
      <c r="AD927" s="36"/>
      <c r="AE927" s="36"/>
      <c r="AR927" s="191" t="s">
        <v>312</v>
      </c>
      <c r="AT927" s="191" t="s">
        <v>172</v>
      </c>
      <c r="AU927" s="191" t="s">
        <v>79</v>
      </c>
      <c r="AY927" s="19" t="s">
        <v>169</v>
      </c>
      <c r="BE927" s="192">
        <f>IF(N927="základní",J927,0)</f>
        <v>0</v>
      </c>
      <c r="BF927" s="192">
        <f>IF(N927="snížená",J927,0)</f>
        <v>0</v>
      </c>
      <c r="BG927" s="192">
        <f>IF(N927="zákl. přenesená",J927,0)</f>
        <v>0</v>
      </c>
      <c r="BH927" s="192">
        <f>IF(N927="sníž. přenesená",J927,0)</f>
        <v>0</v>
      </c>
      <c r="BI927" s="192">
        <f>IF(N927="nulová",J927,0)</f>
        <v>0</v>
      </c>
      <c r="BJ927" s="19" t="s">
        <v>14</v>
      </c>
      <c r="BK927" s="192">
        <f>ROUND(I927*H927,2)</f>
        <v>0</v>
      </c>
      <c r="BL927" s="19" t="s">
        <v>312</v>
      </c>
      <c r="BM927" s="191" t="s">
        <v>1500</v>
      </c>
    </row>
    <row r="928" spans="1:47" s="2" customFormat="1" ht="11.25">
      <c r="A928" s="36"/>
      <c r="B928" s="37"/>
      <c r="C928" s="38"/>
      <c r="D928" s="193" t="s">
        <v>178</v>
      </c>
      <c r="E928" s="38"/>
      <c r="F928" s="194" t="s">
        <v>1501</v>
      </c>
      <c r="G928" s="38"/>
      <c r="H928" s="38"/>
      <c r="I928" s="195"/>
      <c r="J928" s="38"/>
      <c r="K928" s="38"/>
      <c r="L928" s="41"/>
      <c r="M928" s="196"/>
      <c r="N928" s="197"/>
      <c r="O928" s="66"/>
      <c r="P928" s="66"/>
      <c r="Q928" s="66"/>
      <c r="R928" s="66"/>
      <c r="S928" s="66"/>
      <c r="T928" s="67"/>
      <c r="U928" s="36"/>
      <c r="V928" s="36"/>
      <c r="W928" s="36"/>
      <c r="X928" s="36"/>
      <c r="Y928" s="36"/>
      <c r="Z928" s="36"/>
      <c r="AA928" s="36"/>
      <c r="AB928" s="36"/>
      <c r="AC928" s="36"/>
      <c r="AD928" s="36"/>
      <c r="AE928" s="36"/>
      <c r="AT928" s="19" t="s">
        <v>178</v>
      </c>
      <c r="AU928" s="19" t="s">
        <v>79</v>
      </c>
    </row>
    <row r="929" spans="2:51" s="15" customFormat="1" ht="11.25">
      <c r="B929" s="221"/>
      <c r="C929" s="222"/>
      <c r="D929" s="200" t="s">
        <v>180</v>
      </c>
      <c r="E929" s="223" t="s">
        <v>19</v>
      </c>
      <c r="F929" s="224" t="s">
        <v>999</v>
      </c>
      <c r="G929" s="222"/>
      <c r="H929" s="223" t="s">
        <v>19</v>
      </c>
      <c r="I929" s="225"/>
      <c r="J929" s="222"/>
      <c r="K929" s="222"/>
      <c r="L929" s="226"/>
      <c r="M929" s="227"/>
      <c r="N929" s="228"/>
      <c r="O929" s="228"/>
      <c r="P929" s="228"/>
      <c r="Q929" s="228"/>
      <c r="R929" s="228"/>
      <c r="S929" s="228"/>
      <c r="T929" s="229"/>
      <c r="AT929" s="230" t="s">
        <v>180</v>
      </c>
      <c r="AU929" s="230" t="s">
        <v>79</v>
      </c>
      <c r="AV929" s="15" t="s">
        <v>14</v>
      </c>
      <c r="AW929" s="15" t="s">
        <v>33</v>
      </c>
      <c r="AX929" s="15" t="s">
        <v>71</v>
      </c>
      <c r="AY929" s="230" t="s">
        <v>169</v>
      </c>
    </row>
    <row r="930" spans="2:51" s="13" customFormat="1" ht="11.25">
      <c r="B930" s="198"/>
      <c r="C930" s="199"/>
      <c r="D930" s="200" t="s">
        <v>180</v>
      </c>
      <c r="E930" s="201" t="s">
        <v>19</v>
      </c>
      <c r="F930" s="202" t="s">
        <v>1502</v>
      </c>
      <c r="G930" s="199"/>
      <c r="H930" s="203">
        <v>13.6</v>
      </c>
      <c r="I930" s="204"/>
      <c r="J930" s="199"/>
      <c r="K930" s="199"/>
      <c r="L930" s="205"/>
      <c r="M930" s="206"/>
      <c r="N930" s="207"/>
      <c r="O930" s="207"/>
      <c r="P930" s="207"/>
      <c r="Q930" s="207"/>
      <c r="R930" s="207"/>
      <c r="S930" s="207"/>
      <c r="T930" s="208"/>
      <c r="AT930" s="209" t="s">
        <v>180</v>
      </c>
      <c r="AU930" s="209" t="s">
        <v>79</v>
      </c>
      <c r="AV930" s="13" t="s">
        <v>79</v>
      </c>
      <c r="AW930" s="13" t="s">
        <v>33</v>
      </c>
      <c r="AX930" s="13" t="s">
        <v>71</v>
      </c>
      <c r="AY930" s="209" t="s">
        <v>169</v>
      </c>
    </row>
    <row r="931" spans="2:51" s="13" customFormat="1" ht="11.25">
      <c r="B931" s="198"/>
      <c r="C931" s="199"/>
      <c r="D931" s="200" t="s">
        <v>180</v>
      </c>
      <c r="E931" s="201" t="s">
        <v>19</v>
      </c>
      <c r="F931" s="202" t="s">
        <v>1001</v>
      </c>
      <c r="G931" s="199"/>
      <c r="H931" s="203">
        <v>-1.6</v>
      </c>
      <c r="I931" s="204"/>
      <c r="J931" s="199"/>
      <c r="K931" s="199"/>
      <c r="L931" s="205"/>
      <c r="M931" s="206"/>
      <c r="N931" s="207"/>
      <c r="O931" s="207"/>
      <c r="P931" s="207"/>
      <c r="Q931" s="207"/>
      <c r="R931" s="207"/>
      <c r="S931" s="207"/>
      <c r="T931" s="208"/>
      <c r="AT931" s="209" t="s">
        <v>180</v>
      </c>
      <c r="AU931" s="209" t="s">
        <v>79</v>
      </c>
      <c r="AV931" s="13" t="s">
        <v>79</v>
      </c>
      <c r="AW931" s="13" t="s">
        <v>33</v>
      </c>
      <c r="AX931" s="13" t="s">
        <v>71</v>
      </c>
      <c r="AY931" s="209" t="s">
        <v>169</v>
      </c>
    </row>
    <row r="932" spans="2:51" s="15" customFormat="1" ht="11.25">
      <c r="B932" s="221"/>
      <c r="C932" s="222"/>
      <c r="D932" s="200" t="s">
        <v>180</v>
      </c>
      <c r="E932" s="223" t="s">
        <v>19</v>
      </c>
      <c r="F932" s="224" t="s">
        <v>1002</v>
      </c>
      <c r="G932" s="222"/>
      <c r="H932" s="223" t="s">
        <v>19</v>
      </c>
      <c r="I932" s="225"/>
      <c r="J932" s="222"/>
      <c r="K932" s="222"/>
      <c r="L932" s="226"/>
      <c r="M932" s="227"/>
      <c r="N932" s="228"/>
      <c r="O932" s="228"/>
      <c r="P932" s="228"/>
      <c r="Q932" s="228"/>
      <c r="R932" s="228"/>
      <c r="S932" s="228"/>
      <c r="T932" s="229"/>
      <c r="AT932" s="230" t="s">
        <v>180</v>
      </c>
      <c r="AU932" s="230" t="s">
        <v>79</v>
      </c>
      <c r="AV932" s="15" t="s">
        <v>14</v>
      </c>
      <c r="AW932" s="15" t="s">
        <v>33</v>
      </c>
      <c r="AX932" s="15" t="s">
        <v>71</v>
      </c>
      <c r="AY932" s="230" t="s">
        <v>169</v>
      </c>
    </row>
    <row r="933" spans="2:51" s="13" customFormat="1" ht="11.25">
      <c r="B933" s="198"/>
      <c r="C933" s="199"/>
      <c r="D933" s="200" t="s">
        <v>180</v>
      </c>
      <c r="E933" s="201" t="s">
        <v>19</v>
      </c>
      <c r="F933" s="202" t="s">
        <v>1502</v>
      </c>
      <c r="G933" s="199"/>
      <c r="H933" s="203">
        <v>13.6</v>
      </c>
      <c r="I933" s="204"/>
      <c r="J933" s="199"/>
      <c r="K933" s="199"/>
      <c r="L933" s="205"/>
      <c r="M933" s="206"/>
      <c r="N933" s="207"/>
      <c r="O933" s="207"/>
      <c r="P933" s="207"/>
      <c r="Q933" s="207"/>
      <c r="R933" s="207"/>
      <c r="S933" s="207"/>
      <c r="T933" s="208"/>
      <c r="AT933" s="209" t="s">
        <v>180</v>
      </c>
      <c r="AU933" s="209" t="s">
        <v>79</v>
      </c>
      <c r="AV933" s="13" t="s">
        <v>79</v>
      </c>
      <c r="AW933" s="13" t="s">
        <v>33</v>
      </c>
      <c r="AX933" s="13" t="s">
        <v>71</v>
      </c>
      <c r="AY933" s="209" t="s">
        <v>169</v>
      </c>
    </row>
    <row r="934" spans="2:51" s="13" customFormat="1" ht="11.25">
      <c r="B934" s="198"/>
      <c r="C934" s="199"/>
      <c r="D934" s="200" t="s">
        <v>180</v>
      </c>
      <c r="E934" s="201" t="s">
        <v>19</v>
      </c>
      <c r="F934" s="202" t="s">
        <v>1001</v>
      </c>
      <c r="G934" s="199"/>
      <c r="H934" s="203">
        <v>-1.6</v>
      </c>
      <c r="I934" s="204"/>
      <c r="J934" s="199"/>
      <c r="K934" s="199"/>
      <c r="L934" s="205"/>
      <c r="M934" s="206"/>
      <c r="N934" s="207"/>
      <c r="O934" s="207"/>
      <c r="P934" s="207"/>
      <c r="Q934" s="207"/>
      <c r="R934" s="207"/>
      <c r="S934" s="207"/>
      <c r="T934" s="208"/>
      <c r="AT934" s="209" t="s">
        <v>180</v>
      </c>
      <c r="AU934" s="209" t="s">
        <v>79</v>
      </c>
      <c r="AV934" s="13" t="s">
        <v>79</v>
      </c>
      <c r="AW934" s="13" t="s">
        <v>33</v>
      </c>
      <c r="AX934" s="13" t="s">
        <v>71</v>
      </c>
      <c r="AY934" s="209" t="s">
        <v>169</v>
      </c>
    </row>
    <row r="935" spans="2:51" s="15" customFormat="1" ht="11.25">
      <c r="B935" s="221"/>
      <c r="C935" s="222"/>
      <c r="D935" s="200" t="s">
        <v>180</v>
      </c>
      <c r="E935" s="223" t="s">
        <v>19</v>
      </c>
      <c r="F935" s="224" t="s">
        <v>1003</v>
      </c>
      <c r="G935" s="222"/>
      <c r="H935" s="223" t="s">
        <v>19</v>
      </c>
      <c r="I935" s="225"/>
      <c r="J935" s="222"/>
      <c r="K935" s="222"/>
      <c r="L935" s="226"/>
      <c r="M935" s="227"/>
      <c r="N935" s="228"/>
      <c r="O935" s="228"/>
      <c r="P935" s="228"/>
      <c r="Q935" s="228"/>
      <c r="R935" s="228"/>
      <c r="S935" s="228"/>
      <c r="T935" s="229"/>
      <c r="AT935" s="230" t="s">
        <v>180</v>
      </c>
      <c r="AU935" s="230" t="s">
        <v>79</v>
      </c>
      <c r="AV935" s="15" t="s">
        <v>14</v>
      </c>
      <c r="AW935" s="15" t="s">
        <v>33</v>
      </c>
      <c r="AX935" s="15" t="s">
        <v>71</v>
      </c>
      <c r="AY935" s="230" t="s">
        <v>169</v>
      </c>
    </row>
    <row r="936" spans="2:51" s="13" customFormat="1" ht="11.25">
      <c r="B936" s="198"/>
      <c r="C936" s="199"/>
      <c r="D936" s="200" t="s">
        <v>180</v>
      </c>
      <c r="E936" s="201" t="s">
        <v>19</v>
      </c>
      <c r="F936" s="202" t="s">
        <v>1502</v>
      </c>
      <c r="G936" s="199"/>
      <c r="H936" s="203">
        <v>13.6</v>
      </c>
      <c r="I936" s="204"/>
      <c r="J936" s="199"/>
      <c r="K936" s="199"/>
      <c r="L936" s="205"/>
      <c r="M936" s="206"/>
      <c r="N936" s="207"/>
      <c r="O936" s="207"/>
      <c r="P936" s="207"/>
      <c r="Q936" s="207"/>
      <c r="R936" s="207"/>
      <c r="S936" s="207"/>
      <c r="T936" s="208"/>
      <c r="AT936" s="209" t="s">
        <v>180</v>
      </c>
      <c r="AU936" s="209" t="s">
        <v>79</v>
      </c>
      <c r="AV936" s="13" t="s">
        <v>79</v>
      </c>
      <c r="AW936" s="13" t="s">
        <v>33</v>
      </c>
      <c r="AX936" s="13" t="s">
        <v>71</v>
      </c>
      <c r="AY936" s="209" t="s">
        <v>169</v>
      </c>
    </row>
    <row r="937" spans="2:51" s="13" customFormat="1" ht="11.25">
      <c r="B937" s="198"/>
      <c r="C937" s="199"/>
      <c r="D937" s="200" t="s">
        <v>180</v>
      </c>
      <c r="E937" s="201" t="s">
        <v>19</v>
      </c>
      <c r="F937" s="202" t="s">
        <v>1001</v>
      </c>
      <c r="G937" s="199"/>
      <c r="H937" s="203">
        <v>-1.6</v>
      </c>
      <c r="I937" s="204"/>
      <c r="J937" s="199"/>
      <c r="K937" s="199"/>
      <c r="L937" s="205"/>
      <c r="M937" s="206"/>
      <c r="N937" s="207"/>
      <c r="O937" s="207"/>
      <c r="P937" s="207"/>
      <c r="Q937" s="207"/>
      <c r="R937" s="207"/>
      <c r="S937" s="207"/>
      <c r="T937" s="208"/>
      <c r="AT937" s="209" t="s">
        <v>180</v>
      </c>
      <c r="AU937" s="209" t="s">
        <v>79</v>
      </c>
      <c r="AV937" s="13" t="s">
        <v>79</v>
      </c>
      <c r="AW937" s="13" t="s">
        <v>33</v>
      </c>
      <c r="AX937" s="13" t="s">
        <v>71</v>
      </c>
      <c r="AY937" s="209" t="s">
        <v>169</v>
      </c>
    </row>
    <row r="938" spans="2:51" s="15" customFormat="1" ht="11.25">
      <c r="B938" s="221"/>
      <c r="C938" s="222"/>
      <c r="D938" s="200" t="s">
        <v>180</v>
      </c>
      <c r="E938" s="223" t="s">
        <v>19</v>
      </c>
      <c r="F938" s="224" t="s">
        <v>1004</v>
      </c>
      <c r="G938" s="222"/>
      <c r="H938" s="223" t="s">
        <v>19</v>
      </c>
      <c r="I938" s="225"/>
      <c r="J938" s="222"/>
      <c r="K938" s="222"/>
      <c r="L938" s="226"/>
      <c r="M938" s="227"/>
      <c r="N938" s="228"/>
      <c r="O938" s="228"/>
      <c r="P938" s="228"/>
      <c r="Q938" s="228"/>
      <c r="R938" s="228"/>
      <c r="S938" s="228"/>
      <c r="T938" s="229"/>
      <c r="AT938" s="230" t="s">
        <v>180</v>
      </c>
      <c r="AU938" s="230" t="s">
        <v>79</v>
      </c>
      <c r="AV938" s="15" t="s">
        <v>14</v>
      </c>
      <c r="AW938" s="15" t="s">
        <v>33</v>
      </c>
      <c r="AX938" s="15" t="s">
        <v>71</v>
      </c>
      <c r="AY938" s="230" t="s">
        <v>169</v>
      </c>
    </row>
    <row r="939" spans="2:51" s="13" customFormat="1" ht="11.25">
      <c r="B939" s="198"/>
      <c r="C939" s="199"/>
      <c r="D939" s="200" t="s">
        <v>180</v>
      </c>
      <c r="E939" s="201" t="s">
        <v>19</v>
      </c>
      <c r="F939" s="202" t="s">
        <v>1502</v>
      </c>
      <c r="G939" s="199"/>
      <c r="H939" s="203">
        <v>13.6</v>
      </c>
      <c r="I939" s="204"/>
      <c r="J939" s="199"/>
      <c r="K939" s="199"/>
      <c r="L939" s="205"/>
      <c r="M939" s="206"/>
      <c r="N939" s="207"/>
      <c r="O939" s="207"/>
      <c r="P939" s="207"/>
      <c r="Q939" s="207"/>
      <c r="R939" s="207"/>
      <c r="S939" s="207"/>
      <c r="T939" s="208"/>
      <c r="AT939" s="209" t="s">
        <v>180</v>
      </c>
      <c r="AU939" s="209" t="s">
        <v>79</v>
      </c>
      <c r="AV939" s="13" t="s">
        <v>79</v>
      </c>
      <c r="AW939" s="13" t="s">
        <v>33</v>
      </c>
      <c r="AX939" s="13" t="s">
        <v>71</v>
      </c>
      <c r="AY939" s="209" t="s">
        <v>169</v>
      </c>
    </row>
    <row r="940" spans="2:51" s="13" customFormat="1" ht="11.25">
      <c r="B940" s="198"/>
      <c r="C940" s="199"/>
      <c r="D940" s="200" t="s">
        <v>180</v>
      </c>
      <c r="E940" s="201" t="s">
        <v>19</v>
      </c>
      <c r="F940" s="202" t="s">
        <v>1001</v>
      </c>
      <c r="G940" s="199"/>
      <c r="H940" s="203">
        <v>-1.6</v>
      </c>
      <c r="I940" s="204"/>
      <c r="J940" s="199"/>
      <c r="K940" s="199"/>
      <c r="L940" s="205"/>
      <c r="M940" s="206"/>
      <c r="N940" s="207"/>
      <c r="O940" s="207"/>
      <c r="P940" s="207"/>
      <c r="Q940" s="207"/>
      <c r="R940" s="207"/>
      <c r="S940" s="207"/>
      <c r="T940" s="208"/>
      <c r="AT940" s="209" t="s">
        <v>180</v>
      </c>
      <c r="AU940" s="209" t="s">
        <v>79</v>
      </c>
      <c r="AV940" s="13" t="s">
        <v>79</v>
      </c>
      <c r="AW940" s="13" t="s">
        <v>33</v>
      </c>
      <c r="AX940" s="13" t="s">
        <v>71</v>
      </c>
      <c r="AY940" s="209" t="s">
        <v>169</v>
      </c>
    </row>
    <row r="941" spans="2:51" s="15" customFormat="1" ht="11.25">
      <c r="B941" s="221"/>
      <c r="C941" s="222"/>
      <c r="D941" s="200" t="s">
        <v>180</v>
      </c>
      <c r="E941" s="223" t="s">
        <v>19</v>
      </c>
      <c r="F941" s="224" t="s">
        <v>1005</v>
      </c>
      <c r="G941" s="222"/>
      <c r="H941" s="223" t="s">
        <v>19</v>
      </c>
      <c r="I941" s="225"/>
      <c r="J941" s="222"/>
      <c r="K941" s="222"/>
      <c r="L941" s="226"/>
      <c r="M941" s="227"/>
      <c r="N941" s="228"/>
      <c r="O941" s="228"/>
      <c r="P941" s="228"/>
      <c r="Q941" s="228"/>
      <c r="R941" s="228"/>
      <c r="S941" s="228"/>
      <c r="T941" s="229"/>
      <c r="AT941" s="230" t="s">
        <v>180</v>
      </c>
      <c r="AU941" s="230" t="s">
        <v>79</v>
      </c>
      <c r="AV941" s="15" t="s">
        <v>14</v>
      </c>
      <c r="AW941" s="15" t="s">
        <v>33</v>
      </c>
      <c r="AX941" s="15" t="s">
        <v>71</v>
      </c>
      <c r="AY941" s="230" t="s">
        <v>169</v>
      </c>
    </row>
    <row r="942" spans="2:51" s="13" customFormat="1" ht="11.25">
      <c r="B942" s="198"/>
      <c r="C942" s="199"/>
      <c r="D942" s="200" t="s">
        <v>180</v>
      </c>
      <c r="E942" s="201" t="s">
        <v>19</v>
      </c>
      <c r="F942" s="202" t="s">
        <v>1502</v>
      </c>
      <c r="G942" s="199"/>
      <c r="H942" s="203">
        <v>13.6</v>
      </c>
      <c r="I942" s="204"/>
      <c r="J942" s="199"/>
      <c r="K942" s="199"/>
      <c r="L942" s="205"/>
      <c r="M942" s="206"/>
      <c r="N942" s="207"/>
      <c r="O942" s="207"/>
      <c r="P942" s="207"/>
      <c r="Q942" s="207"/>
      <c r="R942" s="207"/>
      <c r="S942" s="207"/>
      <c r="T942" s="208"/>
      <c r="AT942" s="209" t="s">
        <v>180</v>
      </c>
      <c r="AU942" s="209" t="s">
        <v>79</v>
      </c>
      <c r="AV942" s="13" t="s">
        <v>79</v>
      </c>
      <c r="AW942" s="13" t="s">
        <v>33</v>
      </c>
      <c r="AX942" s="13" t="s">
        <v>71</v>
      </c>
      <c r="AY942" s="209" t="s">
        <v>169</v>
      </c>
    </row>
    <row r="943" spans="2:51" s="13" customFormat="1" ht="11.25">
      <c r="B943" s="198"/>
      <c r="C943" s="199"/>
      <c r="D943" s="200" t="s">
        <v>180</v>
      </c>
      <c r="E943" s="201" t="s">
        <v>19</v>
      </c>
      <c r="F943" s="202" t="s">
        <v>1001</v>
      </c>
      <c r="G943" s="199"/>
      <c r="H943" s="203">
        <v>-1.6</v>
      </c>
      <c r="I943" s="204"/>
      <c r="J943" s="199"/>
      <c r="K943" s="199"/>
      <c r="L943" s="205"/>
      <c r="M943" s="206"/>
      <c r="N943" s="207"/>
      <c r="O943" s="207"/>
      <c r="P943" s="207"/>
      <c r="Q943" s="207"/>
      <c r="R943" s="207"/>
      <c r="S943" s="207"/>
      <c r="T943" s="208"/>
      <c r="AT943" s="209" t="s">
        <v>180</v>
      </c>
      <c r="AU943" s="209" t="s">
        <v>79</v>
      </c>
      <c r="AV943" s="13" t="s">
        <v>79</v>
      </c>
      <c r="AW943" s="13" t="s">
        <v>33</v>
      </c>
      <c r="AX943" s="13" t="s">
        <v>71</v>
      </c>
      <c r="AY943" s="209" t="s">
        <v>169</v>
      </c>
    </row>
    <row r="944" spans="2:51" s="15" customFormat="1" ht="11.25">
      <c r="B944" s="221"/>
      <c r="C944" s="222"/>
      <c r="D944" s="200" t="s">
        <v>180</v>
      </c>
      <c r="E944" s="223" t="s">
        <v>19</v>
      </c>
      <c r="F944" s="224" t="s">
        <v>1006</v>
      </c>
      <c r="G944" s="222"/>
      <c r="H944" s="223" t="s">
        <v>19</v>
      </c>
      <c r="I944" s="225"/>
      <c r="J944" s="222"/>
      <c r="K944" s="222"/>
      <c r="L944" s="226"/>
      <c r="M944" s="227"/>
      <c r="N944" s="228"/>
      <c r="O944" s="228"/>
      <c r="P944" s="228"/>
      <c r="Q944" s="228"/>
      <c r="R944" s="228"/>
      <c r="S944" s="228"/>
      <c r="T944" s="229"/>
      <c r="AT944" s="230" t="s">
        <v>180</v>
      </c>
      <c r="AU944" s="230" t="s">
        <v>79</v>
      </c>
      <c r="AV944" s="15" t="s">
        <v>14</v>
      </c>
      <c r="AW944" s="15" t="s">
        <v>33</v>
      </c>
      <c r="AX944" s="15" t="s">
        <v>71</v>
      </c>
      <c r="AY944" s="230" t="s">
        <v>169</v>
      </c>
    </row>
    <row r="945" spans="2:51" s="13" customFormat="1" ht="11.25">
      <c r="B945" s="198"/>
      <c r="C945" s="199"/>
      <c r="D945" s="200" t="s">
        <v>180</v>
      </c>
      <c r="E945" s="201" t="s">
        <v>19</v>
      </c>
      <c r="F945" s="202" t="s">
        <v>1502</v>
      </c>
      <c r="G945" s="199"/>
      <c r="H945" s="203">
        <v>13.6</v>
      </c>
      <c r="I945" s="204"/>
      <c r="J945" s="199"/>
      <c r="K945" s="199"/>
      <c r="L945" s="205"/>
      <c r="M945" s="206"/>
      <c r="N945" s="207"/>
      <c r="O945" s="207"/>
      <c r="P945" s="207"/>
      <c r="Q945" s="207"/>
      <c r="R945" s="207"/>
      <c r="S945" s="207"/>
      <c r="T945" s="208"/>
      <c r="AT945" s="209" t="s">
        <v>180</v>
      </c>
      <c r="AU945" s="209" t="s">
        <v>79</v>
      </c>
      <c r="AV945" s="13" t="s">
        <v>79</v>
      </c>
      <c r="AW945" s="13" t="s">
        <v>33</v>
      </c>
      <c r="AX945" s="13" t="s">
        <v>71</v>
      </c>
      <c r="AY945" s="209" t="s">
        <v>169</v>
      </c>
    </row>
    <row r="946" spans="2:51" s="13" customFormat="1" ht="11.25">
      <c r="B946" s="198"/>
      <c r="C946" s="199"/>
      <c r="D946" s="200" t="s">
        <v>180</v>
      </c>
      <c r="E946" s="201" t="s">
        <v>19</v>
      </c>
      <c r="F946" s="202" t="s">
        <v>1001</v>
      </c>
      <c r="G946" s="199"/>
      <c r="H946" s="203">
        <v>-1.6</v>
      </c>
      <c r="I946" s="204"/>
      <c r="J946" s="199"/>
      <c r="K946" s="199"/>
      <c r="L946" s="205"/>
      <c r="M946" s="206"/>
      <c r="N946" s="207"/>
      <c r="O946" s="207"/>
      <c r="P946" s="207"/>
      <c r="Q946" s="207"/>
      <c r="R946" s="207"/>
      <c r="S946" s="207"/>
      <c r="T946" s="208"/>
      <c r="AT946" s="209" t="s">
        <v>180</v>
      </c>
      <c r="AU946" s="209" t="s">
        <v>79</v>
      </c>
      <c r="AV946" s="13" t="s">
        <v>79</v>
      </c>
      <c r="AW946" s="13" t="s">
        <v>33</v>
      </c>
      <c r="AX946" s="13" t="s">
        <v>71</v>
      </c>
      <c r="AY946" s="209" t="s">
        <v>169</v>
      </c>
    </row>
    <row r="947" spans="2:51" s="15" customFormat="1" ht="11.25">
      <c r="B947" s="221"/>
      <c r="C947" s="222"/>
      <c r="D947" s="200" t="s">
        <v>180</v>
      </c>
      <c r="E947" s="223" t="s">
        <v>19</v>
      </c>
      <c r="F947" s="224" t="s">
        <v>1007</v>
      </c>
      <c r="G947" s="222"/>
      <c r="H947" s="223" t="s">
        <v>19</v>
      </c>
      <c r="I947" s="225"/>
      <c r="J947" s="222"/>
      <c r="K947" s="222"/>
      <c r="L947" s="226"/>
      <c r="M947" s="227"/>
      <c r="N947" s="228"/>
      <c r="O947" s="228"/>
      <c r="P947" s="228"/>
      <c r="Q947" s="228"/>
      <c r="R947" s="228"/>
      <c r="S947" s="228"/>
      <c r="T947" s="229"/>
      <c r="AT947" s="230" t="s">
        <v>180</v>
      </c>
      <c r="AU947" s="230" t="s">
        <v>79</v>
      </c>
      <c r="AV947" s="15" t="s">
        <v>14</v>
      </c>
      <c r="AW947" s="15" t="s">
        <v>33</v>
      </c>
      <c r="AX947" s="15" t="s">
        <v>71</v>
      </c>
      <c r="AY947" s="230" t="s">
        <v>169</v>
      </c>
    </row>
    <row r="948" spans="2:51" s="13" customFormat="1" ht="11.25">
      <c r="B948" s="198"/>
      <c r="C948" s="199"/>
      <c r="D948" s="200" t="s">
        <v>180</v>
      </c>
      <c r="E948" s="201" t="s">
        <v>19</v>
      </c>
      <c r="F948" s="202" t="s">
        <v>1502</v>
      </c>
      <c r="G948" s="199"/>
      <c r="H948" s="203">
        <v>13.6</v>
      </c>
      <c r="I948" s="204"/>
      <c r="J948" s="199"/>
      <c r="K948" s="199"/>
      <c r="L948" s="205"/>
      <c r="M948" s="206"/>
      <c r="N948" s="207"/>
      <c r="O948" s="207"/>
      <c r="P948" s="207"/>
      <c r="Q948" s="207"/>
      <c r="R948" s="207"/>
      <c r="S948" s="207"/>
      <c r="T948" s="208"/>
      <c r="AT948" s="209" t="s">
        <v>180</v>
      </c>
      <c r="AU948" s="209" t="s">
        <v>79</v>
      </c>
      <c r="AV948" s="13" t="s">
        <v>79</v>
      </c>
      <c r="AW948" s="13" t="s">
        <v>33</v>
      </c>
      <c r="AX948" s="13" t="s">
        <v>71</v>
      </c>
      <c r="AY948" s="209" t="s">
        <v>169</v>
      </c>
    </row>
    <row r="949" spans="2:51" s="13" customFormat="1" ht="11.25">
      <c r="B949" s="198"/>
      <c r="C949" s="199"/>
      <c r="D949" s="200" t="s">
        <v>180</v>
      </c>
      <c r="E949" s="201" t="s">
        <v>19</v>
      </c>
      <c r="F949" s="202" t="s">
        <v>1001</v>
      </c>
      <c r="G949" s="199"/>
      <c r="H949" s="203">
        <v>-1.6</v>
      </c>
      <c r="I949" s="204"/>
      <c r="J949" s="199"/>
      <c r="K949" s="199"/>
      <c r="L949" s="205"/>
      <c r="M949" s="206"/>
      <c r="N949" s="207"/>
      <c r="O949" s="207"/>
      <c r="P949" s="207"/>
      <c r="Q949" s="207"/>
      <c r="R949" s="207"/>
      <c r="S949" s="207"/>
      <c r="T949" s="208"/>
      <c r="AT949" s="209" t="s">
        <v>180</v>
      </c>
      <c r="AU949" s="209" t="s">
        <v>79</v>
      </c>
      <c r="AV949" s="13" t="s">
        <v>79</v>
      </c>
      <c r="AW949" s="13" t="s">
        <v>33</v>
      </c>
      <c r="AX949" s="13" t="s">
        <v>71</v>
      </c>
      <c r="AY949" s="209" t="s">
        <v>169</v>
      </c>
    </row>
    <row r="950" spans="2:51" s="15" customFormat="1" ht="11.25">
      <c r="B950" s="221"/>
      <c r="C950" s="222"/>
      <c r="D950" s="200" t="s">
        <v>180</v>
      </c>
      <c r="E950" s="223" t="s">
        <v>19</v>
      </c>
      <c r="F950" s="224" t="s">
        <v>1008</v>
      </c>
      <c r="G950" s="222"/>
      <c r="H950" s="223" t="s">
        <v>19</v>
      </c>
      <c r="I950" s="225"/>
      <c r="J950" s="222"/>
      <c r="K950" s="222"/>
      <c r="L950" s="226"/>
      <c r="M950" s="227"/>
      <c r="N950" s="228"/>
      <c r="O950" s="228"/>
      <c r="P950" s="228"/>
      <c r="Q950" s="228"/>
      <c r="R950" s="228"/>
      <c r="S950" s="228"/>
      <c r="T950" s="229"/>
      <c r="AT950" s="230" t="s">
        <v>180</v>
      </c>
      <c r="AU950" s="230" t="s">
        <v>79</v>
      </c>
      <c r="AV950" s="15" t="s">
        <v>14</v>
      </c>
      <c r="AW950" s="15" t="s">
        <v>33</v>
      </c>
      <c r="AX950" s="15" t="s">
        <v>71</v>
      </c>
      <c r="AY950" s="230" t="s">
        <v>169</v>
      </c>
    </row>
    <row r="951" spans="2:51" s="13" customFormat="1" ht="11.25">
      <c r="B951" s="198"/>
      <c r="C951" s="199"/>
      <c r="D951" s="200" t="s">
        <v>180</v>
      </c>
      <c r="E951" s="201" t="s">
        <v>19</v>
      </c>
      <c r="F951" s="202" t="s">
        <v>1502</v>
      </c>
      <c r="G951" s="199"/>
      <c r="H951" s="203">
        <v>13.6</v>
      </c>
      <c r="I951" s="204"/>
      <c r="J951" s="199"/>
      <c r="K951" s="199"/>
      <c r="L951" s="205"/>
      <c r="M951" s="206"/>
      <c r="N951" s="207"/>
      <c r="O951" s="207"/>
      <c r="P951" s="207"/>
      <c r="Q951" s="207"/>
      <c r="R951" s="207"/>
      <c r="S951" s="207"/>
      <c r="T951" s="208"/>
      <c r="AT951" s="209" t="s">
        <v>180</v>
      </c>
      <c r="AU951" s="209" t="s">
        <v>79</v>
      </c>
      <c r="AV951" s="13" t="s">
        <v>79</v>
      </c>
      <c r="AW951" s="13" t="s">
        <v>33</v>
      </c>
      <c r="AX951" s="13" t="s">
        <v>71</v>
      </c>
      <c r="AY951" s="209" t="s">
        <v>169</v>
      </c>
    </row>
    <row r="952" spans="2:51" s="13" customFormat="1" ht="11.25">
      <c r="B952" s="198"/>
      <c r="C952" s="199"/>
      <c r="D952" s="200" t="s">
        <v>180</v>
      </c>
      <c r="E952" s="201" t="s">
        <v>19</v>
      </c>
      <c r="F952" s="202" t="s">
        <v>1001</v>
      </c>
      <c r="G952" s="199"/>
      <c r="H952" s="203">
        <v>-1.6</v>
      </c>
      <c r="I952" s="204"/>
      <c r="J952" s="199"/>
      <c r="K952" s="199"/>
      <c r="L952" s="205"/>
      <c r="M952" s="206"/>
      <c r="N952" s="207"/>
      <c r="O952" s="207"/>
      <c r="P952" s="207"/>
      <c r="Q952" s="207"/>
      <c r="R952" s="207"/>
      <c r="S952" s="207"/>
      <c r="T952" s="208"/>
      <c r="AT952" s="209" t="s">
        <v>180</v>
      </c>
      <c r="AU952" s="209" t="s">
        <v>79</v>
      </c>
      <c r="AV952" s="13" t="s">
        <v>79</v>
      </c>
      <c r="AW952" s="13" t="s">
        <v>33</v>
      </c>
      <c r="AX952" s="13" t="s">
        <v>71</v>
      </c>
      <c r="AY952" s="209" t="s">
        <v>169</v>
      </c>
    </row>
    <row r="953" spans="2:51" s="15" customFormat="1" ht="11.25">
      <c r="B953" s="221"/>
      <c r="C953" s="222"/>
      <c r="D953" s="200" t="s">
        <v>180</v>
      </c>
      <c r="E953" s="223" t="s">
        <v>19</v>
      </c>
      <c r="F953" s="224" t="s">
        <v>1009</v>
      </c>
      <c r="G953" s="222"/>
      <c r="H953" s="223" t="s">
        <v>19</v>
      </c>
      <c r="I953" s="225"/>
      <c r="J953" s="222"/>
      <c r="K953" s="222"/>
      <c r="L953" s="226"/>
      <c r="M953" s="227"/>
      <c r="N953" s="228"/>
      <c r="O953" s="228"/>
      <c r="P953" s="228"/>
      <c r="Q953" s="228"/>
      <c r="R953" s="228"/>
      <c r="S953" s="228"/>
      <c r="T953" s="229"/>
      <c r="AT953" s="230" t="s">
        <v>180</v>
      </c>
      <c r="AU953" s="230" t="s">
        <v>79</v>
      </c>
      <c r="AV953" s="15" t="s">
        <v>14</v>
      </c>
      <c r="AW953" s="15" t="s">
        <v>33</v>
      </c>
      <c r="AX953" s="15" t="s">
        <v>71</v>
      </c>
      <c r="AY953" s="230" t="s">
        <v>169</v>
      </c>
    </row>
    <row r="954" spans="2:51" s="13" customFormat="1" ht="11.25">
      <c r="B954" s="198"/>
      <c r="C954" s="199"/>
      <c r="D954" s="200" t="s">
        <v>180</v>
      </c>
      <c r="E954" s="201" t="s">
        <v>19</v>
      </c>
      <c r="F954" s="202" t="s">
        <v>1502</v>
      </c>
      <c r="G954" s="199"/>
      <c r="H954" s="203">
        <v>13.6</v>
      </c>
      <c r="I954" s="204"/>
      <c r="J954" s="199"/>
      <c r="K954" s="199"/>
      <c r="L954" s="205"/>
      <c r="M954" s="206"/>
      <c r="N954" s="207"/>
      <c r="O954" s="207"/>
      <c r="P954" s="207"/>
      <c r="Q954" s="207"/>
      <c r="R954" s="207"/>
      <c r="S954" s="207"/>
      <c r="T954" s="208"/>
      <c r="AT954" s="209" t="s">
        <v>180</v>
      </c>
      <c r="AU954" s="209" t="s">
        <v>79</v>
      </c>
      <c r="AV954" s="13" t="s">
        <v>79</v>
      </c>
      <c r="AW954" s="13" t="s">
        <v>33</v>
      </c>
      <c r="AX954" s="13" t="s">
        <v>71</v>
      </c>
      <c r="AY954" s="209" t="s">
        <v>169</v>
      </c>
    </row>
    <row r="955" spans="2:51" s="13" customFormat="1" ht="11.25">
      <c r="B955" s="198"/>
      <c r="C955" s="199"/>
      <c r="D955" s="200" t="s">
        <v>180</v>
      </c>
      <c r="E955" s="201" t="s">
        <v>19</v>
      </c>
      <c r="F955" s="202" t="s">
        <v>1001</v>
      </c>
      <c r="G955" s="199"/>
      <c r="H955" s="203">
        <v>-1.6</v>
      </c>
      <c r="I955" s="204"/>
      <c r="J955" s="199"/>
      <c r="K955" s="199"/>
      <c r="L955" s="205"/>
      <c r="M955" s="206"/>
      <c r="N955" s="207"/>
      <c r="O955" s="207"/>
      <c r="P955" s="207"/>
      <c r="Q955" s="207"/>
      <c r="R955" s="207"/>
      <c r="S955" s="207"/>
      <c r="T955" s="208"/>
      <c r="AT955" s="209" t="s">
        <v>180</v>
      </c>
      <c r="AU955" s="209" t="s">
        <v>79</v>
      </c>
      <c r="AV955" s="13" t="s">
        <v>79</v>
      </c>
      <c r="AW955" s="13" t="s">
        <v>33</v>
      </c>
      <c r="AX955" s="13" t="s">
        <v>71</v>
      </c>
      <c r="AY955" s="209" t="s">
        <v>169</v>
      </c>
    </row>
    <row r="956" spans="2:51" s="15" customFormat="1" ht="11.25">
      <c r="B956" s="221"/>
      <c r="C956" s="222"/>
      <c r="D956" s="200" t="s">
        <v>180</v>
      </c>
      <c r="E956" s="223" t="s">
        <v>19</v>
      </c>
      <c r="F956" s="224" t="s">
        <v>1014</v>
      </c>
      <c r="G956" s="222"/>
      <c r="H956" s="223" t="s">
        <v>19</v>
      </c>
      <c r="I956" s="225"/>
      <c r="J956" s="222"/>
      <c r="K956" s="222"/>
      <c r="L956" s="226"/>
      <c r="M956" s="227"/>
      <c r="N956" s="228"/>
      <c r="O956" s="228"/>
      <c r="P956" s="228"/>
      <c r="Q956" s="228"/>
      <c r="R956" s="228"/>
      <c r="S956" s="228"/>
      <c r="T956" s="229"/>
      <c r="AT956" s="230" t="s">
        <v>180</v>
      </c>
      <c r="AU956" s="230" t="s">
        <v>79</v>
      </c>
      <c r="AV956" s="15" t="s">
        <v>14</v>
      </c>
      <c r="AW956" s="15" t="s">
        <v>33</v>
      </c>
      <c r="AX956" s="15" t="s">
        <v>71</v>
      </c>
      <c r="AY956" s="230" t="s">
        <v>169</v>
      </c>
    </row>
    <row r="957" spans="2:51" s="13" customFormat="1" ht="11.25">
      <c r="B957" s="198"/>
      <c r="C957" s="199"/>
      <c r="D957" s="200" t="s">
        <v>180</v>
      </c>
      <c r="E957" s="201" t="s">
        <v>19</v>
      </c>
      <c r="F957" s="202" t="s">
        <v>1503</v>
      </c>
      <c r="G957" s="199"/>
      <c r="H957" s="203">
        <v>16.6</v>
      </c>
      <c r="I957" s="204"/>
      <c r="J957" s="199"/>
      <c r="K957" s="199"/>
      <c r="L957" s="205"/>
      <c r="M957" s="206"/>
      <c r="N957" s="207"/>
      <c r="O957" s="207"/>
      <c r="P957" s="207"/>
      <c r="Q957" s="207"/>
      <c r="R957" s="207"/>
      <c r="S957" s="207"/>
      <c r="T957" s="208"/>
      <c r="AT957" s="209" t="s">
        <v>180</v>
      </c>
      <c r="AU957" s="209" t="s">
        <v>79</v>
      </c>
      <c r="AV957" s="13" t="s">
        <v>79</v>
      </c>
      <c r="AW957" s="13" t="s">
        <v>33</v>
      </c>
      <c r="AX957" s="13" t="s">
        <v>71</v>
      </c>
      <c r="AY957" s="209" t="s">
        <v>169</v>
      </c>
    </row>
    <row r="958" spans="2:51" s="13" customFormat="1" ht="11.25">
      <c r="B958" s="198"/>
      <c r="C958" s="199"/>
      <c r="D958" s="200" t="s">
        <v>180</v>
      </c>
      <c r="E958" s="201" t="s">
        <v>19</v>
      </c>
      <c r="F958" s="202" t="s">
        <v>1016</v>
      </c>
      <c r="G958" s="199"/>
      <c r="H958" s="203">
        <v>-1.8</v>
      </c>
      <c r="I958" s="204"/>
      <c r="J958" s="199"/>
      <c r="K958" s="199"/>
      <c r="L958" s="205"/>
      <c r="M958" s="206"/>
      <c r="N958" s="207"/>
      <c r="O958" s="207"/>
      <c r="P958" s="207"/>
      <c r="Q958" s="207"/>
      <c r="R958" s="207"/>
      <c r="S958" s="207"/>
      <c r="T958" s="208"/>
      <c r="AT958" s="209" t="s">
        <v>180</v>
      </c>
      <c r="AU958" s="209" t="s">
        <v>79</v>
      </c>
      <c r="AV958" s="13" t="s">
        <v>79</v>
      </c>
      <c r="AW958" s="13" t="s">
        <v>33</v>
      </c>
      <c r="AX958" s="13" t="s">
        <v>71</v>
      </c>
      <c r="AY958" s="209" t="s">
        <v>169</v>
      </c>
    </row>
    <row r="959" spans="2:51" s="15" customFormat="1" ht="11.25">
      <c r="B959" s="221"/>
      <c r="C959" s="222"/>
      <c r="D959" s="200" t="s">
        <v>180</v>
      </c>
      <c r="E959" s="223" t="s">
        <v>19</v>
      </c>
      <c r="F959" s="224" t="s">
        <v>1017</v>
      </c>
      <c r="G959" s="222"/>
      <c r="H959" s="223" t="s">
        <v>19</v>
      </c>
      <c r="I959" s="225"/>
      <c r="J959" s="222"/>
      <c r="K959" s="222"/>
      <c r="L959" s="226"/>
      <c r="M959" s="227"/>
      <c r="N959" s="228"/>
      <c r="O959" s="228"/>
      <c r="P959" s="228"/>
      <c r="Q959" s="228"/>
      <c r="R959" s="228"/>
      <c r="S959" s="228"/>
      <c r="T959" s="229"/>
      <c r="AT959" s="230" t="s">
        <v>180</v>
      </c>
      <c r="AU959" s="230" t="s">
        <v>79</v>
      </c>
      <c r="AV959" s="15" t="s">
        <v>14</v>
      </c>
      <c r="AW959" s="15" t="s">
        <v>33</v>
      </c>
      <c r="AX959" s="15" t="s">
        <v>71</v>
      </c>
      <c r="AY959" s="230" t="s">
        <v>169</v>
      </c>
    </row>
    <row r="960" spans="2:51" s="13" customFormat="1" ht="11.25">
      <c r="B960" s="198"/>
      <c r="C960" s="199"/>
      <c r="D960" s="200" t="s">
        <v>180</v>
      </c>
      <c r="E960" s="201" t="s">
        <v>19</v>
      </c>
      <c r="F960" s="202" t="s">
        <v>1503</v>
      </c>
      <c r="G960" s="199"/>
      <c r="H960" s="203">
        <v>16.6</v>
      </c>
      <c r="I960" s="204"/>
      <c r="J960" s="199"/>
      <c r="K960" s="199"/>
      <c r="L960" s="205"/>
      <c r="M960" s="206"/>
      <c r="N960" s="207"/>
      <c r="O960" s="207"/>
      <c r="P960" s="207"/>
      <c r="Q960" s="207"/>
      <c r="R960" s="207"/>
      <c r="S960" s="207"/>
      <c r="T960" s="208"/>
      <c r="AT960" s="209" t="s">
        <v>180</v>
      </c>
      <c r="AU960" s="209" t="s">
        <v>79</v>
      </c>
      <c r="AV960" s="13" t="s">
        <v>79</v>
      </c>
      <c r="AW960" s="13" t="s">
        <v>33</v>
      </c>
      <c r="AX960" s="13" t="s">
        <v>71</v>
      </c>
      <c r="AY960" s="209" t="s">
        <v>169</v>
      </c>
    </row>
    <row r="961" spans="2:51" s="13" customFormat="1" ht="11.25">
      <c r="B961" s="198"/>
      <c r="C961" s="199"/>
      <c r="D961" s="200" t="s">
        <v>180</v>
      </c>
      <c r="E961" s="201" t="s">
        <v>19</v>
      </c>
      <c r="F961" s="202" t="s">
        <v>1016</v>
      </c>
      <c r="G961" s="199"/>
      <c r="H961" s="203">
        <v>-1.8</v>
      </c>
      <c r="I961" s="204"/>
      <c r="J961" s="199"/>
      <c r="K961" s="199"/>
      <c r="L961" s="205"/>
      <c r="M961" s="206"/>
      <c r="N961" s="207"/>
      <c r="O961" s="207"/>
      <c r="P961" s="207"/>
      <c r="Q961" s="207"/>
      <c r="R961" s="207"/>
      <c r="S961" s="207"/>
      <c r="T961" s="208"/>
      <c r="AT961" s="209" t="s">
        <v>180</v>
      </c>
      <c r="AU961" s="209" t="s">
        <v>79</v>
      </c>
      <c r="AV961" s="13" t="s">
        <v>79</v>
      </c>
      <c r="AW961" s="13" t="s">
        <v>33</v>
      </c>
      <c r="AX961" s="13" t="s">
        <v>71</v>
      </c>
      <c r="AY961" s="209" t="s">
        <v>169</v>
      </c>
    </row>
    <row r="962" spans="2:51" s="15" customFormat="1" ht="11.25">
      <c r="B962" s="221"/>
      <c r="C962" s="222"/>
      <c r="D962" s="200" t="s">
        <v>180</v>
      </c>
      <c r="E962" s="223" t="s">
        <v>19</v>
      </c>
      <c r="F962" s="224" t="s">
        <v>1018</v>
      </c>
      <c r="G962" s="222"/>
      <c r="H962" s="223" t="s">
        <v>19</v>
      </c>
      <c r="I962" s="225"/>
      <c r="J962" s="222"/>
      <c r="K962" s="222"/>
      <c r="L962" s="226"/>
      <c r="M962" s="227"/>
      <c r="N962" s="228"/>
      <c r="O962" s="228"/>
      <c r="P962" s="228"/>
      <c r="Q962" s="228"/>
      <c r="R962" s="228"/>
      <c r="S962" s="228"/>
      <c r="T962" s="229"/>
      <c r="AT962" s="230" t="s">
        <v>180</v>
      </c>
      <c r="AU962" s="230" t="s">
        <v>79</v>
      </c>
      <c r="AV962" s="15" t="s">
        <v>14</v>
      </c>
      <c r="AW962" s="15" t="s">
        <v>33</v>
      </c>
      <c r="AX962" s="15" t="s">
        <v>71</v>
      </c>
      <c r="AY962" s="230" t="s">
        <v>169</v>
      </c>
    </row>
    <row r="963" spans="2:51" s="13" customFormat="1" ht="11.25">
      <c r="B963" s="198"/>
      <c r="C963" s="199"/>
      <c r="D963" s="200" t="s">
        <v>180</v>
      </c>
      <c r="E963" s="201" t="s">
        <v>19</v>
      </c>
      <c r="F963" s="202" t="s">
        <v>1504</v>
      </c>
      <c r="G963" s="199"/>
      <c r="H963" s="203">
        <v>15.6</v>
      </c>
      <c r="I963" s="204"/>
      <c r="J963" s="199"/>
      <c r="K963" s="199"/>
      <c r="L963" s="205"/>
      <c r="M963" s="206"/>
      <c r="N963" s="207"/>
      <c r="O963" s="207"/>
      <c r="P963" s="207"/>
      <c r="Q963" s="207"/>
      <c r="R963" s="207"/>
      <c r="S963" s="207"/>
      <c r="T963" s="208"/>
      <c r="AT963" s="209" t="s">
        <v>180</v>
      </c>
      <c r="AU963" s="209" t="s">
        <v>79</v>
      </c>
      <c r="AV963" s="13" t="s">
        <v>79</v>
      </c>
      <c r="AW963" s="13" t="s">
        <v>33</v>
      </c>
      <c r="AX963" s="13" t="s">
        <v>71</v>
      </c>
      <c r="AY963" s="209" t="s">
        <v>169</v>
      </c>
    </row>
    <row r="964" spans="2:51" s="13" customFormat="1" ht="11.25">
      <c r="B964" s="198"/>
      <c r="C964" s="199"/>
      <c r="D964" s="200" t="s">
        <v>180</v>
      </c>
      <c r="E964" s="201" t="s">
        <v>19</v>
      </c>
      <c r="F964" s="202" t="s">
        <v>1016</v>
      </c>
      <c r="G964" s="199"/>
      <c r="H964" s="203">
        <v>-1.8</v>
      </c>
      <c r="I964" s="204"/>
      <c r="J964" s="199"/>
      <c r="K964" s="199"/>
      <c r="L964" s="205"/>
      <c r="M964" s="206"/>
      <c r="N964" s="207"/>
      <c r="O964" s="207"/>
      <c r="P964" s="207"/>
      <c r="Q964" s="207"/>
      <c r="R964" s="207"/>
      <c r="S964" s="207"/>
      <c r="T964" s="208"/>
      <c r="AT964" s="209" t="s">
        <v>180</v>
      </c>
      <c r="AU964" s="209" t="s">
        <v>79</v>
      </c>
      <c r="AV964" s="13" t="s">
        <v>79</v>
      </c>
      <c r="AW964" s="13" t="s">
        <v>33</v>
      </c>
      <c r="AX964" s="13" t="s">
        <v>71</v>
      </c>
      <c r="AY964" s="209" t="s">
        <v>169</v>
      </c>
    </row>
    <row r="965" spans="2:51" s="15" customFormat="1" ht="11.25">
      <c r="B965" s="221"/>
      <c r="C965" s="222"/>
      <c r="D965" s="200" t="s">
        <v>180</v>
      </c>
      <c r="E965" s="223" t="s">
        <v>19</v>
      </c>
      <c r="F965" s="224" t="s">
        <v>1022</v>
      </c>
      <c r="G965" s="222"/>
      <c r="H965" s="223" t="s">
        <v>19</v>
      </c>
      <c r="I965" s="225"/>
      <c r="J965" s="222"/>
      <c r="K965" s="222"/>
      <c r="L965" s="226"/>
      <c r="M965" s="227"/>
      <c r="N965" s="228"/>
      <c r="O965" s="228"/>
      <c r="P965" s="228"/>
      <c r="Q965" s="228"/>
      <c r="R965" s="228"/>
      <c r="S965" s="228"/>
      <c r="T965" s="229"/>
      <c r="AT965" s="230" t="s">
        <v>180</v>
      </c>
      <c r="AU965" s="230" t="s">
        <v>79</v>
      </c>
      <c r="AV965" s="15" t="s">
        <v>14</v>
      </c>
      <c r="AW965" s="15" t="s">
        <v>33</v>
      </c>
      <c r="AX965" s="15" t="s">
        <v>71</v>
      </c>
      <c r="AY965" s="230" t="s">
        <v>169</v>
      </c>
    </row>
    <row r="966" spans="2:51" s="13" customFormat="1" ht="11.25">
      <c r="B966" s="198"/>
      <c r="C966" s="199"/>
      <c r="D966" s="200" t="s">
        <v>180</v>
      </c>
      <c r="E966" s="201" t="s">
        <v>19</v>
      </c>
      <c r="F966" s="202" t="s">
        <v>1505</v>
      </c>
      <c r="G966" s="199"/>
      <c r="H966" s="203">
        <v>15.2</v>
      </c>
      <c r="I966" s="204"/>
      <c r="J966" s="199"/>
      <c r="K966" s="199"/>
      <c r="L966" s="205"/>
      <c r="M966" s="206"/>
      <c r="N966" s="207"/>
      <c r="O966" s="207"/>
      <c r="P966" s="207"/>
      <c r="Q966" s="207"/>
      <c r="R966" s="207"/>
      <c r="S966" s="207"/>
      <c r="T966" s="208"/>
      <c r="AT966" s="209" t="s">
        <v>180</v>
      </c>
      <c r="AU966" s="209" t="s">
        <v>79</v>
      </c>
      <c r="AV966" s="13" t="s">
        <v>79</v>
      </c>
      <c r="AW966" s="13" t="s">
        <v>33</v>
      </c>
      <c r="AX966" s="13" t="s">
        <v>71</v>
      </c>
      <c r="AY966" s="209" t="s">
        <v>169</v>
      </c>
    </row>
    <row r="967" spans="2:51" s="13" customFormat="1" ht="11.25">
      <c r="B967" s="198"/>
      <c r="C967" s="199"/>
      <c r="D967" s="200" t="s">
        <v>180</v>
      </c>
      <c r="E967" s="201" t="s">
        <v>19</v>
      </c>
      <c r="F967" s="202" t="s">
        <v>1016</v>
      </c>
      <c r="G967" s="199"/>
      <c r="H967" s="203">
        <v>-1.8</v>
      </c>
      <c r="I967" s="204"/>
      <c r="J967" s="199"/>
      <c r="K967" s="199"/>
      <c r="L967" s="205"/>
      <c r="M967" s="206"/>
      <c r="N967" s="207"/>
      <c r="O967" s="207"/>
      <c r="P967" s="207"/>
      <c r="Q967" s="207"/>
      <c r="R967" s="207"/>
      <c r="S967" s="207"/>
      <c r="T967" s="208"/>
      <c r="AT967" s="209" t="s">
        <v>180</v>
      </c>
      <c r="AU967" s="209" t="s">
        <v>79</v>
      </c>
      <c r="AV967" s="13" t="s">
        <v>79</v>
      </c>
      <c r="AW967" s="13" t="s">
        <v>33</v>
      </c>
      <c r="AX967" s="13" t="s">
        <v>71</v>
      </c>
      <c r="AY967" s="209" t="s">
        <v>169</v>
      </c>
    </row>
    <row r="968" spans="2:51" s="15" customFormat="1" ht="11.25">
      <c r="B968" s="221"/>
      <c r="C968" s="222"/>
      <c r="D968" s="200" t="s">
        <v>180</v>
      </c>
      <c r="E968" s="223" t="s">
        <v>19</v>
      </c>
      <c r="F968" s="224" t="s">
        <v>1024</v>
      </c>
      <c r="G968" s="222"/>
      <c r="H968" s="223" t="s">
        <v>19</v>
      </c>
      <c r="I968" s="225"/>
      <c r="J968" s="222"/>
      <c r="K968" s="222"/>
      <c r="L968" s="226"/>
      <c r="M968" s="227"/>
      <c r="N968" s="228"/>
      <c r="O968" s="228"/>
      <c r="P968" s="228"/>
      <c r="Q968" s="228"/>
      <c r="R968" s="228"/>
      <c r="S968" s="228"/>
      <c r="T968" s="229"/>
      <c r="AT968" s="230" t="s">
        <v>180</v>
      </c>
      <c r="AU968" s="230" t="s">
        <v>79</v>
      </c>
      <c r="AV968" s="15" t="s">
        <v>14</v>
      </c>
      <c r="AW968" s="15" t="s">
        <v>33</v>
      </c>
      <c r="AX968" s="15" t="s">
        <v>71</v>
      </c>
      <c r="AY968" s="230" t="s">
        <v>169</v>
      </c>
    </row>
    <row r="969" spans="2:51" s="13" customFormat="1" ht="11.25">
      <c r="B969" s="198"/>
      <c r="C969" s="199"/>
      <c r="D969" s="200" t="s">
        <v>180</v>
      </c>
      <c r="E969" s="201" t="s">
        <v>19</v>
      </c>
      <c r="F969" s="202" t="s">
        <v>1505</v>
      </c>
      <c r="G969" s="199"/>
      <c r="H969" s="203">
        <v>15.2</v>
      </c>
      <c r="I969" s="204"/>
      <c r="J969" s="199"/>
      <c r="K969" s="199"/>
      <c r="L969" s="205"/>
      <c r="M969" s="206"/>
      <c r="N969" s="207"/>
      <c r="O969" s="207"/>
      <c r="P969" s="207"/>
      <c r="Q969" s="207"/>
      <c r="R969" s="207"/>
      <c r="S969" s="207"/>
      <c r="T969" s="208"/>
      <c r="AT969" s="209" t="s">
        <v>180</v>
      </c>
      <c r="AU969" s="209" t="s">
        <v>79</v>
      </c>
      <c r="AV969" s="13" t="s">
        <v>79</v>
      </c>
      <c r="AW969" s="13" t="s">
        <v>33</v>
      </c>
      <c r="AX969" s="13" t="s">
        <v>71</v>
      </c>
      <c r="AY969" s="209" t="s">
        <v>169</v>
      </c>
    </row>
    <row r="970" spans="2:51" s="13" customFormat="1" ht="11.25">
      <c r="B970" s="198"/>
      <c r="C970" s="199"/>
      <c r="D970" s="200" t="s">
        <v>180</v>
      </c>
      <c r="E970" s="201" t="s">
        <v>19</v>
      </c>
      <c r="F970" s="202" t="s">
        <v>1016</v>
      </c>
      <c r="G970" s="199"/>
      <c r="H970" s="203">
        <v>-1.8</v>
      </c>
      <c r="I970" s="204"/>
      <c r="J970" s="199"/>
      <c r="K970" s="199"/>
      <c r="L970" s="205"/>
      <c r="M970" s="206"/>
      <c r="N970" s="207"/>
      <c r="O970" s="207"/>
      <c r="P970" s="207"/>
      <c r="Q970" s="207"/>
      <c r="R970" s="207"/>
      <c r="S970" s="207"/>
      <c r="T970" s="208"/>
      <c r="AT970" s="209" t="s">
        <v>180</v>
      </c>
      <c r="AU970" s="209" t="s">
        <v>79</v>
      </c>
      <c r="AV970" s="13" t="s">
        <v>79</v>
      </c>
      <c r="AW970" s="13" t="s">
        <v>33</v>
      </c>
      <c r="AX970" s="13" t="s">
        <v>71</v>
      </c>
      <c r="AY970" s="209" t="s">
        <v>169</v>
      </c>
    </row>
    <row r="971" spans="2:51" s="15" customFormat="1" ht="11.25">
      <c r="B971" s="221"/>
      <c r="C971" s="222"/>
      <c r="D971" s="200" t="s">
        <v>180</v>
      </c>
      <c r="E971" s="223" t="s">
        <v>19</v>
      </c>
      <c r="F971" s="224" t="s">
        <v>1025</v>
      </c>
      <c r="G971" s="222"/>
      <c r="H971" s="223" t="s">
        <v>19</v>
      </c>
      <c r="I971" s="225"/>
      <c r="J971" s="222"/>
      <c r="K971" s="222"/>
      <c r="L971" s="226"/>
      <c r="M971" s="227"/>
      <c r="N971" s="228"/>
      <c r="O971" s="228"/>
      <c r="P971" s="228"/>
      <c r="Q971" s="228"/>
      <c r="R971" s="228"/>
      <c r="S971" s="228"/>
      <c r="T971" s="229"/>
      <c r="AT971" s="230" t="s">
        <v>180</v>
      </c>
      <c r="AU971" s="230" t="s">
        <v>79</v>
      </c>
      <c r="AV971" s="15" t="s">
        <v>14</v>
      </c>
      <c r="AW971" s="15" t="s">
        <v>33</v>
      </c>
      <c r="AX971" s="15" t="s">
        <v>71</v>
      </c>
      <c r="AY971" s="230" t="s">
        <v>169</v>
      </c>
    </row>
    <row r="972" spans="2:51" s="13" customFormat="1" ht="11.25">
      <c r="B972" s="198"/>
      <c r="C972" s="199"/>
      <c r="D972" s="200" t="s">
        <v>180</v>
      </c>
      <c r="E972" s="201" t="s">
        <v>19</v>
      </c>
      <c r="F972" s="202" t="s">
        <v>1503</v>
      </c>
      <c r="G972" s="199"/>
      <c r="H972" s="203">
        <v>16.6</v>
      </c>
      <c r="I972" s="204"/>
      <c r="J972" s="199"/>
      <c r="K972" s="199"/>
      <c r="L972" s="205"/>
      <c r="M972" s="206"/>
      <c r="N972" s="207"/>
      <c r="O972" s="207"/>
      <c r="P972" s="207"/>
      <c r="Q972" s="207"/>
      <c r="R972" s="207"/>
      <c r="S972" s="207"/>
      <c r="T972" s="208"/>
      <c r="AT972" s="209" t="s">
        <v>180</v>
      </c>
      <c r="AU972" s="209" t="s">
        <v>79</v>
      </c>
      <c r="AV972" s="13" t="s">
        <v>79</v>
      </c>
      <c r="AW972" s="13" t="s">
        <v>33</v>
      </c>
      <c r="AX972" s="13" t="s">
        <v>71</v>
      </c>
      <c r="AY972" s="209" t="s">
        <v>169</v>
      </c>
    </row>
    <row r="973" spans="2:51" s="13" customFormat="1" ht="11.25">
      <c r="B973" s="198"/>
      <c r="C973" s="199"/>
      <c r="D973" s="200" t="s">
        <v>180</v>
      </c>
      <c r="E973" s="201" t="s">
        <v>19</v>
      </c>
      <c r="F973" s="202" t="s">
        <v>1001</v>
      </c>
      <c r="G973" s="199"/>
      <c r="H973" s="203">
        <v>-1.6</v>
      </c>
      <c r="I973" s="204"/>
      <c r="J973" s="199"/>
      <c r="K973" s="199"/>
      <c r="L973" s="205"/>
      <c r="M973" s="206"/>
      <c r="N973" s="207"/>
      <c r="O973" s="207"/>
      <c r="P973" s="207"/>
      <c r="Q973" s="207"/>
      <c r="R973" s="207"/>
      <c r="S973" s="207"/>
      <c r="T973" s="208"/>
      <c r="AT973" s="209" t="s">
        <v>180</v>
      </c>
      <c r="AU973" s="209" t="s">
        <v>79</v>
      </c>
      <c r="AV973" s="13" t="s">
        <v>79</v>
      </c>
      <c r="AW973" s="13" t="s">
        <v>33</v>
      </c>
      <c r="AX973" s="13" t="s">
        <v>71</v>
      </c>
      <c r="AY973" s="209" t="s">
        <v>169</v>
      </c>
    </row>
    <row r="974" spans="2:51" s="14" customFormat="1" ht="11.25">
      <c r="B974" s="210"/>
      <c r="C974" s="211"/>
      <c r="D974" s="200" t="s">
        <v>180</v>
      </c>
      <c r="E974" s="212" t="s">
        <v>19</v>
      </c>
      <c r="F974" s="213" t="s">
        <v>183</v>
      </c>
      <c r="G974" s="211"/>
      <c r="H974" s="214">
        <v>193.2</v>
      </c>
      <c r="I974" s="215"/>
      <c r="J974" s="211"/>
      <c r="K974" s="211"/>
      <c r="L974" s="216"/>
      <c r="M974" s="217"/>
      <c r="N974" s="218"/>
      <c r="O974" s="218"/>
      <c r="P974" s="218"/>
      <c r="Q974" s="218"/>
      <c r="R974" s="218"/>
      <c r="S974" s="218"/>
      <c r="T974" s="219"/>
      <c r="AT974" s="220" t="s">
        <v>180</v>
      </c>
      <c r="AU974" s="220" t="s">
        <v>79</v>
      </c>
      <c r="AV974" s="14" t="s">
        <v>106</v>
      </c>
      <c r="AW974" s="14" t="s">
        <v>33</v>
      </c>
      <c r="AX974" s="14" t="s">
        <v>14</v>
      </c>
      <c r="AY974" s="220" t="s">
        <v>169</v>
      </c>
    </row>
    <row r="975" spans="1:65" s="2" customFormat="1" ht="24.2" customHeight="1">
      <c r="A975" s="36"/>
      <c r="B975" s="37"/>
      <c r="C975" s="180" t="s">
        <v>1506</v>
      </c>
      <c r="D975" s="180" t="s">
        <v>172</v>
      </c>
      <c r="E975" s="181" t="s">
        <v>1507</v>
      </c>
      <c r="F975" s="182" t="s">
        <v>1508</v>
      </c>
      <c r="G975" s="183" t="s">
        <v>539</v>
      </c>
      <c r="H975" s="184">
        <v>74</v>
      </c>
      <c r="I975" s="185"/>
      <c r="J975" s="186">
        <f>ROUND(I975*H975,2)</f>
        <v>0</v>
      </c>
      <c r="K975" s="182" t="s">
        <v>176</v>
      </c>
      <c r="L975" s="41"/>
      <c r="M975" s="187" t="s">
        <v>19</v>
      </c>
      <c r="N975" s="188" t="s">
        <v>42</v>
      </c>
      <c r="O975" s="66"/>
      <c r="P975" s="189">
        <f>O975*H975</f>
        <v>0</v>
      </c>
      <c r="Q975" s="189">
        <v>0.00021</v>
      </c>
      <c r="R975" s="189">
        <f>Q975*H975</f>
        <v>0.01554</v>
      </c>
      <c r="S975" s="189">
        <v>0</v>
      </c>
      <c r="T975" s="190">
        <f>S975*H975</f>
        <v>0</v>
      </c>
      <c r="U975" s="36"/>
      <c r="V975" s="36"/>
      <c r="W975" s="36"/>
      <c r="X975" s="36"/>
      <c r="Y975" s="36"/>
      <c r="Z975" s="36"/>
      <c r="AA975" s="36"/>
      <c r="AB975" s="36"/>
      <c r="AC975" s="36"/>
      <c r="AD975" s="36"/>
      <c r="AE975" s="36"/>
      <c r="AR975" s="191" t="s">
        <v>312</v>
      </c>
      <c r="AT975" s="191" t="s">
        <v>172</v>
      </c>
      <c r="AU975" s="191" t="s">
        <v>79</v>
      </c>
      <c r="AY975" s="19" t="s">
        <v>169</v>
      </c>
      <c r="BE975" s="192">
        <f>IF(N975="základní",J975,0)</f>
        <v>0</v>
      </c>
      <c r="BF975" s="192">
        <f>IF(N975="snížená",J975,0)</f>
        <v>0</v>
      </c>
      <c r="BG975" s="192">
        <f>IF(N975="zákl. přenesená",J975,0)</f>
        <v>0</v>
      </c>
      <c r="BH975" s="192">
        <f>IF(N975="sníž. přenesená",J975,0)</f>
        <v>0</v>
      </c>
      <c r="BI975" s="192">
        <f>IF(N975="nulová",J975,0)</f>
        <v>0</v>
      </c>
      <c r="BJ975" s="19" t="s">
        <v>14</v>
      </c>
      <c r="BK975" s="192">
        <f>ROUND(I975*H975,2)</f>
        <v>0</v>
      </c>
      <c r="BL975" s="19" t="s">
        <v>312</v>
      </c>
      <c r="BM975" s="191" t="s">
        <v>1509</v>
      </c>
    </row>
    <row r="976" spans="1:47" s="2" customFormat="1" ht="11.25">
      <c r="A976" s="36"/>
      <c r="B976" s="37"/>
      <c r="C976" s="38"/>
      <c r="D976" s="193" t="s">
        <v>178</v>
      </c>
      <c r="E976" s="38"/>
      <c r="F976" s="194" t="s">
        <v>1510</v>
      </c>
      <c r="G976" s="38"/>
      <c r="H976" s="38"/>
      <c r="I976" s="195"/>
      <c r="J976" s="38"/>
      <c r="K976" s="38"/>
      <c r="L976" s="41"/>
      <c r="M976" s="196"/>
      <c r="N976" s="197"/>
      <c r="O976" s="66"/>
      <c r="P976" s="66"/>
      <c r="Q976" s="66"/>
      <c r="R976" s="66"/>
      <c r="S976" s="66"/>
      <c r="T976" s="67"/>
      <c r="U976" s="36"/>
      <c r="V976" s="36"/>
      <c r="W976" s="36"/>
      <c r="X976" s="36"/>
      <c r="Y976" s="36"/>
      <c r="Z976" s="36"/>
      <c r="AA976" s="36"/>
      <c r="AB976" s="36"/>
      <c r="AC976" s="36"/>
      <c r="AD976" s="36"/>
      <c r="AE976" s="36"/>
      <c r="AT976" s="19" t="s">
        <v>178</v>
      </c>
      <c r="AU976" s="19" t="s">
        <v>79</v>
      </c>
    </row>
    <row r="977" spans="2:51" s="13" customFormat="1" ht="11.25">
      <c r="B977" s="198"/>
      <c r="C977" s="199"/>
      <c r="D977" s="200" t="s">
        <v>180</v>
      </c>
      <c r="E977" s="201" t="s">
        <v>19</v>
      </c>
      <c r="F977" s="202" t="s">
        <v>1511</v>
      </c>
      <c r="G977" s="199"/>
      <c r="H977" s="203">
        <v>70</v>
      </c>
      <c r="I977" s="204"/>
      <c r="J977" s="199"/>
      <c r="K977" s="199"/>
      <c r="L977" s="205"/>
      <c r="M977" s="206"/>
      <c r="N977" s="207"/>
      <c r="O977" s="207"/>
      <c r="P977" s="207"/>
      <c r="Q977" s="207"/>
      <c r="R977" s="207"/>
      <c r="S977" s="207"/>
      <c r="T977" s="208"/>
      <c r="AT977" s="209" t="s">
        <v>180</v>
      </c>
      <c r="AU977" s="209" t="s">
        <v>79</v>
      </c>
      <c r="AV977" s="13" t="s">
        <v>79</v>
      </c>
      <c r="AW977" s="13" t="s">
        <v>33</v>
      </c>
      <c r="AX977" s="13" t="s">
        <v>71</v>
      </c>
      <c r="AY977" s="209" t="s">
        <v>169</v>
      </c>
    </row>
    <row r="978" spans="2:51" s="13" customFormat="1" ht="11.25">
      <c r="B978" s="198"/>
      <c r="C978" s="199"/>
      <c r="D978" s="200" t="s">
        <v>180</v>
      </c>
      <c r="E978" s="201" t="s">
        <v>19</v>
      </c>
      <c r="F978" s="202" t="s">
        <v>1512</v>
      </c>
      <c r="G978" s="199"/>
      <c r="H978" s="203">
        <v>4</v>
      </c>
      <c r="I978" s="204"/>
      <c r="J978" s="199"/>
      <c r="K978" s="199"/>
      <c r="L978" s="205"/>
      <c r="M978" s="206"/>
      <c r="N978" s="207"/>
      <c r="O978" s="207"/>
      <c r="P978" s="207"/>
      <c r="Q978" s="207"/>
      <c r="R978" s="207"/>
      <c r="S978" s="207"/>
      <c r="T978" s="208"/>
      <c r="AT978" s="209" t="s">
        <v>180</v>
      </c>
      <c r="AU978" s="209" t="s">
        <v>79</v>
      </c>
      <c r="AV978" s="13" t="s">
        <v>79</v>
      </c>
      <c r="AW978" s="13" t="s">
        <v>33</v>
      </c>
      <c r="AX978" s="13" t="s">
        <v>71</v>
      </c>
      <c r="AY978" s="209" t="s">
        <v>169</v>
      </c>
    </row>
    <row r="979" spans="2:51" s="14" customFormat="1" ht="11.25">
      <c r="B979" s="210"/>
      <c r="C979" s="211"/>
      <c r="D979" s="200" t="s">
        <v>180</v>
      </c>
      <c r="E979" s="212" t="s">
        <v>19</v>
      </c>
      <c r="F979" s="213" t="s">
        <v>183</v>
      </c>
      <c r="G979" s="211"/>
      <c r="H979" s="214">
        <v>74</v>
      </c>
      <c r="I979" s="215"/>
      <c r="J979" s="211"/>
      <c r="K979" s="211"/>
      <c r="L979" s="216"/>
      <c r="M979" s="217"/>
      <c r="N979" s="218"/>
      <c r="O979" s="218"/>
      <c r="P979" s="218"/>
      <c r="Q979" s="218"/>
      <c r="R979" s="218"/>
      <c r="S979" s="218"/>
      <c r="T979" s="219"/>
      <c r="AT979" s="220" t="s">
        <v>180</v>
      </c>
      <c r="AU979" s="220" t="s">
        <v>79</v>
      </c>
      <c r="AV979" s="14" t="s">
        <v>106</v>
      </c>
      <c r="AW979" s="14" t="s">
        <v>33</v>
      </c>
      <c r="AX979" s="14" t="s">
        <v>14</v>
      </c>
      <c r="AY979" s="220" t="s">
        <v>169</v>
      </c>
    </row>
    <row r="980" spans="1:65" s="2" customFormat="1" ht="24.2" customHeight="1">
      <c r="A980" s="36"/>
      <c r="B980" s="37"/>
      <c r="C980" s="180" t="s">
        <v>1513</v>
      </c>
      <c r="D980" s="180" t="s">
        <v>172</v>
      </c>
      <c r="E980" s="181" t="s">
        <v>1514</v>
      </c>
      <c r="F980" s="182" t="s">
        <v>1515</v>
      </c>
      <c r="G980" s="183" t="s">
        <v>339</v>
      </c>
      <c r="H980" s="184">
        <v>244.6</v>
      </c>
      <c r="I980" s="185"/>
      <c r="J980" s="186">
        <f>ROUND(I980*H980,2)</f>
        <v>0</v>
      </c>
      <c r="K980" s="182" t="s">
        <v>176</v>
      </c>
      <c r="L980" s="41"/>
      <c r="M980" s="187" t="s">
        <v>19</v>
      </c>
      <c r="N980" s="188" t="s">
        <v>42</v>
      </c>
      <c r="O980" s="66"/>
      <c r="P980" s="189">
        <f>O980*H980</f>
        <v>0</v>
      </c>
      <c r="Q980" s="189">
        <v>0.00032</v>
      </c>
      <c r="R980" s="189">
        <f>Q980*H980</f>
        <v>0.07827200000000001</v>
      </c>
      <c r="S980" s="189">
        <v>0</v>
      </c>
      <c r="T980" s="190">
        <f>S980*H980</f>
        <v>0</v>
      </c>
      <c r="U980" s="36"/>
      <c r="V980" s="36"/>
      <c r="W980" s="36"/>
      <c r="X980" s="36"/>
      <c r="Y980" s="36"/>
      <c r="Z980" s="36"/>
      <c r="AA980" s="36"/>
      <c r="AB980" s="36"/>
      <c r="AC980" s="36"/>
      <c r="AD980" s="36"/>
      <c r="AE980" s="36"/>
      <c r="AR980" s="191" t="s">
        <v>312</v>
      </c>
      <c r="AT980" s="191" t="s">
        <v>172</v>
      </c>
      <c r="AU980" s="191" t="s">
        <v>79</v>
      </c>
      <c r="AY980" s="19" t="s">
        <v>169</v>
      </c>
      <c r="BE980" s="192">
        <f>IF(N980="základní",J980,0)</f>
        <v>0</v>
      </c>
      <c r="BF980" s="192">
        <f>IF(N980="snížená",J980,0)</f>
        <v>0</v>
      </c>
      <c r="BG980" s="192">
        <f>IF(N980="zákl. přenesená",J980,0)</f>
        <v>0</v>
      </c>
      <c r="BH980" s="192">
        <f>IF(N980="sníž. přenesená",J980,0)</f>
        <v>0</v>
      </c>
      <c r="BI980" s="192">
        <f>IF(N980="nulová",J980,0)</f>
        <v>0</v>
      </c>
      <c r="BJ980" s="19" t="s">
        <v>14</v>
      </c>
      <c r="BK980" s="192">
        <f>ROUND(I980*H980,2)</f>
        <v>0</v>
      </c>
      <c r="BL980" s="19" t="s">
        <v>312</v>
      </c>
      <c r="BM980" s="191" t="s">
        <v>1516</v>
      </c>
    </row>
    <row r="981" spans="1:47" s="2" customFormat="1" ht="11.25">
      <c r="A981" s="36"/>
      <c r="B981" s="37"/>
      <c r="C981" s="38"/>
      <c r="D981" s="193" t="s">
        <v>178</v>
      </c>
      <c r="E981" s="38"/>
      <c r="F981" s="194" t="s">
        <v>1517</v>
      </c>
      <c r="G981" s="38"/>
      <c r="H981" s="38"/>
      <c r="I981" s="195"/>
      <c r="J981" s="38"/>
      <c r="K981" s="38"/>
      <c r="L981" s="41"/>
      <c r="M981" s="196"/>
      <c r="N981" s="197"/>
      <c r="O981" s="66"/>
      <c r="P981" s="66"/>
      <c r="Q981" s="66"/>
      <c r="R981" s="66"/>
      <c r="S981" s="66"/>
      <c r="T981" s="67"/>
      <c r="U981" s="36"/>
      <c r="V981" s="36"/>
      <c r="W981" s="36"/>
      <c r="X981" s="36"/>
      <c r="Y981" s="36"/>
      <c r="Z981" s="36"/>
      <c r="AA981" s="36"/>
      <c r="AB981" s="36"/>
      <c r="AC981" s="36"/>
      <c r="AD981" s="36"/>
      <c r="AE981" s="36"/>
      <c r="AT981" s="19" t="s">
        <v>178</v>
      </c>
      <c r="AU981" s="19" t="s">
        <v>79</v>
      </c>
    </row>
    <row r="982" spans="2:51" s="15" customFormat="1" ht="11.25">
      <c r="B982" s="221"/>
      <c r="C982" s="222"/>
      <c r="D982" s="200" t="s">
        <v>180</v>
      </c>
      <c r="E982" s="223" t="s">
        <v>19</v>
      </c>
      <c r="F982" s="224" t="s">
        <v>999</v>
      </c>
      <c r="G982" s="222"/>
      <c r="H982" s="223" t="s">
        <v>19</v>
      </c>
      <c r="I982" s="225"/>
      <c r="J982" s="222"/>
      <c r="K982" s="222"/>
      <c r="L982" s="226"/>
      <c r="M982" s="227"/>
      <c r="N982" s="228"/>
      <c r="O982" s="228"/>
      <c r="P982" s="228"/>
      <c r="Q982" s="228"/>
      <c r="R982" s="228"/>
      <c r="S982" s="228"/>
      <c r="T982" s="229"/>
      <c r="AT982" s="230" t="s">
        <v>180</v>
      </c>
      <c r="AU982" s="230" t="s">
        <v>79</v>
      </c>
      <c r="AV982" s="15" t="s">
        <v>14</v>
      </c>
      <c r="AW982" s="15" t="s">
        <v>33</v>
      </c>
      <c r="AX982" s="15" t="s">
        <v>71</v>
      </c>
      <c r="AY982" s="230" t="s">
        <v>169</v>
      </c>
    </row>
    <row r="983" spans="2:51" s="13" customFormat="1" ht="11.25">
      <c r="B983" s="198"/>
      <c r="C983" s="199"/>
      <c r="D983" s="200" t="s">
        <v>180</v>
      </c>
      <c r="E983" s="201" t="s">
        <v>19</v>
      </c>
      <c r="F983" s="202" t="s">
        <v>1518</v>
      </c>
      <c r="G983" s="199"/>
      <c r="H983" s="203">
        <v>16.8</v>
      </c>
      <c r="I983" s="204"/>
      <c r="J983" s="199"/>
      <c r="K983" s="199"/>
      <c r="L983" s="205"/>
      <c r="M983" s="206"/>
      <c r="N983" s="207"/>
      <c r="O983" s="207"/>
      <c r="P983" s="207"/>
      <c r="Q983" s="207"/>
      <c r="R983" s="207"/>
      <c r="S983" s="207"/>
      <c r="T983" s="208"/>
      <c r="AT983" s="209" t="s">
        <v>180</v>
      </c>
      <c r="AU983" s="209" t="s">
        <v>79</v>
      </c>
      <c r="AV983" s="13" t="s">
        <v>79</v>
      </c>
      <c r="AW983" s="13" t="s">
        <v>33</v>
      </c>
      <c r="AX983" s="13" t="s">
        <v>71</v>
      </c>
      <c r="AY983" s="209" t="s">
        <v>169</v>
      </c>
    </row>
    <row r="984" spans="2:51" s="13" customFormat="1" ht="11.25">
      <c r="B984" s="198"/>
      <c r="C984" s="199"/>
      <c r="D984" s="200" t="s">
        <v>180</v>
      </c>
      <c r="E984" s="201" t="s">
        <v>19</v>
      </c>
      <c r="F984" s="202" t="s">
        <v>1300</v>
      </c>
      <c r="G984" s="199"/>
      <c r="H984" s="203">
        <v>-0.8</v>
      </c>
      <c r="I984" s="204"/>
      <c r="J984" s="199"/>
      <c r="K984" s="199"/>
      <c r="L984" s="205"/>
      <c r="M984" s="206"/>
      <c r="N984" s="207"/>
      <c r="O984" s="207"/>
      <c r="P984" s="207"/>
      <c r="Q984" s="207"/>
      <c r="R984" s="207"/>
      <c r="S984" s="207"/>
      <c r="T984" s="208"/>
      <c r="AT984" s="209" t="s">
        <v>180</v>
      </c>
      <c r="AU984" s="209" t="s">
        <v>79</v>
      </c>
      <c r="AV984" s="13" t="s">
        <v>79</v>
      </c>
      <c r="AW984" s="13" t="s">
        <v>33</v>
      </c>
      <c r="AX984" s="13" t="s">
        <v>71</v>
      </c>
      <c r="AY984" s="209" t="s">
        <v>169</v>
      </c>
    </row>
    <row r="985" spans="2:51" s="15" customFormat="1" ht="11.25">
      <c r="B985" s="221"/>
      <c r="C985" s="222"/>
      <c r="D985" s="200" t="s">
        <v>180</v>
      </c>
      <c r="E985" s="223" t="s">
        <v>19</v>
      </c>
      <c r="F985" s="224" t="s">
        <v>1002</v>
      </c>
      <c r="G985" s="222"/>
      <c r="H985" s="223" t="s">
        <v>19</v>
      </c>
      <c r="I985" s="225"/>
      <c r="J985" s="222"/>
      <c r="K985" s="222"/>
      <c r="L985" s="226"/>
      <c r="M985" s="227"/>
      <c r="N985" s="228"/>
      <c r="O985" s="228"/>
      <c r="P985" s="228"/>
      <c r="Q985" s="228"/>
      <c r="R985" s="228"/>
      <c r="S985" s="228"/>
      <c r="T985" s="229"/>
      <c r="AT985" s="230" t="s">
        <v>180</v>
      </c>
      <c r="AU985" s="230" t="s">
        <v>79</v>
      </c>
      <c r="AV985" s="15" t="s">
        <v>14</v>
      </c>
      <c r="AW985" s="15" t="s">
        <v>33</v>
      </c>
      <c r="AX985" s="15" t="s">
        <v>71</v>
      </c>
      <c r="AY985" s="230" t="s">
        <v>169</v>
      </c>
    </row>
    <row r="986" spans="2:51" s="13" customFormat="1" ht="11.25">
      <c r="B986" s="198"/>
      <c r="C986" s="199"/>
      <c r="D986" s="200" t="s">
        <v>180</v>
      </c>
      <c r="E986" s="201" t="s">
        <v>19</v>
      </c>
      <c r="F986" s="202" t="s">
        <v>1518</v>
      </c>
      <c r="G986" s="199"/>
      <c r="H986" s="203">
        <v>16.8</v>
      </c>
      <c r="I986" s="204"/>
      <c r="J986" s="199"/>
      <c r="K986" s="199"/>
      <c r="L986" s="205"/>
      <c r="M986" s="206"/>
      <c r="N986" s="207"/>
      <c r="O986" s="207"/>
      <c r="P986" s="207"/>
      <c r="Q986" s="207"/>
      <c r="R986" s="207"/>
      <c r="S986" s="207"/>
      <c r="T986" s="208"/>
      <c r="AT986" s="209" t="s">
        <v>180</v>
      </c>
      <c r="AU986" s="209" t="s">
        <v>79</v>
      </c>
      <c r="AV986" s="13" t="s">
        <v>79</v>
      </c>
      <c r="AW986" s="13" t="s">
        <v>33</v>
      </c>
      <c r="AX986" s="13" t="s">
        <v>71</v>
      </c>
      <c r="AY986" s="209" t="s">
        <v>169</v>
      </c>
    </row>
    <row r="987" spans="2:51" s="13" customFormat="1" ht="11.25">
      <c r="B987" s="198"/>
      <c r="C987" s="199"/>
      <c r="D987" s="200" t="s">
        <v>180</v>
      </c>
      <c r="E987" s="201" t="s">
        <v>19</v>
      </c>
      <c r="F987" s="202" t="s">
        <v>1300</v>
      </c>
      <c r="G987" s="199"/>
      <c r="H987" s="203">
        <v>-0.8</v>
      </c>
      <c r="I987" s="204"/>
      <c r="J987" s="199"/>
      <c r="K987" s="199"/>
      <c r="L987" s="205"/>
      <c r="M987" s="206"/>
      <c r="N987" s="207"/>
      <c r="O987" s="207"/>
      <c r="P987" s="207"/>
      <c r="Q987" s="207"/>
      <c r="R987" s="207"/>
      <c r="S987" s="207"/>
      <c r="T987" s="208"/>
      <c r="AT987" s="209" t="s">
        <v>180</v>
      </c>
      <c r="AU987" s="209" t="s">
        <v>79</v>
      </c>
      <c r="AV987" s="13" t="s">
        <v>79</v>
      </c>
      <c r="AW987" s="13" t="s">
        <v>33</v>
      </c>
      <c r="AX987" s="13" t="s">
        <v>71</v>
      </c>
      <c r="AY987" s="209" t="s">
        <v>169</v>
      </c>
    </row>
    <row r="988" spans="2:51" s="15" customFormat="1" ht="11.25">
      <c r="B988" s="221"/>
      <c r="C988" s="222"/>
      <c r="D988" s="200" t="s">
        <v>180</v>
      </c>
      <c r="E988" s="223" t="s">
        <v>19</v>
      </c>
      <c r="F988" s="224" t="s">
        <v>1003</v>
      </c>
      <c r="G988" s="222"/>
      <c r="H988" s="223" t="s">
        <v>19</v>
      </c>
      <c r="I988" s="225"/>
      <c r="J988" s="222"/>
      <c r="K988" s="222"/>
      <c r="L988" s="226"/>
      <c r="M988" s="227"/>
      <c r="N988" s="228"/>
      <c r="O988" s="228"/>
      <c r="P988" s="228"/>
      <c r="Q988" s="228"/>
      <c r="R988" s="228"/>
      <c r="S988" s="228"/>
      <c r="T988" s="229"/>
      <c r="AT988" s="230" t="s">
        <v>180</v>
      </c>
      <c r="AU988" s="230" t="s">
        <v>79</v>
      </c>
      <c r="AV988" s="15" t="s">
        <v>14</v>
      </c>
      <c r="AW988" s="15" t="s">
        <v>33</v>
      </c>
      <c r="AX988" s="15" t="s">
        <v>71</v>
      </c>
      <c r="AY988" s="230" t="s">
        <v>169</v>
      </c>
    </row>
    <row r="989" spans="2:51" s="13" customFormat="1" ht="11.25">
      <c r="B989" s="198"/>
      <c r="C989" s="199"/>
      <c r="D989" s="200" t="s">
        <v>180</v>
      </c>
      <c r="E989" s="201" t="s">
        <v>19</v>
      </c>
      <c r="F989" s="202" t="s">
        <v>1518</v>
      </c>
      <c r="G989" s="199"/>
      <c r="H989" s="203">
        <v>16.8</v>
      </c>
      <c r="I989" s="204"/>
      <c r="J989" s="199"/>
      <c r="K989" s="199"/>
      <c r="L989" s="205"/>
      <c r="M989" s="206"/>
      <c r="N989" s="207"/>
      <c r="O989" s="207"/>
      <c r="P989" s="207"/>
      <c r="Q989" s="207"/>
      <c r="R989" s="207"/>
      <c r="S989" s="207"/>
      <c r="T989" s="208"/>
      <c r="AT989" s="209" t="s">
        <v>180</v>
      </c>
      <c r="AU989" s="209" t="s">
        <v>79</v>
      </c>
      <c r="AV989" s="13" t="s">
        <v>79</v>
      </c>
      <c r="AW989" s="13" t="s">
        <v>33</v>
      </c>
      <c r="AX989" s="13" t="s">
        <v>71</v>
      </c>
      <c r="AY989" s="209" t="s">
        <v>169</v>
      </c>
    </row>
    <row r="990" spans="2:51" s="13" customFormat="1" ht="11.25">
      <c r="B990" s="198"/>
      <c r="C990" s="199"/>
      <c r="D990" s="200" t="s">
        <v>180</v>
      </c>
      <c r="E990" s="201" t="s">
        <v>19</v>
      </c>
      <c r="F990" s="202" t="s">
        <v>1300</v>
      </c>
      <c r="G990" s="199"/>
      <c r="H990" s="203">
        <v>-0.8</v>
      </c>
      <c r="I990" s="204"/>
      <c r="J990" s="199"/>
      <c r="K990" s="199"/>
      <c r="L990" s="205"/>
      <c r="M990" s="206"/>
      <c r="N990" s="207"/>
      <c r="O990" s="207"/>
      <c r="P990" s="207"/>
      <c r="Q990" s="207"/>
      <c r="R990" s="207"/>
      <c r="S990" s="207"/>
      <c r="T990" s="208"/>
      <c r="AT990" s="209" t="s">
        <v>180</v>
      </c>
      <c r="AU990" s="209" t="s">
        <v>79</v>
      </c>
      <c r="AV990" s="13" t="s">
        <v>79</v>
      </c>
      <c r="AW990" s="13" t="s">
        <v>33</v>
      </c>
      <c r="AX990" s="13" t="s">
        <v>71</v>
      </c>
      <c r="AY990" s="209" t="s">
        <v>169</v>
      </c>
    </row>
    <row r="991" spans="2:51" s="15" customFormat="1" ht="11.25">
      <c r="B991" s="221"/>
      <c r="C991" s="222"/>
      <c r="D991" s="200" t="s">
        <v>180</v>
      </c>
      <c r="E991" s="223" t="s">
        <v>19</v>
      </c>
      <c r="F991" s="224" t="s">
        <v>1004</v>
      </c>
      <c r="G991" s="222"/>
      <c r="H991" s="223" t="s">
        <v>19</v>
      </c>
      <c r="I991" s="225"/>
      <c r="J991" s="222"/>
      <c r="K991" s="222"/>
      <c r="L991" s="226"/>
      <c r="M991" s="227"/>
      <c r="N991" s="228"/>
      <c r="O991" s="228"/>
      <c r="P991" s="228"/>
      <c r="Q991" s="228"/>
      <c r="R991" s="228"/>
      <c r="S991" s="228"/>
      <c r="T991" s="229"/>
      <c r="AT991" s="230" t="s">
        <v>180</v>
      </c>
      <c r="AU991" s="230" t="s">
        <v>79</v>
      </c>
      <c r="AV991" s="15" t="s">
        <v>14</v>
      </c>
      <c r="AW991" s="15" t="s">
        <v>33</v>
      </c>
      <c r="AX991" s="15" t="s">
        <v>71</v>
      </c>
      <c r="AY991" s="230" t="s">
        <v>169</v>
      </c>
    </row>
    <row r="992" spans="2:51" s="13" customFormat="1" ht="11.25">
      <c r="B992" s="198"/>
      <c r="C992" s="199"/>
      <c r="D992" s="200" t="s">
        <v>180</v>
      </c>
      <c r="E992" s="201" t="s">
        <v>19</v>
      </c>
      <c r="F992" s="202" t="s">
        <v>1518</v>
      </c>
      <c r="G992" s="199"/>
      <c r="H992" s="203">
        <v>16.8</v>
      </c>
      <c r="I992" s="204"/>
      <c r="J992" s="199"/>
      <c r="K992" s="199"/>
      <c r="L992" s="205"/>
      <c r="M992" s="206"/>
      <c r="N992" s="207"/>
      <c r="O992" s="207"/>
      <c r="P992" s="207"/>
      <c r="Q992" s="207"/>
      <c r="R992" s="207"/>
      <c r="S992" s="207"/>
      <c r="T992" s="208"/>
      <c r="AT992" s="209" t="s">
        <v>180</v>
      </c>
      <c r="AU992" s="209" t="s">
        <v>79</v>
      </c>
      <c r="AV992" s="13" t="s">
        <v>79</v>
      </c>
      <c r="AW992" s="13" t="s">
        <v>33</v>
      </c>
      <c r="AX992" s="13" t="s">
        <v>71</v>
      </c>
      <c r="AY992" s="209" t="s">
        <v>169</v>
      </c>
    </row>
    <row r="993" spans="2:51" s="13" customFormat="1" ht="11.25">
      <c r="B993" s="198"/>
      <c r="C993" s="199"/>
      <c r="D993" s="200" t="s">
        <v>180</v>
      </c>
      <c r="E993" s="201" t="s">
        <v>19</v>
      </c>
      <c r="F993" s="202" t="s">
        <v>1300</v>
      </c>
      <c r="G993" s="199"/>
      <c r="H993" s="203">
        <v>-0.8</v>
      </c>
      <c r="I993" s="204"/>
      <c r="J993" s="199"/>
      <c r="K993" s="199"/>
      <c r="L993" s="205"/>
      <c r="M993" s="206"/>
      <c r="N993" s="207"/>
      <c r="O993" s="207"/>
      <c r="P993" s="207"/>
      <c r="Q993" s="207"/>
      <c r="R993" s="207"/>
      <c r="S993" s="207"/>
      <c r="T993" s="208"/>
      <c r="AT993" s="209" t="s">
        <v>180</v>
      </c>
      <c r="AU993" s="209" t="s">
        <v>79</v>
      </c>
      <c r="AV993" s="13" t="s">
        <v>79</v>
      </c>
      <c r="AW993" s="13" t="s">
        <v>33</v>
      </c>
      <c r="AX993" s="13" t="s">
        <v>71</v>
      </c>
      <c r="AY993" s="209" t="s">
        <v>169</v>
      </c>
    </row>
    <row r="994" spans="2:51" s="15" customFormat="1" ht="11.25">
      <c r="B994" s="221"/>
      <c r="C994" s="222"/>
      <c r="D994" s="200" t="s">
        <v>180</v>
      </c>
      <c r="E994" s="223" t="s">
        <v>19</v>
      </c>
      <c r="F994" s="224" t="s">
        <v>1005</v>
      </c>
      <c r="G994" s="222"/>
      <c r="H994" s="223" t="s">
        <v>19</v>
      </c>
      <c r="I994" s="225"/>
      <c r="J994" s="222"/>
      <c r="K994" s="222"/>
      <c r="L994" s="226"/>
      <c r="M994" s="227"/>
      <c r="N994" s="228"/>
      <c r="O994" s="228"/>
      <c r="P994" s="228"/>
      <c r="Q994" s="228"/>
      <c r="R994" s="228"/>
      <c r="S994" s="228"/>
      <c r="T994" s="229"/>
      <c r="AT994" s="230" t="s">
        <v>180</v>
      </c>
      <c r="AU994" s="230" t="s">
        <v>79</v>
      </c>
      <c r="AV994" s="15" t="s">
        <v>14</v>
      </c>
      <c r="AW994" s="15" t="s">
        <v>33</v>
      </c>
      <c r="AX994" s="15" t="s">
        <v>71</v>
      </c>
      <c r="AY994" s="230" t="s">
        <v>169</v>
      </c>
    </row>
    <row r="995" spans="2:51" s="13" customFormat="1" ht="11.25">
      <c r="B995" s="198"/>
      <c r="C995" s="199"/>
      <c r="D995" s="200" t="s">
        <v>180</v>
      </c>
      <c r="E995" s="201" t="s">
        <v>19</v>
      </c>
      <c r="F995" s="202" t="s">
        <v>1518</v>
      </c>
      <c r="G995" s="199"/>
      <c r="H995" s="203">
        <v>16.8</v>
      </c>
      <c r="I995" s="204"/>
      <c r="J995" s="199"/>
      <c r="K995" s="199"/>
      <c r="L995" s="205"/>
      <c r="M995" s="206"/>
      <c r="N995" s="207"/>
      <c r="O995" s="207"/>
      <c r="P995" s="207"/>
      <c r="Q995" s="207"/>
      <c r="R995" s="207"/>
      <c r="S995" s="207"/>
      <c r="T995" s="208"/>
      <c r="AT995" s="209" t="s">
        <v>180</v>
      </c>
      <c r="AU995" s="209" t="s">
        <v>79</v>
      </c>
      <c r="AV995" s="13" t="s">
        <v>79</v>
      </c>
      <c r="AW995" s="13" t="s">
        <v>33</v>
      </c>
      <c r="AX995" s="13" t="s">
        <v>71</v>
      </c>
      <c r="AY995" s="209" t="s">
        <v>169</v>
      </c>
    </row>
    <row r="996" spans="2:51" s="13" customFormat="1" ht="11.25">
      <c r="B996" s="198"/>
      <c r="C996" s="199"/>
      <c r="D996" s="200" t="s">
        <v>180</v>
      </c>
      <c r="E996" s="201" t="s">
        <v>19</v>
      </c>
      <c r="F996" s="202" t="s">
        <v>1300</v>
      </c>
      <c r="G996" s="199"/>
      <c r="H996" s="203">
        <v>-0.8</v>
      </c>
      <c r="I996" s="204"/>
      <c r="J996" s="199"/>
      <c r="K996" s="199"/>
      <c r="L996" s="205"/>
      <c r="M996" s="206"/>
      <c r="N996" s="207"/>
      <c r="O996" s="207"/>
      <c r="P996" s="207"/>
      <c r="Q996" s="207"/>
      <c r="R996" s="207"/>
      <c r="S996" s="207"/>
      <c r="T996" s="208"/>
      <c r="AT996" s="209" t="s">
        <v>180</v>
      </c>
      <c r="AU996" s="209" t="s">
        <v>79</v>
      </c>
      <c r="AV996" s="13" t="s">
        <v>79</v>
      </c>
      <c r="AW996" s="13" t="s">
        <v>33</v>
      </c>
      <c r="AX996" s="13" t="s">
        <v>71</v>
      </c>
      <c r="AY996" s="209" t="s">
        <v>169</v>
      </c>
    </row>
    <row r="997" spans="2:51" s="15" customFormat="1" ht="11.25">
      <c r="B997" s="221"/>
      <c r="C997" s="222"/>
      <c r="D997" s="200" t="s">
        <v>180</v>
      </c>
      <c r="E997" s="223" t="s">
        <v>19</v>
      </c>
      <c r="F997" s="224" t="s">
        <v>1006</v>
      </c>
      <c r="G997" s="222"/>
      <c r="H997" s="223" t="s">
        <v>19</v>
      </c>
      <c r="I997" s="225"/>
      <c r="J997" s="222"/>
      <c r="K997" s="222"/>
      <c r="L997" s="226"/>
      <c r="M997" s="227"/>
      <c r="N997" s="228"/>
      <c r="O997" s="228"/>
      <c r="P997" s="228"/>
      <c r="Q997" s="228"/>
      <c r="R997" s="228"/>
      <c r="S997" s="228"/>
      <c r="T997" s="229"/>
      <c r="AT997" s="230" t="s">
        <v>180</v>
      </c>
      <c r="AU997" s="230" t="s">
        <v>79</v>
      </c>
      <c r="AV997" s="15" t="s">
        <v>14</v>
      </c>
      <c r="AW997" s="15" t="s">
        <v>33</v>
      </c>
      <c r="AX997" s="15" t="s">
        <v>71</v>
      </c>
      <c r="AY997" s="230" t="s">
        <v>169</v>
      </c>
    </row>
    <row r="998" spans="2:51" s="13" customFormat="1" ht="11.25">
      <c r="B998" s="198"/>
      <c r="C998" s="199"/>
      <c r="D998" s="200" t="s">
        <v>180</v>
      </c>
      <c r="E998" s="201" t="s">
        <v>19</v>
      </c>
      <c r="F998" s="202" t="s">
        <v>1518</v>
      </c>
      <c r="G998" s="199"/>
      <c r="H998" s="203">
        <v>16.8</v>
      </c>
      <c r="I998" s="204"/>
      <c r="J998" s="199"/>
      <c r="K998" s="199"/>
      <c r="L998" s="205"/>
      <c r="M998" s="206"/>
      <c r="N998" s="207"/>
      <c r="O998" s="207"/>
      <c r="P998" s="207"/>
      <c r="Q998" s="207"/>
      <c r="R998" s="207"/>
      <c r="S998" s="207"/>
      <c r="T998" s="208"/>
      <c r="AT998" s="209" t="s">
        <v>180</v>
      </c>
      <c r="AU998" s="209" t="s">
        <v>79</v>
      </c>
      <c r="AV998" s="13" t="s">
        <v>79</v>
      </c>
      <c r="AW998" s="13" t="s">
        <v>33</v>
      </c>
      <c r="AX998" s="13" t="s">
        <v>71</v>
      </c>
      <c r="AY998" s="209" t="s">
        <v>169</v>
      </c>
    </row>
    <row r="999" spans="2:51" s="13" customFormat="1" ht="11.25">
      <c r="B999" s="198"/>
      <c r="C999" s="199"/>
      <c r="D999" s="200" t="s">
        <v>180</v>
      </c>
      <c r="E999" s="201" t="s">
        <v>19</v>
      </c>
      <c r="F999" s="202" t="s">
        <v>1300</v>
      </c>
      <c r="G999" s="199"/>
      <c r="H999" s="203">
        <v>-0.8</v>
      </c>
      <c r="I999" s="204"/>
      <c r="J999" s="199"/>
      <c r="K999" s="199"/>
      <c r="L999" s="205"/>
      <c r="M999" s="206"/>
      <c r="N999" s="207"/>
      <c r="O999" s="207"/>
      <c r="P999" s="207"/>
      <c r="Q999" s="207"/>
      <c r="R999" s="207"/>
      <c r="S999" s="207"/>
      <c r="T999" s="208"/>
      <c r="AT999" s="209" t="s">
        <v>180</v>
      </c>
      <c r="AU999" s="209" t="s">
        <v>79</v>
      </c>
      <c r="AV999" s="13" t="s">
        <v>79</v>
      </c>
      <c r="AW999" s="13" t="s">
        <v>33</v>
      </c>
      <c r="AX999" s="13" t="s">
        <v>71</v>
      </c>
      <c r="AY999" s="209" t="s">
        <v>169</v>
      </c>
    </row>
    <row r="1000" spans="2:51" s="15" customFormat="1" ht="11.25">
      <c r="B1000" s="221"/>
      <c r="C1000" s="222"/>
      <c r="D1000" s="200" t="s">
        <v>180</v>
      </c>
      <c r="E1000" s="223" t="s">
        <v>19</v>
      </c>
      <c r="F1000" s="224" t="s">
        <v>1007</v>
      </c>
      <c r="G1000" s="222"/>
      <c r="H1000" s="223" t="s">
        <v>19</v>
      </c>
      <c r="I1000" s="225"/>
      <c r="J1000" s="222"/>
      <c r="K1000" s="222"/>
      <c r="L1000" s="226"/>
      <c r="M1000" s="227"/>
      <c r="N1000" s="228"/>
      <c r="O1000" s="228"/>
      <c r="P1000" s="228"/>
      <c r="Q1000" s="228"/>
      <c r="R1000" s="228"/>
      <c r="S1000" s="228"/>
      <c r="T1000" s="229"/>
      <c r="AT1000" s="230" t="s">
        <v>180</v>
      </c>
      <c r="AU1000" s="230" t="s">
        <v>79</v>
      </c>
      <c r="AV1000" s="15" t="s">
        <v>14</v>
      </c>
      <c r="AW1000" s="15" t="s">
        <v>33</v>
      </c>
      <c r="AX1000" s="15" t="s">
        <v>71</v>
      </c>
      <c r="AY1000" s="230" t="s">
        <v>169</v>
      </c>
    </row>
    <row r="1001" spans="2:51" s="13" customFormat="1" ht="11.25">
      <c r="B1001" s="198"/>
      <c r="C1001" s="199"/>
      <c r="D1001" s="200" t="s">
        <v>180</v>
      </c>
      <c r="E1001" s="201" t="s">
        <v>19</v>
      </c>
      <c r="F1001" s="202" t="s">
        <v>1518</v>
      </c>
      <c r="G1001" s="199"/>
      <c r="H1001" s="203">
        <v>16.8</v>
      </c>
      <c r="I1001" s="204"/>
      <c r="J1001" s="199"/>
      <c r="K1001" s="199"/>
      <c r="L1001" s="205"/>
      <c r="M1001" s="206"/>
      <c r="N1001" s="207"/>
      <c r="O1001" s="207"/>
      <c r="P1001" s="207"/>
      <c r="Q1001" s="207"/>
      <c r="R1001" s="207"/>
      <c r="S1001" s="207"/>
      <c r="T1001" s="208"/>
      <c r="AT1001" s="209" t="s">
        <v>180</v>
      </c>
      <c r="AU1001" s="209" t="s">
        <v>79</v>
      </c>
      <c r="AV1001" s="13" t="s">
        <v>79</v>
      </c>
      <c r="AW1001" s="13" t="s">
        <v>33</v>
      </c>
      <c r="AX1001" s="13" t="s">
        <v>71</v>
      </c>
      <c r="AY1001" s="209" t="s">
        <v>169</v>
      </c>
    </row>
    <row r="1002" spans="2:51" s="13" customFormat="1" ht="11.25">
      <c r="B1002" s="198"/>
      <c r="C1002" s="199"/>
      <c r="D1002" s="200" t="s">
        <v>180</v>
      </c>
      <c r="E1002" s="201" t="s">
        <v>19</v>
      </c>
      <c r="F1002" s="202" t="s">
        <v>1300</v>
      </c>
      <c r="G1002" s="199"/>
      <c r="H1002" s="203">
        <v>-0.8</v>
      </c>
      <c r="I1002" s="204"/>
      <c r="J1002" s="199"/>
      <c r="K1002" s="199"/>
      <c r="L1002" s="205"/>
      <c r="M1002" s="206"/>
      <c r="N1002" s="207"/>
      <c r="O1002" s="207"/>
      <c r="P1002" s="207"/>
      <c r="Q1002" s="207"/>
      <c r="R1002" s="207"/>
      <c r="S1002" s="207"/>
      <c r="T1002" s="208"/>
      <c r="AT1002" s="209" t="s">
        <v>180</v>
      </c>
      <c r="AU1002" s="209" t="s">
        <v>79</v>
      </c>
      <c r="AV1002" s="13" t="s">
        <v>79</v>
      </c>
      <c r="AW1002" s="13" t="s">
        <v>33</v>
      </c>
      <c r="AX1002" s="13" t="s">
        <v>71</v>
      </c>
      <c r="AY1002" s="209" t="s">
        <v>169</v>
      </c>
    </row>
    <row r="1003" spans="2:51" s="15" customFormat="1" ht="11.25">
      <c r="B1003" s="221"/>
      <c r="C1003" s="222"/>
      <c r="D1003" s="200" t="s">
        <v>180</v>
      </c>
      <c r="E1003" s="223" t="s">
        <v>19</v>
      </c>
      <c r="F1003" s="224" t="s">
        <v>1008</v>
      </c>
      <c r="G1003" s="222"/>
      <c r="H1003" s="223" t="s">
        <v>19</v>
      </c>
      <c r="I1003" s="225"/>
      <c r="J1003" s="222"/>
      <c r="K1003" s="222"/>
      <c r="L1003" s="226"/>
      <c r="M1003" s="227"/>
      <c r="N1003" s="228"/>
      <c r="O1003" s="228"/>
      <c r="P1003" s="228"/>
      <c r="Q1003" s="228"/>
      <c r="R1003" s="228"/>
      <c r="S1003" s="228"/>
      <c r="T1003" s="229"/>
      <c r="AT1003" s="230" t="s">
        <v>180</v>
      </c>
      <c r="AU1003" s="230" t="s">
        <v>79</v>
      </c>
      <c r="AV1003" s="15" t="s">
        <v>14</v>
      </c>
      <c r="AW1003" s="15" t="s">
        <v>33</v>
      </c>
      <c r="AX1003" s="15" t="s">
        <v>71</v>
      </c>
      <c r="AY1003" s="230" t="s">
        <v>169</v>
      </c>
    </row>
    <row r="1004" spans="2:51" s="13" customFormat="1" ht="11.25">
      <c r="B1004" s="198"/>
      <c r="C1004" s="199"/>
      <c r="D1004" s="200" t="s">
        <v>180</v>
      </c>
      <c r="E1004" s="201" t="s">
        <v>19</v>
      </c>
      <c r="F1004" s="202" t="s">
        <v>1518</v>
      </c>
      <c r="G1004" s="199"/>
      <c r="H1004" s="203">
        <v>16.8</v>
      </c>
      <c r="I1004" s="204"/>
      <c r="J1004" s="199"/>
      <c r="K1004" s="199"/>
      <c r="L1004" s="205"/>
      <c r="M1004" s="206"/>
      <c r="N1004" s="207"/>
      <c r="O1004" s="207"/>
      <c r="P1004" s="207"/>
      <c r="Q1004" s="207"/>
      <c r="R1004" s="207"/>
      <c r="S1004" s="207"/>
      <c r="T1004" s="208"/>
      <c r="AT1004" s="209" t="s">
        <v>180</v>
      </c>
      <c r="AU1004" s="209" t="s">
        <v>79</v>
      </c>
      <c r="AV1004" s="13" t="s">
        <v>79</v>
      </c>
      <c r="AW1004" s="13" t="s">
        <v>33</v>
      </c>
      <c r="AX1004" s="13" t="s">
        <v>71</v>
      </c>
      <c r="AY1004" s="209" t="s">
        <v>169</v>
      </c>
    </row>
    <row r="1005" spans="2:51" s="13" customFormat="1" ht="11.25">
      <c r="B1005" s="198"/>
      <c r="C1005" s="199"/>
      <c r="D1005" s="200" t="s">
        <v>180</v>
      </c>
      <c r="E1005" s="201" t="s">
        <v>19</v>
      </c>
      <c r="F1005" s="202" t="s">
        <v>1300</v>
      </c>
      <c r="G1005" s="199"/>
      <c r="H1005" s="203">
        <v>-0.8</v>
      </c>
      <c r="I1005" s="204"/>
      <c r="J1005" s="199"/>
      <c r="K1005" s="199"/>
      <c r="L1005" s="205"/>
      <c r="M1005" s="206"/>
      <c r="N1005" s="207"/>
      <c r="O1005" s="207"/>
      <c r="P1005" s="207"/>
      <c r="Q1005" s="207"/>
      <c r="R1005" s="207"/>
      <c r="S1005" s="207"/>
      <c r="T1005" s="208"/>
      <c r="AT1005" s="209" t="s">
        <v>180</v>
      </c>
      <c r="AU1005" s="209" t="s">
        <v>79</v>
      </c>
      <c r="AV1005" s="13" t="s">
        <v>79</v>
      </c>
      <c r="AW1005" s="13" t="s">
        <v>33</v>
      </c>
      <c r="AX1005" s="13" t="s">
        <v>71</v>
      </c>
      <c r="AY1005" s="209" t="s">
        <v>169</v>
      </c>
    </row>
    <row r="1006" spans="2:51" s="15" customFormat="1" ht="11.25">
      <c r="B1006" s="221"/>
      <c r="C1006" s="222"/>
      <c r="D1006" s="200" t="s">
        <v>180</v>
      </c>
      <c r="E1006" s="223" t="s">
        <v>19</v>
      </c>
      <c r="F1006" s="224" t="s">
        <v>1009</v>
      </c>
      <c r="G1006" s="222"/>
      <c r="H1006" s="223" t="s">
        <v>19</v>
      </c>
      <c r="I1006" s="225"/>
      <c r="J1006" s="222"/>
      <c r="K1006" s="222"/>
      <c r="L1006" s="226"/>
      <c r="M1006" s="227"/>
      <c r="N1006" s="228"/>
      <c r="O1006" s="228"/>
      <c r="P1006" s="228"/>
      <c r="Q1006" s="228"/>
      <c r="R1006" s="228"/>
      <c r="S1006" s="228"/>
      <c r="T1006" s="229"/>
      <c r="AT1006" s="230" t="s">
        <v>180</v>
      </c>
      <c r="AU1006" s="230" t="s">
        <v>79</v>
      </c>
      <c r="AV1006" s="15" t="s">
        <v>14</v>
      </c>
      <c r="AW1006" s="15" t="s">
        <v>33</v>
      </c>
      <c r="AX1006" s="15" t="s">
        <v>71</v>
      </c>
      <c r="AY1006" s="230" t="s">
        <v>169</v>
      </c>
    </row>
    <row r="1007" spans="2:51" s="13" customFormat="1" ht="11.25">
      <c r="B1007" s="198"/>
      <c r="C1007" s="199"/>
      <c r="D1007" s="200" t="s">
        <v>180</v>
      </c>
      <c r="E1007" s="201" t="s">
        <v>19</v>
      </c>
      <c r="F1007" s="202" t="s">
        <v>1518</v>
      </c>
      <c r="G1007" s="199"/>
      <c r="H1007" s="203">
        <v>16.8</v>
      </c>
      <c r="I1007" s="204"/>
      <c r="J1007" s="199"/>
      <c r="K1007" s="199"/>
      <c r="L1007" s="205"/>
      <c r="M1007" s="206"/>
      <c r="N1007" s="207"/>
      <c r="O1007" s="207"/>
      <c r="P1007" s="207"/>
      <c r="Q1007" s="207"/>
      <c r="R1007" s="207"/>
      <c r="S1007" s="207"/>
      <c r="T1007" s="208"/>
      <c r="AT1007" s="209" t="s">
        <v>180</v>
      </c>
      <c r="AU1007" s="209" t="s">
        <v>79</v>
      </c>
      <c r="AV1007" s="13" t="s">
        <v>79</v>
      </c>
      <c r="AW1007" s="13" t="s">
        <v>33</v>
      </c>
      <c r="AX1007" s="13" t="s">
        <v>71</v>
      </c>
      <c r="AY1007" s="209" t="s">
        <v>169</v>
      </c>
    </row>
    <row r="1008" spans="2:51" s="13" customFormat="1" ht="11.25">
      <c r="B1008" s="198"/>
      <c r="C1008" s="199"/>
      <c r="D1008" s="200" t="s">
        <v>180</v>
      </c>
      <c r="E1008" s="201" t="s">
        <v>19</v>
      </c>
      <c r="F1008" s="202" t="s">
        <v>1300</v>
      </c>
      <c r="G1008" s="199"/>
      <c r="H1008" s="203">
        <v>-0.8</v>
      </c>
      <c r="I1008" s="204"/>
      <c r="J1008" s="199"/>
      <c r="K1008" s="199"/>
      <c r="L1008" s="205"/>
      <c r="M1008" s="206"/>
      <c r="N1008" s="207"/>
      <c r="O1008" s="207"/>
      <c r="P1008" s="207"/>
      <c r="Q1008" s="207"/>
      <c r="R1008" s="207"/>
      <c r="S1008" s="207"/>
      <c r="T1008" s="208"/>
      <c r="AT1008" s="209" t="s">
        <v>180</v>
      </c>
      <c r="AU1008" s="209" t="s">
        <v>79</v>
      </c>
      <c r="AV1008" s="13" t="s">
        <v>79</v>
      </c>
      <c r="AW1008" s="13" t="s">
        <v>33</v>
      </c>
      <c r="AX1008" s="13" t="s">
        <v>71</v>
      </c>
      <c r="AY1008" s="209" t="s">
        <v>169</v>
      </c>
    </row>
    <row r="1009" spans="2:51" s="15" customFormat="1" ht="11.25">
      <c r="B1009" s="221"/>
      <c r="C1009" s="222"/>
      <c r="D1009" s="200" t="s">
        <v>180</v>
      </c>
      <c r="E1009" s="223" t="s">
        <v>19</v>
      </c>
      <c r="F1009" s="224" t="s">
        <v>1014</v>
      </c>
      <c r="G1009" s="222"/>
      <c r="H1009" s="223" t="s">
        <v>19</v>
      </c>
      <c r="I1009" s="225"/>
      <c r="J1009" s="222"/>
      <c r="K1009" s="222"/>
      <c r="L1009" s="226"/>
      <c r="M1009" s="227"/>
      <c r="N1009" s="228"/>
      <c r="O1009" s="228"/>
      <c r="P1009" s="228"/>
      <c r="Q1009" s="228"/>
      <c r="R1009" s="228"/>
      <c r="S1009" s="228"/>
      <c r="T1009" s="229"/>
      <c r="AT1009" s="230" t="s">
        <v>180</v>
      </c>
      <c r="AU1009" s="230" t="s">
        <v>79</v>
      </c>
      <c r="AV1009" s="15" t="s">
        <v>14</v>
      </c>
      <c r="AW1009" s="15" t="s">
        <v>33</v>
      </c>
      <c r="AX1009" s="15" t="s">
        <v>71</v>
      </c>
      <c r="AY1009" s="230" t="s">
        <v>169</v>
      </c>
    </row>
    <row r="1010" spans="2:51" s="13" customFormat="1" ht="11.25">
      <c r="B1010" s="198"/>
      <c r="C1010" s="199"/>
      <c r="D1010" s="200" t="s">
        <v>180</v>
      </c>
      <c r="E1010" s="201" t="s">
        <v>19</v>
      </c>
      <c r="F1010" s="202" t="s">
        <v>1519</v>
      </c>
      <c r="G1010" s="199"/>
      <c r="H1010" s="203">
        <v>18.3</v>
      </c>
      <c r="I1010" s="204"/>
      <c r="J1010" s="199"/>
      <c r="K1010" s="199"/>
      <c r="L1010" s="205"/>
      <c r="M1010" s="206"/>
      <c r="N1010" s="207"/>
      <c r="O1010" s="207"/>
      <c r="P1010" s="207"/>
      <c r="Q1010" s="207"/>
      <c r="R1010" s="207"/>
      <c r="S1010" s="207"/>
      <c r="T1010" s="208"/>
      <c r="AT1010" s="209" t="s">
        <v>180</v>
      </c>
      <c r="AU1010" s="209" t="s">
        <v>79</v>
      </c>
      <c r="AV1010" s="13" t="s">
        <v>79</v>
      </c>
      <c r="AW1010" s="13" t="s">
        <v>33</v>
      </c>
      <c r="AX1010" s="13" t="s">
        <v>71</v>
      </c>
      <c r="AY1010" s="209" t="s">
        <v>169</v>
      </c>
    </row>
    <row r="1011" spans="2:51" s="13" customFormat="1" ht="11.25">
      <c r="B1011" s="198"/>
      <c r="C1011" s="199"/>
      <c r="D1011" s="200" t="s">
        <v>180</v>
      </c>
      <c r="E1011" s="201" t="s">
        <v>19</v>
      </c>
      <c r="F1011" s="202" t="s">
        <v>1304</v>
      </c>
      <c r="G1011" s="199"/>
      <c r="H1011" s="203">
        <v>-0.9</v>
      </c>
      <c r="I1011" s="204"/>
      <c r="J1011" s="199"/>
      <c r="K1011" s="199"/>
      <c r="L1011" s="205"/>
      <c r="M1011" s="206"/>
      <c r="N1011" s="207"/>
      <c r="O1011" s="207"/>
      <c r="P1011" s="207"/>
      <c r="Q1011" s="207"/>
      <c r="R1011" s="207"/>
      <c r="S1011" s="207"/>
      <c r="T1011" s="208"/>
      <c r="AT1011" s="209" t="s">
        <v>180</v>
      </c>
      <c r="AU1011" s="209" t="s">
        <v>79</v>
      </c>
      <c r="AV1011" s="13" t="s">
        <v>79</v>
      </c>
      <c r="AW1011" s="13" t="s">
        <v>33</v>
      </c>
      <c r="AX1011" s="13" t="s">
        <v>71</v>
      </c>
      <c r="AY1011" s="209" t="s">
        <v>169</v>
      </c>
    </row>
    <row r="1012" spans="2:51" s="15" customFormat="1" ht="11.25">
      <c r="B1012" s="221"/>
      <c r="C1012" s="222"/>
      <c r="D1012" s="200" t="s">
        <v>180</v>
      </c>
      <c r="E1012" s="223" t="s">
        <v>19</v>
      </c>
      <c r="F1012" s="224" t="s">
        <v>1017</v>
      </c>
      <c r="G1012" s="222"/>
      <c r="H1012" s="223" t="s">
        <v>19</v>
      </c>
      <c r="I1012" s="225"/>
      <c r="J1012" s="222"/>
      <c r="K1012" s="222"/>
      <c r="L1012" s="226"/>
      <c r="M1012" s="227"/>
      <c r="N1012" s="228"/>
      <c r="O1012" s="228"/>
      <c r="P1012" s="228"/>
      <c r="Q1012" s="228"/>
      <c r="R1012" s="228"/>
      <c r="S1012" s="228"/>
      <c r="T1012" s="229"/>
      <c r="AT1012" s="230" t="s">
        <v>180</v>
      </c>
      <c r="AU1012" s="230" t="s">
        <v>79</v>
      </c>
      <c r="AV1012" s="15" t="s">
        <v>14</v>
      </c>
      <c r="AW1012" s="15" t="s">
        <v>33</v>
      </c>
      <c r="AX1012" s="15" t="s">
        <v>71</v>
      </c>
      <c r="AY1012" s="230" t="s">
        <v>169</v>
      </c>
    </row>
    <row r="1013" spans="2:51" s="13" customFormat="1" ht="11.25">
      <c r="B1013" s="198"/>
      <c r="C1013" s="199"/>
      <c r="D1013" s="200" t="s">
        <v>180</v>
      </c>
      <c r="E1013" s="201" t="s">
        <v>19</v>
      </c>
      <c r="F1013" s="202" t="s">
        <v>1519</v>
      </c>
      <c r="G1013" s="199"/>
      <c r="H1013" s="203">
        <v>18.3</v>
      </c>
      <c r="I1013" s="204"/>
      <c r="J1013" s="199"/>
      <c r="K1013" s="199"/>
      <c r="L1013" s="205"/>
      <c r="M1013" s="206"/>
      <c r="N1013" s="207"/>
      <c r="O1013" s="207"/>
      <c r="P1013" s="207"/>
      <c r="Q1013" s="207"/>
      <c r="R1013" s="207"/>
      <c r="S1013" s="207"/>
      <c r="T1013" s="208"/>
      <c r="AT1013" s="209" t="s">
        <v>180</v>
      </c>
      <c r="AU1013" s="209" t="s">
        <v>79</v>
      </c>
      <c r="AV1013" s="13" t="s">
        <v>79</v>
      </c>
      <c r="AW1013" s="13" t="s">
        <v>33</v>
      </c>
      <c r="AX1013" s="13" t="s">
        <v>71</v>
      </c>
      <c r="AY1013" s="209" t="s">
        <v>169</v>
      </c>
    </row>
    <row r="1014" spans="2:51" s="13" customFormat="1" ht="11.25">
      <c r="B1014" s="198"/>
      <c r="C1014" s="199"/>
      <c r="D1014" s="200" t="s">
        <v>180</v>
      </c>
      <c r="E1014" s="201" t="s">
        <v>19</v>
      </c>
      <c r="F1014" s="202" t="s">
        <v>1304</v>
      </c>
      <c r="G1014" s="199"/>
      <c r="H1014" s="203">
        <v>-0.9</v>
      </c>
      <c r="I1014" s="204"/>
      <c r="J1014" s="199"/>
      <c r="K1014" s="199"/>
      <c r="L1014" s="205"/>
      <c r="M1014" s="206"/>
      <c r="N1014" s="207"/>
      <c r="O1014" s="207"/>
      <c r="P1014" s="207"/>
      <c r="Q1014" s="207"/>
      <c r="R1014" s="207"/>
      <c r="S1014" s="207"/>
      <c r="T1014" s="208"/>
      <c r="AT1014" s="209" t="s">
        <v>180</v>
      </c>
      <c r="AU1014" s="209" t="s">
        <v>79</v>
      </c>
      <c r="AV1014" s="13" t="s">
        <v>79</v>
      </c>
      <c r="AW1014" s="13" t="s">
        <v>33</v>
      </c>
      <c r="AX1014" s="13" t="s">
        <v>71</v>
      </c>
      <c r="AY1014" s="209" t="s">
        <v>169</v>
      </c>
    </row>
    <row r="1015" spans="2:51" s="15" customFormat="1" ht="11.25">
      <c r="B1015" s="221"/>
      <c r="C1015" s="222"/>
      <c r="D1015" s="200" t="s">
        <v>180</v>
      </c>
      <c r="E1015" s="223" t="s">
        <v>19</v>
      </c>
      <c r="F1015" s="224" t="s">
        <v>1018</v>
      </c>
      <c r="G1015" s="222"/>
      <c r="H1015" s="223" t="s">
        <v>19</v>
      </c>
      <c r="I1015" s="225"/>
      <c r="J1015" s="222"/>
      <c r="K1015" s="222"/>
      <c r="L1015" s="226"/>
      <c r="M1015" s="227"/>
      <c r="N1015" s="228"/>
      <c r="O1015" s="228"/>
      <c r="P1015" s="228"/>
      <c r="Q1015" s="228"/>
      <c r="R1015" s="228"/>
      <c r="S1015" s="228"/>
      <c r="T1015" s="229"/>
      <c r="AT1015" s="230" t="s">
        <v>180</v>
      </c>
      <c r="AU1015" s="230" t="s">
        <v>79</v>
      </c>
      <c r="AV1015" s="15" t="s">
        <v>14</v>
      </c>
      <c r="AW1015" s="15" t="s">
        <v>33</v>
      </c>
      <c r="AX1015" s="15" t="s">
        <v>71</v>
      </c>
      <c r="AY1015" s="230" t="s">
        <v>169</v>
      </c>
    </row>
    <row r="1016" spans="2:51" s="13" customFormat="1" ht="11.25">
      <c r="B1016" s="198"/>
      <c r="C1016" s="199"/>
      <c r="D1016" s="200" t="s">
        <v>180</v>
      </c>
      <c r="E1016" s="201" t="s">
        <v>19</v>
      </c>
      <c r="F1016" s="202" t="s">
        <v>1520</v>
      </c>
      <c r="G1016" s="199"/>
      <c r="H1016" s="203">
        <v>17.8</v>
      </c>
      <c r="I1016" s="204"/>
      <c r="J1016" s="199"/>
      <c r="K1016" s="199"/>
      <c r="L1016" s="205"/>
      <c r="M1016" s="206"/>
      <c r="N1016" s="207"/>
      <c r="O1016" s="207"/>
      <c r="P1016" s="207"/>
      <c r="Q1016" s="207"/>
      <c r="R1016" s="207"/>
      <c r="S1016" s="207"/>
      <c r="T1016" s="208"/>
      <c r="AT1016" s="209" t="s">
        <v>180</v>
      </c>
      <c r="AU1016" s="209" t="s">
        <v>79</v>
      </c>
      <c r="AV1016" s="13" t="s">
        <v>79</v>
      </c>
      <c r="AW1016" s="13" t="s">
        <v>33</v>
      </c>
      <c r="AX1016" s="13" t="s">
        <v>71</v>
      </c>
      <c r="AY1016" s="209" t="s">
        <v>169</v>
      </c>
    </row>
    <row r="1017" spans="2:51" s="13" customFormat="1" ht="11.25">
      <c r="B1017" s="198"/>
      <c r="C1017" s="199"/>
      <c r="D1017" s="200" t="s">
        <v>180</v>
      </c>
      <c r="E1017" s="201" t="s">
        <v>19</v>
      </c>
      <c r="F1017" s="202" t="s">
        <v>1304</v>
      </c>
      <c r="G1017" s="199"/>
      <c r="H1017" s="203">
        <v>-0.9</v>
      </c>
      <c r="I1017" s="204"/>
      <c r="J1017" s="199"/>
      <c r="K1017" s="199"/>
      <c r="L1017" s="205"/>
      <c r="M1017" s="206"/>
      <c r="N1017" s="207"/>
      <c r="O1017" s="207"/>
      <c r="P1017" s="207"/>
      <c r="Q1017" s="207"/>
      <c r="R1017" s="207"/>
      <c r="S1017" s="207"/>
      <c r="T1017" s="208"/>
      <c r="AT1017" s="209" t="s">
        <v>180</v>
      </c>
      <c r="AU1017" s="209" t="s">
        <v>79</v>
      </c>
      <c r="AV1017" s="13" t="s">
        <v>79</v>
      </c>
      <c r="AW1017" s="13" t="s">
        <v>33</v>
      </c>
      <c r="AX1017" s="13" t="s">
        <v>71</v>
      </c>
      <c r="AY1017" s="209" t="s">
        <v>169</v>
      </c>
    </row>
    <row r="1018" spans="2:51" s="15" customFormat="1" ht="11.25">
      <c r="B1018" s="221"/>
      <c r="C1018" s="222"/>
      <c r="D1018" s="200" t="s">
        <v>180</v>
      </c>
      <c r="E1018" s="223" t="s">
        <v>19</v>
      </c>
      <c r="F1018" s="224" t="s">
        <v>1022</v>
      </c>
      <c r="G1018" s="222"/>
      <c r="H1018" s="223" t="s">
        <v>19</v>
      </c>
      <c r="I1018" s="225"/>
      <c r="J1018" s="222"/>
      <c r="K1018" s="222"/>
      <c r="L1018" s="226"/>
      <c r="M1018" s="227"/>
      <c r="N1018" s="228"/>
      <c r="O1018" s="228"/>
      <c r="P1018" s="228"/>
      <c r="Q1018" s="228"/>
      <c r="R1018" s="228"/>
      <c r="S1018" s="228"/>
      <c r="T1018" s="229"/>
      <c r="AT1018" s="230" t="s">
        <v>180</v>
      </c>
      <c r="AU1018" s="230" t="s">
        <v>79</v>
      </c>
      <c r="AV1018" s="15" t="s">
        <v>14</v>
      </c>
      <c r="AW1018" s="15" t="s">
        <v>33</v>
      </c>
      <c r="AX1018" s="15" t="s">
        <v>71</v>
      </c>
      <c r="AY1018" s="230" t="s">
        <v>169</v>
      </c>
    </row>
    <row r="1019" spans="2:51" s="13" customFormat="1" ht="11.25">
      <c r="B1019" s="198"/>
      <c r="C1019" s="199"/>
      <c r="D1019" s="200" t="s">
        <v>180</v>
      </c>
      <c r="E1019" s="201" t="s">
        <v>19</v>
      </c>
      <c r="F1019" s="202" t="s">
        <v>1521</v>
      </c>
      <c r="G1019" s="199"/>
      <c r="H1019" s="203">
        <v>17.6</v>
      </c>
      <c r="I1019" s="204"/>
      <c r="J1019" s="199"/>
      <c r="K1019" s="199"/>
      <c r="L1019" s="205"/>
      <c r="M1019" s="206"/>
      <c r="N1019" s="207"/>
      <c r="O1019" s="207"/>
      <c r="P1019" s="207"/>
      <c r="Q1019" s="207"/>
      <c r="R1019" s="207"/>
      <c r="S1019" s="207"/>
      <c r="T1019" s="208"/>
      <c r="AT1019" s="209" t="s">
        <v>180</v>
      </c>
      <c r="AU1019" s="209" t="s">
        <v>79</v>
      </c>
      <c r="AV1019" s="13" t="s">
        <v>79</v>
      </c>
      <c r="AW1019" s="13" t="s">
        <v>33</v>
      </c>
      <c r="AX1019" s="13" t="s">
        <v>71</v>
      </c>
      <c r="AY1019" s="209" t="s">
        <v>169</v>
      </c>
    </row>
    <row r="1020" spans="2:51" s="13" customFormat="1" ht="11.25">
      <c r="B1020" s="198"/>
      <c r="C1020" s="199"/>
      <c r="D1020" s="200" t="s">
        <v>180</v>
      </c>
      <c r="E1020" s="201" t="s">
        <v>19</v>
      </c>
      <c r="F1020" s="202" t="s">
        <v>1304</v>
      </c>
      <c r="G1020" s="199"/>
      <c r="H1020" s="203">
        <v>-0.9</v>
      </c>
      <c r="I1020" s="204"/>
      <c r="J1020" s="199"/>
      <c r="K1020" s="199"/>
      <c r="L1020" s="205"/>
      <c r="M1020" s="206"/>
      <c r="N1020" s="207"/>
      <c r="O1020" s="207"/>
      <c r="P1020" s="207"/>
      <c r="Q1020" s="207"/>
      <c r="R1020" s="207"/>
      <c r="S1020" s="207"/>
      <c r="T1020" s="208"/>
      <c r="AT1020" s="209" t="s">
        <v>180</v>
      </c>
      <c r="AU1020" s="209" t="s">
        <v>79</v>
      </c>
      <c r="AV1020" s="13" t="s">
        <v>79</v>
      </c>
      <c r="AW1020" s="13" t="s">
        <v>33</v>
      </c>
      <c r="AX1020" s="13" t="s">
        <v>71</v>
      </c>
      <c r="AY1020" s="209" t="s">
        <v>169</v>
      </c>
    </row>
    <row r="1021" spans="2:51" s="15" customFormat="1" ht="11.25">
      <c r="B1021" s="221"/>
      <c r="C1021" s="222"/>
      <c r="D1021" s="200" t="s">
        <v>180</v>
      </c>
      <c r="E1021" s="223" t="s">
        <v>19</v>
      </c>
      <c r="F1021" s="224" t="s">
        <v>1024</v>
      </c>
      <c r="G1021" s="222"/>
      <c r="H1021" s="223" t="s">
        <v>19</v>
      </c>
      <c r="I1021" s="225"/>
      <c r="J1021" s="222"/>
      <c r="K1021" s="222"/>
      <c r="L1021" s="226"/>
      <c r="M1021" s="227"/>
      <c r="N1021" s="228"/>
      <c r="O1021" s="228"/>
      <c r="P1021" s="228"/>
      <c r="Q1021" s="228"/>
      <c r="R1021" s="228"/>
      <c r="S1021" s="228"/>
      <c r="T1021" s="229"/>
      <c r="AT1021" s="230" t="s">
        <v>180</v>
      </c>
      <c r="AU1021" s="230" t="s">
        <v>79</v>
      </c>
      <c r="AV1021" s="15" t="s">
        <v>14</v>
      </c>
      <c r="AW1021" s="15" t="s">
        <v>33</v>
      </c>
      <c r="AX1021" s="15" t="s">
        <v>71</v>
      </c>
      <c r="AY1021" s="230" t="s">
        <v>169</v>
      </c>
    </row>
    <row r="1022" spans="2:51" s="13" customFormat="1" ht="11.25">
      <c r="B1022" s="198"/>
      <c r="C1022" s="199"/>
      <c r="D1022" s="200" t="s">
        <v>180</v>
      </c>
      <c r="E1022" s="201" t="s">
        <v>19</v>
      </c>
      <c r="F1022" s="202" t="s">
        <v>1521</v>
      </c>
      <c r="G1022" s="199"/>
      <c r="H1022" s="203">
        <v>17.6</v>
      </c>
      <c r="I1022" s="204"/>
      <c r="J1022" s="199"/>
      <c r="K1022" s="199"/>
      <c r="L1022" s="205"/>
      <c r="M1022" s="206"/>
      <c r="N1022" s="207"/>
      <c r="O1022" s="207"/>
      <c r="P1022" s="207"/>
      <c r="Q1022" s="207"/>
      <c r="R1022" s="207"/>
      <c r="S1022" s="207"/>
      <c r="T1022" s="208"/>
      <c r="AT1022" s="209" t="s">
        <v>180</v>
      </c>
      <c r="AU1022" s="209" t="s">
        <v>79</v>
      </c>
      <c r="AV1022" s="13" t="s">
        <v>79</v>
      </c>
      <c r="AW1022" s="13" t="s">
        <v>33</v>
      </c>
      <c r="AX1022" s="13" t="s">
        <v>71</v>
      </c>
      <c r="AY1022" s="209" t="s">
        <v>169</v>
      </c>
    </row>
    <row r="1023" spans="2:51" s="13" customFormat="1" ht="11.25">
      <c r="B1023" s="198"/>
      <c r="C1023" s="199"/>
      <c r="D1023" s="200" t="s">
        <v>180</v>
      </c>
      <c r="E1023" s="201" t="s">
        <v>19</v>
      </c>
      <c r="F1023" s="202" t="s">
        <v>1304</v>
      </c>
      <c r="G1023" s="199"/>
      <c r="H1023" s="203">
        <v>-0.9</v>
      </c>
      <c r="I1023" s="204"/>
      <c r="J1023" s="199"/>
      <c r="K1023" s="199"/>
      <c r="L1023" s="205"/>
      <c r="M1023" s="206"/>
      <c r="N1023" s="207"/>
      <c r="O1023" s="207"/>
      <c r="P1023" s="207"/>
      <c r="Q1023" s="207"/>
      <c r="R1023" s="207"/>
      <c r="S1023" s="207"/>
      <c r="T1023" s="208"/>
      <c r="AT1023" s="209" t="s">
        <v>180</v>
      </c>
      <c r="AU1023" s="209" t="s">
        <v>79</v>
      </c>
      <c r="AV1023" s="13" t="s">
        <v>79</v>
      </c>
      <c r="AW1023" s="13" t="s">
        <v>33</v>
      </c>
      <c r="AX1023" s="13" t="s">
        <v>71</v>
      </c>
      <c r="AY1023" s="209" t="s">
        <v>169</v>
      </c>
    </row>
    <row r="1024" spans="2:51" s="15" customFormat="1" ht="11.25">
      <c r="B1024" s="221"/>
      <c r="C1024" s="222"/>
      <c r="D1024" s="200" t="s">
        <v>180</v>
      </c>
      <c r="E1024" s="223" t="s">
        <v>19</v>
      </c>
      <c r="F1024" s="224" t="s">
        <v>1025</v>
      </c>
      <c r="G1024" s="222"/>
      <c r="H1024" s="223" t="s">
        <v>19</v>
      </c>
      <c r="I1024" s="225"/>
      <c r="J1024" s="222"/>
      <c r="K1024" s="222"/>
      <c r="L1024" s="226"/>
      <c r="M1024" s="227"/>
      <c r="N1024" s="228"/>
      <c r="O1024" s="228"/>
      <c r="P1024" s="228"/>
      <c r="Q1024" s="228"/>
      <c r="R1024" s="228"/>
      <c r="S1024" s="228"/>
      <c r="T1024" s="229"/>
      <c r="AT1024" s="230" t="s">
        <v>180</v>
      </c>
      <c r="AU1024" s="230" t="s">
        <v>79</v>
      </c>
      <c r="AV1024" s="15" t="s">
        <v>14</v>
      </c>
      <c r="AW1024" s="15" t="s">
        <v>33</v>
      </c>
      <c r="AX1024" s="15" t="s">
        <v>71</v>
      </c>
      <c r="AY1024" s="230" t="s">
        <v>169</v>
      </c>
    </row>
    <row r="1025" spans="2:51" s="13" customFormat="1" ht="11.25">
      <c r="B1025" s="198"/>
      <c r="C1025" s="199"/>
      <c r="D1025" s="200" t="s">
        <v>180</v>
      </c>
      <c r="E1025" s="201" t="s">
        <v>19</v>
      </c>
      <c r="F1025" s="202" t="s">
        <v>1522</v>
      </c>
      <c r="G1025" s="199"/>
      <c r="H1025" s="203">
        <v>16.3</v>
      </c>
      <c r="I1025" s="204"/>
      <c r="J1025" s="199"/>
      <c r="K1025" s="199"/>
      <c r="L1025" s="205"/>
      <c r="M1025" s="206"/>
      <c r="N1025" s="207"/>
      <c r="O1025" s="207"/>
      <c r="P1025" s="207"/>
      <c r="Q1025" s="207"/>
      <c r="R1025" s="207"/>
      <c r="S1025" s="207"/>
      <c r="T1025" s="208"/>
      <c r="AT1025" s="209" t="s">
        <v>180</v>
      </c>
      <c r="AU1025" s="209" t="s">
        <v>79</v>
      </c>
      <c r="AV1025" s="13" t="s">
        <v>79</v>
      </c>
      <c r="AW1025" s="13" t="s">
        <v>33</v>
      </c>
      <c r="AX1025" s="13" t="s">
        <v>71</v>
      </c>
      <c r="AY1025" s="209" t="s">
        <v>169</v>
      </c>
    </row>
    <row r="1026" spans="2:51" s="13" customFormat="1" ht="11.25">
      <c r="B1026" s="198"/>
      <c r="C1026" s="199"/>
      <c r="D1026" s="200" t="s">
        <v>180</v>
      </c>
      <c r="E1026" s="201" t="s">
        <v>19</v>
      </c>
      <c r="F1026" s="202" t="s">
        <v>1300</v>
      </c>
      <c r="G1026" s="199"/>
      <c r="H1026" s="203">
        <v>-0.8</v>
      </c>
      <c r="I1026" s="204"/>
      <c r="J1026" s="199"/>
      <c r="K1026" s="199"/>
      <c r="L1026" s="205"/>
      <c r="M1026" s="206"/>
      <c r="N1026" s="207"/>
      <c r="O1026" s="207"/>
      <c r="P1026" s="207"/>
      <c r="Q1026" s="207"/>
      <c r="R1026" s="207"/>
      <c r="S1026" s="207"/>
      <c r="T1026" s="208"/>
      <c r="AT1026" s="209" t="s">
        <v>180</v>
      </c>
      <c r="AU1026" s="209" t="s">
        <v>79</v>
      </c>
      <c r="AV1026" s="13" t="s">
        <v>79</v>
      </c>
      <c r="AW1026" s="13" t="s">
        <v>33</v>
      </c>
      <c r="AX1026" s="13" t="s">
        <v>71</v>
      </c>
      <c r="AY1026" s="209" t="s">
        <v>169</v>
      </c>
    </row>
    <row r="1027" spans="2:51" s="14" customFormat="1" ht="11.25">
      <c r="B1027" s="210"/>
      <c r="C1027" s="211"/>
      <c r="D1027" s="200" t="s">
        <v>180</v>
      </c>
      <c r="E1027" s="212" t="s">
        <v>19</v>
      </c>
      <c r="F1027" s="213" t="s">
        <v>183</v>
      </c>
      <c r="G1027" s="211"/>
      <c r="H1027" s="214">
        <v>244.6</v>
      </c>
      <c r="I1027" s="215"/>
      <c r="J1027" s="211"/>
      <c r="K1027" s="211"/>
      <c r="L1027" s="216"/>
      <c r="M1027" s="217"/>
      <c r="N1027" s="218"/>
      <c r="O1027" s="218"/>
      <c r="P1027" s="218"/>
      <c r="Q1027" s="218"/>
      <c r="R1027" s="218"/>
      <c r="S1027" s="218"/>
      <c r="T1027" s="219"/>
      <c r="AT1027" s="220" t="s">
        <v>180</v>
      </c>
      <c r="AU1027" s="220" t="s">
        <v>79</v>
      </c>
      <c r="AV1027" s="14" t="s">
        <v>106</v>
      </c>
      <c r="AW1027" s="14" t="s">
        <v>33</v>
      </c>
      <c r="AX1027" s="14" t="s">
        <v>14</v>
      </c>
      <c r="AY1027" s="220" t="s">
        <v>169</v>
      </c>
    </row>
    <row r="1028" spans="1:65" s="2" customFormat="1" ht="37.9" customHeight="1">
      <c r="A1028" s="36"/>
      <c r="B1028" s="37"/>
      <c r="C1028" s="180" t="s">
        <v>1523</v>
      </c>
      <c r="D1028" s="180" t="s">
        <v>172</v>
      </c>
      <c r="E1028" s="181" t="s">
        <v>1524</v>
      </c>
      <c r="F1028" s="182" t="s">
        <v>1525</v>
      </c>
      <c r="G1028" s="183" t="s">
        <v>175</v>
      </c>
      <c r="H1028" s="184">
        <v>321.91</v>
      </c>
      <c r="I1028" s="185"/>
      <c r="J1028" s="186">
        <f>ROUND(I1028*H1028,2)</f>
        <v>0</v>
      </c>
      <c r="K1028" s="182" t="s">
        <v>176</v>
      </c>
      <c r="L1028" s="41"/>
      <c r="M1028" s="187" t="s">
        <v>19</v>
      </c>
      <c r="N1028" s="188" t="s">
        <v>42</v>
      </c>
      <c r="O1028" s="66"/>
      <c r="P1028" s="189">
        <f>O1028*H1028</f>
        <v>0</v>
      </c>
      <c r="Q1028" s="189">
        <v>0.00909</v>
      </c>
      <c r="R1028" s="189">
        <f>Q1028*H1028</f>
        <v>2.9261619000000003</v>
      </c>
      <c r="S1028" s="189">
        <v>0</v>
      </c>
      <c r="T1028" s="190">
        <f>S1028*H1028</f>
        <v>0</v>
      </c>
      <c r="U1028" s="36"/>
      <c r="V1028" s="36"/>
      <c r="W1028" s="36"/>
      <c r="X1028" s="36"/>
      <c r="Y1028" s="36"/>
      <c r="Z1028" s="36"/>
      <c r="AA1028" s="36"/>
      <c r="AB1028" s="36"/>
      <c r="AC1028" s="36"/>
      <c r="AD1028" s="36"/>
      <c r="AE1028" s="36"/>
      <c r="AR1028" s="191" t="s">
        <v>312</v>
      </c>
      <c r="AT1028" s="191" t="s">
        <v>172</v>
      </c>
      <c r="AU1028" s="191" t="s">
        <v>79</v>
      </c>
      <c r="AY1028" s="19" t="s">
        <v>169</v>
      </c>
      <c r="BE1028" s="192">
        <f>IF(N1028="základní",J1028,0)</f>
        <v>0</v>
      </c>
      <c r="BF1028" s="192">
        <f>IF(N1028="snížená",J1028,0)</f>
        <v>0</v>
      </c>
      <c r="BG1028" s="192">
        <f>IF(N1028="zákl. přenesená",J1028,0)</f>
        <v>0</v>
      </c>
      <c r="BH1028" s="192">
        <f>IF(N1028="sníž. přenesená",J1028,0)</f>
        <v>0</v>
      </c>
      <c r="BI1028" s="192">
        <f>IF(N1028="nulová",J1028,0)</f>
        <v>0</v>
      </c>
      <c r="BJ1028" s="19" t="s">
        <v>14</v>
      </c>
      <c r="BK1028" s="192">
        <f>ROUND(I1028*H1028,2)</f>
        <v>0</v>
      </c>
      <c r="BL1028" s="19" t="s">
        <v>312</v>
      </c>
      <c r="BM1028" s="191" t="s">
        <v>1526</v>
      </c>
    </row>
    <row r="1029" spans="1:47" s="2" customFormat="1" ht="11.25">
      <c r="A1029" s="36"/>
      <c r="B1029" s="37"/>
      <c r="C1029" s="38"/>
      <c r="D1029" s="193" t="s">
        <v>178</v>
      </c>
      <c r="E1029" s="38"/>
      <c r="F1029" s="194" t="s">
        <v>1527</v>
      </c>
      <c r="G1029" s="38"/>
      <c r="H1029" s="38"/>
      <c r="I1029" s="195"/>
      <c r="J1029" s="38"/>
      <c r="K1029" s="38"/>
      <c r="L1029" s="41"/>
      <c r="M1029" s="196"/>
      <c r="N1029" s="197"/>
      <c r="O1029" s="66"/>
      <c r="P1029" s="66"/>
      <c r="Q1029" s="66"/>
      <c r="R1029" s="66"/>
      <c r="S1029" s="66"/>
      <c r="T1029" s="67"/>
      <c r="U1029" s="36"/>
      <c r="V1029" s="36"/>
      <c r="W1029" s="36"/>
      <c r="X1029" s="36"/>
      <c r="Y1029" s="36"/>
      <c r="Z1029" s="36"/>
      <c r="AA1029" s="36"/>
      <c r="AB1029" s="36"/>
      <c r="AC1029" s="36"/>
      <c r="AD1029" s="36"/>
      <c r="AE1029" s="36"/>
      <c r="AT1029" s="19" t="s">
        <v>178</v>
      </c>
      <c r="AU1029" s="19" t="s">
        <v>79</v>
      </c>
    </row>
    <row r="1030" spans="2:51" s="15" customFormat="1" ht="11.25">
      <c r="B1030" s="221"/>
      <c r="C1030" s="222"/>
      <c r="D1030" s="200" t="s">
        <v>180</v>
      </c>
      <c r="E1030" s="223" t="s">
        <v>19</v>
      </c>
      <c r="F1030" s="224" t="s">
        <v>999</v>
      </c>
      <c r="G1030" s="222"/>
      <c r="H1030" s="223" t="s">
        <v>19</v>
      </c>
      <c r="I1030" s="225"/>
      <c r="J1030" s="222"/>
      <c r="K1030" s="222"/>
      <c r="L1030" s="226"/>
      <c r="M1030" s="227"/>
      <c r="N1030" s="228"/>
      <c r="O1030" s="228"/>
      <c r="P1030" s="228"/>
      <c r="Q1030" s="228"/>
      <c r="R1030" s="228"/>
      <c r="S1030" s="228"/>
      <c r="T1030" s="229"/>
      <c r="AT1030" s="230" t="s">
        <v>180</v>
      </c>
      <c r="AU1030" s="230" t="s">
        <v>79</v>
      </c>
      <c r="AV1030" s="15" t="s">
        <v>14</v>
      </c>
      <c r="AW1030" s="15" t="s">
        <v>33</v>
      </c>
      <c r="AX1030" s="15" t="s">
        <v>71</v>
      </c>
      <c r="AY1030" s="230" t="s">
        <v>169</v>
      </c>
    </row>
    <row r="1031" spans="2:51" s="13" customFormat="1" ht="11.25">
      <c r="B1031" s="198"/>
      <c r="C1031" s="199"/>
      <c r="D1031" s="200" t="s">
        <v>180</v>
      </c>
      <c r="E1031" s="201" t="s">
        <v>19</v>
      </c>
      <c r="F1031" s="202" t="s">
        <v>1502</v>
      </c>
      <c r="G1031" s="199"/>
      <c r="H1031" s="203">
        <v>13.6</v>
      </c>
      <c r="I1031" s="204"/>
      <c r="J1031" s="199"/>
      <c r="K1031" s="199"/>
      <c r="L1031" s="205"/>
      <c r="M1031" s="206"/>
      <c r="N1031" s="207"/>
      <c r="O1031" s="207"/>
      <c r="P1031" s="207"/>
      <c r="Q1031" s="207"/>
      <c r="R1031" s="207"/>
      <c r="S1031" s="207"/>
      <c r="T1031" s="208"/>
      <c r="AT1031" s="209" t="s">
        <v>180</v>
      </c>
      <c r="AU1031" s="209" t="s">
        <v>79</v>
      </c>
      <c r="AV1031" s="13" t="s">
        <v>79</v>
      </c>
      <c r="AW1031" s="13" t="s">
        <v>33</v>
      </c>
      <c r="AX1031" s="13" t="s">
        <v>71</v>
      </c>
      <c r="AY1031" s="209" t="s">
        <v>169</v>
      </c>
    </row>
    <row r="1032" spans="2:51" s="13" customFormat="1" ht="11.25">
      <c r="B1032" s="198"/>
      <c r="C1032" s="199"/>
      <c r="D1032" s="200" t="s">
        <v>180</v>
      </c>
      <c r="E1032" s="201" t="s">
        <v>19</v>
      </c>
      <c r="F1032" s="202" t="s">
        <v>1001</v>
      </c>
      <c r="G1032" s="199"/>
      <c r="H1032" s="203">
        <v>-1.6</v>
      </c>
      <c r="I1032" s="204"/>
      <c r="J1032" s="199"/>
      <c r="K1032" s="199"/>
      <c r="L1032" s="205"/>
      <c r="M1032" s="206"/>
      <c r="N1032" s="207"/>
      <c r="O1032" s="207"/>
      <c r="P1032" s="207"/>
      <c r="Q1032" s="207"/>
      <c r="R1032" s="207"/>
      <c r="S1032" s="207"/>
      <c r="T1032" s="208"/>
      <c r="AT1032" s="209" t="s">
        <v>180</v>
      </c>
      <c r="AU1032" s="209" t="s">
        <v>79</v>
      </c>
      <c r="AV1032" s="13" t="s">
        <v>79</v>
      </c>
      <c r="AW1032" s="13" t="s">
        <v>33</v>
      </c>
      <c r="AX1032" s="13" t="s">
        <v>71</v>
      </c>
      <c r="AY1032" s="209" t="s">
        <v>169</v>
      </c>
    </row>
    <row r="1033" spans="2:51" s="15" customFormat="1" ht="11.25">
      <c r="B1033" s="221"/>
      <c r="C1033" s="222"/>
      <c r="D1033" s="200" t="s">
        <v>180</v>
      </c>
      <c r="E1033" s="223" t="s">
        <v>19</v>
      </c>
      <c r="F1033" s="224" t="s">
        <v>1002</v>
      </c>
      <c r="G1033" s="222"/>
      <c r="H1033" s="223" t="s">
        <v>19</v>
      </c>
      <c r="I1033" s="225"/>
      <c r="J1033" s="222"/>
      <c r="K1033" s="222"/>
      <c r="L1033" s="226"/>
      <c r="M1033" s="227"/>
      <c r="N1033" s="228"/>
      <c r="O1033" s="228"/>
      <c r="P1033" s="228"/>
      <c r="Q1033" s="228"/>
      <c r="R1033" s="228"/>
      <c r="S1033" s="228"/>
      <c r="T1033" s="229"/>
      <c r="AT1033" s="230" t="s">
        <v>180</v>
      </c>
      <c r="AU1033" s="230" t="s">
        <v>79</v>
      </c>
      <c r="AV1033" s="15" t="s">
        <v>14</v>
      </c>
      <c r="AW1033" s="15" t="s">
        <v>33</v>
      </c>
      <c r="AX1033" s="15" t="s">
        <v>71</v>
      </c>
      <c r="AY1033" s="230" t="s">
        <v>169</v>
      </c>
    </row>
    <row r="1034" spans="2:51" s="13" customFormat="1" ht="11.25">
      <c r="B1034" s="198"/>
      <c r="C1034" s="199"/>
      <c r="D1034" s="200" t="s">
        <v>180</v>
      </c>
      <c r="E1034" s="201" t="s">
        <v>19</v>
      </c>
      <c r="F1034" s="202" t="s">
        <v>1502</v>
      </c>
      <c r="G1034" s="199"/>
      <c r="H1034" s="203">
        <v>13.6</v>
      </c>
      <c r="I1034" s="204"/>
      <c r="J1034" s="199"/>
      <c r="K1034" s="199"/>
      <c r="L1034" s="205"/>
      <c r="M1034" s="206"/>
      <c r="N1034" s="207"/>
      <c r="O1034" s="207"/>
      <c r="P1034" s="207"/>
      <c r="Q1034" s="207"/>
      <c r="R1034" s="207"/>
      <c r="S1034" s="207"/>
      <c r="T1034" s="208"/>
      <c r="AT1034" s="209" t="s">
        <v>180</v>
      </c>
      <c r="AU1034" s="209" t="s">
        <v>79</v>
      </c>
      <c r="AV1034" s="13" t="s">
        <v>79</v>
      </c>
      <c r="AW1034" s="13" t="s">
        <v>33</v>
      </c>
      <c r="AX1034" s="13" t="s">
        <v>71</v>
      </c>
      <c r="AY1034" s="209" t="s">
        <v>169</v>
      </c>
    </row>
    <row r="1035" spans="2:51" s="13" customFormat="1" ht="11.25">
      <c r="B1035" s="198"/>
      <c r="C1035" s="199"/>
      <c r="D1035" s="200" t="s">
        <v>180</v>
      </c>
      <c r="E1035" s="201" t="s">
        <v>19</v>
      </c>
      <c r="F1035" s="202" t="s">
        <v>1001</v>
      </c>
      <c r="G1035" s="199"/>
      <c r="H1035" s="203">
        <v>-1.6</v>
      </c>
      <c r="I1035" s="204"/>
      <c r="J1035" s="199"/>
      <c r="K1035" s="199"/>
      <c r="L1035" s="205"/>
      <c r="M1035" s="206"/>
      <c r="N1035" s="207"/>
      <c r="O1035" s="207"/>
      <c r="P1035" s="207"/>
      <c r="Q1035" s="207"/>
      <c r="R1035" s="207"/>
      <c r="S1035" s="207"/>
      <c r="T1035" s="208"/>
      <c r="AT1035" s="209" t="s">
        <v>180</v>
      </c>
      <c r="AU1035" s="209" t="s">
        <v>79</v>
      </c>
      <c r="AV1035" s="13" t="s">
        <v>79</v>
      </c>
      <c r="AW1035" s="13" t="s">
        <v>33</v>
      </c>
      <c r="AX1035" s="13" t="s">
        <v>71</v>
      </c>
      <c r="AY1035" s="209" t="s">
        <v>169</v>
      </c>
    </row>
    <row r="1036" spans="2:51" s="15" customFormat="1" ht="11.25">
      <c r="B1036" s="221"/>
      <c r="C1036" s="222"/>
      <c r="D1036" s="200" t="s">
        <v>180</v>
      </c>
      <c r="E1036" s="223" t="s">
        <v>19</v>
      </c>
      <c r="F1036" s="224" t="s">
        <v>1003</v>
      </c>
      <c r="G1036" s="222"/>
      <c r="H1036" s="223" t="s">
        <v>19</v>
      </c>
      <c r="I1036" s="225"/>
      <c r="J1036" s="222"/>
      <c r="K1036" s="222"/>
      <c r="L1036" s="226"/>
      <c r="M1036" s="227"/>
      <c r="N1036" s="228"/>
      <c r="O1036" s="228"/>
      <c r="P1036" s="228"/>
      <c r="Q1036" s="228"/>
      <c r="R1036" s="228"/>
      <c r="S1036" s="228"/>
      <c r="T1036" s="229"/>
      <c r="AT1036" s="230" t="s">
        <v>180</v>
      </c>
      <c r="AU1036" s="230" t="s">
        <v>79</v>
      </c>
      <c r="AV1036" s="15" t="s">
        <v>14</v>
      </c>
      <c r="AW1036" s="15" t="s">
        <v>33</v>
      </c>
      <c r="AX1036" s="15" t="s">
        <v>71</v>
      </c>
      <c r="AY1036" s="230" t="s">
        <v>169</v>
      </c>
    </row>
    <row r="1037" spans="2:51" s="13" customFormat="1" ht="11.25">
      <c r="B1037" s="198"/>
      <c r="C1037" s="199"/>
      <c r="D1037" s="200" t="s">
        <v>180</v>
      </c>
      <c r="E1037" s="201" t="s">
        <v>19</v>
      </c>
      <c r="F1037" s="202" t="s">
        <v>1502</v>
      </c>
      <c r="G1037" s="199"/>
      <c r="H1037" s="203">
        <v>13.6</v>
      </c>
      <c r="I1037" s="204"/>
      <c r="J1037" s="199"/>
      <c r="K1037" s="199"/>
      <c r="L1037" s="205"/>
      <c r="M1037" s="206"/>
      <c r="N1037" s="207"/>
      <c r="O1037" s="207"/>
      <c r="P1037" s="207"/>
      <c r="Q1037" s="207"/>
      <c r="R1037" s="207"/>
      <c r="S1037" s="207"/>
      <c r="T1037" s="208"/>
      <c r="AT1037" s="209" t="s">
        <v>180</v>
      </c>
      <c r="AU1037" s="209" t="s">
        <v>79</v>
      </c>
      <c r="AV1037" s="13" t="s">
        <v>79</v>
      </c>
      <c r="AW1037" s="13" t="s">
        <v>33</v>
      </c>
      <c r="AX1037" s="13" t="s">
        <v>71</v>
      </c>
      <c r="AY1037" s="209" t="s">
        <v>169</v>
      </c>
    </row>
    <row r="1038" spans="2:51" s="13" customFormat="1" ht="11.25">
      <c r="B1038" s="198"/>
      <c r="C1038" s="199"/>
      <c r="D1038" s="200" t="s">
        <v>180</v>
      </c>
      <c r="E1038" s="201" t="s">
        <v>19</v>
      </c>
      <c r="F1038" s="202" t="s">
        <v>1001</v>
      </c>
      <c r="G1038" s="199"/>
      <c r="H1038" s="203">
        <v>-1.6</v>
      </c>
      <c r="I1038" s="204"/>
      <c r="J1038" s="199"/>
      <c r="K1038" s="199"/>
      <c r="L1038" s="205"/>
      <c r="M1038" s="206"/>
      <c r="N1038" s="207"/>
      <c r="O1038" s="207"/>
      <c r="P1038" s="207"/>
      <c r="Q1038" s="207"/>
      <c r="R1038" s="207"/>
      <c r="S1038" s="207"/>
      <c r="T1038" s="208"/>
      <c r="AT1038" s="209" t="s">
        <v>180</v>
      </c>
      <c r="AU1038" s="209" t="s">
        <v>79</v>
      </c>
      <c r="AV1038" s="13" t="s">
        <v>79</v>
      </c>
      <c r="AW1038" s="13" t="s">
        <v>33</v>
      </c>
      <c r="AX1038" s="13" t="s">
        <v>71</v>
      </c>
      <c r="AY1038" s="209" t="s">
        <v>169</v>
      </c>
    </row>
    <row r="1039" spans="2:51" s="15" customFormat="1" ht="11.25">
      <c r="B1039" s="221"/>
      <c r="C1039" s="222"/>
      <c r="D1039" s="200" t="s">
        <v>180</v>
      </c>
      <c r="E1039" s="223" t="s">
        <v>19</v>
      </c>
      <c r="F1039" s="224" t="s">
        <v>1004</v>
      </c>
      <c r="G1039" s="222"/>
      <c r="H1039" s="223" t="s">
        <v>19</v>
      </c>
      <c r="I1039" s="225"/>
      <c r="J1039" s="222"/>
      <c r="K1039" s="222"/>
      <c r="L1039" s="226"/>
      <c r="M1039" s="227"/>
      <c r="N1039" s="228"/>
      <c r="O1039" s="228"/>
      <c r="P1039" s="228"/>
      <c r="Q1039" s="228"/>
      <c r="R1039" s="228"/>
      <c r="S1039" s="228"/>
      <c r="T1039" s="229"/>
      <c r="AT1039" s="230" t="s">
        <v>180</v>
      </c>
      <c r="AU1039" s="230" t="s">
        <v>79</v>
      </c>
      <c r="AV1039" s="15" t="s">
        <v>14</v>
      </c>
      <c r="AW1039" s="15" t="s">
        <v>33</v>
      </c>
      <c r="AX1039" s="15" t="s">
        <v>71</v>
      </c>
      <c r="AY1039" s="230" t="s">
        <v>169</v>
      </c>
    </row>
    <row r="1040" spans="2:51" s="13" customFormat="1" ht="11.25">
      <c r="B1040" s="198"/>
      <c r="C1040" s="199"/>
      <c r="D1040" s="200" t="s">
        <v>180</v>
      </c>
      <c r="E1040" s="201" t="s">
        <v>19</v>
      </c>
      <c r="F1040" s="202" t="s">
        <v>1502</v>
      </c>
      <c r="G1040" s="199"/>
      <c r="H1040" s="203">
        <v>13.6</v>
      </c>
      <c r="I1040" s="204"/>
      <c r="J1040" s="199"/>
      <c r="K1040" s="199"/>
      <c r="L1040" s="205"/>
      <c r="M1040" s="206"/>
      <c r="N1040" s="207"/>
      <c r="O1040" s="207"/>
      <c r="P1040" s="207"/>
      <c r="Q1040" s="207"/>
      <c r="R1040" s="207"/>
      <c r="S1040" s="207"/>
      <c r="T1040" s="208"/>
      <c r="AT1040" s="209" t="s">
        <v>180</v>
      </c>
      <c r="AU1040" s="209" t="s">
        <v>79</v>
      </c>
      <c r="AV1040" s="13" t="s">
        <v>79</v>
      </c>
      <c r="AW1040" s="13" t="s">
        <v>33</v>
      </c>
      <c r="AX1040" s="13" t="s">
        <v>71</v>
      </c>
      <c r="AY1040" s="209" t="s">
        <v>169</v>
      </c>
    </row>
    <row r="1041" spans="2:51" s="13" customFormat="1" ht="11.25">
      <c r="B1041" s="198"/>
      <c r="C1041" s="199"/>
      <c r="D1041" s="200" t="s">
        <v>180</v>
      </c>
      <c r="E1041" s="201" t="s">
        <v>19</v>
      </c>
      <c r="F1041" s="202" t="s">
        <v>1001</v>
      </c>
      <c r="G1041" s="199"/>
      <c r="H1041" s="203">
        <v>-1.6</v>
      </c>
      <c r="I1041" s="204"/>
      <c r="J1041" s="199"/>
      <c r="K1041" s="199"/>
      <c r="L1041" s="205"/>
      <c r="M1041" s="206"/>
      <c r="N1041" s="207"/>
      <c r="O1041" s="207"/>
      <c r="P1041" s="207"/>
      <c r="Q1041" s="207"/>
      <c r="R1041" s="207"/>
      <c r="S1041" s="207"/>
      <c r="T1041" s="208"/>
      <c r="AT1041" s="209" t="s">
        <v>180</v>
      </c>
      <c r="AU1041" s="209" t="s">
        <v>79</v>
      </c>
      <c r="AV1041" s="13" t="s">
        <v>79</v>
      </c>
      <c r="AW1041" s="13" t="s">
        <v>33</v>
      </c>
      <c r="AX1041" s="13" t="s">
        <v>71</v>
      </c>
      <c r="AY1041" s="209" t="s">
        <v>169</v>
      </c>
    </row>
    <row r="1042" spans="2:51" s="15" customFormat="1" ht="11.25">
      <c r="B1042" s="221"/>
      <c r="C1042" s="222"/>
      <c r="D1042" s="200" t="s">
        <v>180</v>
      </c>
      <c r="E1042" s="223" t="s">
        <v>19</v>
      </c>
      <c r="F1042" s="224" t="s">
        <v>1005</v>
      </c>
      <c r="G1042" s="222"/>
      <c r="H1042" s="223" t="s">
        <v>19</v>
      </c>
      <c r="I1042" s="225"/>
      <c r="J1042" s="222"/>
      <c r="K1042" s="222"/>
      <c r="L1042" s="226"/>
      <c r="M1042" s="227"/>
      <c r="N1042" s="228"/>
      <c r="O1042" s="228"/>
      <c r="P1042" s="228"/>
      <c r="Q1042" s="228"/>
      <c r="R1042" s="228"/>
      <c r="S1042" s="228"/>
      <c r="T1042" s="229"/>
      <c r="AT1042" s="230" t="s">
        <v>180</v>
      </c>
      <c r="AU1042" s="230" t="s">
        <v>79</v>
      </c>
      <c r="AV1042" s="15" t="s">
        <v>14</v>
      </c>
      <c r="AW1042" s="15" t="s">
        <v>33</v>
      </c>
      <c r="AX1042" s="15" t="s">
        <v>71</v>
      </c>
      <c r="AY1042" s="230" t="s">
        <v>169</v>
      </c>
    </row>
    <row r="1043" spans="2:51" s="13" customFormat="1" ht="11.25">
      <c r="B1043" s="198"/>
      <c r="C1043" s="199"/>
      <c r="D1043" s="200" t="s">
        <v>180</v>
      </c>
      <c r="E1043" s="201" t="s">
        <v>19</v>
      </c>
      <c r="F1043" s="202" t="s">
        <v>1502</v>
      </c>
      <c r="G1043" s="199"/>
      <c r="H1043" s="203">
        <v>13.6</v>
      </c>
      <c r="I1043" s="204"/>
      <c r="J1043" s="199"/>
      <c r="K1043" s="199"/>
      <c r="L1043" s="205"/>
      <c r="M1043" s="206"/>
      <c r="N1043" s="207"/>
      <c r="O1043" s="207"/>
      <c r="P1043" s="207"/>
      <c r="Q1043" s="207"/>
      <c r="R1043" s="207"/>
      <c r="S1043" s="207"/>
      <c r="T1043" s="208"/>
      <c r="AT1043" s="209" t="s">
        <v>180</v>
      </c>
      <c r="AU1043" s="209" t="s">
        <v>79</v>
      </c>
      <c r="AV1043" s="13" t="s">
        <v>79</v>
      </c>
      <c r="AW1043" s="13" t="s">
        <v>33</v>
      </c>
      <c r="AX1043" s="13" t="s">
        <v>71</v>
      </c>
      <c r="AY1043" s="209" t="s">
        <v>169</v>
      </c>
    </row>
    <row r="1044" spans="2:51" s="13" customFormat="1" ht="11.25">
      <c r="B1044" s="198"/>
      <c r="C1044" s="199"/>
      <c r="D1044" s="200" t="s">
        <v>180</v>
      </c>
      <c r="E1044" s="201" t="s">
        <v>19</v>
      </c>
      <c r="F1044" s="202" t="s">
        <v>1001</v>
      </c>
      <c r="G1044" s="199"/>
      <c r="H1044" s="203">
        <v>-1.6</v>
      </c>
      <c r="I1044" s="204"/>
      <c r="J1044" s="199"/>
      <c r="K1044" s="199"/>
      <c r="L1044" s="205"/>
      <c r="M1044" s="206"/>
      <c r="N1044" s="207"/>
      <c r="O1044" s="207"/>
      <c r="P1044" s="207"/>
      <c r="Q1044" s="207"/>
      <c r="R1044" s="207"/>
      <c r="S1044" s="207"/>
      <c r="T1044" s="208"/>
      <c r="AT1044" s="209" t="s">
        <v>180</v>
      </c>
      <c r="AU1044" s="209" t="s">
        <v>79</v>
      </c>
      <c r="AV1044" s="13" t="s">
        <v>79</v>
      </c>
      <c r="AW1044" s="13" t="s">
        <v>33</v>
      </c>
      <c r="AX1044" s="13" t="s">
        <v>71</v>
      </c>
      <c r="AY1044" s="209" t="s">
        <v>169</v>
      </c>
    </row>
    <row r="1045" spans="2:51" s="15" customFormat="1" ht="11.25">
      <c r="B1045" s="221"/>
      <c r="C1045" s="222"/>
      <c r="D1045" s="200" t="s">
        <v>180</v>
      </c>
      <c r="E1045" s="223" t="s">
        <v>19</v>
      </c>
      <c r="F1045" s="224" t="s">
        <v>1006</v>
      </c>
      <c r="G1045" s="222"/>
      <c r="H1045" s="223" t="s">
        <v>19</v>
      </c>
      <c r="I1045" s="225"/>
      <c r="J1045" s="222"/>
      <c r="K1045" s="222"/>
      <c r="L1045" s="226"/>
      <c r="M1045" s="227"/>
      <c r="N1045" s="228"/>
      <c r="O1045" s="228"/>
      <c r="P1045" s="228"/>
      <c r="Q1045" s="228"/>
      <c r="R1045" s="228"/>
      <c r="S1045" s="228"/>
      <c r="T1045" s="229"/>
      <c r="AT1045" s="230" t="s">
        <v>180</v>
      </c>
      <c r="AU1045" s="230" t="s">
        <v>79</v>
      </c>
      <c r="AV1045" s="15" t="s">
        <v>14</v>
      </c>
      <c r="AW1045" s="15" t="s">
        <v>33</v>
      </c>
      <c r="AX1045" s="15" t="s">
        <v>71</v>
      </c>
      <c r="AY1045" s="230" t="s">
        <v>169</v>
      </c>
    </row>
    <row r="1046" spans="2:51" s="13" customFormat="1" ht="11.25">
      <c r="B1046" s="198"/>
      <c r="C1046" s="199"/>
      <c r="D1046" s="200" t="s">
        <v>180</v>
      </c>
      <c r="E1046" s="201" t="s">
        <v>19</v>
      </c>
      <c r="F1046" s="202" t="s">
        <v>1502</v>
      </c>
      <c r="G1046" s="199"/>
      <c r="H1046" s="203">
        <v>13.6</v>
      </c>
      <c r="I1046" s="204"/>
      <c r="J1046" s="199"/>
      <c r="K1046" s="199"/>
      <c r="L1046" s="205"/>
      <c r="M1046" s="206"/>
      <c r="N1046" s="207"/>
      <c r="O1046" s="207"/>
      <c r="P1046" s="207"/>
      <c r="Q1046" s="207"/>
      <c r="R1046" s="207"/>
      <c r="S1046" s="207"/>
      <c r="T1046" s="208"/>
      <c r="AT1046" s="209" t="s">
        <v>180</v>
      </c>
      <c r="AU1046" s="209" t="s">
        <v>79</v>
      </c>
      <c r="AV1046" s="13" t="s">
        <v>79</v>
      </c>
      <c r="AW1046" s="13" t="s">
        <v>33</v>
      </c>
      <c r="AX1046" s="13" t="s">
        <v>71</v>
      </c>
      <c r="AY1046" s="209" t="s">
        <v>169</v>
      </c>
    </row>
    <row r="1047" spans="2:51" s="13" customFormat="1" ht="11.25">
      <c r="B1047" s="198"/>
      <c r="C1047" s="199"/>
      <c r="D1047" s="200" t="s">
        <v>180</v>
      </c>
      <c r="E1047" s="201" t="s">
        <v>19</v>
      </c>
      <c r="F1047" s="202" t="s">
        <v>1001</v>
      </c>
      <c r="G1047" s="199"/>
      <c r="H1047" s="203">
        <v>-1.6</v>
      </c>
      <c r="I1047" s="204"/>
      <c r="J1047" s="199"/>
      <c r="K1047" s="199"/>
      <c r="L1047" s="205"/>
      <c r="M1047" s="206"/>
      <c r="N1047" s="207"/>
      <c r="O1047" s="207"/>
      <c r="P1047" s="207"/>
      <c r="Q1047" s="207"/>
      <c r="R1047" s="207"/>
      <c r="S1047" s="207"/>
      <c r="T1047" s="208"/>
      <c r="AT1047" s="209" t="s">
        <v>180</v>
      </c>
      <c r="AU1047" s="209" t="s">
        <v>79</v>
      </c>
      <c r="AV1047" s="13" t="s">
        <v>79</v>
      </c>
      <c r="AW1047" s="13" t="s">
        <v>33</v>
      </c>
      <c r="AX1047" s="13" t="s">
        <v>71</v>
      </c>
      <c r="AY1047" s="209" t="s">
        <v>169</v>
      </c>
    </row>
    <row r="1048" spans="2:51" s="15" customFormat="1" ht="11.25">
      <c r="B1048" s="221"/>
      <c r="C1048" s="222"/>
      <c r="D1048" s="200" t="s">
        <v>180</v>
      </c>
      <c r="E1048" s="223" t="s">
        <v>19</v>
      </c>
      <c r="F1048" s="224" t="s">
        <v>1007</v>
      </c>
      <c r="G1048" s="222"/>
      <c r="H1048" s="223" t="s">
        <v>19</v>
      </c>
      <c r="I1048" s="225"/>
      <c r="J1048" s="222"/>
      <c r="K1048" s="222"/>
      <c r="L1048" s="226"/>
      <c r="M1048" s="227"/>
      <c r="N1048" s="228"/>
      <c r="O1048" s="228"/>
      <c r="P1048" s="228"/>
      <c r="Q1048" s="228"/>
      <c r="R1048" s="228"/>
      <c r="S1048" s="228"/>
      <c r="T1048" s="229"/>
      <c r="AT1048" s="230" t="s">
        <v>180</v>
      </c>
      <c r="AU1048" s="230" t="s">
        <v>79</v>
      </c>
      <c r="AV1048" s="15" t="s">
        <v>14</v>
      </c>
      <c r="AW1048" s="15" t="s">
        <v>33</v>
      </c>
      <c r="AX1048" s="15" t="s">
        <v>71</v>
      </c>
      <c r="AY1048" s="230" t="s">
        <v>169</v>
      </c>
    </row>
    <row r="1049" spans="2:51" s="13" customFormat="1" ht="11.25">
      <c r="B1049" s="198"/>
      <c r="C1049" s="199"/>
      <c r="D1049" s="200" t="s">
        <v>180</v>
      </c>
      <c r="E1049" s="201" t="s">
        <v>19</v>
      </c>
      <c r="F1049" s="202" t="s">
        <v>1502</v>
      </c>
      <c r="G1049" s="199"/>
      <c r="H1049" s="203">
        <v>13.6</v>
      </c>
      <c r="I1049" s="204"/>
      <c r="J1049" s="199"/>
      <c r="K1049" s="199"/>
      <c r="L1049" s="205"/>
      <c r="M1049" s="206"/>
      <c r="N1049" s="207"/>
      <c r="O1049" s="207"/>
      <c r="P1049" s="207"/>
      <c r="Q1049" s="207"/>
      <c r="R1049" s="207"/>
      <c r="S1049" s="207"/>
      <c r="T1049" s="208"/>
      <c r="AT1049" s="209" t="s">
        <v>180</v>
      </c>
      <c r="AU1049" s="209" t="s">
        <v>79</v>
      </c>
      <c r="AV1049" s="13" t="s">
        <v>79</v>
      </c>
      <c r="AW1049" s="13" t="s">
        <v>33</v>
      </c>
      <c r="AX1049" s="13" t="s">
        <v>71</v>
      </c>
      <c r="AY1049" s="209" t="s">
        <v>169</v>
      </c>
    </row>
    <row r="1050" spans="2:51" s="13" customFormat="1" ht="11.25">
      <c r="B1050" s="198"/>
      <c r="C1050" s="199"/>
      <c r="D1050" s="200" t="s">
        <v>180</v>
      </c>
      <c r="E1050" s="201" t="s">
        <v>19</v>
      </c>
      <c r="F1050" s="202" t="s">
        <v>1001</v>
      </c>
      <c r="G1050" s="199"/>
      <c r="H1050" s="203">
        <v>-1.6</v>
      </c>
      <c r="I1050" s="204"/>
      <c r="J1050" s="199"/>
      <c r="K1050" s="199"/>
      <c r="L1050" s="205"/>
      <c r="M1050" s="206"/>
      <c r="N1050" s="207"/>
      <c r="O1050" s="207"/>
      <c r="P1050" s="207"/>
      <c r="Q1050" s="207"/>
      <c r="R1050" s="207"/>
      <c r="S1050" s="207"/>
      <c r="T1050" s="208"/>
      <c r="AT1050" s="209" t="s">
        <v>180</v>
      </c>
      <c r="AU1050" s="209" t="s">
        <v>79</v>
      </c>
      <c r="AV1050" s="13" t="s">
        <v>79</v>
      </c>
      <c r="AW1050" s="13" t="s">
        <v>33</v>
      </c>
      <c r="AX1050" s="13" t="s">
        <v>71</v>
      </c>
      <c r="AY1050" s="209" t="s">
        <v>169</v>
      </c>
    </row>
    <row r="1051" spans="2:51" s="15" customFormat="1" ht="11.25">
      <c r="B1051" s="221"/>
      <c r="C1051" s="222"/>
      <c r="D1051" s="200" t="s">
        <v>180</v>
      </c>
      <c r="E1051" s="223" t="s">
        <v>19</v>
      </c>
      <c r="F1051" s="224" t="s">
        <v>1008</v>
      </c>
      <c r="G1051" s="222"/>
      <c r="H1051" s="223" t="s">
        <v>19</v>
      </c>
      <c r="I1051" s="225"/>
      <c r="J1051" s="222"/>
      <c r="K1051" s="222"/>
      <c r="L1051" s="226"/>
      <c r="M1051" s="227"/>
      <c r="N1051" s="228"/>
      <c r="O1051" s="228"/>
      <c r="P1051" s="228"/>
      <c r="Q1051" s="228"/>
      <c r="R1051" s="228"/>
      <c r="S1051" s="228"/>
      <c r="T1051" s="229"/>
      <c r="AT1051" s="230" t="s">
        <v>180</v>
      </c>
      <c r="AU1051" s="230" t="s">
        <v>79</v>
      </c>
      <c r="AV1051" s="15" t="s">
        <v>14</v>
      </c>
      <c r="AW1051" s="15" t="s">
        <v>33</v>
      </c>
      <c r="AX1051" s="15" t="s">
        <v>71</v>
      </c>
      <c r="AY1051" s="230" t="s">
        <v>169</v>
      </c>
    </row>
    <row r="1052" spans="2:51" s="13" customFormat="1" ht="11.25">
      <c r="B1052" s="198"/>
      <c r="C1052" s="199"/>
      <c r="D1052" s="200" t="s">
        <v>180</v>
      </c>
      <c r="E1052" s="201" t="s">
        <v>19</v>
      </c>
      <c r="F1052" s="202" t="s">
        <v>1502</v>
      </c>
      <c r="G1052" s="199"/>
      <c r="H1052" s="203">
        <v>13.6</v>
      </c>
      <c r="I1052" s="204"/>
      <c r="J1052" s="199"/>
      <c r="K1052" s="199"/>
      <c r="L1052" s="205"/>
      <c r="M1052" s="206"/>
      <c r="N1052" s="207"/>
      <c r="O1052" s="207"/>
      <c r="P1052" s="207"/>
      <c r="Q1052" s="207"/>
      <c r="R1052" s="207"/>
      <c r="S1052" s="207"/>
      <c r="T1052" s="208"/>
      <c r="AT1052" s="209" t="s">
        <v>180</v>
      </c>
      <c r="AU1052" s="209" t="s">
        <v>79</v>
      </c>
      <c r="AV1052" s="13" t="s">
        <v>79</v>
      </c>
      <c r="AW1052" s="13" t="s">
        <v>33</v>
      </c>
      <c r="AX1052" s="13" t="s">
        <v>71</v>
      </c>
      <c r="AY1052" s="209" t="s">
        <v>169</v>
      </c>
    </row>
    <row r="1053" spans="2:51" s="13" customFormat="1" ht="11.25">
      <c r="B1053" s="198"/>
      <c r="C1053" s="199"/>
      <c r="D1053" s="200" t="s">
        <v>180</v>
      </c>
      <c r="E1053" s="201" t="s">
        <v>19</v>
      </c>
      <c r="F1053" s="202" t="s">
        <v>1001</v>
      </c>
      <c r="G1053" s="199"/>
      <c r="H1053" s="203">
        <v>-1.6</v>
      </c>
      <c r="I1053" s="204"/>
      <c r="J1053" s="199"/>
      <c r="K1053" s="199"/>
      <c r="L1053" s="205"/>
      <c r="M1053" s="206"/>
      <c r="N1053" s="207"/>
      <c r="O1053" s="207"/>
      <c r="P1053" s="207"/>
      <c r="Q1053" s="207"/>
      <c r="R1053" s="207"/>
      <c r="S1053" s="207"/>
      <c r="T1053" s="208"/>
      <c r="AT1053" s="209" t="s">
        <v>180</v>
      </c>
      <c r="AU1053" s="209" t="s">
        <v>79</v>
      </c>
      <c r="AV1053" s="13" t="s">
        <v>79</v>
      </c>
      <c r="AW1053" s="13" t="s">
        <v>33</v>
      </c>
      <c r="AX1053" s="13" t="s">
        <v>71</v>
      </c>
      <c r="AY1053" s="209" t="s">
        <v>169</v>
      </c>
    </row>
    <row r="1054" spans="2:51" s="15" customFormat="1" ht="11.25">
      <c r="B1054" s="221"/>
      <c r="C1054" s="222"/>
      <c r="D1054" s="200" t="s">
        <v>180</v>
      </c>
      <c r="E1054" s="223" t="s">
        <v>19</v>
      </c>
      <c r="F1054" s="224" t="s">
        <v>1009</v>
      </c>
      <c r="G1054" s="222"/>
      <c r="H1054" s="223" t="s">
        <v>19</v>
      </c>
      <c r="I1054" s="225"/>
      <c r="J1054" s="222"/>
      <c r="K1054" s="222"/>
      <c r="L1054" s="226"/>
      <c r="M1054" s="227"/>
      <c r="N1054" s="228"/>
      <c r="O1054" s="228"/>
      <c r="P1054" s="228"/>
      <c r="Q1054" s="228"/>
      <c r="R1054" s="228"/>
      <c r="S1054" s="228"/>
      <c r="T1054" s="229"/>
      <c r="AT1054" s="230" t="s">
        <v>180</v>
      </c>
      <c r="AU1054" s="230" t="s">
        <v>79</v>
      </c>
      <c r="AV1054" s="15" t="s">
        <v>14</v>
      </c>
      <c r="AW1054" s="15" t="s">
        <v>33</v>
      </c>
      <c r="AX1054" s="15" t="s">
        <v>71</v>
      </c>
      <c r="AY1054" s="230" t="s">
        <v>169</v>
      </c>
    </row>
    <row r="1055" spans="2:51" s="13" customFormat="1" ht="11.25">
      <c r="B1055" s="198"/>
      <c r="C1055" s="199"/>
      <c r="D1055" s="200" t="s">
        <v>180</v>
      </c>
      <c r="E1055" s="201" t="s">
        <v>19</v>
      </c>
      <c r="F1055" s="202" t="s">
        <v>1502</v>
      </c>
      <c r="G1055" s="199"/>
      <c r="H1055" s="203">
        <v>13.6</v>
      </c>
      <c r="I1055" s="204"/>
      <c r="J1055" s="199"/>
      <c r="K1055" s="199"/>
      <c r="L1055" s="205"/>
      <c r="M1055" s="206"/>
      <c r="N1055" s="207"/>
      <c r="O1055" s="207"/>
      <c r="P1055" s="207"/>
      <c r="Q1055" s="207"/>
      <c r="R1055" s="207"/>
      <c r="S1055" s="207"/>
      <c r="T1055" s="208"/>
      <c r="AT1055" s="209" t="s">
        <v>180</v>
      </c>
      <c r="AU1055" s="209" t="s">
        <v>79</v>
      </c>
      <c r="AV1055" s="13" t="s">
        <v>79</v>
      </c>
      <c r="AW1055" s="13" t="s">
        <v>33</v>
      </c>
      <c r="AX1055" s="13" t="s">
        <v>71</v>
      </c>
      <c r="AY1055" s="209" t="s">
        <v>169</v>
      </c>
    </row>
    <row r="1056" spans="2:51" s="13" customFormat="1" ht="11.25">
      <c r="B1056" s="198"/>
      <c r="C1056" s="199"/>
      <c r="D1056" s="200" t="s">
        <v>180</v>
      </c>
      <c r="E1056" s="201" t="s">
        <v>19</v>
      </c>
      <c r="F1056" s="202" t="s">
        <v>1001</v>
      </c>
      <c r="G1056" s="199"/>
      <c r="H1056" s="203">
        <v>-1.6</v>
      </c>
      <c r="I1056" s="204"/>
      <c r="J1056" s="199"/>
      <c r="K1056" s="199"/>
      <c r="L1056" s="205"/>
      <c r="M1056" s="206"/>
      <c r="N1056" s="207"/>
      <c r="O1056" s="207"/>
      <c r="P1056" s="207"/>
      <c r="Q1056" s="207"/>
      <c r="R1056" s="207"/>
      <c r="S1056" s="207"/>
      <c r="T1056" s="208"/>
      <c r="AT1056" s="209" t="s">
        <v>180</v>
      </c>
      <c r="AU1056" s="209" t="s">
        <v>79</v>
      </c>
      <c r="AV1056" s="13" t="s">
        <v>79</v>
      </c>
      <c r="AW1056" s="13" t="s">
        <v>33</v>
      </c>
      <c r="AX1056" s="13" t="s">
        <v>71</v>
      </c>
      <c r="AY1056" s="209" t="s">
        <v>169</v>
      </c>
    </row>
    <row r="1057" spans="2:51" s="15" customFormat="1" ht="11.25">
      <c r="B1057" s="221"/>
      <c r="C1057" s="222"/>
      <c r="D1057" s="200" t="s">
        <v>180</v>
      </c>
      <c r="E1057" s="223" t="s">
        <v>19</v>
      </c>
      <c r="F1057" s="224" t="s">
        <v>1010</v>
      </c>
      <c r="G1057" s="222"/>
      <c r="H1057" s="223" t="s">
        <v>19</v>
      </c>
      <c r="I1057" s="225"/>
      <c r="J1057" s="222"/>
      <c r="K1057" s="222"/>
      <c r="L1057" s="226"/>
      <c r="M1057" s="227"/>
      <c r="N1057" s="228"/>
      <c r="O1057" s="228"/>
      <c r="P1057" s="228"/>
      <c r="Q1057" s="228"/>
      <c r="R1057" s="228"/>
      <c r="S1057" s="228"/>
      <c r="T1057" s="229"/>
      <c r="AT1057" s="230" t="s">
        <v>180</v>
      </c>
      <c r="AU1057" s="230" t="s">
        <v>79</v>
      </c>
      <c r="AV1057" s="15" t="s">
        <v>14</v>
      </c>
      <c r="AW1057" s="15" t="s">
        <v>33</v>
      </c>
      <c r="AX1057" s="15" t="s">
        <v>71</v>
      </c>
      <c r="AY1057" s="230" t="s">
        <v>169</v>
      </c>
    </row>
    <row r="1058" spans="2:51" s="13" customFormat="1" ht="11.25">
      <c r="B1058" s="198"/>
      <c r="C1058" s="199"/>
      <c r="D1058" s="200" t="s">
        <v>180</v>
      </c>
      <c r="E1058" s="201" t="s">
        <v>19</v>
      </c>
      <c r="F1058" s="202" t="s">
        <v>1528</v>
      </c>
      <c r="G1058" s="199"/>
      <c r="H1058" s="203">
        <v>10.8</v>
      </c>
      <c r="I1058" s="204"/>
      <c r="J1058" s="199"/>
      <c r="K1058" s="199"/>
      <c r="L1058" s="205"/>
      <c r="M1058" s="206"/>
      <c r="N1058" s="207"/>
      <c r="O1058" s="207"/>
      <c r="P1058" s="207"/>
      <c r="Q1058" s="207"/>
      <c r="R1058" s="207"/>
      <c r="S1058" s="207"/>
      <c r="T1058" s="208"/>
      <c r="AT1058" s="209" t="s">
        <v>180</v>
      </c>
      <c r="AU1058" s="209" t="s">
        <v>79</v>
      </c>
      <c r="AV1058" s="13" t="s">
        <v>79</v>
      </c>
      <c r="AW1058" s="13" t="s">
        <v>33</v>
      </c>
      <c r="AX1058" s="13" t="s">
        <v>71</v>
      </c>
      <c r="AY1058" s="209" t="s">
        <v>169</v>
      </c>
    </row>
    <row r="1059" spans="2:51" s="13" customFormat="1" ht="11.25">
      <c r="B1059" s="198"/>
      <c r="C1059" s="199"/>
      <c r="D1059" s="200" t="s">
        <v>180</v>
      </c>
      <c r="E1059" s="201" t="s">
        <v>19</v>
      </c>
      <c r="F1059" s="202" t="s">
        <v>1012</v>
      </c>
      <c r="G1059" s="199"/>
      <c r="H1059" s="203">
        <v>-2.8</v>
      </c>
      <c r="I1059" s="204"/>
      <c r="J1059" s="199"/>
      <c r="K1059" s="199"/>
      <c r="L1059" s="205"/>
      <c r="M1059" s="206"/>
      <c r="N1059" s="207"/>
      <c r="O1059" s="207"/>
      <c r="P1059" s="207"/>
      <c r="Q1059" s="207"/>
      <c r="R1059" s="207"/>
      <c r="S1059" s="207"/>
      <c r="T1059" s="208"/>
      <c r="AT1059" s="209" t="s">
        <v>180</v>
      </c>
      <c r="AU1059" s="209" t="s">
        <v>79</v>
      </c>
      <c r="AV1059" s="13" t="s">
        <v>79</v>
      </c>
      <c r="AW1059" s="13" t="s">
        <v>33</v>
      </c>
      <c r="AX1059" s="13" t="s">
        <v>71</v>
      </c>
      <c r="AY1059" s="209" t="s">
        <v>169</v>
      </c>
    </row>
    <row r="1060" spans="2:51" s="15" customFormat="1" ht="11.25">
      <c r="B1060" s="221"/>
      <c r="C1060" s="222"/>
      <c r="D1060" s="200" t="s">
        <v>180</v>
      </c>
      <c r="E1060" s="223" t="s">
        <v>19</v>
      </c>
      <c r="F1060" s="224" t="s">
        <v>1467</v>
      </c>
      <c r="G1060" s="222"/>
      <c r="H1060" s="223" t="s">
        <v>19</v>
      </c>
      <c r="I1060" s="225"/>
      <c r="J1060" s="222"/>
      <c r="K1060" s="222"/>
      <c r="L1060" s="226"/>
      <c r="M1060" s="227"/>
      <c r="N1060" s="228"/>
      <c r="O1060" s="228"/>
      <c r="P1060" s="228"/>
      <c r="Q1060" s="228"/>
      <c r="R1060" s="228"/>
      <c r="S1060" s="228"/>
      <c r="T1060" s="229"/>
      <c r="AT1060" s="230" t="s">
        <v>180</v>
      </c>
      <c r="AU1060" s="230" t="s">
        <v>79</v>
      </c>
      <c r="AV1060" s="15" t="s">
        <v>14</v>
      </c>
      <c r="AW1060" s="15" t="s">
        <v>33</v>
      </c>
      <c r="AX1060" s="15" t="s">
        <v>71</v>
      </c>
      <c r="AY1060" s="230" t="s">
        <v>169</v>
      </c>
    </row>
    <row r="1061" spans="2:51" s="13" customFormat="1" ht="11.25">
      <c r="B1061" s="198"/>
      <c r="C1061" s="199"/>
      <c r="D1061" s="200" t="s">
        <v>180</v>
      </c>
      <c r="E1061" s="201" t="s">
        <v>19</v>
      </c>
      <c r="F1061" s="202" t="s">
        <v>1529</v>
      </c>
      <c r="G1061" s="199"/>
      <c r="H1061" s="203">
        <v>10</v>
      </c>
      <c r="I1061" s="204"/>
      <c r="J1061" s="199"/>
      <c r="K1061" s="199"/>
      <c r="L1061" s="205"/>
      <c r="M1061" s="206"/>
      <c r="N1061" s="207"/>
      <c r="O1061" s="207"/>
      <c r="P1061" s="207"/>
      <c r="Q1061" s="207"/>
      <c r="R1061" s="207"/>
      <c r="S1061" s="207"/>
      <c r="T1061" s="208"/>
      <c r="AT1061" s="209" t="s">
        <v>180</v>
      </c>
      <c r="AU1061" s="209" t="s">
        <v>79</v>
      </c>
      <c r="AV1061" s="13" t="s">
        <v>79</v>
      </c>
      <c r="AW1061" s="13" t="s">
        <v>33</v>
      </c>
      <c r="AX1061" s="13" t="s">
        <v>71</v>
      </c>
      <c r="AY1061" s="209" t="s">
        <v>169</v>
      </c>
    </row>
    <row r="1062" spans="2:51" s="13" customFormat="1" ht="11.25">
      <c r="B1062" s="198"/>
      <c r="C1062" s="199"/>
      <c r="D1062" s="200" t="s">
        <v>180</v>
      </c>
      <c r="E1062" s="201" t="s">
        <v>19</v>
      </c>
      <c r="F1062" s="202" t="s">
        <v>1530</v>
      </c>
      <c r="G1062" s="199"/>
      <c r="H1062" s="203">
        <v>-1.4</v>
      </c>
      <c r="I1062" s="204"/>
      <c r="J1062" s="199"/>
      <c r="K1062" s="199"/>
      <c r="L1062" s="205"/>
      <c r="M1062" s="206"/>
      <c r="N1062" s="207"/>
      <c r="O1062" s="207"/>
      <c r="P1062" s="207"/>
      <c r="Q1062" s="207"/>
      <c r="R1062" s="207"/>
      <c r="S1062" s="207"/>
      <c r="T1062" s="208"/>
      <c r="AT1062" s="209" t="s">
        <v>180</v>
      </c>
      <c r="AU1062" s="209" t="s">
        <v>79</v>
      </c>
      <c r="AV1062" s="13" t="s">
        <v>79</v>
      </c>
      <c r="AW1062" s="13" t="s">
        <v>33</v>
      </c>
      <c r="AX1062" s="13" t="s">
        <v>71</v>
      </c>
      <c r="AY1062" s="209" t="s">
        <v>169</v>
      </c>
    </row>
    <row r="1063" spans="2:51" s="15" customFormat="1" ht="11.25">
      <c r="B1063" s="221"/>
      <c r="C1063" s="222"/>
      <c r="D1063" s="200" t="s">
        <v>180</v>
      </c>
      <c r="E1063" s="223" t="s">
        <v>19</v>
      </c>
      <c r="F1063" s="224" t="s">
        <v>1469</v>
      </c>
      <c r="G1063" s="222"/>
      <c r="H1063" s="223" t="s">
        <v>19</v>
      </c>
      <c r="I1063" s="225"/>
      <c r="J1063" s="222"/>
      <c r="K1063" s="222"/>
      <c r="L1063" s="226"/>
      <c r="M1063" s="227"/>
      <c r="N1063" s="228"/>
      <c r="O1063" s="228"/>
      <c r="P1063" s="228"/>
      <c r="Q1063" s="228"/>
      <c r="R1063" s="228"/>
      <c r="S1063" s="228"/>
      <c r="T1063" s="229"/>
      <c r="AT1063" s="230" t="s">
        <v>180</v>
      </c>
      <c r="AU1063" s="230" t="s">
        <v>79</v>
      </c>
      <c r="AV1063" s="15" t="s">
        <v>14</v>
      </c>
      <c r="AW1063" s="15" t="s">
        <v>33</v>
      </c>
      <c r="AX1063" s="15" t="s">
        <v>71</v>
      </c>
      <c r="AY1063" s="230" t="s">
        <v>169</v>
      </c>
    </row>
    <row r="1064" spans="2:51" s="13" customFormat="1" ht="11.25">
      <c r="B1064" s="198"/>
      <c r="C1064" s="199"/>
      <c r="D1064" s="200" t="s">
        <v>180</v>
      </c>
      <c r="E1064" s="201" t="s">
        <v>19</v>
      </c>
      <c r="F1064" s="202" t="s">
        <v>1529</v>
      </c>
      <c r="G1064" s="199"/>
      <c r="H1064" s="203">
        <v>10</v>
      </c>
      <c r="I1064" s="204"/>
      <c r="J1064" s="199"/>
      <c r="K1064" s="199"/>
      <c r="L1064" s="205"/>
      <c r="M1064" s="206"/>
      <c r="N1064" s="207"/>
      <c r="O1064" s="207"/>
      <c r="P1064" s="207"/>
      <c r="Q1064" s="207"/>
      <c r="R1064" s="207"/>
      <c r="S1064" s="207"/>
      <c r="T1064" s="208"/>
      <c r="AT1064" s="209" t="s">
        <v>180</v>
      </c>
      <c r="AU1064" s="209" t="s">
        <v>79</v>
      </c>
      <c r="AV1064" s="13" t="s">
        <v>79</v>
      </c>
      <c r="AW1064" s="13" t="s">
        <v>33</v>
      </c>
      <c r="AX1064" s="13" t="s">
        <v>71</v>
      </c>
      <c r="AY1064" s="209" t="s">
        <v>169</v>
      </c>
    </row>
    <row r="1065" spans="2:51" s="13" customFormat="1" ht="11.25">
      <c r="B1065" s="198"/>
      <c r="C1065" s="199"/>
      <c r="D1065" s="200" t="s">
        <v>180</v>
      </c>
      <c r="E1065" s="201" t="s">
        <v>19</v>
      </c>
      <c r="F1065" s="202" t="s">
        <v>1530</v>
      </c>
      <c r="G1065" s="199"/>
      <c r="H1065" s="203">
        <v>-1.4</v>
      </c>
      <c r="I1065" s="204"/>
      <c r="J1065" s="199"/>
      <c r="K1065" s="199"/>
      <c r="L1065" s="205"/>
      <c r="M1065" s="206"/>
      <c r="N1065" s="207"/>
      <c r="O1065" s="207"/>
      <c r="P1065" s="207"/>
      <c r="Q1065" s="207"/>
      <c r="R1065" s="207"/>
      <c r="S1065" s="207"/>
      <c r="T1065" s="208"/>
      <c r="AT1065" s="209" t="s">
        <v>180</v>
      </c>
      <c r="AU1065" s="209" t="s">
        <v>79</v>
      </c>
      <c r="AV1065" s="13" t="s">
        <v>79</v>
      </c>
      <c r="AW1065" s="13" t="s">
        <v>33</v>
      </c>
      <c r="AX1065" s="13" t="s">
        <v>71</v>
      </c>
      <c r="AY1065" s="209" t="s">
        <v>169</v>
      </c>
    </row>
    <row r="1066" spans="2:51" s="15" customFormat="1" ht="11.25">
      <c r="B1066" s="221"/>
      <c r="C1066" s="222"/>
      <c r="D1066" s="200" t="s">
        <v>180</v>
      </c>
      <c r="E1066" s="223" t="s">
        <v>19</v>
      </c>
      <c r="F1066" s="224" t="s">
        <v>1013</v>
      </c>
      <c r="G1066" s="222"/>
      <c r="H1066" s="223" t="s">
        <v>19</v>
      </c>
      <c r="I1066" s="225"/>
      <c r="J1066" s="222"/>
      <c r="K1066" s="222"/>
      <c r="L1066" s="226"/>
      <c r="M1066" s="227"/>
      <c r="N1066" s="228"/>
      <c r="O1066" s="228"/>
      <c r="P1066" s="228"/>
      <c r="Q1066" s="228"/>
      <c r="R1066" s="228"/>
      <c r="S1066" s="228"/>
      <c r="T1066" s="229"/>
      <c r="AT1066" s="230" t="s">
        <v>180</v>
      </c>
      <c r="AU1066" s="230" t="s">
        <v>79</v>
      </c>
      <c r="AV1066" s="15" t="s">
        <v>14</v>
      </c>
      <c r="AW1066" s="15" t="s">
        <v>33</v>
      </c>
      <c r="AX1066" s="15" t="s">
        <v>71</v>
      </c>
      <c r="AY1066" s="230" t="s">
        <v>169</v>
      </c>
    </row>
    <row r="1067" spans="2:51" s="13" customFormat="1" ht="11.25">
      <c r="B1067" s="198"/>
      <c r="C1067" s="199"/>
      <c r="D1067" s="200" t="s">
        <v>180</v>
      </c>
      <c r="E1067" s="201" t="s">
        <v>19</v>
      </c>
      <c r="F1067" s="202" t="s">
        <v>1528</v>
      </c>
      <c r="G1067" s="199"/>
      <c r="H1067" s="203">
        <v>10.8</v>
      </c>
      <c r="I1067" s="204"/>
      <c r="J1067" s="199"/>
      <c r="K1067" s="199"/>
      <c r="L1067" s="205"/>
      <c r="M1067" s="206"/>
      <c r="N1067" s="207"/>
      <c r="O1067" s="207"/>
      <c r="P1067" s="207"/>
      <c r="Q1067" s="207"/>
      <c r="R1067" s="207"/>
      <c r="S1067" s="207"/>
      <c r="T1067" s="208"/>
      <c r="AT1067" s="209" t="s">
        <v>180</v>
      </c>
      <c r="AU1067" s="209" t="s">
        <v>79</v>
      </c>
      <c r="AV1067" s="13" t="s">
        <v>79</v>
      </c>
      <c r="AW1067" s="13" t="s">
        <v>33</v>
      </c>
      <c r="AX1067" s="13" t="s">
        <v>71</v>
      </c>
      <c r="AY1067" s="209" t="s">
        <v>169</v>
      </c>
    </row>
    <row r="1068" spans="2:51" s="13" customFormat="1" ht="11.25">
      <c r="B1068" s="198"/>
      <c r="C1068" s="199"/>
      <c r="D1068" s="200" t="s">
        <v>180</v>
      </c>
      <c r="E1068" s="201" t="s">
        <v>19</v>
      </c>
      <c r="F1068" s="202" t="s">
        <v>1012</v>
      </c>
      <c r="G1068" s="199"/>
      <c r="H1068" s="203">
        <v>-2.8</v>
      </c>
      <c r="I1068" s="204"/>
      <c r="J1068" s="199"/>
      <c r="K1068" s="199"/>
      <c r="L1068" s="205"/>
      <c r="M1068" s="206"/>
      <c r="N1068" s="207"/>
      <c r="O1068" s="207"/>
      <c r="P1068" s="207"/>
      <c r="Q1068" s="207"/>
      <c r="R1068" s="207"/>
      <c r="S1068" s="207"/>
      <c r="T1068" s="208"/>
      <c r="AT1068" s="209" t="s">
        <v>180</v>
      </c>
      <c r="AU1068" s="209" t="s">
        <v>79</v>
      </c>
      <c r="AV1068" s="13" t="s">
        <v>79</v>
      </c>
      <c r="AW1068" s="13" t="s">
        <v>33</v>
      </c>
      <c r="AX1068" s="13" t="s">
        <v>71</v>
      </c>
      <c r="AY1068" s="209" t="s">
        <v>169</v>
      </c>
    </row>
    <row r="1069" spans="2:51" s="15" customFormat="1" ht="11.25">
      <c r="B1069" s="221"/>
      <c r="C1069" s="222"/>
      <c r="D1069" s="200" t="s">
        <v>180</v>
      </c>
      <c r="E1069" s="223" t="s">
        <v>19</v>
      </c>
      <c r="F1069" s="224" t="s">
        <v>1014</v>
      </c>
      <c r="G1069" s="222"/>
      <c r="H1069" s="223" t="s">
        <v>19</v>
      </c>
      <c r="I1069" s="225"/>
      <c r="J1069" s="222"/>
      <c r="K1069" s="222"/>
      <c r="L1069" s="226"/>
      <c r="M1069" s="227"/>
      <c r="N1069" s="228"/>
      <c r="O1069" s="228"/>
      <c r="P1069" s="228"/>
      <c r="Q1069" s="228"/>
      <c r="R1069" s="228"/>
      <c r="S1069" s="228"/>
      <c r="T1069" s="229"/>
      <c r="AT1069" s="230" t="s">
        <v>180</v>
      </c>
      <c r="AU1069" s="230" t="s">
        <v>79</v>
      </c>
      <c r="AV1069" s="15" t="s">
        <v>14</v>
      </c>
      <c r="AW1069" s="15" t="s">
        <v>33</v>
      </c>
      <c r="AX1069" s="15" t="s">
        <v>71</v>
      </c>
      <c r="AY1069" s="230" t="s">
        <v>169</v>
      </c>
    </row>
    <row r="1070" spans="2:51" s="13" customFormat="1" ht="11.25">
      <c r="B1070" s="198"/>
      <c r="C1070" s="199"/>
      <c r="D1070" s="200" t="s">
        <v>180</v>
      </c>
      <c r="E1070" s="201" t="s">
        <v>19</v>
      </c>
      <c r="F1070" s="202" t="s">
        <v>1503</v>
      </c>
      <c r="G1070" s="199"/>
      <c r="H1070" s="203">
        <v>16.6</v>
      </c>
      <c r="I1070" s="204"/>
      <c r="J1070" s="199"/>
      <c r="K1070" s="199"/>
      <c r="L1070" s="205"/>
      <c r="M1070" s="206"/>
      <c r="N1070" s="207"/>
      <c r="O1070" s="207"/>
      <c r="P1070" s="207"/>
      <c r="Q1070" s="207"/>
      <c r="R1070" s="207"/>
      <c r="S1070" s="207"/>
      <c r="T1070" s="208"/>
      <c r="AT1070" s="209" t="s">
        <v>180</v>
      </c>
      <c r="AU1070" s="209" t="s">
        <v>79</v>
      </c>
      <c r="AV1070" s="13" t="s">
        <v>79</v>
      </c>
      <c r="AW1070" s="13" t="s">
        <v>33</v>
      </c>
      <c r="AX1070" s="13" t="s">
        <v>71</v>
      </c>
      <c r="AY1070" s="209" t="s">
        <v>169</v>
      </c>
    </row>
    <row r="1071" spans="2:51" s="13" customFormat="1" ht="11.25">
      <c r="B1071" s="198"/>
      <c r="C1071" s="199"/>
      <c r="D1071" s="200" t="s">
        <v>180</v>
      </c>
      <c r="E1071" s="201" t="s">
        <v>19</v>
      </c>
      <c r="F1071" s="202" t="s">
        <v>1016</v>
      </c>
      <c r="G1071" s="199"/>
      <c r="H1071" s="203">
        <v>-1.8</v>
      </c>
      <c r="I1071" s="204"/>
      <c r="J1071" s="199"/>
      <c r="K1071" s="199"/>
      <c r="L1071" s="205"/>
      <c r="M1071" s="206"/>
      <c r="N1071" s="207"/>
      <c r="O1071" s="207"/>
      <c r="P1071" s="207"/>
      <c r="Q1071" s="207"/>
      <c r="R1071" s="207"/>
      <c r="S1071" s="207"/>
      <c r="T1071" s="208"/>
      <c r="AT1071" s="209" t="s">
        <v>180</v>
      </c>
      <c r="AU1071" s="209" t="s">
        <v>79</v>
      </c>
      <c r="AV1071" s="13" t="s">
        <v>79</v>
      </c>
      <c r="AW1071" s="13" t="s">
        <v>33</v>
      </c>
      <c r="AX1071" s="13" t="s">
        <v>71</v>
      </c>
      <c r="AY1071" s="209" t="s">
        <v>169</v>
      </c>
    </row>
    <row r="1072" spans="2:51" s="15" customFormat="1" ht="11.25">
      <c r="B1072" s="221"/>
      <c r="C1072" s="222"/>
      <c r="D1072" s="200" t="s">
        <v>180</v>
      </c>
      <c r="E1072" s="223" t="s">
        <v>19</v>
      </c>
      <c r="F1072" s="224" t="s">
        <v>1017</v>
      </c>
      <c r="G1072" s="222"/>
      <c r="H1072" s="223" t="s">
        <v>19</v>
      </c>
      <c r="I1072" s="225"/>
      <c r="J1072" s="222"/>
      <c r="K1072" s="222"/>
      <c r="L1072" s="226"/>
      <c r="M1072" s="227"/>
      <c r="N1072" s="228"/>
      <c r="O1072" s="228"/>
      <c r="P1072" s="228"/>
      <c r="Q1072" s="228"/>
      <c r="R1072" s="228"/>
      <c r="S1072" s="228"/>
      <c r="T1072" s="229"/>
      <c r="AT1072" s="230" t="s">
        <v>180</v>
      </c>
      <c r="AU1072" s="230" t="s">
        <v>79</v>
      </c>
      <c r="AV1072" s="15" t="s">
        <v>14</v>
      </c>
      <c r="AW1072" s="15" t="s">
        <v>33</v>
      </c>
      <c r="AX1072" s="15" t="s">
        <v>71</v>
      </c>
      <c r="AY1072" s="230" t="s">
        <v>169</v>
      </c>
    </row>
    <row r="1073" spans="2:51" s="13" customFormat="1" ht="11.25">
      <c r="B1073" s="198"/>
      <c r="C1073" s="199"/>
      <c r="D1073" s="200" t="s">
        <v>180</v>
      </c>
      <c r="E1073" s="201" t="s">
        <v>19</v>
      </c>
      <c r="F1073" s="202" t="s">
        <v>1503</v>
      </c>
      <c r="G1073" s="199"/>
      <c r="H1073" s="203">
        <v>16.6</v>
      </c>
      <c r="I1073" s="204"/>
      <c r="J1073" s="199"/>
      <c r="K1073" s="199"/>
      <c r="L1073" s="205"/>
      <c r="M1073" s="206"/>
      <c r="N1073" s="207"/>
      <c r="O1073" s="207"/>
      <c r="P1073" s="207"/>
      <c r="Q1073" s="207"/>
      <c r="R1073" s="207"/>
      <c r="S1073" s="207"/>
      <c r="T1073" s="208"/>
      <c r="AT1073" s="209" t="s">
        <v>180</v>
      </c>
      <c r="AU1073" s="209" t="s">
        <v>79</v>
      </c>
      <c r="AV1073" s="13" t="s">
        <v>79</v>
      </c>
      <c r="AW1073" s="13" t="s">
        <v>33</v>
      </c>
      <c r="AX1073" s="13" t="s">
        <v>71</v>
      </c>
      <c r="AY1073" s="209" t="s">
        <v>169</v>
      </c>
    </row>
    <row r="1074" spans="2:51" s="13" customFormat="1" ht="11.25">
      <c r="B1074" s="198"/>
      <c r="C1074" s="199"/>
      <c r="D1074" s="200" t="s">
        <v>180</v>
      </c>
      <c r="E1074" s="201" t="s">
        <v>19</v>
      </c>
      <c r="F1074" s="202" t="s">
        <v>1016</v>
      </c>
      <c r="G1074" s="199"/>
      <c r="H1074" s="203">
        <v>-1.8</v>
      </c>
      <c r="I1074" s="204"/>
      <c r="J1074" s="199"/>
      <c r="K1074" s="199"/>
      <c r="L1074" s="205"/>
      <c r="M1074" s="206"/>
      <c r="N1074" s="207"/>
      <c r="O1074" s="207"/>
      <c r="P1074" s="207"/>
      <c r="Q1074" s="207"/>
      <c r="R1074" s="207"/>
      <c r="S1074" s="207"/>
      <c r="T1074" s="208"/>
      <c r="AT1074" s="209" t="s">
        <v>180</v>
      </c>
      <c r="AU1074" s="209" t="s">
        <v>79</v>
      </c>
      <c r="AV1074" s="13" t="s">
        <v>79</v>
      </c>
      <c r="AW1074" s="13" t="s">
        <v>33</v>
      </c>
      <c r="AX1074" s="13" t="s">
        <v>71</v>
      </c>
      <c r="AY1074" s="209" t="s">
        <v>169</v>
      </c>
    </row>
    <row r="1075" spans="2:51" s="15" customFormat="1" ht="11.25">
      <c r="B1075" s="221"/>
      <c r="C1075" s="222"/>
      <c r="D1075" s="200" t="s">
        <v>180</v>
      </c>
      <c r="E1075" s="223" t="s">
        <v>19</v>
      </c>
      <c r="F1075" s="224" t="s">
        <v>1305</v>
      </c>
      <c r="G1075" s="222"/>
      <c r="H1075" s="223" t="s">
        <v>19</v>
      </c>
      <c r="I1075" s="225"/>
      <c r="J1075" s="222"/>
      <c r="K1075" s="222"/>
      <c r="L1075" s="226"/>
      <c r="M1075" s="227"/>
      <c r="N1075" s="228"/>
      <c r="O1075" s="228"/>
      <c r="P1075" s="228"/>
      <c r="Q1075" s="228"/>
      <c r="R1075" s="228"/>
      <c r="S1075" s="228"/>
      <c r="T1075" s="229"/>
      <c r="AT1075" s="230" t="s">
        <v>180</v>
      </c>
      <c r="AU1075" s="230" t="s">
        <v>79</v>
      </c>
      <c r="AV1075" s="15" t="s">
        <v>14</v>
      </c>
      <c r="AW1075" s="15" t="s">
        <v>33</v>
      </c>
      <c r="AX1075" s="15" t="s">
        <v>71</v>
      </c>
      <c r="AY1075" s="230" t="s">
        <v>169</v>
      </c>
    </row>
    <row r="1076" spans="2:51" s="13" customFormat="1" ht="11.25">
      <c r="B1076" s="198"/>
      <c r="C1076" s="199"/>
      <c r="D1076" s="200" t="s">
        <v>180</v>
      </c>
      <c r="E1076" s="201" t="s">
        <v>19</v>
      </c>
      <c r="F1076" s="202" t="s">
        <v>1531</v>
      </c>
      <c r="G1076" s="199"/>
      <c r="H1076" s="203">
        <v>30.4</v>
      </c>
      <c r="I1076" s="204"/>
      <c r="J1076" s="199"/>
      <c r="K1076" s="199"/>
      <c r="L1076" s="205"/>
      <c r="M1076" s="206"/>
      <c r="N1076" s="207"/>
      <c r="O1076" s="207"/>
      <c r="P1076" s="207"/>
      <c r="Q1076" s="207"/>
      <c r="R1076" s="207"/>
      <c r="S1076" s="207"/>
      <c r="T1076" s="208"/>
      <c r="AT1076" s="209" t="s">
        <v>180</v>
      </c>
      <c r="AU1076" s="209" t="s">
        <v>79</v>
      </c>
      <c r="AV1076" s="13" t="s">
        <v>79</v>
      </c>
      <c r="AW1076" s="13" t="s">
        <v>33</v>
      </c>
      <c r="AX1076" s="13" t="s">
        <v>71</v>
      </c>
      <c r="AY1076" s="209" t="s">
        <v>169</v>
      </c>
    </row>
    <row r="1077" spans="2:51" s="13" customFormat="1" ht="11.25">
      <c r="B1077" s="198"/>
      <c r="C1077" s="199"/>
      <c r="D1077" s="200" t="s">
        <v>180</v>
      </c>
      <c r="E1077" s="201" t="s">
        <v>19</v>
      </c>
      <c r="F1077" s="202" t="s">
        <v>1532</v>
      </c>
      <c r="G1077" s="199"/>
      <c r="H1077" s="203">
        <v>-3.69</v>
      </c>
      <c r="I1077" s="204"/>
      <c r="J1077" s="199"/>
      <c r="K1077" s="199"/>
      <c r="L1077" s="205"/>
      <c r="M1077" s="206"/>
      <c r="N1077" s="207"/>
      <c r="O1077" s="207"/>
      <c r="P1077" s="207"/>
      <c r="Q1077" s="207"/>
      <c r="R1077" s="207"/>
      <c r="S1077" s="207"/>
      <c r="T1077" s="208"/>
      <c r="AT1077" s="209" t="s">
        <v>180</v>
      </c>
      <c r="AU1077" s="209" t="s">
        <v>79</v>
      </c>
      <c r="AV1077" s="13" t="s">
        <v>79</v>
      </c>
      <c r="AW1077" s="13" t="s">
        <v>33</v>
      </c>
      <c r="AX1077" s="13" t="s">
        <v>71</v>
      </c>
      <c r="AY1077" s="209" t="s">
        <v>169</v>
      </c>
    </row>
    <row r="1078" spans="2:51" s="15" customFormat="1" ht="11.25">
      <c r="B1078" s="221"/>
      <c r="C1078" s="222"/>
      <c r="D1078" s="200" t="s">
        <v>180</v>
      </c>
      <c r="E1078" s="223" t="s">
        <v>19</v>
      </c>
      <c r="F1078" s="224" t="s">
        <v>1018</v>
      </c>
      <c r="G1078" s="222"/>
      <c r="H1078" s="223" t="s">
        <v>19</v>
      </c>
      <c r="I1078" s="225"/>
      <c r="J1078" s="222"/>
      <c r="K1078" s="222"/>
      <c r="L1078" s="226"/>
      <c r="M1078" s="227"/>
      <c r="N1078" s="228"/>
      <c r="O1078" s="228"/>
      <c r="P1078" s="228"/>
      <c r="Q1078" s="228"/>
      <c r="R1078" s="228"/>
      <c r="S1078" s="228"/>
      <c r="T1078" s="229"/>
      <c r="AT1078" s="230" t="s">
        <v>180</v>
      </c>
      <c r="AU1078" s="230" t="s">
        <v>79</v>
      </c>
      <c r="AV1078" s="15" t="s">
        <v>14</v>
      </c>
      <c r="AW1078" s="15" t="s">
        <v>33</v>
      </c>
      <c r="AX1078" s="15" t="s">
        <v>71</v>
      </c>
      <c r="AY1078" s="230" t="s">
        <v>169</v>
      </c>
    </row>
    <row r="1079" spans="2:51" s="13" customFormat="1" ht="11.25">
      <c r="B1079" s="198"/>
      <c r="C1079" s="199"/>
      <c r="D1079" s="200" t="s">
        <v>180</v>
      </c>
      <c r="E1079" s="201" t="s">
        <v>19</v>
      </c>
      <c r="F1079" s="202" t="s">
        <v>1504</v>
      </c>
      <c r="G1079" s="199"/>
      <c r="H1079" s="203">
        <v>15.6</v>
      </c>
      <c r="I1079" s="204"/>
      <c r="J1079" s="199"/>
      <c r="K1079" s="199"/>
      <c r="L1079" s="205"/>
      <c r="M1079" s="206"/>
      <c r="N1079" s="207"/>
      <c r="O1079" s="207"/>
      <c r="P1079" s="207"/>
      <c r="Q1079" s="207"/>
      <c r="R1079" s="207"/>
      <c r="S1079" s="207"/>
      <c r="T1079" s="208"/>
      <c r="AT1079" s="209" t="s">
        <v>180</v>
      </c>
      <c r="AU1079" s="209" t="s">
        <v>79</v>
      </c>
      <c r="AV1079" s="13" t="s">
        <v>79</v>
      </c>
      <c r="AW1079" s="13" t="s">
        <v>33</v>
      </c>
      <c r="AX1079" s="13" t="s">
        <v>71</v>
      </c>
      <c r="AY1079" s="209" t="s">
        <v>169</v>
      </c>
    </row>
    <row r="1080" spans="2:51" s="13" customFormat="1" ht="11.25">
      <c r="B1080" s="198"/>
      <c r="C1080" s="199"/>
      <c r="D1080" s="200" t="s">
        <v>180</v>
      </c>
      <c r="E1080" s="201" t="s">
        <v>19</v>
      </c>
      <c r="F1080" s="202" t="s">
        <v>1016</v>
      </c>
      <c r="G1080" s="199"/>
      <c r="H1080" s="203">
        <v>-1.8</v>
      </c>
      <c r="I1080" s="204"/>
      <c r="J1080" s="199"/>
      <c r="K1080" s="199"/>
      <c r="L1080" s="205"/>
      <c r="M1080" s="206"/>
      <c r="N1080" s="207"/>
      <c r="O1080" s="207"/>
      <c r="P1080" s="207"/>
      <c r="Q1080" s="207"/>
      <c r="R1080" s="207"/>
      <c r="S1080" s="207"/>
      <c r="T1080" s="208"/>
      <c r="AT1080" s="209" t="s">
        <v>180</v>
      </c>
      <c r="AU1080" s="209" t="s">
        <v>79</v>
      </c>
      <c r="AV1080" s="13" t="s">
        <v>79</v>
      </c>
      <c r="AW1080" s="13" t="s">
        <v>33</v>
      </c>
      <c r="AX1080" s="13" t="s">
        <v>71</v>
      </c>
      <c r="AY1080" s="209" t="s">
        <v>169</v>
      </c>
    </row>
    <row r="1081" spans="2:51" s="15" customFormat="1" ht="11.25">
      <c r="B1081" s="221"/>
      <c r="C1081" s="222"/>
      <c r="D1081" s="200" t="s">
        <v>180</v>
      </c>
      <c r="E1081" s="223" t="s">
        <v>19</v>
      </c>
      <c r="F1081" s="224" t="s">
        <v>1020</v>
      </c>
      <c r="G1081" s="222"/>
      <c r="H1081" s="223" t="s">
        <v>19</v>
      </c>
      <c r="I1081" s="225"/>
      <c r="J1081" s="222"/>
      <c r="K1081" s="222"/>
      <c r="L1081" s="226"/>
      <c r="M1081" s="227"/>
      <c r="N1081" s="228"/>
      <c r="O1081" s="228"/>
      <c r="P1081" s="228"/>
      <c r="Q1081" s="228"/>
      <c r="R1081" s="228"/>
      <c r="S1081" s="228"/>
      <c r="T1081" s="229"/>
      <c r="AT1081" s="230" t="s">
        <v>180</v>
      </c>
      <c r="AU1081" s="230" t="s">
        <v>79</v>
      </c>
      <c r="AV1081" s="15" t="s">
        <v>14</v>
      </c>
      <c r="AW1081" s="15" t="s">
        <v>33</v>
      </c>
      <c r="AX1081" s="15" t="s">
        <v>71</v>
      </c>
      <c r="AY1081" s="230" t="s">
        <v>169</v>
      </c>
    </row>
    <row r="1082" spans="2:51" s="13" customFormat="1" ht="11.25">
      <c r="B1082" s="198"/>
      <c r="C1082" s="199"/>
      <c r="D1082" s="200" t="s">
        <v>180</v>
      </c>
      <c r="E1082" s="201" t="s">
        <v>19</v>
      </c>
      <c r="F1082" s="202" t="s">
        <v>1504</v>
      </c>
      <c r="G1082" s="199"/>
      <c r="H1082" s="203">
        <v>15.6</v>
      </c>
      <c r="I1082" s="204"/>
      <c r="J1082" s="199"/>
      <c r="K1082" s="199"/>
      <c r="L1082" s="205"/>
      <c r="M1082" s="206"/>
      <c r="N1082" s="207"/>
      <c r="O1082" s="207"/>
      <c r="P1082" s="207"/>
      <c r="Q1082" s="207"/>
      <c r="R1082" s="207"/>
      <c r="S1082" s="207"/>
      <c r="T1082" s="208"/>
      <c r="AT1082" s="209" t="s">
        <v>180</v>
      </c>
      <c r="AU1082" s="209" t="s">
        <v>79</v>
      </c>
      <c r="AV1082" s="13" t="s">
        <v>79</v>
      </c>
      <c r="AW1082" s="13" t="s">
        <v>33</v>
      </c>
      <c r="AX1082" s="13" t="s">
        <v>71</v>
      </c>
      <c r="AY1082" s="209" t="s">
        <v>169</v>
      </c>
    </row>
    <row r="1083" spans="2:51" s="13" customFormat="1" ht="11.25">
      <c r="B1083" s="198"/>
      <c r="C1083" s="199"/>
      <c r="D1083" s="200" t="s">
        <v>180</v>
      </c>
      <c r="E1083" s="201" t="s">
        <v>19</v>
      </c>
      <c r="F1083" s="202" t="s">
        <v>1016</v>
      </c>
      <c r="G1083" s="199"/>
      <c r="H1083" s="203">
        <v>-1.8</v>
      </c>
      <c r="I1083" s="204"/>
      <c r="J1083" s="199"/>
      <c r="K1083" s="199"/>
      <c r="L1083" s="205"/>
      <c r="M1083" s="206"/>
      <c r="N1083" s="207"/>
      <c r="O1083" s="207"/>
      <c r="P1083" s="207"/>
      <c r="Q1083" s="207"/>
      <c r="R1083" s="207"/>
      <c r="S1083" s="207"/>
      <c r="T1083" s="208"/>
      <c r="AT1083" s="209" t="s">
        <v>180</v>
      </c>
      <c r="AU1083" s="209" t="s">
        <v>79</v>
      </c>
      <c r="AV1083" s="13" t="s">
        <v>79</v>
      </c>
      <c r="AW1083" s="13" t="s">
        <v>33</v>
      </c>
      <c r="AX1083" s="13" t="s">
        <v>71</v>
      </c>
      <c r="AY1083" s="209" t="s">
        <v>169</v>
      </c>
    </row>
    <row r="1084" spans="2:51" s="15" customFormat="1" ht="11.25">
      <c r="B1084" s="221"/>
      <c r="C1084" s="222"/>
      <c r="D1084" s="200" t="s">
        <v>180</v>
      </c>
      <c r="E1084" s="223" t="s">
        <v>19</v>
      </c>
      <c r="F1084" s="224" t="s">
        <v>1022</v>
      </c>
      <c r="G1084" s="222"/>
      <c r="H1084" s="223" t="s">
        <v>19</v>
      </c>
      <c r="I1084" s="225"/>
      <c r="J1084" s="222"/>
      <c r="K1084" s="222"/>
      <c r="L1084" s="226"/>
      <c r="M1084" s="227"/>
      <c r="N1084" s="228"/>
      <c r="O1084" s="228"/>
      <c r="P1084" s="228"/>
      <c r="Q1084" s="228"/>
      <c r="R1084" s="228"/>
      <c r="S1084" s="228"/>
      <c r="T1084" s="229"/>
      <c r="AT1084" s="230" t="s">
        <v>180</v>
      </c>
      <c r="AU1084" s="230" t="s">
        <v>79</v>
      </c>
      <c r="AV1084" s="15" t="s">
        <v>14</v>
      </c>
      <c r="AW1084" s="15" t="s">
        <v>33</v>
      </c>
      <c r="AX1084" s="15" t="s">
        <v>71</v>
      </c>
      <c r="AY1084" s="230" t="s">
        <v>169</v>
      </c>
    </row>
    <row r="1085" spans="2:51" s="13" customFormat="1" ht="11.25">
      <c r="B1085" s="198"/>
      <c r="C1085" s="199"/>
      <c r="D1085" s="200" t="s">
        <v>180</v>
      </c>
      <c r="E1085" s="201" t="s">
        <v>19</v>
      </c>
      <c r="F1085" s="202" t="s">
        <v>1505</v>
      </c>
      <c r="G1085" s="199"/>
      <c r="H1085" s="203">
        <v>15.2</v>
      </c>
      <c r="I1085" s="204"/>
      <c r="J1085" s="199"/>
      <c r="K1085" s="199"/>
      <c r="L1085" s="205"/>
      <c r="M1085" s="206"/>
      <c r="N1085" s="207"/>
      <c r="O1085" s="207"/>
      <c r="P1085" s="207"/>
      <c r="Q1085" s="207"/>
      <c r="R1085" s="207"/>
      <c r="S1085" s="207"/>
      <c r="T1085" s="208"/>
      <c r="AT1085" s="209" t="s">
        <v>180</v>
      </c>
      <c r="AU1085" s="209" t="s">
        <v>79</v>
      </c>
      <c r="AV1085" s="13" t="s">
        <v>79</v>
      </c>
      <c r="AW1085" s="13" t="s">
        <v>33</v>
      </c>
      <c r="AX1085" s="13" t="s">
        <v>71</v>
      </c>
      <c r="AY1085" s="209" t="s">
        <v>169</v>
      </c>
    </row>
    <row r="1086" spans="2:51" s="13" customFormat="1" ht="11.25">
      <c r="B1086" s="198"/>
      <c r="C1086" s="199"/>
      <c r="D1086" s="200" t="s">
        <v>180</v>
      </c>
      <c r="E1086" s="201" t="s">
        <v>19</v>
      </c>
      <c r="F1086" s="202" t="s">
        <v>1016</v>
      </c>
      <c r="G1086" s="199"/>
      <c r="H1086" s="203">
        <v>-1.8</v>
      </c>
      <c r="I1086" s="204"/>
      <c r="J1086" s="199"/>
      <c r="K1086" s="199"/>
      <c r="L1086" s="205"/>
      <c r="M1086" s="206"/>
      <c r="N1086" s="207"/>
      <c r="O1086" s="207"/>
      <c r="P1086" s="207"/>
      <c r="Q1086" s="207"/>
      <c r="R1086" s="207"/>
      <c r="S1086" s="207"/>
      <c r="T1086" s="208"/>
      <c r="AT1086" s="209" t="s">
        <v>180</v>
      </c>
      <c r="AU1086" s="209" t="s">
        <v>79</v>
      </c>
      <c r="AV1086" s="13" t="s">
        <v>79</v>
      </c>
      <c r="AW1086" s="13" t="s">
        <v>33</v>
      </c>
      <c r="AX1086" s="13" t="s">
        <v>71</v>
      </c>
      <c r="AY1086" s="209" t="s">
        <v>169</v>
      </c>
    </row>
    <row r="1087" spans="2:51" s="15" customFormat="1" ht="11.25">
      <c r="B1087" s="221"/>
      <c r="C1087" s="222"/>
      <c r="D1087" s="200" t="s">
        <v>180</v>
      </c>
      <c r="E1087" s="223" t="s">
        <v>19</v>
      </c>
      <c r="F1087" s="224" t="s">
        <v>1024</v>
      </c>
      <c r="G1087" s="222"/>
      <c r="H1087" s="223" t="s">
        <v>19</v>
      </c>
      <c r="I1087" s="225"/>
      <c r="J1087" s="222"/>
      <c r="K1087" s="222"/>
      <c r="L1087" s="226"/>
      <c r="M1087" s="227"/>
      <c r="N1087" s="228"/>
      <c r="O1087" s="228"/>
      <c r="P1087" s="228"/>
      <c r="Q1087" s="228"/>
      <c r="R1087" s="228"/>
      <c r="S1087" s="228"/>
      <c r="T1087" s="229"/>
      <c r="AT1087" s="230" t="s">
        <v>180</v>
      </c>
      <c r="AU1087" s="230" t="s">
        <v>79</v>
      </c>
      <c r="AV1087" s="15" t="s">
        <v>14</v>
      </c>
      <c r="AW1087" s="15" t="s">
        <v>33</v>
      </c>
      <c r="AX1087" s="15" t="s">
        <v>71</v>
      </c>
      <c r="AY1087" s="230" t="s">
        <v>169</v>
      </c>
    </row>
    <row r="1088" spans="2:51" s="13" customFormat="1" ht="11.25">
      <c r="B1088" s="198"/>
      <c r="C1088" s="199"/>
      <c r="D1088" s="200" t="s">
        <v>180</v>
      </c>
      <c r="E1088" s="201" t="s">
        <v>19</v>
      </c>
      <c r="F1088" s="202" t="s">
        <v>1505</v>
      </c>
      <c r="G1088" s="199"/>
      <c r="H1088" s="203">
        <v>15.2</v>
      </c>
      <c r="I1088" s="204"/>
      <c r="J1088" s="199"/>
      <c r="K1088" s="199"/>
      <c r="L1088" s="205"/>
      <c r="M1088" s="206"/>
      <c r="N1088" s="207"/>
      <c r="O1088" s="207"/>
      <c r="P1088" s="207"/>
      <c r="Q1088" s="207"/>
      <c r="R1088" s="207"/>
      <c r="S1088" s="207"/>
      <c r="T1088" s="208"/>
      <c r="AT1088" s="209" t="s">
        <v>180</v>
      </c>
      <c r="AU1088" s="209" t="s">
        <v>79</v>
      </c>
      <c r="AV1088" s="13" t="s">
        <v>79</v>
      </c>
      <c r="AW1088" s="13" t="s">
        <v>33</v>
      </c>
      <c r="AX1088" s="13" t="s">
        <v>71</v>
      </c>
      <c r="AY1088" s="209" t="s">
        <v>169</v>
      </c>
    </row>
    <row r="1089" spans="2:51" s="13" customFormat="1" ht="11.25">
      <c r="B1089" s="198"/>
      <c r="C1089" s="199"/>
      <c r="D1089" s="200" t="s">
        <v>180</v>
      </c>
      <c r="E1089" s="201" t="s">
        <v>19</v>
      </c>
      <c r="F1089" s="202" t="s">
        <v>1016</v>
      </c>
      <c r="G1089" s="199"/>
      <c r="H1089" s="203">
        <v>-1.8</v>
      </c>
      <c r="I1089" s="204"/>
      <c r="J1089" s="199"/>
      <c r="K1089" s="199"/>
      <c r="L1089" s="205"/>
      <c r="M1089" s="206"/>
      <c r="N1089" s="207"/>
      <c r="O1089" s="207"/>
      <c r="P1089" s="207"/>
      <c r="Q1089" s="207"/>
      <c r="R1089" s="207"/>
      <c r="S1089" s="207"/>
      <c r="T1089" s="208"/>
      <c r="AT1089" s="209" t="s">
        <v>180</v>
      </c>
      <c r="AU1089" s="209" t="s">
        <v>79</v>
      </c>
      <c r="AV1089" s="13" t="s">
        <v>79</v>
      </c>
      <c r="AW1089" s="13" t="s">
        <v>33</v>
      </c>
      <c r="AX1089" s="13" t="s">
        <v>71</v>
      </c>
      <c r="AY1089" s="209" t="s">
        <v>169</v>
      </c>
    </row>
    <row r="1090" spans="2:51" s="15" customFormat="1" ht="11.25">
      <c r="B1090" s="221"/>
      <c r="C1090" s="222"/>
      <c r="D1090" s="200" t="s">
        <v>180</v>
      </c>
      <c r="E1090" s="223" t="s">
        <v>19</v>
      </c>
      <c r="F1090" s="224" t="s">
        <v>1025</v>
      </c>
      <c r="G1090" s="222"/>
      <c r="H1090" s="223" t="s">
        <v>19</v>
      </c>
      <c r="I1090" s="225"/>
      <c r="J1090" s="222"/>
      <c r="K1090" s="222"/>
      <c r="L1090" s="226"/>
      <c r="M1090" s="227"/>
      <c r="N1090" s="228"/>
      <c r="O1090" s="228"/>
      <c r="P1090" s="228"/>
      <c r="Q1090" s="228"/>
      <c r="R1090" s="228"/>
      <c r="S1090" s="228"/>
      <c r="T1090" s="229"/>
      <c r="AT1090" s="230" t="s">
        <v>180</v>
      </c>
      <c r="AU1090" s="230" t="s">
        <v>79</v>
      </c>
      <c r="AV1090" s="15" t="s">
        <v>14</v>
      </c>
      <c r="AW1090" s="15" t="s">
        <v>33</v>
      </c>
      <c r="AX1090" s="15" t="s">
        <v>71</v>
      </c>
      <c r="AY1090" s="230" t="s">
        <v>169</v>
      </c>
    </row>
    <row r="1091" spans="2:51" s="13" customFormat="1" ht="11.25">
      <c r="B1091" s="198"/>
      <c r="C1091" s="199"/>
      <c r="D1091" s="200" t="s">
        <v>180</v>
      </c>
      <c r="E1091" s="201" t="s">
        <v>19</v>
      </c>
      <c r="F1091" s="202" t="s">
        <v>1503</v>
      </c>
      <c r="G1091" s="199"/>
      <c r="H1091" s="203">
        <v>16.6</v>
      </c>
      <c r="I1091" s="204"/>
      <c r="J1091" s="199"/>
      <c r="K1091" s="199"/>
      <c r="L1091" s="205"/>
      <c r="M1091" s="206"/>
      <c r="N1091" s="207"/>
      <c r="O1091" s="207"/>
      <c r="P1091" s="207"/>
      <c r="Q1091" s="207"/>
      <c r="R1091" s="207"/>
      <c r="S1091" s="207"/>
      <c r="T1091" s="208"/>
      <c r="AT1091" s="209" t="s">
        <v>180</v>
      </c>
      <c r="AU1091" s="209" t="s">
        <v>79</v>
      </c>
      <c r="AV1091" s="13" t="s">
        <v>79</v>
      </c>
      <c r="AW1091" s="13" t="s">
        <v>33</v>
      </c>
      <c r="AX1091" s="13" t="s">
        <v>71</v>
      </c>
      <c r="AY1091" s="209" t="s">
        <v>169</v>
      </c>
    </row>
    <row r="1092" spans="2:51" s="13" customFormat="1" ht="11.25">
      <c r="B1092" s="198"/>
      <c r="C1092" s="199"/>
      <c r="D1092" s="200" t="s">
        <v>180</v>
      </c>
      <c r="E1092" s="201" t="s">
        <v>19</v>
      </c>
      <c r="F1092" s="202" t="s">
        <v>1001</v>
      </c>
      <c r="G1092" s="199"/>
      <c r="H1092" s="203">
        <v>-1.6</v>
      </c>
      <c r="I1092" s="204"/>
      <c r="J1092" s="199"/>
      <c r="K1092" s="199"/>
      <c r="L1092" s="205"/>
      <c r="M1092" s="206"/>
      <c r="N1092" s="207"/>
      <c r="O1092" s="207"/>
      <c r="P1092" s="207"/>
      <c r="Q1092" s="207"/>
      <c r="R1092" s="207"/>
      <c r="S1092" s="207"/>
      <c r="T1092" s="208"/>
      <c r="AT1092" s="209" t="s">
        <v>180</v>
      </c>
      <c r="AU1092" s="209" t="s">
        <v>79</v>
      </c>
      <c r="AV1092" s="13" t="s">
        <v>79</v>
      </c>
      <c r="AW1092" s="13" t="s">
        <v>33</v>
      </c>
      <c r="AX1092" s="13" t="s">
        <v>71</v>
      </c>
      <c r="AY1092" s="209" t="s">
        <v>169</v>
      </c>
    </row>
    <row r="1093" spans="2:51" s="15" customFormat="1" ht="11.25">
      <c r="B1093" s="221"/>
      <c r="C1093" s="222"/>
      <c r="D1093" s="200" t="s">
        <v>180</v>
      </c>
      <c r="E1093" s="223" t="s">
        <v>19</v>
      </c>
      <c r="F1093" s="224" t="s">
        <v>1310</v>
      </c>
      <c r="G1093" s="222"/>
      <c r="H1093" s="223" t="s">
        <v>19</v>
      </c>
      <c r="I1093" s="225"/>
      <c r="J1093" s="222"/>
      <c r="K1093" s="222"/>
      <c r="L1093" s="226"/>
      <c r="M1093" s="227"/>
      <c r="N1093" s="228"/>
      <c r="O1093" s="228"/>
      <c r="P1093" s="228"/>
      <c r="Q1093" s="228"/>
      <c r="R1093" s="228"/>
      <c r="S1093" s="228"/>
      <c r="T1093" s="229"/>
      <c r="AT1093" s="230" t="s">
        <v>180</v>
      </c>
      <c r="AU1093" s="230" t="s">
        <v>79</v>
      </c>
      <c r="AV1093" s="15" t="s">
        <v>14</v>
      </c>
      <c r="AW1093" s="15" t="s">
        <v>33</v>
      </c>
      <c r="AX1093" s="15" t="s">
        <v>71</v>
      </c>
      <c r="AY1093" s="230" t="s">
        <v>169</v>
      </c>
    </row>
    <row r="1094" spans="2:51" s="13" customFormat="1" ht="11.25">
      <c r="B1094" s="198"/>
      <c r="C1094" s="199"/>
      <c r="D1094" s="200" t="s">
        <v>180</v>
      </c>
      <c r="E1094" s="201" t="s">
        <v>19</v>
      </c>
      <c r="F1094" s="202" t="s">
        <v>1533</v>
      </c>
      <c r="G1094" s="199"/>
      <c r="H1094" s="203">
        <v>16.2</v>
      </c>
      <c r="I1094" s="204"/>
      <c r="J1094" s="199"/>
      <c r="K1094" s="199"/>
      <c r="L1094" s="205"/>
      <c r="M1094" s="206"/>
      <c r="N1094" s="207"/>
      <c r="O1094" s="207"/>
      <c r="P1094" s="207"/>
      <c r="Q1094" s="207"/>
      <c r="R1094" s="207"/>
      <c r="S1094" s="207"/>
      <c r="T1094" s="208"/>
      <c r="AT1094" s="209" t="s">
        <v>180</v>
      </c>
      <c r="AU1094" s="209" t="s">
        <v>79</v>
      </c>
      <c r="AV1094" s="13" t="s">
        <v>79</v>
      </c>
      <c r="AW1094" s="13" t="s">
        <v>33</v>
      </c>
      <c r="AX1094" s="13" t="s">
        <v>71</v>
      </c>
      <c r="AY1094" s="209" t="s">
        <v>169</v>
      </c>
    </row>
    <row r="1095" spans="2:51" s="13" customFormat="1" ht="11.25">
      <c r="B1095" s="198"/>
      <c r="C1095" s="199"/>
      <c r="D1095" s="200" t="s">
        <v>180</v>
      </c>
      <c r="E1095" s="201" t="s">
        <v>19</v>
      </c>
      <c r="F1095" s="202" t="s">
        <v>1001</v>
      </c>
      <c r="G1095" s="199"/>
      <c r="H1095" s="203">
        <v>-1.6</v>
      </c>
      <c r="I1095" s="204"/>
      <c r="J1095" s="199"/>
      <c r="K1095" s="199"/>
      <c r="L1095" s="205"/>
      <c r="M1095" s="206"/>
      <c r="N1095" s="207"/>
      <c r="O1095" s="207"/>
      <c r="P1095" s="207"/>
      <c r="Q1095" s="207"/>
      <c r="R1095" s="207"/>
      <c r="S1095" s="207"/>
      <c r="T1095" s="208"/>
      <c r="AT1095" s="209" t="s">
        <v>180</v>
      </c>
      <c r="AU1095" s="209" t="s">
        <v>79</v>
      </c>
      <c r="AV1095" s="13" t="s">
        <v>79</v>
      </c>
      <c r="AW1095" s="13" t="s">
        <v>33</v>
      </c>
      <c r="AX1095" s="13" t="s">
        <v>71</v>
      </c>
      <c r="AY1095" s="209" t="s">
        <v>169</v>
      </c>
    </row>
    <row r="1096" spans="2:51" s="15" customFormat="1" ht="11.25">
      <c r="B1096" s="221"/>
      <c r="C1096" s="222"/>
      <c r="D1096" s="200" t="s">
        <v>180</v>
      </c>
      <c r="E1096" s="223" t="s">
        <v>19</v>
      </c>
      <c r="F1096" s="224" t="s">
        <v>1470</v>
      </c>
      <c r="G1096" s="222"/>
      <c r="H1096" s="223" t="s">
        <v>19</v>
      </c>
      <c r="I1096" s="225"/>
      <c r="J1096" s="222"/>
      <c r="K1096" s="222"/>
      <c r="L1096" s="226"/>
      <c r="M1096" s="227"/>
      <c r="N1096" s="228"/>
      <c r="O1096" s="228"/>
      <c r="P1096" s="228"/>
      <c r="Q1096" s="228"/>
      <c r="R1096" s="228"/>
      <c r="S1096" s="228"/>
      <c r="T1096" s="229"/>
      <c r="AT1096" s="230" t="s">
        <v>180</v>
      </c>
      <c r="AU1096" s="230" t="s">
        <v>79</v>
      </c>
      <c r="AV1096" s="15" t="s">
        <v>14</v>
      </c>
      <c r="AW1096" s="15" t="s">
        <v>33</v>
      </c>
      <c r="AX1096" s="15" t="s">
        <v>71</v>
      </c>
      <c r="AY1096" s="230" t="s">
        <v>169</v>
      </c>
    </row>
    <row r="1097" spans="2:51" s="13" customFormat="1" ht="11.25">
      <c r="B1097" s="198"/>
      <c r="C1097" s="199"/>
      <c r="D1097" s="200" t="s">
        <v>180</v>
      </c>
      <c r="E1097" s="201" t="s">
        <v>19</v>
      </c>
      <c r="F1097" s="202" t="s">
        <v>1534</v>
      </c>
      <c r="G1097" s="199"/>
      <c r="H1097" s="203">
        <v>10.4</v>
      </c>
      <c r="I1097" s="204"/>
      <c r="J1097" s="199"/>
      <c r="K1097" s="199"/>
      <c r="L1097" s="205"/>
      <c r="M1097" s="206"/>
      <c r="N1097" s="207"/>
      <c r="O1097" s="207"/>
      <c r="P1097" s="207"/>
      <c r="Q1097" s="207"/>
      <c r="R1097" s="207"/>
      <c r="S1097" s="207"/>
      <c r="T1097" s="208"/>
      <c r="AT1097" s="209" t="s">
        <v>180</v>
      </c>
      <c r="AU1097" s="209" t="s">
        <v>79</v>
      </c>
      <c r="AV1097" s="13" t="s">
        <v>79</v>
      </c>
      <c r="AW1097" s="13" t="s">
        <v>33</v>
      </c>
      <c r="AX1097" s="13" t="s">
        <v>71</v>
      </c>
      <c r="AY1097" s="209" t="s">
        <v>169</v>
      </c>
    </row>
    <row r="1098" spans="2:51" s="13" customFormat="1" ht="11.25">
      <c r="B1098" s="198"/>
      <c r="C1098" s="199"/>
      <c r="D1098" s="200" t="s">
        <v>180</v>
      </c>
      <c r="E1098" s="201" t="s">
        <v>19</v>
      </c>
      <c r="F1098" s="202" t="s">
        <v>1530</v>
      </c>
      <c r="G1098" s="199"/>
      <c r="H1098" s="203">
        <v>-1.4</v>
      </c>
      <c r="I1098" s="204"/>
      <c r="J1098" s="199"/>
      <c r="K1098" s="199"/>
      <c r="L1098" s="205"/>
      <c r="M1098" s="206"/>
      <c r="N1098" s="207"/>
      <c r="O1098" s="207"/>
      <c r="P1098" s="207"/>
      <c r="Q1098" s="207"/>
      <c r="R1098" s="207"/>
      <c r="S1098" s="207"/>
      <c r="T1098" s="208"/>
      <c r="AT1098" s="209" t="s">
        <v>180</v>
      </c>
      <c r="AU1098" s="209" t="s">
        <v>79</v>
      </c>
      <c r="AV1098" s="13" t="s">
        <v>79</v>
      </c>
      <c r="AW1098" s="13" t="s">
        <v>33</v>
      </c>
      <c r="AX1098" s="13" t="s">
        <v>71</v>
      </c>
      <c r="AY1098" s="209" t="s">
        <v>169</v>
      </c>
    </row>
    <row r="1099" spans="2:51" s="15" customFormat="1" ht="11.25">
      <c r="B1099" s="221"/>
      <c r="C1099" s="222"/>
      <c r="D1099" s="200" t="s">
        <v>180</v>
      </c>
      <c r="E1099" s="223" t="s">
        <v>19</v>
      </c>
      <c r="F1099" s="224" t="s">
        <v>1472</v>
      </c>
      <c r="G1099" s="222"/>
      <c r="H1099" s="223" t="s">
        <v>19</v>
      </c>
      <c r="I1099" s="225"/>
      <c r="J1099" s="222"/>
      <c r="K1099" s="222"/>
      <c r="L1099" s="226"/>
      <c r="M1099" s="227"/>
      <c r="N1099" s="228"/>
      <c r="O1099" s="228"/>
      <c r="P1099" s="228"/>
      <c r="Q1099" s="228"/>
      <c r="R1099" s="228"/>
      <c r="S1099" s="228"/>
      <c r="T1099" s="229"/>
      <c r="AT1099" s="230" t="s">
        <v>180</v>
      </c>
      <c r="AU1099" s="230" t="s">
        <v>79</v>
      </c>
      <c r="AV1099" s="15" t="s">
        <v>14</v>
      </c>
      <c r="AW1099" s="15" t="s">
        <v>33</v>
      </c>
      <c r="AX1099" s="15" t="s">
        <v>71</v>
      </c>
      <c r="AY1099" s="230" t="s">
        <v>169</v>
      </c>
    </row>
    <row r="1100" spans="2:51" s="13" customFormat="1" ht="11.25">
      <c r="B1100" s="198"/>
      <c r="C1100" s="199"/>
      <c r="D1100" s="200" t="s">
        <v>180</v>
      </c>
      <c r="E1100" s="201" t="s">
        <v>19</v>
      </c>
      <c r="F1100" s="202" t="s">
        <v>1535</v>
      </c>
      <c r="G1100" s="199"/>
      <c r="H1100" s="203">
        <v>9.8</v>
      </c>
      <c r="I1100" s="204"/>
      <c r="J1100" s="199"/>
      <c r="K1100" s="199"/>
      <c r="L1100" s="205"/>
      <c r="M1100" s="206"/>
      <c r="N1100" s="207"/>
      <c r="O1100" s="207"/>
      <c r="P1100" s="207"/>
      <c r="Q1100" s="207"/>
      <c r="R1100" s="207"/>
      <c r="S1100" s="207"/>
      <c r="T1100" s="208"/>
      <c r="AT1100" s="209" t="s">
        <v>180</v>
      </c>
      <c r="AU1100" s="209" t="s">
        <v>79</v>
      </c>
      <c r="AV1100" s="13" t="s">
        <v>79</v>
      </c>
      <c r="AW1100" s="13" t="s">
        <v>33</v>
      </c>
      <c r="AX1100" s="13" t="s">
        <v>71</v>
      </c>
      <c r="AY1100" s="209" t="s">
        <v>169</v>
      </c>
    </row>
    <row r="1101" spans="2:51" s="13" customFormat="1" ht="11.25">
      <c r="B1101" s="198"/>
      <c r="C1101" s="199"/>
      <c r="D1101" s="200" t="s">
        <v>180</v>
      </c>
      <c r="E1101" s="201" t="s">
        <v>19</v>
      </c>
      <c r="F1101" s="202" t="s">
        <v>1530</v>
      </c>
      <c r="G1101" s="199"/>
      <c r="H1101" s="203">
        <v>-1.4</v>
      </c>
      <c r="I1101" s="204"/>
      <c r="J1101" s="199"/>
      <c r="K1101" s="199"/>
      <c r="L1101" s="205"/>
      <c r="M1101" s="206"/>
      <c r="N1101" s="207"/>
      <c r="O1101" s="207"/>
      <c r="P1101" s="207"/>
      <c r="Q1101" s="207"/>
      <c r="R1101" s="207"/>
      <c r="S1101" s="207"/>
      <c r="T1101" s="208"/>
      <c r="AT1101" s="209" t="s">
        <v>180</v>
      </c>
      <c r="AU1101" s="209" t="s">
        <v>79</v>
      </c>
      <c r="AV1101" s="13" t="s">
        <v>79</v>
      </c>
      <c r="AW1101" s="13" t="s">
        <v>33</v>
      </c>
      <c r="AX1101" s="13" t="s">
        <v>71</v>
      </c>
      <c r="AY1101" s="209" t="s">
        <v>169</v>
      </c>
    </row>
    <row r="1102" spans="2:51" s="15" customFormat="1" ht="11.25">
      <c r="B1102" s="221"/>
      <c r="C1102" s="222"/>
      <c r="D1102" s="200" t="s">
        <v>180</v>
      </c>
      <c r="E1102" s="223" t="s">
        <v>19</v>
      </c>
      <c r="F1102" s="224" t="s">
        <v>1474</v>
      </c>
      <c r="G1102" s="222"/>
      <c r="H1102" s="223" t="s">
        <v>19</v>
      </c>
      <c r="I1102" s="225"/>
      <c r="J1102" s="222"/>
      <c r="K1102" s="222"/>
      <c r="L1102" s="226"/>
      <c r="M1102" s="227"/>
      <c r="N1102" s="228"/>
      <c r="O1102" s="228"/>
      <c r="P1102" s="228"/>
      <c r="Q1102" s="228"/>
      <c r="R1102" s="228"/>
      <c r="S1102" s="228"/>
      <c r="T1102" s="229"/>
      <c r="AT1102" s="230" t="s">
        <v>180</v>
      </c>
      <c r="AU1102" s="230" t="s">
        <v>79</v>
      </c>
      <c r="AV1102" s="15" t="s">
        <v>14</v>
      </c>
      <c r="AW1102" s="15" t="s">
        <v>33</v>
      </c>
      <c r="AX1102" s="15" t="s">
        <v>71</v>
      </c>
      <c r="AY1102" s="230" t="s">
        <v>169</v>
      </c>
    </row>
    <row r="1103" spans="2:51" s="13" customFormat="1" ht="11.25">
      <c r="B1103" s="198"/>
      <c r="C1103" s="199"/>
      <c r="D1103" s="200" t="s">
        <v>180</v>
      </c>
      <c r="E1103" s="201" t="s">
        <v>19</v>
      </c>
      <c r="F1103" s="202" t="s">
        <v>1536</v>
      </c>
      <c r="G1103" s="199"/>
      <c r="H1103" s="203">
        <v>25.2</v>
      </c>
      <c r="I1103" s="204"/>
      <c r="J1103" s="199"/>
      <c r="K1103" s="199"/>
      <c r="L1103" s="205"/>
      <c r="M1103" s="206"/>
      <c r="N1103" s="207"/>
      <c r="O1103" s="207"/>
      <c r="P1103" s="207"/>
      <c r="Q1103" s="207"/>
      <c r="R1103" s="207"/>
      <c r="S1103" s="207"/>
      <c r="T1103" s="208"/>
      <c r="AT1103" s="209" t="s">
        <v>180</v>
      </c>
      <c r="AU1103" s="209" t="s">
        <v>79</v>
      </c>
      <c r="AV1103" s="13" t="s">
        <v>79</v>
      </c>
      <c r="AW1103" s="13" t="s">
        <v>33</v>
      </c>
      <c r="AX1103" s="13" t="s">
        <v>71</v>
      </c>
      <c r="AY1103" s="209" t="s">
        <v>169</v>
      </c>
    </row>
    <row r="1104" spans="2:51" s="13" customFormat="1" ht="11.25">
      <c r="B1104" s="198"/>
      <c r="C1104" s="199"/>
      <c r="D1104" s="200" t="s">
        <v>180</v>
      </c>
      <c r="E1104" s="201" t="s">
        <v>19</v>
      </c>
      <c r="F1104" s="202" t="s">
        <v>1537</v>
      </c>
      <c r="G1104" s="199"/>
      <c r="H1104" s="203">
        <v>-2.2</v>
      </c>
      <c r="I1104" s="204"/>
      <c r="J1104" s="199"/>
      <c r="K1104" s="199"/>
      <c r="L1104" s="205"/>
      <c r="M1104" s="206"/>
      <c r="N1104" s="207"/>
      <c r="O1104" s="207"/>
      <c r="P1104" s="207"/>
      <c r="Q1104" s="207"/>
      <c r="R1104" s="207"/>
      <c r="S1104" s="207"/>
      <c r="T1104" s="208"/>
      <c r="AT1104" s="209" t="s">
        <v>180</v>
      </c>
      <c r="AU1104" s="209" t="s">
        <v>79</v>
      </c>
      <c r="AV1104" s="13" t="s">
        <v>79</v>
      </c>
      <c r="AW1104" s="13" t="s">
        <v>33</v>
      </c>
      <c r="AX1104" s="13" t="s">
        <v>71</v>
      </c>
      <c r="AY1104" s="209" t="s">
        <v>169</v>
      </c>
    </row>
    <row r="1105" spans="2:51" s="14" customFormat="1" ht="11.25">
      <c r="B1105" s="210"/>
      <c r="C1105" s="211"/>
      <c r="D1105" s="200" t="s">
        <v>180</v>
      </c>
      <c r="E1105" s="212" t="s">
        <v>19</v>
      </c>
      <c r="F1105" s="213" t="s">
        <v>183</v>
      </c>
      <c r="G1105" s="211"/>
      <c r="H1105" s="214">
        <v>321.91</v>
      </c>
      <c r="I1105" s="215"/>
      <c r="J1105" s="211"/>
      <c r="K1105" s="211"/>
      <c r="L1105" s="216"/>
      <c r="M1105" s="217"/>
      <c r="N1105" s="218"/>
      <c r="O1105" s="218"/>
      <c r="P1105" s="218"/>
      <c r="Q1105" s="218"/>
      <c r="R1105" s="218"/>
      <c r="S1105" s="218"/>
      <c r="T1105" s="219"/>
      <c r="AT1105" s="220" t="s">
        <v>180</v>
      </c>
      <c r="AU1105" s="220" t="s">
        <v>79</v>
      </c>
      <c r="AV1105" s="14" t="s">
        <v>106</v>
      </c>
      <c r="AW1105" s="14" t="s">
        <v>33</v>
      </c>
      <c r="AX1105" s="14" t="s">
        <v>14</v>
      </c>
      <c r="AY1105" s="220" t="s">
        <v>169</v>
      </c>
    </row>
    <row r="1106" spans="1:65" s="2" customFormat="1" ht="16.5" customHeight="1">
      <c r="A1106" s="36"/>
      <c r="B1106" s="37"/>
      <c r="C1106" s="234" t="s">
        <v>1538</v>
      </c>
      <c r="D1106" s="234" t="s">
        <v>477</v>
      </c>
      <c r="E1106" s="235" t="s">
        <v>1539</v>
      </c>
      <c r="F1106" s="236" t="s">
        <v>1540</v>
      </c>
      <c r="G1106" s="237" t="s">
        <v>175</v>
      </c>
      <c r="H1106" s="238">
        <v>321.91</v>
      </c>
      <c r="I1106" s="239"/>
      <c r="J1106" s="240">
        <f>ROUND(I1106*H1106,2)</f>
        <v>0</v>
      </c>
      <c r="K1106" s="236" t="s">
        <v>19</v>
      </c>
      <c r="L1106" s="241"/>
      <c r="M1106" s="242" t="s">
        <v>19</v>
      </c>
      <c r="N1106" s="243" t="s">
        <v>42</v>
      </c>
      <c r="O1106" s="66"/>
      <c r="P1106" s="189">
        <f>O1106*H1106</f>
        <v>0</v>
      </c>
      <c r="Q1106" s="189">
        <v>0.02</v>
      </c>
      <c r="R1106" s="189">
        <f>Q1106*H1106</f>
        <v>6.438200000000001</v>
      </c>
      <c r="S1106" s="189">
        <v>0</v>
      </c>
      <c r="T1106" s="190">
        <f>S1106*H1106</f>
        <v>0</v>
      </c>
      <c r="U1106" s="36"/>
      <c r="V1106" s="36"/>
      <c r="W1106" s="36"/>
      <c r="X1106" s="36"/>
      <c r="Y1106" s="36"/>
      <c r="Z1106" s="36"/>
      <c r="AA1106" s="36"/>
      <c r="AB1106" s="36"/>
      <c r="AC1106" s="36"/>
      <c r="AD1106" s="36"/>
      <c r="AE1106" s="36"/>
      <c r="AR1106" s="191" t="s">
        <v>572</v>
      </c>
      <c r="AT1106" s="191" t="s">
        <v>477</v>
      </c>
      <c r="AU1106" s="191" t="s">
        <v>79</v>
      </c>
      <c r="AY1106" s="19" t="s">
        <v>169</v>
      </c>
      <c r="BE1106" s="192">
        <f>IF(N1106="základní",J1106,0)</f>
        <v>0</v>
      </c>
      <c r="BF1106" s="192">
        <f>IF(N1106="snížená",J1106,0)</f>
        <v>0</v>
      </c>
      <c r="BG1106" s="192">
        <f>IF(N1106="zákl. přenesená",J1106,0)</f>
        <v>0</v>
      </c>
      <c r="BH1106" s="192">
        <f>IF(N1106="sníž. přenesená",J1106,0)</f>
        <v>0</v>
      </c>
      <c r="BI1106" s="192">
        <f>IF(N1106="nulová",J1106,0)</f>
        <v>0</v>
      </c>
      <c r="BJ1106" s="19" t="s">
        <v>14</v>
      </c>
      <c r="BK1106" s="192">
        <f>ROUND(I1106*H1106,2)</f>
        <v>0</v>
      </c>
      <c r="BL1106" s="19" t="s">
        <v>312</v>
      </c>
      <c r="BM1106" s="191" t="s">
        <v>1541</v>
      </c>
    </row>
    <row r="1107" spans="1:65" s="2" customFormat="1" ht="24.2" customHeight="1">
      <c r="A1107" s="36"/>
      <c r="B1107" s="37"/>
      <c r="C1107" s="180" t="s">
        <v>1542</v>
      </c>
      <c r="D1107" s="180" t="s">
        <v>172</v>
      </c>
      <c r="E1107" s="181" t="s">
        <v>1543</v>
      </c>
      <c r="F1107" s="182" t="s">
        <v>1544</v>
      </c>
      <c r="G1107" s="183" t="s">
        <v>339</v>
      </c>
      <c r="H1107" s="184">
        <v>4</v>
      </c>
      <c r="I1107" s="185"/>
      <c r="J1107" s="186">
        <f>ROUND(I1107*H1107,2)</f>
        <v>0</v>
      </c>
      <c r="K1107" s="182" t="s">
        <v>19</v>
      </c>
      <c r="L1107" s="41"/>
      <c r="M1107" s="187" t="s">
        <v>19</v>
      </c>
      <c r="N1107" s="188" t="s">
        <v>42</v>
      </c>
      <c r="O1107" s="66"/>
      <c r="P1107" s="189">
        <f>O1107*H1107</f>
        <v>0</v>
      </c>
      <c r="Q1107" s="189">
        <v>0.00055</v>
      </c>
      <c r="R1107" s="189">
        <f>Q1107*H1107</f>
        <v>0.0022</v>
      </c>
      <c r="S1107" s="189">
        <v>0</v>
      </c>
      <c r="T1107" s="190">
        <f>S1107*H1107</f>
        <v>0</v>
      </c>
      <c r="U1107" s="36"/>
      <c r="V1107" s="36"/>
      <c r="W1107" s="36"/>
      <c r="X1107" s="36"/>
      <c r="Y1107" s="36"/>
      <c r="Z1107" s="36"/>
      <c r="AA1107" s="36"/>
      <c r="AB1107" s="36"/>
      <c r="AC1107" s="36"/>
      <c r="AD1107" s="36"/>
      <c r="AE1107" s="36"/>
      <c r="AR1107" s="191" t="s">
        <v>312</v>
      </c>
      <c r="AT1107" s="191" t="s">
        <v>172</v>
      </c>
      <c r="AU1107" s="191" t="s">
        <v>79</v>
      </c>
      <c r="AY1107" s="19" t="s">
        <v>169</v>
      </c>
      <c r="BE1107" s="192">
        <f>IF(N1107="základní",J1107,0)</f>
        <v>0</v>
      </c>
      <c r="BF1107" s="192">
        <f>IF(N1107="snížená",J1107,0)</f>
        <v>0</v>
      </c>
      <c r="BG1107" s="192">
        <f>IF(N1107="zákl. přenesená",J1107,0)</f>
        <v>0</v>
      </c>
      <c r="BH1107" s="192">
        <f>IF(N1107="sníž. přenesená",J1107,0)</f>
        <v>0</v>
      </c>
      <c r="BI1107" s="192">
        <f>IF(N1107="nulová",J1107,0)</f>
        <v>0</v>
      </c>
      <c r="BJ1107" s="19" t="s">
        <v>14</v>
      </c>
      <c r="BK1107" s="192">
        <f>ROUND(I1107*H1107,2)</f>
        <v>0</v>
      </c>
      <c r="BL1107" s="19" t="s">
        <v>312</v>
      </c>
      <c r="BM1107" s="191" t="s">
        <v>1545</v>
      </c>
    </row>
    <row r="1108" spans="2:51" s="13" customFormat="1" ht="11.25">
      <c r="B1108" s="198"/>
      <c r="C1108" s="199"/>
      <c r="D1108" s="200" t="s">
        <v>180</v>
      </c>
      <c r="E1108" s="201" t="s">
        <v>19</v>
      </c>
      <c r="F1108" s="202" t="s">
        <v>1546</v>
      </c>
      <c r="G1108" s="199"/>
      <c r="H1108" s="203">
        <v>4</v>
      </c>
      <c r="I1108" s="204"/>
      <c r="J1108" s="199"/>
      <c r="K1108" s="199"/>
      <c r="L1108" s="205"/>
      <c r="M1108" s="206"/>
      <c r="N1108" s="207"/>
      <c r="O1108" s="207"/>
      <c r="P1108" s="207"/>
      <c r="Q1108" s="207"/>
      <c r="R1108" s="207"/>
      <c r="S1108" s="207"/>
      <c r="T1108" s="208"/>
      <c r="AT1108" s="209" t="s">
        <v>180</v>
      </c>
      <c r="AU1108" s="209" t="s">
        <v>79</v>
      </c>
      <c r="AV1108" s="13" t="s">
        <v>79</v>
      </c>
      <c r="AW1108" s="13" t="s">
        <v>33</v>
      </c>
      <c r="AX1108" s="13" t="s">
        <v>14</v>
      </c>
      <c r="AY1108" s="209" t="s">
        <v>169</v>
      </c>
    </row>
    <row r="1109" spans="1:65" s="2" customFormat="1" ht="24.2" customHeight="1">
      <c r="A1109" s="36"/>
      <c r="B1109" s="37"/>
      <c r="C1109" s="180" t="s">
        <v>1547</v>
      </c>
      <c r="D1109" s="180" t="s">
        <v>172</v>
      </c>
      <c r="E1109" s="181" t="s">
        <v>1548</v>
      </c>
      <c r="F1109" s="182" t="s">
        <v>1549</v>
      </c>
      <c r="G1109" s="183" t="s">
        <v>339</v>
      </c>
      <c r="H1109" s="184">
        <v>285.4</v>
      </c>
      <c r="I1109" s="185"/>
      <c r="J1109" s="186">
        <f>ROUND(I1109*H1109,2)</f>
        <v>0</v>
      </c>
      <c r="K1109" s="182" t="s">
        <v>176</v>
      </c>
      <c r="L1109" s="41"/>
      <c r="M1109" s="187" t="s">
        <v>19</v>
      </c>
      <c r="N1109" s="188" t="s">
        <v>42</v>
      </c>
      <c r="O1109" s="66"/>
      <c r="P1109" s="189">
        <f>O1109*H1109</f>
        <v>0</v>
      </c>
      <c r="Q1109" s="189">
        <v>3E-05</v>
      </c>
      <c r="R1109" s="189">
        <f>Q1109*H1109</f>
        <v>0.008562</v>
      </c>
      <c r="S1109" s="189">
        <v>0</v>
      </c>
      <c r="T1109" s="190">
        <f>S1109*H1109</f>
        <v>0</v>
      </c>
      <c r="U1109" s="36"/>
      <c r="V1109" s="36"/>
      <c r="W1109" s="36"/>
      <c r="X1109" s="36"/>
      <c r="Y1109" s="36"/>
      <c r="Z1109" s="36"/>
      <c r="AA1109" s="36"/>
      <c r="AB1109" s="36"/>
      <c r="AC1109" s="36"/>
      <c r="AD1109" s="36"/>
      <c r="AE1109" s="36"/>
      <c r="AR1109" s="191" t="s">
        <v>312</v>
      </c>
      <c r="AT1109" s="191" t="s">
        <v>172</v>
      </c>
      <c r="AU1109" s="191" t="s">
        <v>79</v>
      </c>
      <c r="AY1109" s="19" t="s">
        <v>169</v>
      </c>
      <c r="BE1109" s="192">
        <f>IF(N1109="základní",J1109,0)</f>
        <v>0</v>
      </c>
      <c r="BF1109" s="192">
        <f>IF(N1109="snížená",J1109,0)</f>
        <v>0</v>
      </c>
      <c r="BG1109" s="192">
        <f>IF(N1109="zákl. přenesená",J1109,0)</f>
        <v>0</v>
      </c>
      <c r="BH1109" s="192">
        <f>IF(N1109="sníž. přenesená",J1109,0)</f>
        <v>0</v>
      </c>
      <c r="BI1109" s="192">
        <f>IF(N1109="nulová",J1109,0)</f>
        <v>0</v>
      </c>
      <c r="BJ1109" s="19" t="s">
        <v>14</v>
      </c>
      <c r="BK1109" s="192">
        <f>ROUND(I1109*H1109,2)</f>
        <v>0</v>
      </c>
      <c r="BL1109" s="19" t="s">
        <v>312</v>
      </c>
      <c r="BM1109" s="191" t="s">
        <v>1550</v>
      </c>
    </row>
    <row r="1110" spans="1:47" s="2" customFormat="1" ht="11.25">
      <c r="A1110" s="36"/>
      <c r="B1110" s="37"/>
      <c r="C1110" s="38"/>
      <c r="D1110" s="193" t="s">
        <v>178</v>
      </c>
      <c r="E1110" s="38"/>
      <c r="F1110" s="194" t="s">
        <v>1551</v>
      </c>
      <c r="G1110" s="38"/>
      <c r="H1110" s="38"/>
      <c r="I1110" s="195"/>
      <c r="J1110" s="38"/>
      <c r="K1110" s="38"/>
      <c r="L1110" s="41"/>
      <c r="M1110" s="196"/>
      <c r="N1110" s="197"/>
      <c r="O1110" s="66"/>
      <c r="P1110" s="66"/>
      <c r="Q1110" s="66"/>
      <c r="R1110" s="66"/>
      <c r="S1110" s="66"/>
      <c r="T1110" s="67"/>
      <c r="U1110" s="36"/>
      <c r="V1110" s="36"/>
      <c r="W1110" s="36"/>
      <c r="X1110" s="36"/>
      <c r="Y1110" s="36"/>
      <c r="Z1110" s="36"/>
      <c r="AA1110" s="36"/>
      <c r="AB1110" s="36"/>
      <c r="AC1110" s="36"/>
      <c r="AD1110" s="36"/>
      <c r="AE1110" s="36"/>
      <c r="AT1110" s="19" t="s">
        <v>178</v>
      </c>
      <c r="AU1110" s="19" t="s">
        <v>79</v>
      </c>
    </row>
    <row r="1111" spans="2:51" s="15" customFormat="1" ht="11.25">
      <c r="B1111" s="221"/>
      <c r="C1111" s="222"/>
      <c r="D1111" s="200" t="s">
        <v>180</v>
      </c>
      <c r="E1111" s="223" t="s">
        <v>19</v>
      </c>
      <c r="F1111" s="224" t="s">
        <v>999</v>
      </c>
      <c r="G1111" s="222"/>
      <c r="H1111" s="223" t="s">
        <v>19</v>
      </c>
      <c r="I1111" s="225"/>
      <c r="J1111" s="222"/>
      <c r="K1111" s="222"/>
      <c r="L1111" s="226"/>
      <c r="M1111" s="227"/>
      <c r="N1111" s="228"/>
      <c r="O1111" s="228"/>
      <c r="P1111" s="228"/>
      <c r="Q1111" s="228"/>
      <c r="R1111" s="228"/>
      <c r="S1111" s="228"/>
      <c r="T1111" s="229"/>
      <c r="AT1111" s="230" t="s">
        <v>180</v>
      </c>
      <c r="AU1111" s="230" t="s">
        <v>79</v>
      </c>
      <c r="AV1111" s="15" t="s">
        <v>14</v>
      </c>
      <c r="AW1111" s="15" t="s">
        <v>33</v>
      </c>
      <c r="AX1111" s="15" t="s">
        <v>71</v>
      </c>
      <c r="AY1111" s="230" t="s">
        <v>169</v>
      </c>
    </row>
    <row r="1112" spans="2:51" s="13" customFormat="1" ht="11.25">
      <c r="B1112" s="198"/>
      <c r="C1112" s="199"/>
      <c r="D1112" s="200" t="s">
        <v>180</v>
      </c>
      <c r="E1112" s="201" t="s">
        <v>19</v>
      </c>
      <c r="F1112" s="202" t="s">
        <v>1552</v>
      </c>
      <c r="G1112" s="199"/>
      <c r="H1112" s="203">
        <v>12</v>
      </c>
      <c r="I1112" s="204"/>
      <c r="J1112" s="199"/>
      <c r="K1112" s="199"/>
      <c r="L1112" s="205"/>
      <c r="M1112" s="206"/>
      <c r="N1112" s="207"/>
      <c r="O1112" s="207"/>
      <c r="P1112" s="207"/>
      <c r="Q1112" s="207"/>
      <c r="R1112" s="207"/>
      <c r="S1112" s="207"/>
      <c r="T1112" s="208"/>
      <c r="AT1112" s="209" t="s">
        <v>180</v>
      </c>
      <c r="AU1112" s="209" t="s">
        <v>79</v>
      </c>
      <c r="AV1112" s="13" t="s">
        <v>79</v>
      </c>
      <c r="AW1112" s="13" t="s">
        <v>33</v>
      </c>
      <c r="AX1112" s="13" t="s">
        <v>71</v>
      </c>
      <c r="AY1112" s="209" t="s">
        <v>169</v>
      </c>
    </row>
    <row r="1113" spans="2:51" s="15" customFormat="1" ht="11.25">
      <c r="B1113" s="221"/>
      <c r="C1113" s="222"/>
      <c r="D1113" s="200" t="s">
        <v>180</v>
      </c>
      <c r="E1113" s="223" t="s">
        <v>19</v>
      </c>
      <c r="F1113" s="224" t="s">
        <v>1002</v>
      </c>
      <c r="G1113" s="222"/>
      <c r="H1113" s="223" t="s">
        <v>19</v>
      </c>
      <c r="I1113" s="225"/>
      <c r="J1113" s="222"/>
      <c r="K1113" s="222"/>
      <c r="L1113" s="226"/>
      <c r="M1113" s="227"/>
      <c r="N1113" s="228"/>
      <c r="O1113" s="228"/>
      <c r="P1113" s="228"/>
      <c r="Q1113" s="228"/>
      <c r="R1113" s="228"/>
      <c r="S1113" s="228"/>
      <c r="T1113" s="229"/>
      <c r="AT1113" s="230" t="s">
        <v>180</v>
      </c>
      <c r="AU1113" s="230" t="s">
        <v>79</v>
      </c>
      <c r="AV1113" s="15" t="s">
        <v>14</v>
      </c>
      <c r="AW1113" s="15" t="s">
        <v>33</v>
      </c>
      <c r="AX1113" s="15" t="s">
        <v>71</v>
      </c>
      <c r="AY1113" s="230" t="s">
        <v>169</v>
      </c>
    </row>
    <row r="1114" spans="2:51" s="13" customFormat="1" ht="11.25">
      <c r="B1114" s="198"/>
      <c r="C1114" s="199"/>
      <c r="D1114" s="200" t="s">
        <v>180</v>
      </c>
      <c r="E1114" s="201" t="s">
        <v>19</v>
      </c>
      <c r="F1114" s="202" t="s">
        <v>1552</v>
      </c>
      <c r="G1114" s="199"/>
      <c r="H1114" s="203">
        <v>12</v>
      </c>
      <c r="I1114" s="204"/>
      <c r="J1114" s="199"/>
      <c r="K1114" s="199"/>
      <c r="L1114" s="205"/>
      <c r="M1114" s="206"/>
      <c r="N1114" s="207"/>
      <c r="O1114" s="207"/>
      <c r="P1114" s="207"/>
      <c r="Q1114" s="207"/>
      <c r="R1114" s="207"/>
      <c r="S1114" s="207"/>
      <c r="T1114" s="208"/>
      <c r="AT1114" s="209" t="s">
        <v>180</v>
      </c>
      <c r="AU1114" s="209" t="s">
        <v>79</v>
      </c>
      <c r="AV1114" s="13" t="s">
        <v>79</v>
      </c>
      <c r="AW1114" s="13" t="s">
        <v>33</v>
      </c>
      <c r="AX1114" s="13" t="s">
        <v>71</v>
      </c>
      <c r="AY1114" s="209" t="s">
        <v>169</v>
      </c>
    </row>
    <row r="1115" spans="2:51" s="15" customFormat="1" ht="11.25">
      <c r="B1115" s="221"/>
      <c r="C1115" s="222"/>
      <c r="D1115" s="200" t="s">
        <v>180</v>
      </c>
      <c r="E1115" s="223" t="s">
        <v>19</v>
      </c>
      <c r="F1115" s="224" t="s">
        <v>1003</v>
      </c>
      <c r="G1115" s="222"/>
      <c r="H1115" s="223" t="s">
        <v>19</v>
      </c>
      <c r="I1115" s="225"/>
      <c r="J1115" s="222"/>
      <c r="K1115" s="222"/>
      <c r="L1115" s="226"/>
      <c r="M1115" s="227"/>
      <c r="N1115" s="228"/>
      <c r="O1115" s="228"/>
      <c r="P1115" s="228"/>
      <c r="Q1115" s="228"/>
      <c r="R1115" s="228"/>
      <c r="S1115" s="228"/>
      <c r="T1115" s="229"/>
      <c r="AT1115" s="230" t="s">
        <v>180</v>
      </c>
      <c r="AU1115" s="230" t="s">
        <v>79</v>
      </c>
      <c r="AV1115" s="15" t="s">
        <v>14</v>
      </c>
      <c r="AW1115" s="15" t="s">
        <v>33</v>
      </c>
      <c r="AX1115" s="15" t="s">
        <v>71</v>
      </c>
      <c r="AY1115" s="230" t="s">
        <v>169</v>
      </c>
    </row>
    <row r="1116" spans="2:51" s="13" customFormat="1" ht="11.25">
      <c r="B1116" s="198"/>
      <c r="C1116" s="199"/>
      <c r="D1116" s="200" t="s">
        <v>180</v>
      </c>
      <c r="E1116" s="201" t="s">
        <v>19</v>
      </c>
      <c r="F1116" s="202" t="s">
        <v>1552</v>
      </c>
      <c r="G1116" s="199"/>
      <c r="H1116" s="203">
        <v>12</v>
      </c>
      <c r="I1116" s="204"/>
      <c r="J1116" s="199"/>
      <c r="K1116" s="199"/>
      <c r="L1116" s="205"/>
      <c r="M1116" s="206"/>
      <c r="N1116" s="207"/>
      <c r="O1116" s="207"/>
      <c r="P1116" s="207"/>
      <c r="Q1116" s="207"/>
      <c r="R1116" s="207"/>
      <c r="S1116" s="207"/>
      <c r="T1116" s="208"/>
      <c r="AT1116" s="209" t="s">
        <v>180</v>
      </c>
      <c r="AU1116" s="209" t="s">
        <v>79</v>
      </c>
      <c r="AV1116" s="13" t="s">
        <v>79</v>
      </c>
      <c r="AW1116" s="13" t="s">
        <v>33</v>
      </c>
      <c r="AX1116" s="13" t="s">
        <v>71</v>
      </c>
      <c r="AY1116" s="209" t="s">
        <v>169</v>
      </c>
    </row>
    <row r="1117" spans="2:51" s="15" customFormat="1" ht="11.25">
      <c r="B1117" s="221"/>
      <c r="C1117" s="222"/>
      <c r="D1117" s="200" t="s">
        <v>180</v>
      </c>
      <c r="E1117" s="223" t="s">
        <v>19</v>
      </c>
      <c r="F1117" s="224" t="s">
        <v>1004</v>
      </c>
      <c r="G1117" s="222"/>
      <c r="H1117" s="223" t="s">
        <v>19</v>
      </c>
      <c r="I1117" s="225"/>
      <c r="J1117" s="222"/>
      <c r="K1117" s="222"/>
      <c r="L1117" s="226"/>
      <c r="M1117" s="227"/>
      <c r="N1117" s="228"/>
      <c r="O1117" s="228"/>
      <c r="P1117" s="228"/>
      <c r="Q1117" s="228"/>
      <c r="R1117" s="228"/>
      <c r="S1117" s="228"/>
      <c r="T1117" s="229"/>
      <c r="AT1117" s="230" t="s">
        <v>180</v>
      </c>
      <c r="AU1117" s="230" t="s">
        <v>79</v>
      </c>
      <c r="AV1117" s="15" t="s">
        <v>14</v>
      </c>
      <c r="AW1117" s="15" t="s">
        <v>33</v>
      </c>
      <c r="AX1117" s="15" t="s">
        <v>71</v>
      </c>
      <c r="AY1117" s="230" t="s">
        <v>169</v>
      </c>
    </row>
    <row r="1118" spans="2:51" s="13" customFormat="1" ht="11.25">
      <c r="B1118" s="198"/>
      <c r="C1118" s="199"/>
      <c r="D1118" s="200" t="s">
        <v>180</v>
      </c>
      <c r="E1118" s="201" t="s">
        <v>19</v>
      </c>
      <c r="F1118" s="202" t="s">
        <v>1552</v>
      </c>
      <c r="G1118" s="199"/>
      <c r="H1118" s="203">
        <v>12</v>
      </c>
      <c r="I1118" s="204"/>
      <c r="J1118" s="199"/>
      <c r="K1118" s="199"/>
      <c r="L1118" s="205"/>
      <c r="M1118" s="206"/>
      <c r="N1118" s="207"/>
      <c r="O1118" s="207"/>
      <c r="P1118" s="207"/>
      <c r="Q1118" s="207"/>
      <c r="R1118" s="207"/>
      <c r="S1118" s="207"/>
      <c r="T1118" s="208"/>
      <c r="AT1118" s="209" t="s">
        <v>180</v>
      </c>
      <c r="AU1118" s="209" t="s">
        <v>79</v>
      </c>
      <c r="AV1118" s="13" t="s">
        <v>79</v>
      </c>
      <c r="AW1118" s="13" t="s">
        <v>33</v>
      </c>
      <c r="AX1118" s="13" t="s">
        <v>71</v>
      </c>
      <c r="AY1118" s="209" t="s">
        <v>169</v>
      </c>
    </row>
    <row r="1119" spans="2:51" s="15" customFormat="1" ht="11.25">
      <c r="B1119" s="221"/>
      <c r="C1119" s="222"/>
      <c r="D1119" s="200" t="s">
        <v>180</v>
      </c>
      <c r="E1119" s="223" t="s">
        <v>19</v>
      </c>
      <c r="F1119" s="224" t="s">
        <v>1005</v>
      </c>
      <c r="G1119" s="222"/>
      <c r="H1119" s="223" t="s">
        <v>19</v>
      </c>
      <c r="I1119" s="225"/>
      <c r="J1119" s="222"/>
      <c r="K1119" s="222"/>
      <c r="L1119" s="226"/>
      <c r="M1119" s="227"/>
      <c r="N1119" s="228"/>
      <c r="O1119" s="228"/>
      <c r="P1119" s="228"/>
      <c r="Q1119" s="228"/>
      <c r="R1119" s="228"/>
      <c r="S1119" s="228"/>
      <c r="T1119" s="229"/>
      <c r="AT1119" s="230" t="s">
        <v>180</v>
      </c>
      <c r="AU1119" s="230" t="s">
        <v>79</v>
      </c>
      <c r="AV1119" s="15" t="s">
        <v>14</v>
      </c>
      <c r="AW1119" s="15" t="s">
        <v>33</v>
      </c>
      <c r="AX1119" s="15" t="s">
        <v>71</v>
      </c>
      <c r="AY1119" s="230" t="s">
        <v>169</v>
      </c>
    </row>
    <row r="1120" spans="2:51" s="13" customFormat="1" ht="11.25">
      <c r="B1120" s="198"/>
      <c r="C1120" s="199"/>
      <c r="D1120" s="200" t="s">
        <v>180</v>
      </c>
      <c r="E1120" s="201" t="s">
        <v>19</v>
      </c>
      <c r="F1120" s="202" t="s">
        <v>1552</v>
      </c>
      <c r="G1120" s="199"/>
      <c r="H1120" s="203">
        <v>12</v>
      </c>
      <c r="I1120" s="204"/>
      <c r="J1120" s="199"/>
      <c r="K1120" s="199"/>
      <c r="L1120" s="205"/>
      <c r="M1120" s="206"/>
      <c r="N1120" s="207"/>
      <c r="O1120" s="207"/>
      <c r="P1120" s="207"/>
      <c r="Q1120" s="207"/>
      <c r="R1120" s="207"/>
      <c r="S1120" s="207"/>
      <c r="T1120" s="208"/>
      <c r="AT1120" s="209" t="s">
        <v>180</v>
      </c>
      <c r="AU1120" s="209" t="s">
        <v>79</v>
      </c>
      <c r="AV1120" s="13" t="s">
        <v>79</v>
      </c>
      <c r="AW1120" s="13" t="s">
        <v>33</v>
      </c>
      <c r="AX1120" s="13" t="s">
        <v>71</v>
      </c>
      <c r="AY1120" s="209" t="s">
        <v>169</v>
      </c>
    </row>
    <row r="1121" spans="2:51" s="15" customFormat="1" ht="11.25">
      <c r="B1121" s="221"/>
      <c r="C1121" s="222"/>
      <c r="D1121" s="200" t="s">
        <v>180</v>
      </c>
      <c r="E1121" s="223" t="s">
        <v>19</v>
      </c>
      <c r="F1121" s="224" t="s">
        <v>1006</v>
      </c>
      <c r="G1121" s="222"/>
      <c r="H1121" s="223" t="s">
        <v>19</v>
      </c>
      <c r="I1121" s="225"/>
      <c r="J1121" s="222"/>
      <c r="K1121" s="222"/>
      <c r="L1121" s="226"/>
      <c r="M1121" s="227"/>
      <c r="N1121" s="228"/>
      <c r="O1121" s="228"/>
      <c r="P1121" s="228"/>
      <c r="Q1121" s="228"/>
      <c r="R1121" s="228"/>
      <c r="S1121" s="228"/>
      <c r="T1121" s="229"/>
      <c r="AT1121" s="230" t="s">
        <v>180</v>
      </c>
      <c r="AU1121" s="230" t="s">
        <v>79</v>
      </c>
      <c r="AV1121" s="15" t="s">
        <v>14</v>
      </c>
      <c r="AW1121" s="15" t="s">
        <v>33</v>
      </c>
      <c r="AX1121" s="15" t="s">
        <v>71</v>
      </c>
      <c r="AY1121" s="230" t="s">
        <v>169</v>
      </c>
    </row>
    <row r="1122" spans="2:51" s="13" customFormat="1" ht="11.25">
      <c r="B1122" s="198"/>
      <c r="C1122" s="199"/>
      <c r="D1122" s="200" t="s">
        <v>180</v>
      </c>
      <c r="E1122" s="201" t="s">
        <v>19</v>
      </c>
      <c r="F1122" s="202" t="s">
        <v>1552</v>
      </c>
      <c r="G1122" s="199"/>
      <c r="H1122" s="203">
        <v>12</v>
      </c>
      <c r="I1122" s="204"/>
      <c r="J1122" s="199"/>
      <c r="K1122" s="199"/>
      <c r="L1122" s="205"/>
      <c r="M1122" s="206"/>
      <c r="N1122" s="207"/>
      <c r="O1122" s="207"/>
      <c r="P1122" s="207"/>
      <c r="Q1122" s="207"/>
      <c r="R1122" s="207"/>
      <c r="S1122" s="207"/>
      <c r="T1122" s="208"/>
      <c r="AT1122" s="209" t="s">
        <v>180</v>
      </c>
      <c r="AU1122" s="209" t="s">
        <v>79</v>
      </c>
      <c r="AV1122" s="13" t="s">
        <v>79</v>
      </c>
      <c r="AW1122" s="13" t="s">
        <v>33</v>
      </c>
      <c r="AX1122" s="13" t="s">
        <v>71</v>
      </c>
      <c r="AY1122" s="209" t="s">
        <v>169</v>
      </c>
    </row>
    <row r="1123" spans="2:51" s="15" customFormat="1" ht="11.25">
      <c r="B1123" s="221"/>
      <c r="C1123" s="222"/>
      <c r="D1123" s="200" t="s">
        <v>180</v>
      </c>
      <c r="E1123" s="223" t="s">
        <v>19</v>
      </c>
      <c r="F1123" s="224" t="s">
        <v>1007</v>
      </c>
      <c r="G1123" s="222"/>
      <c r="H1123" s="223" t="s">
        <v>19</v>
      </c>
      <c r="I1123" s="225"/>
      <c r="J1123" s="222"/>
      <c r="K1123" s="222"/>
      <c r="L1123" s="226"/>
      <c r="M1123" s="227"/>
      <c r="N1123" s="228"/>
      <c r="O1123" s="228"/>
      <c r="P1123" s="228"/>
      <c r="Q1123" s="228"/>
      <c r="R1123" s="228"/>
      <c r="S1123" s="228"/>
      <c r="T1123" s="229"/>
      <c r="AT1123" s="230" t="s">
        <v>180</v>
      </c>
      <c r="AU1123" s="230" t="s">
        <v>79</v>
      </c>
      <c r="AV1123" s="15" t="s">
        <v>14</v>
      </c>
      <c r="AW1123" s="15" t="s">
        <v>33</v>
      </c>
      <c r="AX1123" s="15" t="s">
        <v>71</v>
      </c>
      <c r="AY1123" s="230" t="s">
        <v>169</v>
      </c>
    </row>
    <row r="1124" spans="2:51" s="13" customFormat="1" ht="11.25">
      <c r="B1124" s="198"/>
      <c r="C1124" s="199"/>
      <c r="D1124" s="200" t="s">
        <v>180</v>
      </c>
      <c r="E1124" s="201" t="s">
        <v>19</v>
      </c>
      <c r="F1124" s="202" t="s">
        <v>1552</v>
      </c>
      <c r="G1124" s="199"/>
      <c r="H1124" s="203">
        <v>12</v>
      </c>
      <c r="I1124" s="204"/>
      <c r="J1124" s="199"/>
      <c r="K1124" s="199"/>
      <c r="L1124" s="205"/>
      <c r="M1124" s="206"/>
      <c r="N1124" s="207"/>
      <c r="O1124" s="207"/>
      <c r="P1124" s="207"/>
      <c r="Q1124" s="207"/>
      <c r="R1124" s="207"/>
      <c r="S1124" s="207"/>
      <c r="T1124" s="208"/>
      <c r="AT1124" s="209" t="s">
        <v>180</v>
      </c>
      <c r="AU1124" s="209" t="s">
        <v>79</v>
      </c>
      <c r="AV1124" s="13" t="s">
        <v>79</v>
      </c>
      <c r="AW1124" s="13" t="s">
        <v>33</v>
      </c>
      <c r="AX1124" s="13" t="s">
        <v>71</v>
      </c>
      <c r="AY1124" s="209" t="s">
        <v>169</v>
      </c>
    </row>
    <row r="1125" spans="2:51" s="15" customFormat="1" ht="11.25">
      <c r="B1125" s="221"/>
      <c r="C1125" s="222"/>
      <c r="D1125" s="200" t="s">
        <v>180</v>
      </c>
      <c r="E1125" s="223" t="s">
        <v>19</v>
      </c>
      <c r="F1125" s="224" t="s">
        <v>1008</v>
      </c>
      <c r="G1125" s="222"/>
      <c r="H1125" s="223" t="s">
        <v>19</v>
      </c>
      <c r="I1125" s="225"/>
      <c r="J1125" s="222"/>
      <c r="K1125" s="222"/>
      <c r="L1125" s="226"/>
      <c r="M1125" s="227"/>
      <c r="N1125" s="228"/>
      <c r="O1125" s="228"/>
      <c r="P1125" s="228"/>
      <c r="Q1125" s="228"/>
      <c r="R1125" s="228"/>
      <c r="S1125" s="228"/>
      <c r="T1125" s="229"/>
      <c r="AT1125" s="230" t="s">
        <v>180</v>
      </c>
      <c r="AU1125" s="230" t="s">
        <v>79</v>
      </c>
      <c r="AV1125" s="15" t="s">
        <v>14</v>
      </c>
      <c r="AW1125" s="15" t="s">
        <v>33</v>
      </c>
      <c r="AX1125" s="15" t="s">
        <v>71</v>
      </c>
      <c r="AY1125" s="230" t="s">
        <v>169</v>
      </c>
    </row>
    <row r="1126" spans="2:51" s="13" customFormat="1" ht="11.25">
      <c r="B1126" s="198"/>
      <c r="C1126" s="199"/>
      <c r="D1126" s="200" t="s">
        <v>180</v>
      </c>
      <c r="E1126" s="201" t="s">
        <v>19</v>
      </c>
      <c r="F1126" s="202" t="s">
        <v>1552</v>
      </c>
      <c r="G1126" s="199"/>
      <c r="H1126" s="203">
        <v>12</v>
      </c>
      <c r="I1126" s="204"/>
      <c r="J1126" s="199"/>
      <c r="K1126" s="199"/>
      <c r="L1126" s="205"/>
      <c r="M1126" s="206"/>
      <c r="N1126" s="207"/>
      <c r="O1126" s="207"/>
      <c r="P1126" s="207"/>
      <c r="Q1126" s="207"/>
      <c r="R1126" s="207"/>
      <c r="S1126" s="207"/>
      <c r="T1126" s="208"/>
      <c r="AT1126" s="209" t="s">
        <v>180</v>
      </c>
      <c r="AU1126" s="209" t="s">
        <v>79</v>
      </c>
      <c r="AV1126" s="13" t="s">
        <v>79</v>
      </c>
      <c r="AW1126" s="13" t="s">
        <v>33</v>
      </c>
      <c r="AX1126" s="13" t="s">
        <v>71</v>
      </c>
      <c r="AY1126" s="209" t="s">
        <v>169</v>
      </c>
    </row>
    <row r="1127" spans="2:51" s="15" customFormat="1" ht="11.25">
      <c r="B1127" s="221"/>
      <c r="C1127" s="222"/>
      <c r="D1127" s="200" t="s">
        <v>180</v>
      </c>
      <c r="E1127" s="223" t="s">
        <v>19</v>
      </c>
      <c r="F1127" s="224" t="s">
        <v>1009</v>
      </c>
      <c r="G1127" s="222"/>
      <c r="H1127" s="223" t="s">
        <v>19</v>
      </c>
      <c r="I1127" s="225"/>
      <c r="J1127" s="222"/>
      <c r="K1127" s="222"/>
      <c r="L1127" s="226"/>
      <c r="M1127" s="227"/>
      <c r="N1127" s="228"/>
      <c r="O1127" s="228"/>
      <c r="P1127" s="228"/>
      <c r="Q1127" s="228"/>
      <c r="R1127" s="228"/>
      <c r="S1127" s="228"/>
      <c r="T1127" s="229"/>
      <c r="AT1127" s="230" t="s">
        <v>180</v>
      </c>
      <c r="AU1127" s="230" t="s">
        <v>79</v>
      </c>
      <c r="AV1127" s="15" t="s">
        <v>14</v>
      </c>
      <c r="AW1127" s="15" t="s">
        <v>33</v>
      </c>
      <c r="AX1127" s="15" t="s">
        <v>71</v>
      </c>
      <c r="AY1127" s="230" t="s">
        <v>169</v>
      </c>
    </row>
    <row r="1128" spans="2:51" s="13" customFormat="1" ht="11.25">
      <c r="B1128" s="198"/>
      <c r="C1128" s="199"/>
      <c r="D1128" s="200" t="s">
        <v>180</v>
      </c>
      <c r="E1128" s="201" t="s">
        <v>19</v>
      </c>
      <c r="F1128" s="202" t="s">
        <v>1552</v>
      </c>
      <c r="G1128" s="199"/>
      <c r="H1128" s="203">
        <v>12</v>
      </c>
      <c r="I1128" s="204"/>
      <c r="J1128" s="199"/>
      <c r="K1128" s="199"/>
      <c r="L1128" s="205"/>
      <c r="M1128" s="206"/>
      <c r="N1128" s="207"/>
      <c r="O1128" s="207"/>
      <c r="P1128" s="207"/>
      <c r="Q1128" s="207"/>
      <c r="R1128" s="207"/>
      <c r="S1128" s="207"/>
      <c r="T1128" s="208"/>
      <c r="AT1128" s="209" t="s">
        <v>180</v>
      </c>
      <c r="AU1128" s="209" t="s">
        <v>79</v>
      </c>
      <c r="AV1128" s="13" t="s">
        <v>79</v>
      </c>
      <c r="AW1128" s="13" t="s">
        <v>33</v>
      </c>
      <c r="AX1128" s="13" t="s">
        <v>71</v>
      </c>
      <c r="AY1128" s="209" t="s">
        <v>169</v>
      </c>
    </row>
    <row r="1129" spans="2:51" s="15" customFormat="1" ht="11.25">
      <c r="B1129" s="221"/>
      <c r="C1129" s="222"/>
      <c r="D1129" s="200" t="s">
        <v>180</v>
      </c>
      <c r="E1129" s="223" t="s">
        <v>19</v>
      </c>
      <c r="F1129" s="224" t="s">
        <v>1010</v>
      </c>
      <c r="G1129" s="222"/>
      <c r="H1129" s="223" t="s">
        <v>19</v>
      </c>
      <c r="I1129" s="225"/>
      <c r="J1129" s="222"/>
      <c r="K1129" s="222"/>
      <c r="L1129" s="226"/>
      <c r="M1129" s="227"/>
      <c r="N1129" s="228"/>
      <c r="O1129" s="228"/>
      <c r="P1129" s="228"/>
      <c r="Q1129" s="228"/>
      <c r="R1129" s="228"/>
      <c r="S1129" s="228"/>
      <c r="T1129" s="229"/>
      <c r="AT1129" s="230" t="s">
        <v>180</v>
      </c>
      <c r="AU1129" s="230" t="s">
        <v>79</v>
      </c>
      <c r="AV1129" s="15" t="s">
        <v>14</v>
      </c>
      <c r="AW1129" s="15" t="s">
        <v>33</v>
      </c>
      <c r="AX1129" s="15" t="s">
        <v>71</v>
      </c>
      <c r="AY1129" s="230" t="s">
        <v>169</v>
      </c>
    </row>
    <row r="1130" spans="2:51" s="13" customFormat="1" ht="11.25">
      <c r="B1130" s="198"/>
      <c r="C1130" s="199"/>
      <c r="D1130" s="200" t="s">
        <v>180</v>
      </c>
      <c r="E1130" s="201" t="s">
        <v>19</v>
      </c>
      <c r="F1130" s="202" t="s">
        <v>1553</v>
      </c>
      <c r="G1130" s="199"/>
      <c r="H1130" s="203">
        <v>11</v>
      </c>
      <c r="I1130" s="204"/>
      <c r="J1130" s="199"/>
      <c r="K1130" s="199"/>
      <c r="L1130" s="205"/>
      <c r="M1130" s="206"/>
      <c r="N1130" s="207"/>
      <c r="O1130" s="207"/>
      <c r="P1130" s="207"/>
      <c r="Q1130" s="207"/>
      <c r="R1130" s="207"/>
      <c r="S1130" s="207"/>
      <c r="T1130" s="208"/>
      <c r="AT1130" s="209" t="s">
        <v>180</v>
      </c>
      <c r="AU1130" s="209" t="s">
        <v>79</v>
      </c>
      <c r="AV1130" s="13" t="s">
        <v>79</v>
      </c>
      <c r="AW1130" s="13" t="s">
        <v>33</v>
      </c>
      <c r="AX1130" s="13" t="s">
        <v>71</v>
      </c>
      <c r="AY1130" s="209" t="s">
        <v>169</v>
      </c>
    </row>
    <row r="1131" spans="2:51" s="15" customFormat="1" ht="11.25">
      <c r="B1131" s="221"/>
      <c r="C1131" s="222"/>
      <c r="D1131" s="200" t="s">
        <v>180</v>
      </c>
      <c r="E1131" s="223" t="s">
        <v>19</v>
      </c>
      <c r="F1131" s="224" t="s">
        <v>1467</v>
      </c>
      <c r="G1131" s="222"/>
      <c r="H1131" s="223" t="s">
        <v>19</v>
      </c>
      <c r="I1131" s="225"/>
      <c r="J1131" s="222"/>
      <c r="K1131" s="222"/>
      <c r="L1131" s="226"/>
      <c r="M1131" s="227"/>
      <c r="N1131" s="228"/>
      <c r="O1131" s="228"/>
      <c r="P1131" s="228"/>
      <c r="Q1131" s="228"/>
      <c r="R1131" s="228"/>
      <c r="S1131" s="228"/>
      <c r="T1131" s="229"/>
      <c r="AT1131" s="230" t="s">
        <v>180</v>
      </c>
      <c r="AU1131" s="230" t="s">
        <v>79</v>
      </c>
      <c r="AV1131" s="15" t="s">
        <v>14</v>
      </c>
      <c r="AW1131" s="15" t="s">
        <v>33</v>
      </c>
      <c r="AX1131" s="15" t="s">
        <v>71</v>
      </c>
      <c r="AY1131" s="230" t="s">
        <v>169</v>
      </c>
    </row>
    <row r="1132" spans="2:51" s="13" customFormat="1" ht="11.25">
      <c r="B1132" s="198"/>
      <c r="C1132" s="199"/>
      <c r="D1132" s="200" t="s">
        <v>180</v>
      </c>
      <c r="E1132" s="201" t="s">
        <v>19</v>
      </c>
      <c r="F1132" s="202" t="s">
        <v>1553</v>
      </c>
      <c r="G1132" s="199"/>
      <c r="H1132" s="203">
        <v>11</v>
      </c>
      <c r="I1132" s="204"/>
      <c r="J1132" s="199"/>
      <c r="K1132" s="199"/>
      <c r="L1132" s="205"/>
      <c r="M1132" s="206"/>
      <c r="N1132" s="207"/>
      <c r="O1132" s="207"/>
      <c r="P1132" s="207"/>
      <c r="Q1132" s="207"/>
      <c r="R1132" s="207"/>
      <c r="S1132" s="207"/>
      <c r="T1132" s="208"/>
      <c r="AT1132" s="209" t="s">
        <v>180</v>
      </c>
      <c r="AU1132" s="209" t="s">
        <v>79</v>
      </c>
      <c r="AV1132" s="13" t="s">
        <v>79</v>
      </c>
      <c r="AW1132" s="13" t="s">
        <v>33</v>
      </c>
      <c r="AX1132" s="13" t="s">
        <v>71</v>
      </c>
      <c r="AY1132" s="209" t="s">
        <v>169</v>
      </c>
    </row>
    <row r="1133" spans="2:51" s="15" customFormat="1" ht="11.25">
      <c r="B1133" s="221"/>
      <c r="C1133" s="222"/>
      <c r="D1133" s="200" t="s">
        <v>180</v>
      </c>
      <c r="E1133" s="223" t="s">
        <v>19</v>
      </c>
      <c r="F1133" s="224" t="s">
        <v>1469</v>
      </c>
      <c r="G1133" s="222"/>
      <c r="H1133" s="223" t="s">
        <v>19</v>
      </c>
      <c r="I1133" s="225"/>
      <c r="J1133" s="222"/>
      <c r="K1133" s="222"/>
      <c r="L1133" s="226"/>
      <c r="M1133" s="227"/>
      <c r="N1133" s="228"/>
      <c r="O1133" s="228"/>
      <c r="P1133" s="228"/>
      <c r="Q1133" s="228"/>
      <c r="R1133" s="228"/>
      <c r="S1133" s="228"/>
      <c r="T1133" s="229"/>
      <c r="AT1133" s="230" t="s">
        <v>180</v>
      </c>
      <c r="AU1133" s="230" t="s">
        <v>79</v>
      </c>
      <c r="AV1133" s="15" t="s">
        <v>14</v>
      </c>
      <c r="AW1133" s="15" t="s">
        <v>33</v>
      </c>
      <c r="AX1133" s="15" t="s">
        <v>71</v>
      </c>
      <c r="AY1133" s="230" t="s">
        <v>169</v>
      </c>
    </row>
    <row r="1134" spans="2:51" s="13" customFormat="1" ht="11.25">
      <c r="B1134" s="198"/>
      <c r="C1134" s="199"/>
      <c r="D1134" s="200" t="s">
        <v>180</v>
      </c>
      <c r="E1134" s="201" t="s">
        <v>19</v>
      </c>
      <c r="F1134" s="202" t="s">
        <v>1553</v>
      </c>
      <c r="G1134" s="199"/>
      <c r="H1134" s="203">
        <v>11</v>
      </c>
      <c r="I1134" s="204"/>
      <c r="J1134" s="199"/>
      <c r="K1134" s="199"/>
      <c r="L1134" s="205"/>
      <c r="M1134" s="206"/>
      <c r="N1134" s="207"/>
      <c r="O1134" s="207"/>
      <c r="P1134" s="207"/>
      <c r="Q1134" s="207"/>
      <c r="R1134" s="207"/>
      <c r="S1134" s="207"/>
      <c r="T1134" s="208"/>
      <c r="AT1134" s="209" t="s">
        <v>180</v>
      </c>
      <c r="AU1134" s="209" t="s">
        <v>79</v>
      </c>
      <c r="AV1134" s="13" t="s">
        <v>79</v>
      </c>
      <c r="AW1134" s="13" t="s">
        <v>33</v>
      </c>
      <c r="AX1134" s="13" t="s">
        <v>71</v>
      </c>
      <c r="AY1134" s="209" t="s">
        <v>169</v>
      </c>
    </row>
    <row r="1135" spans="2:51" s="15" customFormat="1" ht="11.25">
      <c r="B1135" s="221"/>
      <c r="C1135" s="222"/>
      <c r="D1135" s="200" t="s">
        <v>180</v>
      </c>
      <c r="E1135" s="223" t="s">
        <v>19</v>
      </c>
      <c r="F1135" s="224" t="s">
        <v>1013</v>
      </c>
      <c r="G1135" s="222"/>
      <c r="H1135" s="223" t="s">
        <v>19</v>
      </c>
      <c r="I1135" s="225"/>
      <c r="J1135" s="222"/>
      <c r="K1135" s="222"/>
      <c r="L1135" s="226"/>
      <c r="M1135" s="227"/>
      <c r="N1135" s="228"/>
      <c r="O1135" s="228"/>
      <c r="P1135" s="228"/>
      <c r="Q1135" s="228"/>
      <c r="R1135" s="228"/>
      <c r="S1135" s="228"/>
      <c r="T1135" s="229"/>
      <c r="AT1135" s="230" t="s">
        <v>180</v>
      </c>
      <c r="AU1135" s="230" t="s">
        <v>79</v>
      </c>
      <c r="AV1135" s="15" t="s">
        <v>14</v>
      </c>
      <c r="AW1135" s="15" t="s">
        <v>33</v>
      </c>
      <c r="AX1135" s="15" t="s">
        <v>71</v>
      </c>
      <c r="AY1135" s="230" t="s">
        <v>169</v>
      </c>
    </row>
    <row r="1136" spans="2:51" s="13" customFormat="1" ht="11.25">
      <c r="B1136" s="198"/>
      <c r="C1136" s="199"/>
      <c r="D1136" s="200" t="s">
        <v>180</v>
      </c>
      <c r="E1136" s="201" t="s">
        <v>19</v>
      </c>
      <c r="F1136" s="202" t="s">
        <v>1553</v>
      </c>
      <c r="G1136" s="199"/>
      <c r="H1136" s="203">
        <v>11</v>
      </c>
      <c r="I1136" s="204"/>
      <c r="J1136" s="199"/>
      <c r="K1136" s="199"/>
      <c r="L1136" s="205"/>
      <c r="M1136" s="206"/>
      <c r="N1136" s="207"/>
      <c r="O1136" s="207"/>
      <c r="P1136" s="207"/>
      <c r="Q1136" s="207"/>
      <c r="R1136" s="207"/>
      <c r="S1136" s="207"/>
      <c r="T1136" s="208"/>
      <c r="AT1136" s="209" t="s">
        <v>180</v>
      </c>
      <c r="AU1136" s="209" t="s">
        <v>79</v>
      </c>
      <c r="AV1136" s="13" t="s">
        <v>79</v>
      </c>
      <c r="AW1136" s="13" t="s">
        <v>33</v>
      </c>
      <c r="AX1136" s="13" t="s">
        <v>71</v>
      </c>
      <c r="AY1136" s="209" t="s">
        <v>169</v>
      </c>
    </row>
    <row r="1137" spans="2:51" s="15" customFormat="1" ht="11.25">
      <c r="B1137" s="221"/>
      <c r="C1137" s="222"/>
      <c r="D1137" s="200" t="s">
        <v>180</v>
      </c>
      <c r="E1137" s="223" t="s">
        <v>19</v>
      </c>
      <c r="F1137" s="224" t="s">
        <v>1014</v>
      </c>
      <c r="G1137" s="222"/>
      <c r="H1137" s="223" t="s">
        <v>19</v>
      </c>
      <c r="I1137" s="225"/>
      <c r="J1137" s="222"/>
      <c r="K1137" s="222"/>
      <c r="L1137" s="226"/>
      <c r="M1137" s="227"/>
      <c r="N1137" s="228"/>
      <c r="O1137" s="228"/>
      <c r="P1137" s="228"/>
      <c r="Q1137" s="228"/>
      <c r="R1137" s="228"/>
      <c r="S1137" s="228"/>
      <c r="T1137" s="229"/>
      <c r="AT1137" s="230" t="s">
        <v>180</v>
      </c>
      <c r="AU1137" s="230" t="s">
        <v>79</v>
      </c>
      <c r="AV1137" s="15" t="s">
        <v>14</v>
      </c>
      <c r="AW1137" s="15" t="s">
        <v>33</v>
      </c>
      <c r="AX1137" s="15" t="s">
        <v>71</v>
      </c>
      <c r="AY1137" s="230" t="s">
        <v>169</v>
      </c>
    </row>
    <row r="1138" spans="2:51" s="13" customFormat="1" ht="11.25">
      <c r="B1138" s="198"/>
      <c r="C1138" s="199"/>
      <c r="D1138" s="200" t="s">
        <v>180</v>
      </c>
      <c r="E1138" s="201" t="s">
        <v>19</v>
      </c>
      <c r="F1138" s="202" t="s">
        <v>1552</v>
      </c>
      <c r="G1138" s="199"/>
      <c r="H1138" s="203">
        <v>12</v>
      </c>
      <c r="I1138" s="204"/>
      <c r="J1138" s="199"/>
      <c r="K1138" s="199"/>
      <c r="L1138" s="205"/>
      <c r="M1138" s="206"/>
      <c r="N1138" s="207"/>
      <c r="O1138" s="207"/>
      <c r="P1138" s="207"/>
      <c r="Q1138" s="207"/>
      <c r="R1138" s="207"/>
      <c r="S1138" s="207"/>
      <c r="T1138" s="208"/>
      <c r="AT1138" s="209" t="s">
        <v>180</v>
      </c>
      <c r="AU1138" s="209" t="s">
        <v>79</v>
      </c>
      <c r="AV1138" s="13" t="s">
        <v>79</v>
      </c>
      <c r="AW1138" s="13" t="s">
        <v>33</v>
      </c>
      <c r="AX1138" s="13" t="s">
        <v>71</v>
      </c>
      <c r="AY1138" s="209" t="s">
        <v>169</v>
      </c>
    </row>
    <row r="1139" spans="2:51" s="15" customFormat="1" ht="11.25">
      <c r="B1139" s="221"/>
      <c r="C1139" s="222"/>
      <c r="D1139" s="200" t="s">
        <v>180</v>
      </c>
      <c r="E1139" s="223" t="s">
        <v>19</v>
      </c>
      <c r="F1139" s="224" t="s">
        <v>1017</v>
      </c>
      <c r="G1139" s="222"/>
      <c r="H1139" s="223" t="s">
        <v>19</v>
      </c>
      <c r="I1139" s="225"/>
      <c r="J1139" s="222"/>
      <c r="K1139" s="222"/>
      <c r="L1139" s="226"/>
      <c r="M1139" s="227"/>
      <c r="N1139" s="228"/>
      <c r="O1139" s="228"/>
      <c r="P1139" s="228"/>
      <c r="Q1139" s="228"/>
      <c r="R1139" s="228"/>
      <c r="S1139" s="228"/>
      <c r="T1139" s="229"/>
      <c r="AT1139" s="230" t="s">
        <v>180</v>
      </c>
      <c r="AU1139" s="230" t="s">
        <v>79</v>
      </c>
      <c r="AV1139" s="15" t="s">
        <v>14</v>
      </c>
      <c r="AW1139" s="15" t="s">
        <v>33</v>
      </c>
      <c r="AX1139" s="15" t="s">
        <v>71</v>
      </c>
      <c r="AY1139" s="230" t="s">
        <v>169</v>
      </c>
    </row>
    <row r="1140" spans="2:51" s="13" customFormat="1" ht="11.25">
      <c r="B1140" s="198"/>
      <c r="C1140" s="199"/>
      <c r="D1140" s="200" t="s">
        <v>180</v>
      </c>
      <c r="E1140" s="201" t="s">
        <v>19</v>
      </c>
      <c r="F1140" s="202" t="s">
        <v>1552</v>
      </c>
      <c r="G1140" s="199"/>
      <c r="H1140" s="203">
        <v>12</v>
      </c>
      <c r="I1140" s="204"/>
      <c r="J1140" s="199"/>
      <c r="K1140" s="199"/>
      <c r="L1140" s="205"/>
      <c r="M1140" s="206"/>
      <c r="N1140" s="207"/>
      <c r="O1140" s="207"/>
      <c r="P1140" s="207"/>
      <c r="Q1140" s="207"/>
      <c r="R1140" s="207"/>
      <c r="S1140" s="207"/>
      <c r="T1140" s="208"/>
      <c r="AT1140" s="209" t="s">
        <v>180</v>
      </c>
      <c r="AU1140" s="209" t="s">
        <v>79</v>
      </c>
      <c r="AV1140" s="13" t="s">
        <v>79</v>
      </c>
      <c r="AW1140" s="13" t="s">
        <v>33</v>
      </c>
      <c r="AX1140" s="13" t="s">
        <v>71</v>
      </c>
      <c r="AY1140" s="209" t="s">
        <v>169</v>
      </c>
    </row>
    <row r="1141" spans="2:51" s="15" customFormat="1" ht="11.25">
      <c r="B1141" s="221"/>
      <c r="C1141" s="222"/>
      <c r="D1141" s="200" t="s">
        <v>180</v>
      </c>
      <c r="E1141" s="223" t="s">
        <v>19</v>
      </c>
      <c r="F1141" s="224" t="s">
        <v>1305</v>
      </c>
      <c r="G1141" s="222"/>
      <c r="H1141" s="223" t="s">
        <v>19</v>
      </c>
      <c r="I1141" s="225"/>
      <c r="J1141" s="222"/>
      <c r="K1141" s="222"/>
      <c r="L1141" s="226"/>
      <c r="M1141" s="227"/>
      <c r="N1141" s="228"/>
      <c r="O1141" s="228"/>
      <c r="P1141" s="228"/>
      <c r="Q1141" s="228"/>
      <c r="R1141" s="228"/>
      <c r="S1141" s="228"/>
      <c r="T1141" s="229"/>
      <c r="AT1141" s="230" t="s">
        <v>180</v>
      </c>
      <c r="AU1141" s="230" t="s">
        <v>79</v>
      </c>
      <c r="AV1141" s="15" t="s">
        <v>14</v>
      </c>
      <c r="AW1141" s="15" t="s">
        <v>33</v>
      </c>
      <c r="AX1141" s="15" t="s">
        <v>71</v>
      </c>
      <c r="AY1141" s="230" t="s">
        <v>169</v>
      </c>
    </row>
    <row r="1142" spans="2:51" s="13" customFormat="1" ht="11.25">
      <c r="B1142" s="198"/>
      <c r="C1142" s="199"/>
      <c r="D1142" s="200" t="s">
        <v>180</v>
      </c>
      <c r="E1142" s="201" t="s">
        <v>19</v>
      </c>
      <c r="F1142" s="202" t="s">
        <v>1554</v>
      </c>
      <c r="G1142" s="199"/>
      <c r="H1142" s="203">
        <v>13</v>
      </c>
      <c r="I1142" s="204"/>
      <c r="J1142" s="199"/>
      <c r="K1142" s="199"/>
      <c r="L1142" s="205"/>
      <c r="M1142" s="206"/>
      <c r="N1142" s="207"/>
      <c r="O1142" s="207"/>
      <c r="P1142" s="207"/>
      <c r="Q1142" s="207"/>
      <c r="R1142" s="207"/>
      <c r="S1142" s="207"/>
      <c r="T1142" s="208"/>
      <c r="AT1142" s="209" t="s">
        <v>180</v>
      </c>
      <c r="AU1142" s="209" t="s">
        <v>79</v>
      </c>
      <c r="AV1142" s="13" t="s">
        <v>79</v>
      </c>
      <c r="AW1142" s="13" t="s">
        <v>33</v>
      </c>
      <c r="AX1142" s="13" t="s">
        <v>71</v>
      </c>
      <c r="AY1142" s="209" t="s">
        <v>169</v>
      </c>
    </row>
    <row r="1143" spans="2:51" s="15" customFormat="1" ht="11.25">
      <c r="B1143" s="221"/>
      <c r="C1143" s="222"/>
      <c r="D1143" s="200" t="s">
        <v>180</v>
      </c>
      <c r="E1143" s="223" t="s">
        <v>19</v>
      </c>
      <c r="F1143" s="224" t="s">
        <v>1018</v>
      </c>
      <c r="G1143" s="222"/>
      <c r="H1143" s="223" t="s">
        <v>19</v>
      </c>
      <c r="I1143" s="225"/>
      <c r="J1143" s="222"/>
      <c r="K1143" s="222"/>
      <c r="L1143" s="226"/>
      <c r="M1143" s="227"/>
      <c r="N1143" s="228"/>
      <c r="O1143" s="228"/>
      <c r="P1143" s="228"/>
      <c r="Q1143" s="228"/>
      <c r="R1143" s="228"/>
      <c r="S1143" s="228"/>
      <c r="T1143" s="229"/>
      <c r="AT1143" s="230" t="s">
        <v>180</v>
      </c>
      <c r="AU1143" s="230" t="s">
        <v>79</v>
      </c>
      <c r="AV1143" s="15" t="s">
        <v>14</v>
      </c>
      <c r="AW1143" s="15" t="s">
        <v>33</v>
      </c>
      <c r="AX1143" s="15" t="s">
        <v>71</v>
      </c>
      <c r="AY1143" s="230" t="s">
        <v>169</v>
      </c>
    </row>
    <row r="1144" spans="2:51" s="13" customFormat="1" ht="11.25">
      <c r="B1144" s="198"/>
      <c r="C1144" s="199"/>
      <c r="D1144" s="200" t="s">
        <v>180</v>
      </c>
      <c r="E1144" s="201" t="s">
        <v>19</v>
      </c>
      <c r="F1144" s="202" t="s">
        <v>1552</v>
      </c>
      <c r="G1144" s="199"/>
      <c r="H1144" s="203">
        <v>12</v>
      </c>
      <c r="I1144" s="204"/>
      <c r="J1144" s="199"/>
      <c r="K1144" s="199"/>
      <c r="L1144" s="205"/>
      <c r="M1144" s="206"/>
      <c r="N1144" s="207"/>
      <c r="O1144" s="207"/>
      <c r="P1144" s="207"/>
      <c r="Q1144" s="207"/>
      <c r="R1144" s="207"/>
      <c r="S1144" s="207"/>
      <c r="T1144" s="208"/>
      <c r="AT1144" s="209" t="s">
        <v>180</v>
      </c>
      <c r="AU1144" s="209" t="s">
        <v>79</v>
      </c>
      <c r="AV1144" s="13" t="s">
        <v>79</v>
      </c>
      <c r="AW1144" s="13" t="s">
        <v>33</v>
      </c>
      <c r="AX1144" s="13" t="s">
        <v>71</v>
      </c>
      <c r="AY1144" s="209" t="s">
        <v>169</v>
      </c>
    </row>
    <row r="1145" spans="2:51" s="15" customFormat="1" ht="11.25">
      <c r="B1145" s="221"/>
      <c r="C1145" s="222"/>
      <c r="D1145" s="200" t="s">
        <v>180</v>
      </c>
      <c r="E1145" s="223" t="s">
        <v>19</v>
      </c>
      <c r="F1145" s="224" t="s">
        <v>1020</v>
      </c>
      <c r="G1145" s="222"/>
      <c r="H1145" s="223" t="s">
        <v>19</v>
      </c>
      <c r="I1145" s="225"/>
      <c r="J1145" s="222"/>
      <c r="K1145" s="222"/>
      <c r="L1145" s="226"/>
      <c r="M1145" s="227"/>
      <c r="N1145" s="228"/>
      <c r="O1145" s="228"/>
      <c r="P1145" s="228"/>
      <c r="Q1145" s="228"/>
      <c r="R1145" s="228"/>
      <c r="S1145" s="228"/>
      <c r="T1145" s="229"/>
      <c r="AT1145" s="230" t="s">
        <v>180</v>
      </c>
      <c r="AU1145" s="230" t="s">
        <v>79</v>
      </c>
      <c r="AV1145" s="15" t="s">
        <v>14</v>
      </c>
      <c r="AW1145" s="15" t="s">
        <v>33</v>
      </c>
      <c r="AX1145" s="15" t="s">
        <v>71</v>
      </c>
      <c r="AY1145" s="230" t="s">
        <v>169</v>
      </c>
    </row>
    <row r="1146" spans="2:51" s="13" customFormat="1" ht="11.25">
      <c r="B1146" s="198"/>
      <c r="C1146" s="199"/>
      <c r="D1146" s="200" t="s">
        <v>180</v>
      </c>
      <c r="E1146" s="201" t="s">
        <v>19</v>
      </c>
      <c r="F1146" s="202" t="s">
        <v>1555</v>
      </c>
      <c r="G1146" s="199"/>
      <c r="H1146" s="203">
        <v>10</v>
      </c>
      <c r="I1146" s="204"/>
      <c r="J1146" s="199"/>
      <c r="K1146" s="199"/>
      <c r="L1146" s="205"/>
      <c r="M1146" s="206"/>
      <c r="N1146" s="207"/>
      <c r="O1146" s="207"/>
      <c r="P1146" s="207"/>
      <c r="Q1146" s="207"/>
      <c r="R1146" s="207"/>
      <c r="S1146" s="207"/>
      <c r="T1146" s="208"/>
      <c r="AT1146" s="209" t="s">
        <v>180</v>
      </c>
      <c r="AU1146" s="209" t="s">
        <v>79</v>
      </c>
      <c r="AV1146" s="13" t="s">
        <v>79</v>
      </c>
      <c r="AW1146" s="13" t="s">
        <v>33</v>
      </c>
      <c r="AX1146" s="13" t="s">
        <v>71</v>
      </c>
      <c r="AY1146" s="209" t="s">
        <v>169</v>
      </c>
    </row>
    <row r="1147" spans="2:51" s="15" customFormat="1" ht="11.25">
      <c r="B1147" s="221"/>
      <c r="C1147" s="222"/>
      <c r="D1147" s="200" t="s">
        <v>180</v>
      </c>
      <c r="E1147" s="223" t="s">
        <v>19</v>
      </c>
      <c r="F1147" s="224" t="s">
        <v>1022</v>
      </c>
      <c r="G1147" s="222"/>
      <c r="H1147" s="223" t="s">
        <v>19</v>
      </c>
      <c r="I1147" s="225"/>
      <c r="J1147" s="222"/>
      <c r="K1147" s="222"/>
      <c r="L1147" s="226"/>
      <c r="M1147" s="227"/>
      <c r="N1147" s="228"/>
      <c r="O1147" s="228"/>
      <c r="P1147" s="228"/>
      <c r="Q1147" s="228"/>
      <c r="R1147" s="228"/>
      <c r="S1147" s="228"/>
      <c r="T1147" s="229"/>
      <c r="AT1147" s="230" t="s">
        <v>180</v>
      </c>
      <c r="AU1147" s="230" t="s">
        <v>79</v>
      </c>
      <c r="AV1147" s="15" t="s">
        <v>14</v>
      </c>
      <c r="AW1147" s="15" t="s">
        <v>33</v>
      </c>
      <c r="AX1147" s="15" t="s">
        <v>71</v>
      </c>
      <c r="AY1147" s="230" t="s">
        <v>169</v>
      </c>
    </row>
    <row r="1148" spans="2:51" s="13" customFormat="1" ht="11.25">
      <c r="B1148" s="198"/>
      <c r="C1148" s="199"/>
      <c r="D1148" s="200" t="s">
        <v>180</v>
      </c>
      <c r="E1148" s="201" t="s">
        <v>19</v>
      </c>
      <c r="F1148" s="202" t="s">
        <v>1552</v>
      </c>
      <c r="G1148" s="199"/>
      <c r="H1148" s="203">
        <v>12</v>
      </c>
      <c r="I1148" s="204"/>
      <c r="J1148" s="199"/>
      <c r="K1148" s="199"/>
      <c r="L1148" s="205"/>
      <c r="M1148" s="206"/>
      <c r="N1148" s="207"/>
      <c r="O1148" s="207"/>
      <c r="P1148" s="207"/>
      <c r="Q1148" s="207"/>
      <c r="R1148" s="207"/>
      <c r="S1148" s="207"/>
      <c r="T1148" s="208"/>
      <c r="AT1148" s="209" t="s">
        <v>180</v>
      </c>
      <c r="AU1148" s="209" t="s">
        <v>79</v>
      </c>
      <c r="AV1148" s="13" t="s">
        <v>79</v>
      </c>
      <c r="AW1148" s="13" t="s">
        <v>33</v>
      </c>
      <c r="AX1148" s="13" t="s">
        <v>71</v>
      </c>
      <c r="AY1148" s="209" t="s">
        <v>169</v>
      </c>
    </row>
    <row r="1149" spans="2:51" s="15" customFormat="1" ht="11.25">
      <c r="B1149" s="221"/>
      <c r="C1149" s="222"/>
      <c r="D1149" s="200" t="s">
        <v>180</v>
      </c>
      <c r="E1149" s="223" t="s">
        <v>19</v>
      </c>
      <c r="F1149" s="224" t="s">
        <v>1024</v>
      </c>
      <c r="G1149" s="222"/>
      <c r="H1149" s="223" t="s">
        <v>19</v>
      </c>
      <c r="I1149" s="225"/>
      <c r="J1149" s="222"/>
      <c r="K1149" s="222"/>
      <c r="L1149" s="226"/>
      <c r="M1149" s="227"/>
      <c r="N1149" s="228"/>
      <c r="O1149" s="228"/>
      <c r="P1149" s="228"/>
      <c r="Q1149" s="228"/>
      <c r="R1149" s="228"/>
      <c r="S1149" s="228"/>
      <c r="T1149" s="229"/>
      <c r="AT1149" s="230" t="s">
        <v>180</v>
      </c>
      <c r="AU1149" s="230" t="s">
        <v>79</v>
      </c>
      <c r="AV1149" s="15" t="s">
        <v>14</v>
      </c>
      <c r="AW1149" s="15" t="s">
        <v>33</v>
      </c>
      <c r="AX1149" s="15" t="s">
        <v>71</v>
      </c>
      <c r="AY1149" s="230" t="s">
        <v>169</v>
      </c>
    </row>
    <row r="1150" spans="2:51" s="13" customFormat="1" ht="11.25">
      <c r="B1150" s="198"/>
      <c r="C1150" s="199"/>
      <c r="D1150" s="200" t="s">
        <v>180</v>
      </c>
      <c r="E1150" s="201" t="s">
        <v>19</v>
      </c>
      <c r="F1150" s="202" t="s">
        <v>1552</v>
      </c>
      <c r="G1150" s="199"/>
      <c r="H1150" s="203">
        <v>12</v>
      </c>
      <c r="I1150" s="204"/>
      <c r="J1150" s="199"/>
      <c r="K1150" s="199"/>
      <c r="L1150" s="205"/>
      <c r="M1150" s="206"/>
      <c r="N1150" s="207"/>
      <c r="O1150" s="207"/>
      <c r="P1150" s="207"/>
      <c r="Q1150" s="207"/>
      <c r="R1150" s="207"/>
      <c r="S1150" s="207"/>
      <c r="T1150" s="208"/>
      <c r="AT1150" s="209" t="s">
        <v>180</v>
      </c>
      <c r="AU1150" s="209" t="s">
        <v>79</v>
      </c>
      <c r="AV1150" s="13" t="s">
        <v>79</v>
      </c>
      <c r="AW1150" s="13" t="s">
        <v>33</v>
      </c>
      <c r="AX1150" s="13" t="s">
        <v>71</v>
      </c>
      <c r="AY1150" s="209" t="s">
        <v>169</v>
      </c>
    </row>
    <row r="1151" spans="2:51" s="15" customFormat="1" ht="11.25">
      <c r="B1151" s="221"/>
      <c r="C1151" s="222"/>
      <c r="D1151" s="200" t="s">
        <v>180</v>
      </c>
      <c r="E1151" s="223" t="s">
        <v>19</v>
      </c>
      <c r="F1151" s="224" t="s">
        <v>1025</v>
      </c>
      <c r="G1151" s="222"/>
      <c r="H1151" s="223" t="s">
        <v>19</v>
      </c>
      <c r="I1151" s="225"/>
      <c r="J1151" s="222"/>
      <c r="K1151" s="222"/>
      <c r="L1151" s="226"/>
      <c r="M1151" s="227"/>
      <c r="N1151" s="228"/>
      <c r="O1151" s="228"/>
      <c r="P1151" s="228"/>
      <c r="Q1151" s="228"/>
      <c r="R1151" s="228"/>
      <c r="S1151" s="228"/>
      <c r="T1151" s="229"/>
      <c r="AT1151" s="230" t="s">
        <v>180</v>
      </c>
      <c r="AU1151" s="230" t="s">
        <v>79</v>
      </c>
      <c r="AV1151" s="15" t="s">
        <v>14</v>
      </c>
      <c r="AW1151" s="15" t="s">
        <v>33</v>
      </c>
      <c r="AX1151" s="15" t="s">
        <v>71</v>
      </c>
      <c r="AY1151" s="230" t="s">
        <v>169</v>
      </c>
    </row>
    <row r="1152" spans="2:51" s="13" customFormat="1" ht="11.25">
      <c r="B1152" s="198"/>
      <c r="C1152" s="199"/>
      <c r="D1152" s="200" t="s">
        <v>180</v>
      </c>
      <c r="E1152" s="201" t="s">
        <v>19</v>
      </c>
      <c r="F1152" s="202" t="s">
        <v>1556</v>
      </c>
      <c r="G1152" s="199"/>
      <c r="H1152" s="203">
        <v>10</v>
      </c>
      <c r="I1152" s="204"/>
      <c r="J1152" s="199"/>
      <c r="K1152" s="199"/>
      <c r="L1152" s="205"/>
      <c r="M1152" s="206"/>
      <c r="N1152" s="207"/>
      <c r="O1152" s="207"/>
      <c r="P1152" s="207"/>
      <c r="Q1152" s="207"/>
      <c r="R1152" s="207"/>
      <c r="S1152" s="207"/>
      <c r="T1152" s="208"/>
      <c r="AT1152" s="209" t="s">
        <v>180</v>
      </c>
      <c r="AU1152" s="209" t="s">
        <v>79</v>
      </c>
      <c r="AV1152" s="13" t="s">
        <v>79</v>
      </c>
      <c r="AW1152" s="13" t="s">
        <v>33</v>
      </c>
      <c r="AX1152" s="13" t="s">
        <v>71</v>
      </c>
      <c r="AY1152" s="209" t="s">
        <v>169</v>
      </c>
    </row>
    <row r="1153" spans="2:51" s="15" customFormat="1" ht="11.25">
      <c r="B1153" s="221"/>
      <c r="C1153" s="222"/>
      <c r="D1153" s="200" t="s">
        <v>180</v>
      </c>
      <c r="E1153" s="223" t="s">
        <v>19</v>
      </c>
      <c r="F1153" s="224" t="s">
        <v>1310</v>
      </c>
      <c r="G1153" s="222"/>
      <c r="H1153" s="223" t="s">
        <v>19</v>
      </c>
      <c r="I1153" s="225"/>
      <c r="J1153" s="222"/>
      <c r="K1153" s="222"/>
      <c r="L1153" s="226"/>
      <c r="M1153" s="227"/>
      <c r="N1153" s="228"/>
      <c r="O1153" s="228"/>
      <c r="P1153" s="228"/>
      <c r="Q1153" s="228"/>
      <c r="R1153" s="228"/>
      <c r="S1153" s="228"/>
      <c r="T1153" s="229"/>
      <c r="AT1153" s="230" t="s">
        <v>180</v>
      </c>
      <c r="AU1153" s="230" t="s">
        <v>79</v>
      </c>
      <c r="AV1153" s="15" t="s">
        <v>14</v>
      </c>
      <c r="AW1153" s="15" t="s">
        <v>33</v>
      </c>
      <c r="AX1153" s="15" t="s">
        <v>71</v>
      </c>
      <c r="AY1153" s="230" t="s">
        <v>169</v>
      </c>
    </row>
    <row r="1154" spans="2:51" s="13" customFormat="1" ht="11.25">
      <c r="B1154" s="198"/>
      <c r="C1154" s="199"/>
      <c r="D1154" s="200" t="s">
        <v>180</v>
      </c>
      <c r="E1154" s="201" t="s">
        <v>19</v>
      </c>
      <c r="F1154" s="202" t="s">
        <v>1556</v>
      </c>
      <c r="G1154" s="199"/>
      <c r="H1154" s="203">
        <v>10</v>
      </c>
      <c r="I1154" s="204"/>
      <c r="J1154" s="199"/>
      <c r="K1154" s="199"/>
      <c r="L1154" s="205"/>
      <c r="M1154" s="206"/>
      <c r="N1154" s="207"/>
      <c r="O1154" s="207"/>
      <c r="P1154" s="207"/>
      <c r="Q1154" s="207"/>
      <c r="R1154" s="207"/>
      <c r="S1154" s="207"/>
      <c r="T1154" s="208"/>
      <c r="AT1154" s="209" t="s">
        <v>180</v>
      </c>
      <c r="AU1154" s="209" t="s">
        <v>79</v>
      </c>
      <c r="AV1154" s="13" t="s">
        <v>79</v>
      </c>
      <c r="AW1154" s="13" t="s">
        <v>33</v>
      </c>
      <c r="AX1154" s="13" t="s">
        <v>71</v>
      </c>
      <c r="AY1154" s="209" t="s">
        <v>169</v>
      </c>
    </row>
    <row r="1155" spans="2:51" s="15" customFormat="1" ht="11.25">
      <c r="B1155" s="221"/>
      <c r="C1155" s="222"/>
      <c r="D1155" s="200" t="s">
        <v>180</v>
      </c>
      <c r="E1155" s="223" t="s">
        <v>19</v>
      </c>
      <c r="F1155" s="224" t="s">
        <v>1470</v>
      </c>
      <c r="G1155" s="222"/>
      <c r="H1155" s="223" t="s">
        <v>19</v>
      </c>
      <c r="I1155" s="225"/>
      <c r="J1155" s="222"/>
      <c r="K1155" s="222"/>
      <c r="L1155" s="226"/>
      <c r="M1155" s="227"/>
      <c r="N1155" s="228"/>
      <c r="O1155" s="228"/>
      <c r="P1155" s="228"/>
      <c r="Q1155" s="228"/>
      <c r="R1155" s="228"/>
      <c r="S1155" s="228"/>
      <c r="T1155" s="229"/>
      <c r="AT1155" s="230" t="s">
        <v>180</v>
      </c>
      <c r="AU1155" s="230" t="s">
        <v>79</v>
      </c>
      <c r="AV1155" s="15" t="s">
        <v>14</v>
      </c>
      <c r="AW1155" s="15" t="s">
        <v>33</v>
      </c>
      <c r="AX1155" s="15" t="s">
        <v>71</v>
      </c>
      <c r="AY1155" s="230" t="s">
        <v>169</v>
      </c>
    </row>
    <row r="1156" spans="2:51" s="13" customFormat="1" ht="11.25">
      <c r="B1156" s="198"/>
      <c r="C1156" s="199"/>
      <c r="D1156" s="200" t="s">
        <v>180</v>
      </c>
      <c r="E1156" s="201" t="s">
        <v>19</v>
      </c>
      <c r="F1156" s="202" t="s">
        <v>1534</v>
      </c>
      <c r="G1156" s="199"/>
      <c r="H1156" s="203">
        <v>10.4</v>
      </c>
      <c r="I1156" s="204"/>
      <c r="J1156" s="199"/>
      <c r="K1156" s="199"/>
      <c r="L1156" s="205"/>
      <c r="M1156" s="206"/>
      <c r="N1156" s="207"/>
      <c r="O1156" s="207"/>
      <c r="P1156" s="207"/>
      <c r="Q1156" s="207"/>
      <c r="R1156" s="207"/>
      <c r="S1156" s="207"/>
      <c r="T1156" s="208"/>
      <c r="AT1156" s="209" t="s">
        <v>180</v>
      </c>
      <c r="AU1156" s="209" t="s">
        <v>79</v>
      </c>
      <c r="AV1156" s="13" t="s">
        <v>79</v>
      </c>
      <c r="AW1156" s="13" t="s">
        <v>33</v>
      </c>
      <c r="AX1156" s="13" t="s">
        <v>71</v>
      </c>
      <c r="AY1156" s="209" t="s">
        <v>169</v>
      </c>
    </row>
    <row r="1157" spans="2:51" s="15" customFormat="1" ht="11.25">
      <c r="B1157" s="221"/>
      <c r="C1157" s="222"/>
      <c r="D1157" s="200" t="s">
        <v>180</v>
      </c>
      <c r="E1157" s="223" t="s">
        <v>19</v>
      </c>
      <c r="F1157" s="224" t="s">
        <v>1472</v>
      </c>
      <c r="G1157" s="222"/>
      <c r="H1157" s="223" t="s">
        <v>19</v>
      </c>
      <c r="I1157" s="225"/>
      <c r="J1157" s="222"/>
      <c r="K1157" s="222"/>
      <c r="L1157" s="226"/>
      <c r="M1157" s="227"/>
      <c r="N1157" s="228"/>
      <c r="O1157" s="228"/>
      <c r="P1157" s="228"/>
      <c r="Q1157" s="228"/>
      <c r="R1157" s="228"/>
      <c r="S1157" s="228"/>
      <c r="T1157" s="229"/>
      <c r="AT1157" s="230" t="s">
        <v>180</v>
      </c>
      <c r="AU1157" s="230" t="s">
        <v>79</v>
      </c>
      <c r="AV1157" s="15" t="s">
        <v>14</v>
      </c>
      <c r="AW1157" s="15" t="s">
        <v>33</v>
      </c>
      <c r="AX1157" s="15" t="s">
        <v>71</v>
      </c>
      <c r="AY1157" s="230" t="s">
        <v>169</v>
      </c>
    </row>
    <row r="1158" spans="2:51" s="13" customFormat="1" ht="11.25">
      <c r="B1158" s="198"/>
      <c r="C1158" s="199"/>
      <c r="D1158" s="200" t="s">
        <v>180</v>
      </c>
      <c r="E1158" s="201" t="s">
        <v>19</v>
      </c>
      <c r="F1158" s="202" t="s">
        <v>1557</v>
      </c>
      <c r="G1158" s="199"/>
      <c r="H1158" s="203">
        <v>9</v>
      </c>
      <c r="I1158" s="204"/>
      <c r="J1158" s="199"/>
      <c r="K1158" s="199"/>
      <c r="L1158" s="205"/>
      <c r="M1158" s="206"/>
      <c r="N1158" s="207"/>
      <c r="O1158" s="207"/>
      <c r="P1158" s="207"/>
      <c r="Q1158" s="207"/>
      <c r="R1158" s="207"/>
      <c r="S1158" s="207"/>
      <c r="T1158" s="208"/>
      <c r="AT1158" s="209" t="s">
        <v>180</v>
      </c>
      <c r="AU1158" s="209" t="s">
        <v>79</v>
      </c>
      <c r="AV1158" s="13" t="s">
        <v>79</v>
      </c>
      <c r="AW1158" s="13" t="s">
        <v>33</v>
      </c>
      <c r="AX1158" s="13" t="s">
        <v>71</v>
      </c>
      <c r="AY1158" s="209" t="s">
        <v>169</v>
      </c>
    </row>
    <row r="1159" spans="2:51" s="15" customFormat="1" ht="11.25">
      <c r="B1159" s="221"/>
      <c r="C1159" s="222"/>
      <c r="D1159" s="200" t="s">
        <v>180</v>
      </c>
      <c r="E1159" s="223" t="s">
        <v>19</v>
      </c>
      <c r="F1159" s="224" t="s">
        <v>1474</v>
      </c>
      <c r="G1159" s="222"/>
      <c r="H1159" s="223" t="s">
        <v>19</v>
      </c>
      <c r="I1159" s="225"/>
      <c r="J1159" s="222"/>
      <c r="K1159" s="222"/>
      <c r="L1159" s="226"/>
      <c r="M1159" s="227"/>
      <c r="N1159" s="228"/>
      <c r="O1159" s="228"/>
      <c r="P1159" s="228"/>
      <c r="Q1159" s="228"/>
      <c r="R1159" s="228"/>
      <c r="S1159" s="228"/>
      <c r="T1159" s="229"/>
      <c r="AT1159" s="230" t="s">
        <v>180</v>
      </c>
      <c r="AU1159" s="230" t="s">
        <v>79</v>
      </c>
      <c r="AV1159" s="15" t="s">
        <v>14</v>
      </c>
      <c r="AW1159" s="15" t="s">
        <v>33</v>
      </c>
      <c r="AX1159" s="15" t="s">
        <v>71</v>
      </c>
      <c r="AY1159" s="230" t="s">
        <v>169</v>
      </c>
    </row>
    <row r="1160" spans="2:51" s="13" customFormat="1" ht="11.25">
      <c r="B1160" s="198"/>
      <c r="C1160" s="199"/>
      <c r="D1160" s="200" t="s">
        <v>180</v>
      </c>
      <c r="E1160" s="201" t="s">
        <v>19</v>
      </c>
      <c r="F1160" s="202" t="s">
        <v>1553</v>
      </c>
      <c r="G1160" s="199"/>
      <c r="H1160" s="203">
        <v>11</v>
      </c>
      <c r="I1160" s="204"/>
      <c r="J1160" s="199"/>
      <c r="K1160" s="199"/>
      <c r="L1160" s="205"/>
      <c r="M1160" s="206"/>
      <c r="N1160" s="207"/>
      <c r="O1160" s="207"/>
      <c r="P1160" s="207"/>
      <c r="Q1160" s="207"/>
      <c r="R1160" s="207"/>
      <c r="S1160" s="207"/>
      <c r="T1160" s="208"/>
      <c r="AT1160" s="209" t="s">
        <v>180</v>
      </c>
      <c r="AU1160" s="209" t="s">
        <v>79</v>
      </c>
      <c r="AV1160" s="13" t="s">
        <v>79</v>
      </c>
      <c r="AW1160" s="13" t="s">
        <v>33</v>
      </c>
      <c r="AX1160" s="13" t="s">
        <v>71</v>
      </c>
      <c r="AY1160" s="209" t="s">
        <v>169</v>
      </c>
    </row>
    <row r="1161" spans="2:51" s="14" customFormat="1" ht="11.25">
      <c r="B1161" s="210"/>
      <c r="C1161" s="211"/>
      <c r="D1161" s="200" t="s">
        <v>180</v>
      </c>
      <c r="E1161" s="212" t="s">
        <v>19</v>
      </c>
      <c r="F1161" s="213" t="s">
        <v>183</v>
      </c>
      <c r="G1161" s="211"/>
      <c r="H1161" s="214">
        <v>285.4</v>
      </c>
      <c r="I1161" s="215"/>
      <c r="J1161" s="211"/>
      <c r="K1161" s="211"/>
      <c r="L1161" s="216"/>
      <c r="M1161" s="217"/>
      <c r="N1161" s="218"/>
      <c r="O1161" s="218"/>
      <c r="P1161" s="218"/>
      <c r="Q1161" s="218"/>
      <c r="R1161" s="218"/>
      <c r="S1161" s="218"/>
      <c r="T1161" s="219"/>
      <c r="AT1161" s="220" t="s">
        <v>180</v>
      </c>
      <c r="AU1161" s="220" t="s">
        <v>79</v>
      </c>
      <c r="AV1161" s="14" t="s">
        <v>106</v>
      </c>
      <c r="AW1161" s="14" t="s">
        <v>33</v>
      </c>
      <c r="AX1161" s="14" t="s">
        <v>14</v>
      </c>
      <c r="AY1161" s="220" t="s">
        <v>169</v>
      </c>
    </row>
    <row r="1162" spans="1:65" s="2" customFormat="1" ht="24.2" customHeight="1">
      <c r="A1162" s="36"/>
      <c r="B1162" s="37"/>
      <c r="C1162" s="180" t="s">
        <v>1558</v>
      </c>
      <c r="D1162" s="180" t="s">
        <v>172</v>
      </c>
      <c r="E1162" s="181" t="s">
        <v>1559</v>
      </c>
      <c r="F1162" s="182" t="s">
        <v>1560</v>
      </c>
      <c r="G1162" s="183" t="s">
        <v>175</v>
      </c>
      <c r="H1162" s="184">
        <v>321.91</v>
      </c>
      <c r="I1162" s="185"/>
      <c r="J1162" s="186">
        <f>ROUND(I1162*H1162,2)</f>
        <v>0</v>
      </c>
      <c r="K1162" s="182" t="s">
        <v>176</v>
      </c>
      <c r="L1162" s="41"/>
      <c r="M1162" s="187" t="s">
        <v>19</v>
      </c>
      <c r="N1162" s="188" t="s">
        <v>42</v>
      </c>
      <c r="O1162" s="66"/>
      <c r="P1162" s="189">
        <f>O1162*H1162</f>
        <v>0</v>
      </c>
      <c r="Q1162" s="189">
        <v>5E-05</v>
      </c>
      <c r="R1162" s="189">
        <f>Q1162*H1162</f>
        <v>0.016095500000000002</v>
      </c>
      <c r="S1162" s="189">
        <v>0</v>
      </c>
      <c r="T1162" s="190">
        <f>S1162*H1162</f>
        <v>0</v>
      </c>
      <c r="U1162" s="36"/>
      <c r="V1162" s="36"/>
      <c r="W1162" s="36"/>
      <c r="X1162" s="36"/>
      <c r="Y1162" s="36"/>
      <c r="Z1162" s="36"/>
      <c r="AA1162" s="36"/>
      <c r="AB1162" s="36"/>
      <c r="AC1162" s="36"/>
      <c r="AD1162" s="36"/>
      <c r="AE1162" s="36"/>
      <c r="AR1162" s="191" t="s">
        <v>312</v>
      </c>
      <c r="AT1162" s="191" t="s">
        <v>172</v>
      </c>
      <c r="AU1162" s="191" t="s">
        <v>79</v>
      </c>
      <c r="AY1162" s="19" t="s">
        <v>169</v>
      </c>
      <c r="BE1162" s="192">
        <f>IF(N1162="základní",J1162,0)</f>
        <v>0</v>
      </c>
      <c r="BF1162" s="192">
        <f>IF(N1162="snížená",J1162,0)</f>
        <v>0</v>
      </c>
      <c r="BG1162" s="192">
        <f>IF(N1162="zákl. přenesená",J1162,0)</f>
        <v>0</v>
      </c>
      <c r="BH1162" s="192">
        <f>IF(N1162="sníž. přenesená",J1162,0)</f>
        <v>0</v>
      </c>
      <c r="BI1162" s="192">
        <f>IF(N1162="nulová",J1162,0)</f>
        <v>0</v>
      </c>
      <c r="BJ1162" s="19" t="s">
        <v>14</v>
      </c>
      <c r="BK1162" s="192">
        <f>ROUND(I1162*H1162,2)</f>
        <v>0</v>
      </c>
      <c r="BL1162" s="19" t="s">
        <v>312</v>
      </c>
      <c r="BM1162" s="191" t="s">
        <v>1561</v>
      </c>
    </row>
    <row r="1163" spans="1:47" s="2" customFormat="1" ht="11.25">
      <c r="A1163" s="36"/>
      <c r="B1163" s="37"/>
      <c r="C1163" s="38"/>
      <c r="D1163" s="193" t="s">
        <v>178</v>
      </c>
      <c r="E1163" s="38"/>
      <c r="F1163" s="194" t="s">
        <v>1562</v>
      </c>
      <c r="G1163" s="38"/>
      <c r="H1163" s="38"/>
      <c r="I1163" s="195"/>
      <c r="J1163" s="38"/>
      <c r="K1163" s="38"/>
      <c r="L1163" s="41"/>
      <c r="M1163" s="196"/>
      <c r="N1163" s="197"/>
      <c r="O1163" s="66"/>
      <c r="P1163" s="66"/>
      <c r="Q1163" s="66"/>
      <c r="R1163" s="66"/>
      <c r="S1163" s="66"/>
      <c r="T1163" s="67"/>
      <c r="U1163" s="36"/>
      <c r="V1163" s="36"/>
      <c r="W1163" s="36"/>
      <c r="X1163" s="36"/>
      <c r="Y1163" s="36"/>
      <c r="Z1163" s="36"/>
      <c r="AA1163" s="36"/>
      <c r="AB1163" s="36"/>
      <c r="AC1163" s="36"/>
      <c r="AD1163" s="36"/>
      <c r="AE1163" s="36"/>
      <c r="AT1163" s="19" t="s">
        <v>178</v>
      </c>
      <c r="AU1163" s="19" t="s">
        <v>79</v>
      </c>
    </row>
    <row r="1164" spans="1:65" s="2" customFormat="1" ht="21.75" customHeight="1">
      <c r="A1164" s="36"/>
      <c r="B1164" s="37"/>
      <c r="C1164" s="180" t="s">
        <v>1563</v>
      </c>
      <c r="D1164" s="180" t="s">
        <v>172</v>
      </c>
      <c r="E1164" s="181" t="s">
        <v>1564</v>
      </c>
      <c r="F1164" s="182" t="s">
        <v>1565</v>
      </c>
      <c r="G1164" s="183" t="s">
        <v>339</v>
      </c>
      <c r="H1164" s="184">
        <v>91.6</v>
      </c>
      <c r="I1164" s="185"/>
      <c r="J1164" s="186">
        <f>ROUND(I1164*H1164,2)</f>
        <v>0</v>
      </c>
      <c r="K1164" s="182" t="s">
        <v>19</v>
      </c>
      <c r="L1164" s="41"/>
      <c r="M1164" s="187" t="s">
        <v>19</v>
      </c>
      <c r="N1164" s="188" t="s">
        <v>42</v>
      </c>
      <c r="O1164" s="66"/>
      <c r="P1164" s="189">
        <f>O1164*H1164</f>
        <v>0</v>
      </c>
      <c r="Q1164" s="189">
        <v>0</v>
      </c>
      <c r="R1164" s="189">
        <f>Q1164*H1164</f>
        <v>0</v>
      </c>
      <c r="S1164" s="189">
        <v>0</v>
      </c>
      <c r="T1164" s="190">
        <f>S1164*H1164</f>
        <v>0</v>
      </c>
      <c r="U1164" s="36"/>
      <c r="V1164" s="36"/>
      <c r="W1164" s="36"/>
      <c r="X1164" s="36"/>
      <c r="Y1164" s="36"/>
      <c r="Z1164" s="36"/>
      <c r="AA1164" s="36"/>
      <c r="AB1164" s="36"/>
      <c r="AC1164" s="36"/>
      <c r="AD1164" s="36"/>
      <c r="AE1164" s="36"/>
      <c r="AR1164" s="191" t="s">
        <v>312</v>
      </c>
      <c r="AT1164" s="191" t="s">
        <v>172</v>
      </c>
      <c r="AU1164" s="191" t="s">
        <v>79</v>
      </c>
      <c r="AY1164" s="19" t="s">
        <v>169</v>
      </c>
      <c r="BE1164" s="192">
        <f>IF(N1164="základní",J1164,0)</f>
        <v>0</v>
      </c>
      <c r="BF1164" s="192">
        <f>IF(N1164="snížená",J1164,0)</f>
        <v>0</v>
      </c>
      <c r="BG1164" s="192">
        <f>IF(N1164="zákl. přenesená",J1164,0)</f>
        <v>0</v>
      </c>
      <c r="BH1164" s="192">
        <f>IF(N1164="sníž. přenesená",J1164,0)</f>
        <v>0</v>
      </c>
      <c r="BI1164" s="192">
        <f>IF(N1164="nulová",J1164,0)</f>
        <v>0</v>
      </c>
      <c r="BJ1164" s="19" t="s">
        <v>14</v>
      </c>
      <c r="BK1164" s="192">
        <f>ROUND(I1164*H1164,2)</f>
        <v>0</v>
      </c>
      <c r="BL1164" s="19" t="s">
        <v>312</v>
      </c>
      <c r="BM1164" s="191" t="s">
        <v>1566</v>
      </c>
    </row>
    <row r="1165" spans="2:51" s="15" customFormat="1" ht="11.25">
      <c r="B1165" s="221"/>
      <c r="C1165" s="222"/>
      <c r="D1165" s="200" t="s">
        <v>180</v>
      </c>
      <c r="E1165" s="223" t="s">
        <v>19</v>
      </c>
      <c r="F1165" s="224" t="s">
        <v>1465</v>
      </c>
      <c r="G1165" s="222"/>
      <c r="H1165" s="223" t="s">
        <v>19</v>
      </c>
      <c r="I1165" s="225"/>
      <c r="J1165" s="222"/>
      <c r="K1165" s="222"/>
      <c r="L1165" s="226"/>
      <c r="M1165" s="227"/>
      <c r="N1165" s="228"/>
      <c r="O1165" s="228"/>
      <c r="P1165" s="228"/>
      <c r="Q1165" s="228"/>
      <c r="R1165" s="228"/>
      <c r="S1165" s="228"/>
      <c r="T1165" s="229"/>
      <c r="AT1165" s="230" t="s">
        <v>180</v>
      </c>
      <c r="AU1165" s="230" t="s">
        <v>79</v>
      </c>
      <c r="AV1165" s="15" t="s">
        <v>14</v>
      </c>
      <c r="AW1165" s="15" t="s">
        <v>33</v>
      </c>
      <c r="AX1165" s="15" t="s">
        <v>71</v>
      </c>
      <c r="AY1165" s="230" t="s">
        <v>169</v>
      </c>
    </row>
    <row r="1166" spans="2:51" s="13" customFormat="1" ht="11.25">
      <c r="B1166" s="198"/>
      <c r="C1166" s="199"/>
      <c r="D1166" s="200" t="s">
        <v>180</v>
      </c>
      <c r="E1166" s="201" t="s">
        <v>19</v>
      </c>
      <c r="F1166" s="202" t="s">
        <v>1411</v>
      </c>
      <c r="G1166" s="199"/>
      <c r="H1166" s="203">
        <v>15.1</v>
      </c>
      <c r="I1166" s="204"/>
      <c r="J1166" s="199"/>
      <c r="K1166" s="199"/>
      <c r="L1166" s="205"/>
      <c r="M1166" s="206"/>
      <c r="N1166" s="207"/>
      <c r="O1166" s="207"/>
      <c r="P1166" s="207"/>
      <c r="Q1166" s="207"/>
      <c r="R1166" s="207"/>
      <c r="S1166" s="207"/>
      <c r="T1166" s="208"/>
      <c r="AT1166" s="209" t="s">
        <v>180</v>
      </c>
      <c r="AU1166" s="209" t="s">
        <v>79</v>
      </c>
      <c r="AV1166" s="13" t="s">
        <v>79</v>
      </c>
      <c r="AW1166" s="13" t="s">
        <v>33</v>
      </c>
      <c r="AX1166" s="13" t="s">
        <v>71</v>
      </c>
      <c r="AY1166" s="209" t="s">
        <v>169</v>
      </c>
    </row>
    <row r="1167" spans="2:51" s="13" customFormat="1" ht="11.25">
      <c r="B1167" s="198"/>
      <c r="C1167" s="199"/>
      <c r="D1167" s="200" t="s">
        <v>180</v>
      </c>
      <c r="E1167" s="201" t="s">
        <v>19</v>
      </c>
      <c r="F1167" s="202" t="s">
        <v>1466</v>
      </c>
      <c r="G1167" s="199"/>
      <c r="H1167" s="203">
        <v>-1.2</v>
      </c>
      <c r="I1167" s="204"/>
      <c r="J1167" s="199"/>
      <c r="K1167" s="199"/>
      <c r="L1167" s="205"/>
      <c r="M1167" s="206"/>
      <c r="N1167" s="207"/>
      <c r="O1167" s="207"/>
      <c r="P1167" s="207"/>
      <c r="Q1167" s="207"/>
      <c r="R1167" s="207"/>
      <c r="S1167" s="207"/>
      <c r="T1167" s="208"/>
      <c r="AT1167" s="209" t="s">
        <v>180</v>
      </c>
      <c r="AU1167" s="209" t="s">
        <v>79</v>
      </c>
      <c r="AV1167" s="13" t="s">
        <v>79</v>
      </c>
      <c r="AW1167" s="13" t="s">
        <v>33</v>
      </c>
      <c r="AX1167" s="13" t="s">
        <v>71</v>
      </c>
      <c r="AY1167" s="209" t="s">
        <v>169</v>
      </c>
    </row>
    <row r="1168" spans="2:51" s="15" customFormat="1" ht="11.25">
      <c r="B1168" s="221"/>
      <c r="C1168" s="222"/>
      <c r="D1168" s="200" t="s">
        <v>180</v>
      </c>
      <c r="E1168" s="223" t="s">
        <v>19</v>
      </c>
      <c r="F1168" s="224" t="s">
        <v>1002</v>
      </c>
      <c r="G1168" s="222"/>
      <c r="H1168" s="223" t="s">
        <v>19</v>
      </c>
      <c r="I1168" s="225"/>
      <c r="J1168" s="222"/>
      <c r="K1168" s="222"/>
      <c r="L1168" s="226"/>
      <c r="M1168" s="227"/>
      <c r="N1168" s="228"/>
      <c r="O1168" s="228"/>
      <c r="P1168" s="228"/>
      <c r="Q1168" s="228"/>
      <c r="R1168" s="228"/>
      <c r="S1168" s="228"/>
      <c r="T1168" s="229"/>
      <c r="AT1168" s="230" t="s">
        <v>180</v>
      </c>
      <c r="AU1168" s="230" t="s">
        <v>79</v>
      </c>
      <c r="AV1168" s="15" t="s">
        <v>14</v>
      </c>
      <c r="AW1168" s="15" t="s">
        <v>33</v>
      </c>
      <c r="AX1168" s="15" t="s">
        <v>71</v>
      </c>
      <c r="AY1168" s="230" t="s">
        <v>169</v>
      </c>
    </row>
    <row r="1169" spans="2:51" s="13" customFormat="1" ht="11.25">
      <c r="B1169" s="198"/>
      <c r="C1169" s="199"/>
      <c r="D1169" s="200" t="s">
        <v>180</v>
      </c>
      <c r="E1169" s="201" t="s">
        <v>19</v>
      </c>
      <c r="F1169" s="202" t="s">
        <v>1299</v>
      </c>
      <c r="G1169" s="199"/>
      <c r="H1169" s="203">
        <v>6.8</v>
      </c>
      <c r="I1169" s="204"/>
      <c r="J1169" s="199"/>
      <c r="K1169" s="199"/>
      <c r="L1169" s="205"/>
      <c r="M1169" s="206"/>
      <c r="N1169" s="207"/>
      <c r="O1169" s="207"/>
      <c r="P1169" s="207"/>
      <c r="Q1169" s="207"/>
      <c r="R1169" s="207"/>
      <c r="S1169" s="207"/>
      <c r="T1169" s="208"/>
      <c r="AT1169" s="209" t="s">
        <v>180</v>
      </c>
      <c r="AU1169" s="209" t="s">
        <v>79</v>
      </c>
      <c r="AV1169" s="13" t="s">
        <v>79</v>
      </c>
      <c r="AW1169" s="13" t="s">
        <v>33</v>
      </c>
      <c r="AX1169" s="13" t="s">
        <v>71</v>
      </c>
      <c r="AY1169" s="209" t="s">
        <v>169</v>
      </c>
    </row>
    <row r="1170" spans="2:51" s="13" customFormat="1" ht="11.25">
      <c r="B1170" s="198"/>
      <c r="C1170" s="199"/>
      <c r="D1170" s="200" t="s">
        <v>180</v>
      </c>
      <c r="E1170" s="201" t="s">
        <v>19</v>
      </c>
      <c r="F1170" s="202" t="s">
        <v>1300</v>
      </c>
      <c r="G1170" s="199"/>
      <c r="H1170" s="203">
        <v>-0.8</v>
      </c>
      <c r="I1170" s="204"/>
      <c r="J1170" s="199"/>
      <c r="K1170" s="199"/>
      <c r="L1170" s="205"/>
      <c r="M1170" s="206"/>
      <c r="N1170" s="207"/>
      <c r="O1170" s="207"/>
      <c r="P1170" s="207"/>
      <c r="Q1170" s="207"/>
      <c r="R1170" s="207"/>
      <c r="S1170" s="207"/>
      <c r="T1170" s="208"/>
      <c r="AT1170" s="209" t="s">
        <v>180</v>
      </c>
      <c r="AU1170" s="209" t="s">
        <v>79</v>
      </c>
      <c r="AV1170" s="13" t="s">
        <v>79</v>
      </c>
      <c r="AW1170" s="13" t="s">
        <v>33</v>
      </c>
      <c r="AX1170" s="13" t="s">
        <v>71</v>
      </c>
      <c r="AY1170" s="209" t="s">
        <v>169</v>
      </c>
    </row>
    <row r="1171" spans="2:51" s="15" customFormat="1" ht="11.25">
      <c r="B1171" s="221"/>
      <c r="C1171" s="222"/>
      <c r="D1171" s="200" t="s">
        <v>180</v>
      </c>
      <c r="E1171" s="223" t="s">
        <v>19</v>
      </c>
      <c r="F1171" s="224" t="s">
        <v>1003</v>
      </c>
      <c r="G1171" s="222"/>
      <c r="H1171" s="223" t="s">
        <v>19</v>
      </c>
      <c r="I1171" s="225"/>
      <c r="J1171" s="222"/>
      <c r="K1171" s="222"/>
      <c r="L1171" s="226"/>
      <c r="M1171" s="227"/>
      <c r="N1171" s="228"/>
      <c r="O1171" s="228"/>
      <c r="P1171" s="228"/>
      <c r="Q1171" s="228"/>
      <c r="R1171" s="228"/>
      <c r="S1171" s="228"/>
      <c r="T1171" s="229"/>
      <c r="AT1171" s="230" t="s">
        <v>180</v>
      </c>
      <c r="AU1171" s="230" t="s">
        <v>79</v>
      </c>
      <c r="AV1171" s="15" t="s">
        <v>14</v>
      </c>
      <c r="AW1171" s="15" t="s">
        <v>33</v>
      </c>
      <c r="AX1171" s="15" t="s">
        <v>71</v>
      </c>
      <c r="AY1171" s="230" t="s">
        <v>169</v>
      </c>
    </row>
    <row r="1172" spans="2:51" s="13" customFormat="1" ht="11.25">
      <c r="B1172" s="198"/>
      <c r="C1172" s="199"/>
      <c r="D1172" s="200" t="s">
        <v>180</v>
      </c>
      <c r="E1172" s="201" t="s">
        <v>19</v>
      </c>
      <c r="F1172" s="202" t="s">
        <v>1299</v>
      </c>
      <c r="G1172" s="199"/>
      <c r="H1172" s="203">
        <v>6.8</v>
      </c>
      <c r="I1172" s="204"/>
      <c r="J1172" s="199"/>
      <c r="K1172" s="199"/>
      <c r="L1172" s="205"/>
      <c r="M1172" s="206"/>
      <c r="N1172" s="207"/>
      <c r="O1172" s="207"/>
      <c r="P1172" s="207"/>
      <c r="Q1172" s="207"/>
      <c r="R1172" s="207"/>
      <c r="S1172" s="207"/>
      <c r="T1172" s="208"/>
      <c r="AT1172" s="209" t="s">
        <v>180</v>
      </c>
      <c r="AU1172" s="209" t="s">
        <v>79</v>
      </c>
      <c r="AV1172" s="13" t="s">
        <v>79</v>
      </c>
      <c r="AW1172" s="13" t="s">
        <v>33</v>
      </c>
      <c r="AX1172" s="13" t="s">
        <v>71</v>
      </c>
      <c r="AY1172" s="209" t="s">
        <v>169</v>
      </c>
    </row>
    <row r="1173" spans="2:51" s="13" customFormat="1" ht="11.25">
      <c r="B1173" s="198"/>
      <c r="C1173" s="199"/>
      <c r="D1173" s="200" t="s">
        <v>180</v>
      </c>
      <c r="E1173" s="201" t="s">
        <v>19</v>
      </c>
      <c r="F1173" s="202" t="s">
        <v>1300</v>
      </c>
      <c r="G1173" s="199"/>
      <c r="H1173" s="203">
        <v>-0.8</v>
      </c>
      <c r="I1173" s="204"/>
      <c r="J1173" s="199"/>
      <c r="K1173" s="199"/>
      <c r="L1173" s="205"/>
      <c r="M1173" s="206"/>
      <c r="N1173" s="207"/>
      <c r="O1173" s="207"/>
      <c r="P1173" s="207"/>
      <c r="Q1173" s="207"/>
      <c r="R1173" s="207"/>
      <c r="S1173" s="207"/>
      <c r="T1173" s="208"/>
      <c r="AT1173" s="209" t="s">
        <v>180</v>
      </c>
      <c r="AU1173" s="209" t="s">
        <v>79</v>
      </c>
      <c r="AV1173" s="13" t="s">
        <v>79</v>
      </c>
      <c r="AW1173" s="13" t="s">
        <v>33</v>
      </c>
      <c r="AX1173" s="13" t="s">
        <v>71</v>
      </c>
      <c r="AY1173" s="209" t="s">
        <v>169</v>
      </c>
    </row>
    <row r="1174" spans="2:51" s="15" customFormat="1" ht="11.25">
      <c r="B1174" s="221"/>
      <c r="C1174" s="222"/>
      <c r="D1174" s="200" t="s">
        <v>180</v>
      </c>
      <c r="E1174" s="223" t="s">
        <v>19</v>
      </c>
      <c r="F1174" s="224" t="s">
        <v>1004</v>
      </c>
      <c r="G1174" s="222"/>
      <c r="H1174" s="223" t="s">
        <v>19</v>
      </c>
      <c r="I1174" s="225"/>
      <c r="J1174" s="222"/>
      <c r="K1174" s="222"/>
      <c r="L1174" s="226"/>
      <c r="M1174" s="227"/>
      <c r="N1174" s="228"/>
      <c r="O1174" s="228"/>
      <c r="P1174" s="228"/>
      <c r="Q1174" s="228"/>
      <c r="R1174" s="228"/>
      <c r="S1174" s="228"/>
      <c r="T1174" s="229"/>
      <c r="AT1174" s="230" t="s">
        <v>180</v>
      </c>
      <c r="AU1174" s="230" t="s">
        <v>79</v>
      </c>
      <c r="AV1174" s="15" t="s">
        <v>14</v>
      </c>
      <c r="AW1174" s="15" t="s">
        <v>33</v>
      </c>
      <c r="AX1174" s="15" t="s">
        <v>71</v>
      </c>
      <c r="AY1174" s="230" t="s">
        <v>169</v>
      </c>
    </row>
    <row r="1175" spans="2:51" s="13" customFormat="1" ht="11.25">
      <c r="B1175" s="198"/>
      <c r="C1175" s="199"/>
      <c r="D1175" s="200" t="s">
        <v>180</v>
      </c>
      <c r="E1175" s="201" t="s">
        <v>19</v>
      </c>
      <c r="F1175" s="202" t="s">
        <v>1299</v>
      </c>
      <c r="G1175" s="199"/>
      <c r="H1175" s="203">
        <v>6.8</v>
      </c>
      <c r="I1175" s="204"/>
      <c r="J1175" s="199"/>
      <c r="K1175" s="199"/>
      <c r="L1175" s="205"/>
      <c r="M1175" s="206"/>
      <c r="N1175" s="207"/>
      <c r="O1175" s="207"/>
      <c r="P1175" s="207"/>
      <c r="Q1175" s="207"/>
      <c r="R1175" s="207"/>
      <c r="S1175" s="207"/>
      <c r="T1175" s="208"/>
      <c r="AT1175" s="209" t="s">
        <v>180</v>
      </c>
      <c r="AU1175" s="209" t="s">
        <v>79</v>
      </c>
      <c r="AV1175" s="13" t="s">
        <v>79</v>
      </c>
      <c r="AW1175" s="13" t="s">
        <v>33</v>
      </c>
      <c r="AX1175" s="13" t="s">
        <v>71</v>
      </c>
      <c r="AY1175" s="209" t="s">
        <v>169</v>
      </c>
    </row>
    <row r="1176" spans="2:51" s="13" customFormat="1" ht="11.25">
      <c r="B1176" s="198"/>
      <c r="C1176" s="199"/>
      <c r="D1176" s="200" t="s">
        <v>180</v>
      </c>
      <c r="E1176" s="201" t="s">
        <v>19</v>
      </c>
      <c r="F1176" s="202" t="s">
        <v>1300</v>
      </c>
      <c r="G1176" s="199"/>
      <c r="H1176" s="203">
        <v>-0.8</v>
      </c>
      <c r="I1176" s="204"/>
      <c r="J1176" s="199"/>
      <c r="K1176" s="199"/>
      <c r="L1176" s="205"/>
      <c r="M1176" s="206"/>
      <c r="N1176" s="207"/>
      <c r="O1176" s="207"/>
      <c r="P1176" s="207"/>
      <c r="Q1176" s="207"/>
      <c r="R1176" s="207"/>
      <c r="S1176" s="207"/>
      <c r="T1176" s="208"/>
      <c r="AT1176" s="209" t="s">
        <v>180</v>
      </c>
      <c r="AU1176" s="209" t="s">
        <v>79</v>
      </c>
      <c r="AV1176" s="13" t="s">
        <v>79</v>
      </c>
      <c r="AW1176" s="13" t="s">
        <v>33</v>
      </c>
      <c r="AX1176" s="13" t="s">
        <v>71</v>
      </c>
      <c r="AY1176" s="209" t="s">
        <v>169</v>
      </c>
    </row>
    <row r="1177" spans="2:51" s="15" customFormat="1" ht="11.25">
      <c r="B1177" s="221"/>
      <c r="C1177" s="222"/>
      <c r="D1177" s="200" t="s">
        <v>180</v>
      </c>
      <c r="E1177" s="223" t="s">
        <v>19</v>
      </c>
      <c r="F1177" s="224" t="s">
        <v>1005</v>
      </c>
      <c r="G1177" s="222"/>
      <c r="H1177" s="223" t="s">
        <v>19</v>
      </c>
      <c r="I1177" s="225"/>
      <c r="J1177" s="222"/>
      <c r="K1177" s="222"/>
      <c r="L1177" s="226"/>
      <c r="M1177" s="227"/>
      <c r="N1177" s="228"/>
      <c r="O1177" s="228"/>
      <c r="P1177" s="228"/>
      <c r="Q1177" s="228"/>
      <c r="R1177" s="228"/>
      <c r="S1177" s="228"/>
      <c r="T1177" s="229"/>
      <c r="AT1177" s="230" t="s">
        <v>180</v>
      </c>
      <c r="AU1177" s="230" t="s">
        <v>79</v>
      </c>
      <c r="AV1177" s="15" t="s">
        <v>14</v>
      </c>
      <c r="AW1177" s="15" t="s">
        <v>33</v>
      </c>
      <c r="AX1177" s="15" t="s">
        <v>71</v>
      </c>
      <c r="AY1177" s="230" t="s">
        <v>169</v>
      </c>
    </row>
    <row r="1178" spans="2:51" s="13" customFormat="1" ht="11.25">
      <c r="B1178" s="198"/>
      <c r="C1178" s="199"/>
      <c r="D1178" s="200" t="s">
        <v>180</v>
      </c>
      <c r="E1178" s="201" t="s">
        <v>19</v>
      </c>
      <c r="F1178" s="202" t="s">
        <v>1299</v>
      </c>
      <c r="G1178" s="199"/>
      <c r="H1178" s="203">
        <v>6.8</v>
      </c>
      <c r="I1178" s="204"/>
      <c r="J1178" s="199"/>
      <c r="K1178" s="199"/>
      <c r="L1178" s="205"/>
      <c r="M1178" s="206"/>
      <c r="N1178" s="207"/>
      <c r="O1178" s="207"/>
      <c r="P1178" s="207"/>
      <c r="Q1178" s="207"/>
      <c r="R1178" s="207"/>
      <c r="S1178" s="207"/>
      <c r="T1178" s="208"/>
      <c r="AT1178" s="209" t="s">
        <v>180</v>
      </c>
      <c r="AU1178" s="209" t="s">
        <v>79</v>
      </c>
      <c r="AV1178" s="13" t="s">
        <v>79</v>
      </c>
      <c r="AW1178" s="13" t="s">
        <v>33</v>
      </c>
      <c r="AX1178" s="13" t="s">
        <v>71</v>
      </c>
      <c r="AY1178" s="209" t="s">
        <v>169</v>
      </c>
    </row>
    <row r="1179" spans="2:51" s="13" customFormat="1" ht="11.25">
      <c r="B1179" s="198"/>
      <c r="C1179" s="199"/>
      <c r="D1179" s="200" t="s">
        <v>180</v>
      </c>
      <c r="E1179" s="201" t="s">
        <v>19</v>
      </c>
      <c r="F1179" s="202" t="s">
        <v>1300</v>
      </c>
      <c r="G1179" s="199"/>
      <c r="H1179" s="203">
        <v>-0.8</v>
      </c>
      <c r="I1179" s="204"/>
      <c r="J1179" s="199"/>
      <c r="K1179" s="199"/>
      <c r="L1179" s="205"/>
      <c r="M1179" s="206"/>
      <c r="N1179" s="207"/>
      <c r="O1179" s="207"/>
      <c r="P1179" s="207"/>
      <c r="Q1179" s="207"/>
      <c r="R1179" s="207"/>
      <c r="S1179" s="207"/>
      <c r="T1179" s="208"/>
      <c r="AT1179" s="209" t="s">
        <v>180</v>
      </c>
      <c r="AU1179" s="209" t="s">
        <v>79</v>
      </c>
      <c r="AV1179" s="13" t="s">
        <v>79</v>
      </c>
      <c r="AW1179" s="13" t="s">
        <v>33</v>
      </c>
      <c r="AX1179" s="13" t="s">
        <v>71</v>
      </c>
      <c r="AY1179" s="209" t="s">
        <v>169</v>
      </c>
    </row>
    <row r="1180" spans="2:51" s="15" customFormat="1" ht="11.25">
      <c r="B1180" s="221"/>
      <c r="C1180" s="222"/>
      <c r="D1180" s="200" t="s">
        <v>180</v>
      </c>
      <c r="E1180" s="223" t="s">
        <v>19</v>
      </c>
      <c r="F1180" s="224" t="s">
        <v>1006</v>
      </c>
      <c r="G1180" s="222"/>
      <c r="H1180" s="223" t="s">
        <v>19</v>
      </c>
      <c r="I1180" s="225"/>
      <c r="J1180" s="222"/>
      <c r="K1180" s="222"/>
      <c r="L1180" s="226"/>
      <c r="M1180" s="227"/>
      <c r="N1180" s="228"/>
      <c r="O1180" s="228"/>
      <c r="P1180" s="228"/>
      <c r="Q1180" s="228"/>
      <c r="R1180" s="228"/>
      <c r="S1180" s="228"/>
      <c r="T1180" s="229"/>
      <c r="AT1180" s="230" t="s">
        <v>180</v>
      </c>
      <c r="AU1180" s="230" t="s">
        <v>79</v>
      </c>
      <c r="AV1180" s="15" t="s">
        <v>14</v>
      </c>
      <c r="AW1180" s="15" t="s">
        <v>33</v>
      </c>
      <c r="AX1180" s="15" t="s">
        <v>71</v>
      </c>
      <c r="AY1180" s="230" t="s">
        <v>169</v>
      </c>
    </row>
    <row r="1181" spans="2:51" s="13" customFormat="1" ht="11.25">
      <c r="B1181" s="198"/>
      <c r="C1181" s="199"/>
      <c r="D1181" s="200" t="s">
        <v>180</v>
      </c>
      <c r="E1181" s="201" t="s">
        <v>19</v>
      </c>
      <c r="F1181" s="202" t="s">
        <v>1299</v>
      </c>
      <c r="G1181" s="199"/>
      <c r="H1181" s="203">
        <v>6.8</v>
      </c>
      <c r="I1181" s="204"/>
      <c r="J1181" s="199"/>
      <c r="K1181" s="199"/>
      <c r="L1181" s="205"/>
      <c r="M1181" s="206"/>
      <c r="N1181" s="207"/>
      <c r="O1181" s="207"/>
      <c r="P1181" s="207"/>
      <c r="Q1181" s="207"/>
      <c r="R1181" s="207"/>
      <c r="S1181" s="207"/>
      <c r="T1181" s="208"/>
      <c r="AT1181" s="209" t="s">
        <v>180</v>
      </c>
      <c r="AU1181" s="209" t="s">
        <v>79</v>
      </c>
      <c r="AV1181" s="13" t="s">
        <v>79</v>
      </c>
      <c r="AW1181" s="13" t="s">
        <v>33</v>
      </c>
      <c r="AX1181" s="13" t="s">
        <v>71</v>
      </c>
      <c r="AY1181" s="209" t="s">
        <v>169</v>
      </c>
    </row>
    <row r="1182" spans="2:51" s="13" customFormat="1" ht="11.25">
      <c r="B1182" s="198"/>
      <c r="C1182" s="199"/>
      <c r="D1182" s="200" t="s">
        <v>180</v>
      </c>
      <c r="E1182" s="201" t="s">
        <v>19</v>
      </c>
      <c r="F1182" s="202" t="s">
        <v>1300</v>
      </c>
      <c r="G1182" s="199"/>
      <c r="H1182" s="203">
        <v>-0.8</v>
      </c>
      <c r="I1182" s="204"/>
      <c r="J1182" s="199"/>
      <c r="K1182" s="199"/>
      <c r="L1182" s="205"/>
      <c r="M1182" s="206"/>
      <c r="N1182" s="207"/>
      <c r="O1182" s="207"/>
      <c r="P1182" s="207"/>
      <c r="Q1182" s="207"/>
      <c r="R1182" s="207"/>
      <c r="S1182" s="207"/>
      <c r="T1182" s="208"/>
      <c r="AT1182" s="209" t="s">
        <v>180</v>
      </c>
      <c r="AU1182" s="209" t="s">
        <v>79</v>
      </c>
      <c r="AV1182" s="13" t="s">
        <v>79</v>
      </c>
      <c r="AW1182" s="13" t="s">
        <v>33</v>
      </c>
      <c r="AX1182" s="13" t="s">
        <v>71</v>
      </c>
      <c r="AY1182" s="209" t="s">
        <v>169</v>
      </c>
    </row>
    <row r="1183" spans="2:51" s="15" customFormat="1" ht="11.25">
      <c r="B1183" s="221"/>
      <c r="C1183" s="222"/>
      <c r="D1183" s="200" t="s">
        <v>180</v>
      </c>
      <c r="E1183" s="223" t="s">
        <v>19</v>
      </c>
      <c r="F1183" s="224" t="s">
        <v>1007</v>
      </c>
      <c r="G1183" s="222"/>
      <c r="H1183" s="223" t="s">
        <v>19</v>
      </c>
      <c r="I1183" s="225"/>
      <c r="J1183" s="222"/>
      <c r="K1183" s="222"/>
      <c r="L1183" s="226"/>
      <c r="M1183" s="227"/>
      <c r="N1183" s="228"/>
      <c r="O1183" s="228"/>
      <c r="P1183" s="228"/>
      <c r="Q1183" s="228"/>
      <c r="R1183" s="228"/>
      <c r="S1183" s="228"/>
      <c r="T1183" s="229"/>
      <c r="AT1183" s="230" t="s">
        <v>180</v>
      </c>
      <c r="AU1183" s="230" t="s">
        <v>79</v>
      </c>
      <c r="AV1183" s="15" t="s">
        <v>14</v>
      </c>
      <c r="AW1183" s="15" t="s">
        <v>33</v>
      </c>
      <c r="AX1183" s="15" t="s">
        <v>71</v>
      </c>
      <c r="AY1183" s="230" t="s">
        <v>169</v>
      </c>
    </row>
    <row r="1184" spans="2:51" s="13" customFormat="1" ht="11.25">
      <c r="B1184" s="198"/>
      <c r="C1184" s="199"/>
      <c r="D1184" s="200" t="s">
        <v>180</v>
      </c>
      <c r="E1184" s="201" t="s">
        <v>19</v>
      </c>
      <c r="F1184" s="202" t="s">
        <v>1299</v>
      </c>
      <c r="G1184" s="199"/>
      <c r="H1184" s="203">
        <v>6.8</v>
      </c>
      <c r="I1184" s="204"/>
      <c r="J1184" s="199"/>
      <c r="K1184" s="199"/>
      <c r="L1184" s="205"/>
      <c r="M1184" s="206"/>
      <c r="N1184" s="207"/>
      <c r="O1184" s="207"/>
      <c r="P1184" s="207"/>
      <c r="Q1184" s="207"/>
      <c r="R1184" s="207"/>
      <c r="S1184" s="207"/>
      <c r="T1184" s="208"/>
      <c r="AT1184" s="209" t="s">
        <v>180</v>
      </c>
      <c r="AU1184" s="209" t="s">
        <v>79</v>
      </c>
      <c r="AV1184" s="13" t="s">
        <v>79</v>
      </c>
      <c r="AW1184" s="13" t="s">
        <v>33</v>
      </c>
      <c r="AX1184" s="13" t="s">
        <v>71</v>
      </c>
      <c r="AY1184" s="209" t="s">
        <v>169</v>
      </c>
    </row>
    <row r="1185" spans="2:51" s="13" customFormat="1" ht="11.25">
      <c r="B1185" s="198"/>
      <c r="C1185" s="199"/>
      <c r="D1185" s="200" t="s">
        <v>180</v>
      </c>
      <c r="E1185" s="201" t="s">
        <v>19</v>
      </c>
      <c r="F1185" s="202" t="s">
        <v>1300</v>
      </c>
      <c r="G1185" s="199"/>
      <c r="H1185" s="203">
        <v>-0.8</v>
      </c>
      <c r="I1185" s="204"/>
      <c r="J1185" s="199"/>
      <c r="K1185" s="199"/>
      <c r="L1185" s="205"/>
      <c r="M1185" s="206"/>
      <c r="N1185" s="207"/>
      <c r="O1185" s="207"/>
      <c r="P1185" s="207"/>
      <c r="Q1185" s="207"/>
      <c r="R1185" s="207"/>
      <c r="S1185" s="207"/>
      <c r="T1185" s="208"/>
      <c r="AT1185" s="209" t="s">
        <v>180</v>
      </c>
      <c r="AU1185" s="209" t="s">
        <v>79</v>
      </c>
      <c r="AV1185" s="13" t="s">
        <v>79</v>
      </c>
      <c r="AW1185" s="13" t="s">
        <v>33</v>
      </c>
      <c r="AX1185" s="13" t="s">
        <v>71</v>
      </c>
      <c r="AY1185" s="209" t="s">
        <v>169</v>
      </c>
    </row>
    <row r="1186" spans="2:51" s="15" customFormat="1" ht="11.25">
      <c r="B1186" s="221"/>
      <c r="C1186" s="222"/>
      <c r="D1186" s="200" t="s">
        <v>180</v>
      </c>
      <c r="E1186" s="223" t="s">
        <v>19</v>
      </c>
      <c r="F1186" s="224" t="s">
        <v>1008</v>
      </c>
      <c r="G1186" s="222"/>
      <c r="H1186" s="223" t="s">
        <v>19</v>
      </c>
      <c r="I1186" s="225"/>
      <c r="J1186" s="222"/>
      <c r="K1186" s="222"/>
      <c r="L1186" s="226"/>
      <c r="M1186" s="227"/>
      <c r="N1186" s="228"/>
      <c r="O1186" s="228"/>
      <c r="P1186" s="228"/>
      <c r="Q1186" s="228"/>
      <c r="R1186" s="228"/>
      <c r="S1186" s="228"/>
      <c r="T1186" s="229"/>
      <c r="AT1186" s="230" t="s">
        <v>180</v>
      </c>
      <c r="AU1186" s="230" t="s">
        <v>79</v>
      </c>
      <c r="AV1186" s="15" t="s">
        <v>14</v>
      </c>
      <c r="AW1186" s="15" t="s">
        <v>33</v>
      </c>
      <c r="AX1186" s="15" t="s">
        <v>71</v>
      </c>
      <c r="AY1186" s="230" t="s">
        <v>169</v>
      </c>
    </row>
    <row r="1187" spans="2:51" s="13" customFormat="1" ht="11.25">
      <c r="B1187" s="198"/>
      <c r="C1187" s="199"/>
      <c r="D1187" s="200" t="s">
        <v>180</v>
      </c>
      <c r="E1187" s="201" t="s">
        <v>19</v>
      </c>
      <c r="F1187" s="202" t="s">
        <v>1299</v>
      </c>
      <c r="G1187" s="199"/>
      <c r="H1187" s="203">
        <v>6.8</v>
      </c>
      <c r="I1187" s="204"/>
      <c r="J1187" s="199"/>
      <c r="K1187" s="199"/>
      <c r="L1187" s="205"/>
      <c r="M1187" s="206"/>
      <c r="N1187" s="207"/>
      <c r="O1187" s="207"/>
      <c r="P1187" s="207"/>
      <c r="Q1187" s="207"/>
      <c r="R1187" s="207"/>
      <c r="S1187" s="207"/>
      <c r="T1187" s="208"/>
      <c r="AT1187" s="209" t="s">
        <v>180</v>
      </c>
      <c r="AU1187" s="209" t="s">
        <v>79</v>
      </c>
      <c r="AV1187" s="13" t="s">
        <v>79</v>
      </c>
      <c r="AW1187" s="13" t="s">
        <v>33</v>
      </c>
      <c r="AX1187" s="13" t="s">
        <v>71</v>
      </c>
      <c r="AY1187" s="209" t="s">
        <v>169</v>
      </c>
    </row>
    <row r="1188" spans="2:51" s="13" customFormat="1" ht="11.25">
      <c r="B1188" s="198"/>
      <c r="C1188" s="199"/>
      <c r="D1188" s="200" t="s">
        <v>180</v>
      </c>
      <c r="E1188" s="201" t="s">
        <v>19</v>
      </c>
      <c r="F1188" s="202" t="s">
        <v>1300</v>
      </c>
      <c r="G1188" s="199"/>
      <c r="H1188" s="203">
        <v>-0.8</v>
      </c>
      <c r="I1188" s="204"/>
      <c r="J1188" s="199"/>
      <c r="K1188" s="199"/>
      <c r="L1188" s="205"/>
      <c r="M1188" s="206"/>
      <c r="N1188" s="207"/>
      <c r="O1188" s="207"/>
      <c r="P1188" s="207"/>
      <c r="Q1188" s="207"/>
      <c r="R1188" s="207"/>
      <c r="S1188" s="207"/>
      <c r="T1188" s="208"/>
      <c r="AT1188" s="209" t="s">
        <v>180</v>
      </c>
      <c r="AU1188" s="209" t="s">
        <v>79</v>
      </c>
      <c r="AV1188" s="13" t="s">
        <v>79</v>
      </c>
      <c r="AW1188" s="13" t="s">
        <v>33</v>
      </c>
      <c r="AX1188" s="13" t="s">
        <v>71</v>
      </c>
      <c r="AY1188" s="209" t="s">
        <v>169</v>
      </c>
    </row>
    <row r="1189" spans="2:51" s="15" customFormat="1" ht="11.25">
      <c r="B1189" s="221"/>
      <c r="C1189" s="222"/>
      <c r="D1189" s="200" t="s">
        <v>180</v>
      </c>
      <c r="E1189" s="223" t="s">
        <v>19</v>
      </c>
      <c r="F1189" s="224" t="s">
        <v>1467</v>
      </c>
      <c r="G1189" s="222"/>
      <c r="H1189" s="223" t="s">
        <v>19</v>
      </c>
      <c r="I1189" s="225"/>
      <c r="J1189" s="222"/>
      <c r="K1189" s="222"/>
      <c r="L1189" s="226"/>
      <c r="M1189" s="227"/>
      <c r="N1189" s="228"/>
      <c r="O1189" s="228"/>
      <c r="P1189" s="228"/>
      <c r="Q1189" s="228"/>
      <c r="R1189" s="228"/>
      <c r="S1189" s="228"/>
      <c r="T1189" s="229"/>
      <c r="AT1189" s="230" t="s">
        <v>180</v>
      </c>
      <c r="AU1189" s="230" t="s">
        <v>79</v>
      </c>
      <c r="AV1189" s="15" t="s">
        <v>14</v>
      </c>
      <c r="AW1189" s="15" t="s">
        <v>33</v>
      </c>
      <c r="AX1189" s="15" t="s">
        <v>71</v>
      </c>
      <c r="AY1189" s="230" t="s">
        <v>169</v>
      </c>
    </row>
    <row r="1190" spans="2:51" s="13" customFormat="1" ht="11.25">
      <c r="B1190" s="198"/>
      <c r="C1190" s="199"/>
      <c r="D1190" s="200" t="s">
        <v>180</v>
      </c>
      <c r="E1190" s="201" t="s">
        <v>19</v>
      </c>
      <c r="F1190" s="202" t="s">
        <v>343</v>
      </c>
      <c r="G1190" s="199"/>
      <c r="H1190" s="203">
        <v>5</v>
      </c>
      <c r="I1190" s="204"/>
      <c r="J1190" s="199"/>
      <c r="K1190" s="199"/>
      <c r="L1190" s="205"/>
      <c r="M1190" s="206"/>
      <c r="N1190" s="207"/>
      <c r="O1190" s="207"/>
      <c r="P1190" s="207"/>
      <c r="Q1190" s="207"/>
      <c r="R1190" s="207"/>
      <c r="S1190" s="207"/>
      <c r="T1190" s="208"/>
      <c r="AT1190" s="209" t="s">
        <v>180</v>
      </c>
      <c r="AU1190" s="209" t="s">
        <v>79</v>
      </c>
      <c r="AV1190" s="13" t="s">
        <v>79</v>
      </c>
      <c r="AW1190" s="13" t="s">
        <v>33</v>
      </c>
      <c r="AX1190" s="13" t="s">
        <v>71</v>
      </c>
      <c r="AY1190" s="209" t="s">
        <v>169</v>
      </c>
    </row>
    <row r="1191" spans="2:51" s="13" customFormat="1" ht="11.25">
      <c r="B1191" s="198"/>
      <c r="C1191" s="199"/>
      <c r="D1191" s="200" t="s">
        <v>180</v>
      </c>
      <c r="E1191" s="201" t="s">
        <v>19</v>
      </c>
      <c r="F1191" s="202" t="s">
        <v>1468</v>
      </c>
      <c r="G1191" s="199"/>
      <c r="H1191" s="203">
        <v>-0.7</v>
      </c>
      <c r="I1191" s="204"/>
      <c r="J1191" s="199"/>
      <c r="K1191" s="199"/>
      <c r="L1191" s="205"/>
      <c r="M1191" s="206"/>
      <c r="N1191" s="207"/>
      <c r="O1191" s="207"/>
      <c r="P1191" s="207"/>
      <c r="Q1191" s="207"/>
      <c r="R1191" s="207"/>
      <c r="S1191" s="207"/>
      <c r="T1191" s="208"/>
      <c r="AT1191" s="209" t="s">
        <v>180</v>
      </c>
      <c r="AU1191" s="209" t="s">
        <v>79</v>
      </c>
      <c r="AV1191" s="13" t="s">
        <v>79</v>
      </c>
      <c r="AW1191" s="13" t="s">
        <v>33</v>
      </c>
      <c r="AX1191" s="13" t="s">
        <v>71</v>
      </c>
      <c r="AY1191" s="209" t="s">
        <v>169</v>
      </c>
    </row>
    <row r="1192" spans="2:51" s="15" customFormat="1" ht="11.25">
      <c r="B1192" s="221"/>
      <c r="C1192" s="222"/>
      <c r="D1192" s="200" t="s">
        <v>180</v>
      </c>
      <c r="E1192" s="223" t="s">
        <v>19</v>
      </c>
      <c r="F1192" s="224" t="s">
        <v>1469</v>
      </c>
      <c r="G1192" s="222"/>
      <c r="H1192" s="223" t="s">
        <v>19</v>
      </c>
      <c r="I1192" s="225"/>
      <c r="J1192" s="222"/>
      <c r="K1192" s="222"/>
      <c r="L1192" s="226"/>
      <c r="M1192" s="227"/>
      <c r="N1192" s="228"/>
      <c r="O1192" s="228"/>
      <c r="P1192" s="228"/>
      <c r="Q1192" s="228"/>
      <c r="R1192" s="228"/>
      <c r="S1192" s="228"/>
      <c r="T1192" s="229"/>
      <c r="AT1192" s="230" t="s">
        <v>180</v>
      </c>
      <c r="AU1192" s="230" t="s">
        <v>79</v>
      </c>
      <c r="AV1192" s="15" t="s">
        <v>14</v>
      </c>
      <c r="AW1192" s="15" t="s">
        <v>33</v>
      </c>
      <c r="AX1192" s="15" t="s">
        <v>71</v>
      </c>
      <c r="AY1192" s="230" t="s">
        <v>169</v>
      </c>
    </row>
    <row r="1193" spans="2:51" s="13" customFormat="1" ht="11.25">
      <c r="B1193" s="198"/>
      <c r="C1193" s="199"/>
      <c r="D1193" s="200" t="s">
        <v>180</v>
      </c>
      <c r="E1193" s="201" t="s">
        <v>19</v>
      </c>
      <c r="F1193" s="202" t="s">
        <v>343</v>
      </c>
      <c r="G1193" s="199"/>
      <c r="H1193" s="203">
        <v>5</v>
      </c>
      <c r="I1193" s="204"/>
      <c r="J1193" s="199"/>
      <c r="K1193" s="199"/>
      <c r="L1193" s="205"/>
      <c r="M1193" s="206"/>
      <c r="N1193" s="207"/>
      <c r="O1193" s="207"/>
      <c r="P1193" s="207"/>
      <c r="Q1193" s="207"/>
      <c r="R1193" s="207"/>
      <c r="S1193" s="207"/>
      <c r="T1193" s="208"/>
      <c r="AT1193" s="209" t="s">
        <v>180</v>
      </c>
      <c r="AU1193" s="209" t="s">
        <v>79</v>
      </c>
      <c r="AV1193" s="13" t="s">
        <v>79</v>
      </c>
      <c r="AW1193" s="13" t="s">
        <v>33</v>
      </c>
      <c r="AX1193" s="13" t="s">
        <v>71</v>
      </c>
      <c r="AY1193" s="209" t="s">
        <v>169</v>
      </c>
    </row>
    <row r="1194" spans="2:51" s="13" customFormat="1" ht="11.25">
      <c r="B1194" s="198"/>
      <c r="C1194" s="199"/>
      <c r="D1194" s="200" t="s">
        <v>180</v>
      </c>
      <c r="E1194" s="201" t="s">
        <v>19</v>
      </c>
      <c r="F1194" s="202" t="s">
        <v>1468</v>
      </c>
      <c r="G1194" s="199"/>
      <c r="H1194" s="203">
        <v>-0.7</v>
      </c>
      <c r="I1194" s="204"/>
      <c r="J1194" s="199"/>
      <c r="K1194" s="199"/>
      <c r="L1194" s="205"/>
      <c r="M1194" s="206"/>
      <c r="N1194" s="207"/>
      <c r="O1194" s="207"/>
      <c r="P1194" s="207"/>
      <c r="Q1194" s="207"/>
      <c r="R1194" s="207"/>
      <c r="S1194" s="207"/>
      <c r="T1194" s="208"/>
      <c r="AT1194" s="209" t="s">
        <v>180</v>
      </c>
      <c r="AU1194" s="209" t="s">
        <v>79</v>
      </c>
      <c r="AV1194" s="13" t="s">
        <v>79</v>
      </c>
      <c r="AW1194" s="13" t="s">
        <v>33</v>
      </c>
      <c r="AX1194" s="13" t="s">
        <v>71</v>
      </c>
      <c r="AY1194" s="209" t="s">
        <v>169</v>
      </c>
    </row>
    <row r="1195" spans="2:51" s="15" customFormat="1" ht="11.25">
      <c r="B1195" s="221"/>
      <c r="C1195" s="222"/>
      <c r="D1195" s="200" t="s">
        <v>180</v>
      </c>
      <c r="E1195" s="223" t="s">
        <v>19</v>
      </c>
      <c r="F1195" s="224" t="s">
        <v>1020</v>
      </c>
      <c r="G1195" s="222"/>
      <c r="H1195" s="223" t="s">
        <v>19</v>
      </c>
      <c r="I1195" s="225"/>
      <c r="J1195" s="222"/>
      <c r="K1195" s="222"/>
      <c r="L1195" s="226"/>
      <c r="M1195" s="227"/>
      <c r="N1195" s="228"/>
      <c r="O1195" s="228"/>
      <c r="P1195" s="228"/>
      <c r="Q1195" s="228"/>
      <c r="R1195" s="228"/>
      <c r="S1195" s="228"/>
      <c r="T1195" s="229"/>
      <c r="AT1195" s="230" t="s">
        <v>180</v>
      </c>
      <c r="AU1195" s="230" t="s">
        <v>79</v>
      </c>
      <c r="AV1195" s="15" t="s">
        <v>14</v>
      </c>
      <c r="AW1195" s="15" t="s">
        <v>33</v>
      </c>
      <c r="AX1195" s="15" t="s">
        <v>71</v>
      </c>
      <c r="AY1195" s="230" t="s">
        <v>169</v>
      </c>
    </row>
    <row r="1196" spans="2:51" s="13" customFormat="1" ht="11.25">
      <c r="B1196" s="198"/>
      <c r="C1196" s="199"/>
      <c r="D1196" s="200" t="s">
        <v>180</v>
      </c>
      <c r="E1196" s="201" t="s">
        <v>19</v>
      </c>
      <c r="F1196" s="202" t="s">
        <v>1308</v>
      </c>
      <c r="G1196" s="199"/>
      <c r="H1196" s="203">
        <v>7.8</v>
      </c>
      <c r="I1196" s="204"/>
      <c r="J1196" s="199"/>
      <c r="K1196" s="199"/>
      <c r="L1196" s="205"/>
      <c r="M1196" s="206"/>
      <c r="N1196" s="207"/>
      <c r="O1196" s="207"/>
      <c r="P1196" s="207"/>
      <c r="Q1196" s="207"/>
      <c r="R1196" s="207"/>
      <c r="S1196" s="207"/>
      <c r="T1196" s="208"/>
      <c r="AT1196" s="209" t="s">
        <v>180</v>
      </c>
      <c r="AU1196" s="209" t="s">
        <v>79</v>
      </c>
      <c r="AV1196" s="13" t="s">
        <v>79</v>
      </c>
      <c r="AW1196" s="13" t="s">
        <v>33</v>
      </c>
      <c r="AX1196" s="13" t="s">
        <v>71</v>
      </c>
      <c r="AY1196" s="209" t="s">
        <v>169</v>
      </c>
    </row>
    <row r="1197" spans="2:51" s="13" customFormat="1" ht="11.25">
      <c r="B1197" s="198"/>
      <c r="C1197" s="199"/>
      <c r="D1197" s="200" t="s">
        <v>180</v>
      </c>
      <c r="E1197" s="201" t="s">
        <v>19</v>
      </c>
      <c r="F1197" s="202" t="s">
        <v>1304</v>
      </c>
      <c r="G1197" s="199"/>
      <c r="H1197" s="203">
        <v>-0.9</v>
      </c>
      <c r="I1197" s="204"/>
      <c r="J1197" s="199"/>
      <c r="K1197" s="199"/>
      <c r="L1197" s="205"/>
      <c r="M1197" s="206"/>
      <c r="N1197" s="207"/>
      <c r="O1197" s="207"/>
      <c r="P1197" s="207"/>
      <c r="Q1197" s="207"/>
      <c r="R1197" s="207"/>
      <c r="S1197" s="207"/>
      <c r="T1197" s="208"/>
      <c r="AT1197" s="209" t="s">
        <v>180</v>
      </c>
      <c r="AU1197" s="209" t="s">
        <v>79</v>
      </c>
      <c r="AV1197" s="13" t="s">
        <v>79</v>
      </c>
      <c r="AW1197" s="13" t="s">
        <v>33</v>
      </c>
      <c r="AX1197" s="13" t="s">
        <v>71</v>
      </c>
      <c r="AY1197" s="209" t="s">
        <v>169</v>
      </c>
    </row>
    <row r="1198" spans="2:51" s="15" customFormat="1" ht="11.25">
      <c r="B1198" s="221"/>
      <c r="C1198" s="222"/>
      <c r="D1198" s="200" t="s">
        <v>180</v>
      </c>
      <c r="E1198" s="223" t="s">
        <v>19</v>
      </c>
      <c r="F1198" s="224" t="s">
        <v>1470</v>
      </c>
      <c r="G1198" s="222"/>
      <c r="H1198" s="223" t="s">
        <v>19</v>
      </c>
      <c r="I1198" s="225"/>
      <c r="J1198" s="222"/>
      <c r="K1198" s="222"/>
      <c r="L1198" s="226"/>
      <c r="M1198" s="227"/>
      <c r="N1198" s="228"/>
      <c r="O1198" s="228"/>
      <c r="P1198" s="228"/>
      <c r="Q1198" s="228"/>
      <c r="R1198" s="228"/>
      <c r="S1198" s="228"/>
      <c r="T1198" s="229"/>
      <c r="AT1198" s="230" t="s">
        <v>180</v>
      </c>
      <c r="AU1198" s="230" t="s">
        <v>79</v>
      </c>
      <c r="AV1198" s="15" t="s">
        <v>14</v>
      </c>
      <c r="AW1198" s="15" t="s">
        <v>33</v>
      </c>
      <c r="AX1198" s="15" t="s">
        <v>71</v>
      </c>
      <c r="AY1198" s="230" t="s">
        <v>169</v>
      </c>
    </row>
    <row r="1199" spans="2:51" s="13" customFormat="1" ht="11.25">
      <c r="B1199" s="198"/>
      <c r="C1199" s="199"/>
      <c r="D1199" s="200" t="s">
        <v>180</v>
      </c>
      <c r="E1199" s="201" t="s">
        <v>19</v>
      </c>
      <c r="F1199" s="202" t="s">
        <v>1471</v>
      </c>
      <c r="G1199" s="199"/>
      <c r="H1199" s="203">
        <v>5.2</v>
      </c>
      <c r="I1199" s="204"/>
      <c r="J1199" s="199"/>
      <c r="K1199" s="199"/>
      <c r="L1199" s="205"/>
      <c r="M1199" s="206"/>
      <c r="N1199" s="207"/>
      <c r="O1199" s="207"/>
      <c r="P1199" s="207"/>
      <c r="Q1199" s="207"/>
      <c r="R1199" s="207"/>
      <c r="S1199" s="207"/>
      <c r="T1199" s="208"/>
      <c r="AT1199" s="209" t="s">
        <v>180</v>
      </c>
      <c r="AU1199" s="209" t="s">
        <v>79</v>
      </c>
      <c r="AV1199" s="13" t="s">
        <v>79</v>
      </c>
      <c r="AW1199" s="13" t="s">
        <v>33</v>
      </c>
      <c r="AX1199" s="13" t="s">
        <v>71</v>
      </c>
      <c r="AY1199" s="209" t="s">
        <v>169</v>
      </c>
    </row>
    <row r="1200" spans="2:51" s="13" customFormat="1" ht="11.25">
      <c r="B1200" s="198"/>
      <c r="C1200" s="199"/>
      <c r="D1200" s="200" t="s">
        <v>180</v>
      </c>
      <c r="E1200" s="201" t="s">
        <v>19</v>
      </c>
      <c r="F1200" s="202" t="s">
        <v>1468</v>
      </c>
      <c r="G1200" s="199"/>
      <c r="H1200" s="203">
        <v>-0.7</v>
      </c>
      <c r="I1200" s="204"/>
      <c r="J1200" s="199"/>
      <c r="K1200" s="199"/>
      <c r="L1200" s="205"/>
      <c r="M1200" s="206"/>
      <c r="N1200" s="207"/>
      <c r="O1200" s="207"/>
      <c r="P1200" s="207"/>
      <c r="Q1200" s="207"/>
      <c r="R1200" s="207"/>
      <c r="S1200" s="207"/>
      <c r="T1200" s="208"/>
      <c r="AT1200" s="209" t="s">
        <v>180</v>
      </c>
      <c r="AU1200" s="209" t="s">
        <v>79</v>
      </c>
      <c r="AV1200" s="13" t="s">
        <v>79</v>
      </c>
      <c r="AW1200" s="13" t="s">
        <v>33</v>
      </c>
      <c r="AX1200" s="13" t="s">
        <v>71</v>
      </c>
      <c r="AY1200" s="209" t="s">
        <v>169</v>
      </c>
    </row>
    <row r="1201" spans="2:51" s="15" customFormat="1" ht="11.25">
      <c r="B1201" s="221"/>
      <c r="C1201" s="222"/>
      <c r="D1201" s="200" t="s">
        <v>180</v>
      </c>
      <c r="E1201" s="223" t="s">
        <v>19</v>
      </c>
      <c r="F1201" s="224" t="s">
        <v>1472</v>
      </c>
      <c r="G1201" s="222"/>
      <c r="H1201" s="223" t="s">
        <v>19</v>
      </c>
      <c r="I1201" s="225"/>
      <c r="J1201" s="222"/>
      <c r="K1201" s="222"/>
      <c r="L1201" s="226"/>
      <c r="M1201" s="227"/>
      <c r="N1201" s="228"/>
      <c r="O1201" s="228"/>
      <c r="P1201" s="228"/>
      <c r="Q1201" s="228"/>
      <c r="R1201" s="228"/>
      <c r="S1201" s="228"/>
      <c r="T1201" s="229"/>
      <c r="AT1201" s="230" t="s">
        <v>180</v>
      </c>
      <c r="AU1201" s="230" t="s">
        <v>79</v>
      </c>
      <c r="AV1201" s="15" t="s">
        <v>14</v>
      </c>
      <c r="AW1201" s="15" t="s">
        <v>33</v>
      </c>
      <c r="AX1201" s="15" t="s">
        <v>71</v>
      </c>
      <c r="AY1201" s="230" t="s">
        <v>169</v>
      </c>
    </row>
    <row r="1202" spans="2:51" s="13" customFormat="1" ht="11.25">
      <c r="B1202" s="198"/>
      <c r="C1202" s="199"/>
      <c r="D1202" s="200" t="s">
        <v>180</v>
      </c>
      <c r="E1202" s="201" t="s">
        <v>19</v>
      </c>
      <c r="F1202" s="202" t="s">
        <v>1473</v>
      </c>
      <c r="G1202" s="199"/>
      <c r="H1202" s="203">
        <v>4.9</v>
      </c>
      <c r="I1202" s="204"/>
      <c r="J1202" s="199"/>
      <c r="K1202" s="199"/>
      <c r="L1202" s="205"/>
      <c r="M1202" s="206"/>
      <c r="N1202" s="207"/>
      <c r="O1202" s="207"/>
      <c r="P1202" s="207"/>
      <c r="Q1202" s="207"/>
      <c r="R1202" s="207"/>
      <c r="S1202" s="207"/>
      <c r="T1202" s="208"/>
      <c r="AT1202" s="209" t="s">
        <v>180</v>
      </c>
      <c r="AU1202" s="209" t="s">
        <v>79</v>
      </c>
      <c r="AV1202" s="13" t="s">
        <v>79</v>
      </c>
      <c r="AW1202" s="13" t="s">
        <v>33</v>
      </c>
      <c r="AX1202" s="13" t="s">
        <v>71</v>
      </c>
      <c r="AY1202" s="209" t="s">
        <v>169</v>
      </c>
    </row>
    <row r="1203" spans="2:51" s="13" customFormat="1" ht="11.25">
      <c r="B1203" s="198"/>
      <c r="C1203" s="199"/>
      <c r="D1203" s="200" t="s">
        <v>180</v>
      </c>
      <c r="E1203" s="201" t="s">
        <v>19</v>
      </c>
      <c r="F1203" s="202" t="s">
        <v>1468</v>
      </c>
      <c r="G1203" s="199"/>
      <c r="H1203" s="203">
        <v>-0.7</v>
      </c>
      <c r="I1203" s="204"/>
      <c r="J1203" s="199"/>
      <c r="K1203" s="199"/>
      <c r="L1203" s="205"/>
      <c r="M1203" s="206"/>
      <c r="N1203" s="207"/>
      <c r="O1203" s="207"/>
      <c r="P1203" s="207"/>
      <c r="Q1203" s="207"/>
      <c r="R1203" s="207"/>
      <c r="S1203" s="207"/>
      <c r="T1203" s="208"/>
      <c r="AT1203" s="209" t="s">
        <v>180</v>
      </c>
      <c r="AU1203" s="209" t="s">
        <v>79</v>
      </c>
      <c r="AV1203" s="13" t="s">
        <v>79</v>
      </c>
      <c r="AW1203" s="13" t="s">
        <v>33</v>
      </c>
      <c r="AX1203" s="13" t="s">
        <v>71</v>
      </c>
      <c r="AY1203" s="209" t="s">
        <v>169</v>
      </c>
    </row>
    <row r="1204" spans="2:51" s="15" customFormat="1" ht="11.25">
      <c r="B1204" s="221"/>
      <c r="C1204" s="222"/>
      <c r="D1204" s="200" t="s">
        <v>180</v>
      </c>
      <c r="E1204" s="223" t="s">
        <v>19</v>
      </c>
      <c r="F1204" s="224" t="s">
        <v>1474</v>
      </c>
      <c r="G1204" s="222"/>
      <c r="H1204" s="223" t="s">
        <v>19</v>
      </c>
      <c r="I1204" s="225"/>
      <c r="J1204" s="222"/>
      <c r="K1204" s="222"/>
      <c r="L1204" s="226"/>
      <c r="M1204" s="227"/>
      <c r="N1204" s="228"/>
      <c r="O1204" s="228"/>
      <c r="P1204" s="228"/>
      <c r="Q1204" s="228"/>
      <c r="R1204" s="228"/>
      <c r="S1204" s="228"/>
      <c r="T1204" s="229"/>
      <c r="AT1204" s="230" t="s">
        <v>180</v>
      </c>
      <c r="AU1204" s="230" t="s">
        <v>79</v>
      </c>
      <c r="AV1204" s="15" t="s">
        <v>14</v>
      </c>
      <c r="AW1204" s="15" t="s">
        <v>33</v>
      </c>
      <c r="AX1204" s="15" t="s">
        <v>71</v>
      </c>
      <c r="AY1204" s="230" t="s">
        <v>169</v>
      </c>
    </row>
    <row r="1205" spans="2:51" s="13" customFormat="1" ht="11.25">
      <c r="B1205" s="198"/>
      <c r="C1205" s="199"/>
      <c r="D1205" s="200" t="s">
        <v>180</v>
      </c>
      <c r="E1205" s="201" t="s">
        <v>19</v>
      </c>
      <c r="F1205" s="202" t="s">
        <v>1475</v>
      </c>
      <c r="G1205" s="199"/>
      <c r="H1205" s="203">
        <v>12.6</v>
      </c>
      <c r="I1205" s="204"/>
      <c r="J1205" s="199"/>
      <c r="K1205" s="199"/>
      <c r="L1205" s="205"/>
      <c r="M1205" s="206"/>
      <c r="N1205" s="207"/>
      <c r="O1205" s="207"/>
      <c r="P1205" s="207"/>
      <c r="Q1205" s="207"/>
      <c r="R1205" s="207"/>
      <c r="S1205" s="207"/>
      <c r="T1205" s="208"/>
      <c r="AT1205" s="209" t="s">
        <v>180</v>
      </c>
      <c r="AU1205" s="209" t="s">
        <v>79</v>
      </c>
      <c r="AV1205" s="13" t="s">
        <v>79</v>
      </c>
      <c r="AW1205" s="13" t="s">
        <v>33</v>
      </c>
      <c r="AX1205" s="13" t="s">
        <v>71</v>
      </c>
      <c r="AY1205" s="209" t="s">
        <v>169</v>
      </c>
    </row>
    <row r="1206" spans="2:51" s="13" customFormat="1" ht="11.25">
      <c r="B1206" s="198"/>
      <c r="C1206" s="199"/>
      <c r="D1206" s="200" t="s">
        <v>180</v>
      </c>
      <c r="E1206" s="201" t="s">
        <v>19</v>
      </c>
      <c r="F1206" s="202" t="s">
        <v>1476</v>
      </c>
      <c r="G1206" s="199"/>
      <c r="H1206" s="203">
        <v>-1.1</v>
      </c>
      <c r="I1206" s="204"/>
      <c r="J1206" s="199"/>
      <c r="K1206" s="199"/>
      <c r="L1206" s="205"/>
      <c r="M1206" s="206"/>
      <c r="N1206" s="207"/>
      <c r="O1206" s="207"/>
      <c r="P1206" s="207"/>
      <c r="Q1206" s="207"/>
      <c r="R1206" s="207"/>
      <c r="S1206" s="207"/>
      <c r="T1206" s="208"/>
      <c r="AT1206" s="209" t="s">
        <v>180</v>
      </c>
      <c r="AU1206" s="209" t="s">
        <v>79</v>
      </c>
      <c r="AV1206" s="13" t="s">
        <v>79</v>
      </c>
      <c r="AW1206" s="13" t="s">
        <v>33</v>
      </c>
      <c r="AX1206" s="13" t="s">
        <v>71</v>
      </c>
      <c r="AY1206" s="209" t="s">
        <v>169</v>
      </c>
    </row>
    <row r="1207" spans="2:51" s="14" customFormat="1" ht="11.25">
      <c r="B1207" s="210"/>
      <c r="C1207" s="211"/>
      <c r="D1207" s="200" t="s">
        <v>180</v>
      </c>
      <c r="E1207" s="212" t="s">
        <v>19</v>
      </c>
      <c r="F1207" s="213" t="s">
        <v>183</v>
      </c>
      <c r="G1207" s="211"/>
      <c r="H1207" s="214">
        <v>91.6</v>
      </c>
      <c r="I1207" s="215"/>
      <c r="J1207" s="211"/>
      <c r="K1207" s="211"/>
      <c r="L1207" s="216"/>
      <c r="M1207" s="217"/>
      <c r="N1207" s="218"/>
      <c r="O1207" s="218"/>
      <c r="P1207" s="218"/>
      <c r="Q1207" s="218"/>
      <c r="R1207" s="218"/>
      <c r="S1207" s="218"/>
      <c r="T1207" s="219"/>
      <c r="AT1207" s="220" t="s">
        <v>180</v>
      </c>
      <c r="AU1207" s="220" t="s">
        <v>79</v>
      </c>
      <c r="AV1207" s="14" t="s">
        <v>106</v>
      </c>
      <c r="AW1207" s="14" t="s">
        <v>33</v>
      </c>
      <c r="AX1207" s="14" t="s">
        <v>14</v>
      </c>
      <c r="AY1207" s="220" t="s">
        <v>169</v>
      </c>
    </row>
    <row r="1208" spans="1:65" s="2" customFormat="1" ht="49.15" customHeight="1">
      <c r="A1208" s="36"/>
      <c r="B1208" s="37"/>
      <c r="C1208" s="180" t="s">
        <v>1567</v>
      </c>
      <c r="D1208" s="180" t="s">
        <v>172</v>
      </c>
      <c r="E1208" s="181" t="s">
        <v>1568</v>
      </c>
      <c r="F1208" s="182" t="s">
        <v>1569</v>
      </c>
      <c r="G1208" s="183" t="s">
        <v>289</v>
      </c>
      <c r="H1208" s="184">
        <v>9.871</v>
      </c>
      <c r="I1208" s="185"/>
      <c r="J1208" s="186">
        <f>ROUND(I1208*H1208,2)</f>
        <v>0</v>
      </c>
      <c r="K1208" s="182" t="s">
        <v>176</v>
      </c>
      <c r="L1208" s="41"/>
      <c r="M1208" s="187" t="s">
        <v>19</v>
      </c>
      <c r="N1208" s="188" t="s">
        <v>42</v>
      </c>
      <c r="O1208" s="66"/>
      <c r="P1208" s="189">
        <f>O1208*H1208</f>
        <v>0</v>
      </c>
      <c r="Q1208" s="189">
        <v>0</v>
      </c>
      <c r="R1208" s="189">
        <f>Q1208*H1208</f>
        <v>0</v>
      </c>
      <c r="S1208" s="189">
        <v>0</v>
      </c>
      <c r="T1208" s="190">
        <f>S1208*H1208</f>
        <v>0</v>
      </c>
      <c r="U1208" s="36"/>
      <c r="V1208" s="36"/>
      <c r="W1208" s="36"/>
      <c r="X1208" s="36"/>
      <c r="Y1208" s="36"/>
      <c r="Z1208" s="36"/>
      <c r="AA1208" s="36"/>
      <c r="AB1208" s="36"/>
      <c r="AC1208" s="36"/>
      <c r="AD1208" s="36"/>
      <c r="AE1208" s="36"/>
      <c r="AR1208" s="191" t="s">
        <v>312</v>
      </c>
      <c r="AT1208" s="191" t="s">
        <v>172</v>
      </c>
      <c r="AU1208" s="191" t="s">
        <v>79</v>
      </c>
      <c r="AY1208" s="19" t="s">
        <v>169</v>
      </c>
      <c r="BE1208" s="192">
        <f>IF(N1208="základní",J1208,0)</f>
        <v>0</v>
      </c>
      <c r="BF1208" s="192">
        <f>IF(N1208="snížená",J1208,0)</f>
        <v>0</v>
      </c>
      <c r="BG1208" s="192">
        <f>IF(N1208="zákl. přenesená",J1208,0)</f>
        <v>0</v>
      </c>
      <c r="BH1208" s="192">
        <f>IF(N1208="sníž. přenesená",J1208,0)</f>
        <v>0</v>
      </c>
      <c r="BI1208" s="192">
        <f>IF(N1208="nulová",J1208,0)</f>
        <v>0</v>
      </c>
      <c r="BJ1208" s="19" t="s">
        <v>14</v>
      </c>
      <c r="BK1208" s="192">
        <f>ROUND(I1208*H1208,2)</f>
        <v>0</v>
      </c>
      <c r="BL1208" s="19" t="s">
        <v>312</v>
      </c>
      <c r="BM1208" s="191" t="s">
        <v>1570</v>
      </c>
    </row>
    <row r="1209" spans="1:47" s="2" customFormat="1" ht="11.25">
      <c r="A1209" s="36"/>
      <c r="B1209" s="37"/>
      <c r="C1209" s="38"/>
      <c r="D1209" s="193" t="s">
        <v>178</v>
      </c>
      <c r="E1209" s="38"/>
      <c r="F1209" s="194" t="s">
        <v>1571</v>
      </c>
      <c r="G1209" s="38"/>
      <c r="H1209" s="38"/>
      <c r="I1209" s="195"/>
      <c r="J1209" s="38"/>
      <c r="K1209" s="38"/>
      <c r="L1209" s="41"/>
      <c r="M1209" s="196"/>
      <c r="N1209" s="197"/>
      <c r="O1209" s="66"/>
      <c r="P1209" s="66"/>
      <c r="Q1209" s="66"/>
      <c r="R1209" s="66"/>
      <c r="S1209" s="66"/>
      <c r="T1209" s="67"/>
      <c r="U1209" s="36"/>
      <c r="V1209" s="36"/>
      <c r="W1209" s="36"/>
      <c r="X1209" s="36"/>
      <c r="Y1209" s="36"/>
      <c r="Z1209" s="36"/>
      <c r="AA1209" s="36"/>
      <c r="AB1209" s="36"/>
      <c r="AC1209" s="36"/>
      <c r="AD1209" s="36"/>
      <c r="AE1209" s="36"/>
      <c r="AT1209" s="19" t="s">
        <v>178</v>
      </c>
      <c r="AU1209" s="19" t="s">
        <v>79</v>
      </c>
    </row>
    <row r="1210" spans="2:63" s="12" customFormat="1" ht="22.9" customHeight="1">
      <c r="B1210" s="164"/>
      <c r="C1210" s="165"/>
      <c r="D1210" s="166" t="s">
        <v>70</v>
      </c>
      <c r="E1210" s="178" t="s">
        <v>1572</v>
      </c>
      <c r="F1210" s="178" t="s">
        <v>1573</v>
      </c>
      <c r="G1210" s="165"/>
      <c r="H1210" s="165"/>
      <c r="I1210" s="168"/>
      <c r="J1210" s="179">
        <f>BK1210</f>
        <v>0</v>
      </c>
      <c r="K1210" s="165"/>
      <c r="L1210" s="170"/>
      <c r="M1210" s="171"/>
      <c r="N1210" s="172"/>
      <c r="O1210" s="172"/>
      <c r="P1210" s="173">
        <f>SUM(P1211:P1317)</f>
        <v>0</v>
      </c>
      <c r="Q1210" s="172"/>
      <c r="R1210" s="173">
        <f>SUM(R1211:R1317)</f>
        <v>0</v>
      </c>
      <c r="S1210" s="172"/>
      <c r="T1210" s="174">
        <f>SUM(T1211:T1317)</f>
        <v>0</v>
      </c>
      <c r="AR1210" s="175" t="s">
        <v>79</v>
      </c>
      <c r="AT1210" s="176" t="s">
        <v>70</v>
      </c>
      <c r="AU1210" s="176" t="s">
        <v>14</v>
      </c>
      <c r="AY1210" s="175" t="s">
        <v>169</v>
      </c>
      <c r="BK1210" s="177">
        <f>SUM(BK1211:BK1317)</f>
        <v>0</v>
      </c>
    </row>
    <row r="1211" spans="1:65" s="2" customFormat="1" ht="21.75" customHeight="1">
      <c r="A1211" s="36"/>
      <c r="B1211" s="37"/>
      <c r="C1211" s="180" t="s">
        <v>1574</v>
      </c>
      <c r="D1211" s="180" t="s">
        <v>172</v>
      </c>
      <c r="E1211" s="181" t="s">
        <v>1575</v>
      </c>
      <c r="F1211" s="182" t="s">
        <v>1576</v>
      </c>
      <c r="G1211" s="183" t="s">
        <v>175</v>
      </c>
      <c r="H1211" s="184">
        <v>766.891</v>
      </c>
      <c r="I1211" s="185"/>
      <c r="J1211" s="186">
        <f>ROUND(I1211*H1211,2)</f>
        <v>0</v>
      </c>
      <c r="K1211" s="182" t="s">
        <v>19</v>
      </c>
      <c r="L1211" s="41"/>
      <c r="M1211" s="187" t="s">
        <v>19</v>
      </c>
      <c r="N1211" s="188" t="s">
        <v>42</v>
      </c>
      <c r="O1211" s="66"/>
      <c r="P1211" s="189">
        <f>O1211*H1211</f>
        <v>0</v>
      </c>
      <c r="Q1211" s="189">
        <v>0</v>
      </c>
      <c r="R1211" s="189">
        <f>Q1211*H1211</f>
        <v>0</v>
      </c>
      <c r="S1211" s="189">
        <v>0</v>
      </c>
      <c r="T1211" s="190">
        <f>S1211*H1211</f>
        <v>0</v>
      </c>
      <c r="U1211" s="36"/>
      <c r="V1211" s="36"/>
      <c r="W1211" s="36"/>
      <c r="X1211" s="36"/>
      <c r="Y1211" s="36"/>
      <c r="Z1211" s="36"/>
      <c r="AA1211" s="36"/>
      <c r="AB1211" s="36"/>
      <c r="AC1211" s="36"/>
      <c r="AD1211" s="36"/>
      <c r="AE1211" s="36"/>
      <c r="AR1211" s="191" t="s">
        <v>312</v>
      </c>
      <c r="AT1211" s="191" t="s">
        <v>172</v>
      </c>
      <c r="AU1211" s="191" t="s">
        <v>79</v>
      </c>
      <c r="AY1211" s="19" t="s">
        <v>169</v>
      </c>
      <c r="BE1211" s="192">
        <f>IF(N1211="základní",J1211,0)</f>
        <v>0</v>
      </c>
      <c r="BF1211" s="192">
        <f>IF(N1211="snížená",J1211,0)</f>
        <v>0</v>
      </c>
      <c r="BG1211" s="192">
        <f>IF(N1211="zákl. přenesená",J1211,0)</f>
        <v>0</v>
      </c>
      <c r="BH1211" s="192">
        <f>IF(N1211="sníž. přenesená",J1211,0)</f>
        <v>0</v>
      </c>
      <c r="BI1211" s="192">
        <f>IF(N1211="nulová",J1211,0)</f>
        <v>0</v>
      </c>
      <c r="BJ1211" s="19" t="s">
        <v>14</v>
      </c>
      <c r="BK1211" s="192">
        <f>ROUND(I1211*H1211,2)</f>
        <v>0</v>
      </c>
      <c r="BL1211" s="19" t="s">
        <v>312</v>
      </c>
      <c r="BM1211" s="191" t="s">
        <v>1577</v>
      </c>
    </row>
    <row r="1212" spans="2:51" s="15" customFormat="1" ht="11.25">
      <c r="B1212" s="221"/>
      <c r="C1212" s="222"/>
      <c r="D1212" s="200" t="s">
        <v>180</v>
      </c>
      <c r="E1212" s="223" t="s">
        <v>19</v>
      </c>
      <c r="F1212" s="224" t="s">
        <v>1465</v>
      </c>
      <c r="G1212" s="222"/>
      <c r="H1212" s="223" t="s">
        <v>19</v>
      </c>
      <c r="I1212" s="225"/>
      <c r="J1212" s="222"/>
      <c r="K1212" s="222"/>
      <c r="L1212" s="226"/>
      <c r="M1212" s="227"/>
      <c r="N1212" s="228"/>
      <c r="O1212" s="228"/>
      <c r="P1212" s="228"/>
      <c r="Q1212" s="228"/>
      <c r="R1212" s="228"/>
      <c r="S1212" s="228"/>
      <c r="T1212" s="229"/>
      <c r="AT1212" s="230" t="s">
        <v>180</v>
      </c>
      <c r="AU1212" s="230" t="s">
        <v>79</v>
      </c>
      <c r="AV1212" s="15" t="s">
        <v>14</v>
      </c>
      <c r="AW1212" s="15" t="s">
        <v>33</v>
      </c>
      <c r="AX1212" s="15" t="s">
        <v>71</v>
      </c>
      <c r="AY1212" s="230" t="s">
        <v>169</v>
      </c>
    </row>
    <row r="1213" spans="2:51" s="13" customFormat="1" ht="11.25">
      <c r="B1213" s="198"/>
      <c r="C1213" s="199"/>
      <c r="D1213" s="200" t="s">
        <v>180</v>
      </c>
      <c r="E1213" s="201" t="s">
        <v>19</v>
      </c>
      <c r="F1213" s="202" t="s">
        <v>1578</v>
      </c>
      <c r="G1213" s="199"/>
      <c r="H1213" s="203">
        <v>30.2</v>
      </c>
      <c r="I1213" s="204"/>
      <c r="J1213" s="199"/>
      <c r="K1213" s="199"/>
      <c r="L1213" s="205"/>
      <c r="M1213" s="206"/>
      <c r="N1213" s="207"/>
      <c r="O1213" s="207"/>
      <c r="P1213" s="207"/>
      <c r="Q1213" s="207"/>
      <c r="R1213" s="207"/>
      <c r="S1213" s="207"/>
      <c r="T1213" s="208"/>
      <c r="AT1213" s="209" t="s">
        <v>180</v>
      </c>
      <c r="AU1213" s="209" t="s">
        <v>79</v>
      </c>
      <c r="AV1213" s="13" t="s">
        <v>79</v>
      </c>
      <c r="AW1213" s="13" t="s">
        <v>33</v>
      </c>
      <c r="AX1213" s="13" t="s">
        <v>71</v>
      </c>
      <c r="AY1213" s="209" t="s">
        <v>169</v>
      </c>
    </row>
    <row r="1214" spans="2:51" s="13" customFormat="1" ht="11.25">
      <c r="B1214" s="198"/>
      <c r="C1214" s="199"/>
      <c r="D1214" s="200" t="s">
        <v>180</v>
      </c>
      <c r="E1214" s="201" t="s">
        <v>19</v>
      </c>
      <c r="F1214" s="202" t="s">
        <v>1579</v>
      </c>
      <c r="G1214" s="199"/>
      <c r="H1214" s="203">
        <v>-4.15</v>
      </c>
      <c r="I1214" s="204"/>
      <c r="J1214" s="199"/>
      <c r="K1214" s="199"/>
      <c r="L1214" s="205"/>
      <c r="M1214" s="206"/>
      <c r="N1214" s="207"/>
      <c r="O1214" s="207"/>
      <c r="P1214" s="207"/>
      <c r="Q1214" s="207"/>
      <c r="R1214" s="207"/>
      <c r="S1214" s="207"/>
      <c r="T1214" s="208"/>
      <c r="AT1214" s="209" t="s">
        <v>180</v>
      </c>
      <c r="AU1214" s="209" t="s">
        <v>79</v>
      </c>
      <c r="AV1214" s="13" t="s">
        <v>79</v>
      </c>
      <c r="AW1214" s="13" t="s">
        <v>33</v>
      </c>
      <c r="AX1214" s="13" t="s">
        <v>71</v>
      </c>
      <c r="AY1214" s="209" t="s">
        <v>169</v>
      </c>
    </row>
    <row r="1215" spans="2:51" s="15" customFormat="1" ht="11.25">
      <c r="B1215" s="221"/>
      <c r="C1215" s="222"/>
      <c r="D1215" s="200" t="s">
        <v>180</v>
      </c>
      <c r="E1215" s="223" t="s">
        <v>19</v>
      </c>
      <c r="F1215" s="224" t="s">
        <v>1407</v>
      </c>
      <c r="G1215" s="222"/>
      <c r="H1215" s="223" t="s">
        <v>19</v>
      </c>
      <c r="I1215" s="225"/>
      <c r="J1215" s="222"/>
      <c r="K1215" s="222"/>
      <c r="L1215" s="226"/>
      <c r="M1215" s="227"/>
      <c r="N1215" s="228"/>
      <c r="O1215" s="228"/>
      <c r="P1215" s="228"/>
      <c r="Q1215" s="228"/>
      <c r="R1215" s="228"/>
      <c r="S1215" s="228"/>
      <c r="T1215" s="229"/>
      <c r="AT1215" s="230" t="s">
        <v>180</v>
      </c>
      <c r="AU1215" s="230" t="s">
        <v>79</v>
      </c>
      <c r="AV1215" s="15" t="s">
        <v>14</v>
      </c>
      <c r="AW1215" s="15" t="s">
        <v>33</v>
      </c>
      <c r="AX1215" s="15" t="s">
        <v>71</v>
      </c>
      <c r="AY1215" s="230" t="s">
        <v>169</v>
      </c>
    </row>
    <row r="1216" spans="2:51" s="13" customFormat="1" ht="11.25">
      <c r="B1216" s="198"/>
      <c r="C1216" s="199"/>
      <c r="D1216" s="200" t="s">
        <v>180</v>
      </c>
      <c r="E1216" s="201" t="s">
        <v>19</v>
      </c>
      <c r="F1216" s="202" t="s">
        <v>1580</v>
      </c>
      <c r="G1216" s="199"/>
      <c r="H1216" s="203">
        <v>12.2</v>
      </c>
      <c r="I1216" s="204"/>
      <c r="J1216" s="199"/>
      <c r="K1216" s="199"/>
      <c r="L1216" s="205"/>
      <c r="M1216" s="206"/>
      <c r="N1216" s="207"/>
      <c r="O1216" s="207"/>
      <c r="P1216" s="207"/>
      <c r="Q1216" s="207"/>
      <c r="R1216" s="207"/>
      <c r="S1216" s="207"/>
      <c r="T1216" s="208"/>
      <c r="AT1216" s="209" t="s">
        <v>180</v>
      </c>
      <c r="AU1216" s="209" t="s">
        <v>79</v>
      </c>
      <c r="AV1216" s="13" t="s">
        <v>79</v>
      </c>
      <c r="AW1216" s="13" t="s">
        <v>33</v>
      </c>
      <c r="AX1216" s="13" t="s">
        <v>71</v>
      </c>
      <c r="AY1216" s="209" t="s">
        <v>169</v>
      </c>
    </row>
    <row r="1217" spans="2:51" s="13" customFormat="1" ht="11.25">
      <c r="B1217" s="198"/>
      <c r="C1217" s="199"/>
      <c r="D1217" s="200" t="s">
        <v>180</v>
      </c>
      <c r="E1217" s="201" t="s">
        <v>19</v>
      </c>
      <c r="F1217" s="202" t="s">
        <v>1581</v>
      </c>
      <c r="G1217" s="199"/>
      <c r="H1217" s="203">
        <v>-6.4</v>
      </c>
      <c r="I1217" s="204"/>
      <c r="J1217" s="199"/>
      <c r="K1217" s="199"/>
      <c r="L1217" s="205"/>
      <c r="M1217" s="206"/>
      <c r="N1217" s="207"/>
      <c r="O1217" s="207"/>
      <c r="P1217" s="207"/>
      <c r="Q1217" s="207"/>
      <c r="R1217" s="207"/>
      <c r="S1217" s="207"/>
      <c r="T1217" s="208"/>
      <c r="AT1217" s="209" t="s">
        <v>180</v>
      </c>
      <c r="AU1217" s="209" t="s">
        <v>79</v>
      </c>
      <c r="AV1217" s="13" t="s">
        <v>79</v>
      </c>
      <c r="AW1217" s="13" t="s">
        <v>33</v>
      </c>
      <c r="AX1217" s="13" t="s">
        <v>71</v>
      </c>
      <c r="AY1217" s="209" t="s">
        <v>169</v>
      </c>
    </row>
    <row r="1218" spans="2:51" s="15" customFormat="1" ht="11.25">
      <c r="B1218" s="221"/>
      <c r="C1218" s="222"/>
      <c r="D1218" s="200" t="s">
        <v>180</v>
      </c>
      <c r="E1218" s="223" t="s">
        <v>19</v>
      </c>
      <c r="F1218" s="224" t="s">
        <v>1410</v>
      </c>
      <c r="G1218" s="222"/>
      <c r="H1218" s="223" t="s">
        <v>19</v>
      </c>
      <c r="I1218" s="225"/>
      <c r="J1218" s="222"/>
      <c r="K1218" s="222"/>
      <c r="L1218" s="226"/>
      <c r="M1218" s="227"/>
      <c r="N1218" s="228"/>
      <c r="O1218" s="228"/>
      <c r="P1218" s="228"/>
      <c r="Q1218" s="228"/>
      <c r="R1218" s="228"/>
      <c r="S1218" s="228"/>
      <c r="T1218" s="229"/>
      <c r="AT1218" s="230" t="s">
        <v>180</v>
      </c>
      <c r="AU1218" s="230" t="s">
        <v>79</v>
      </c>
      <c r="AV1218" s="15" t="s">
        <v>14</v>
      </c>
      <c r="AW1218" s="15" t="s">
        <v>33</v>
      </c>
      <c r="AX1218" s="15" t="s">
        <v>71</v>
      </c>
      <c r="AY1218" s="230" t="s">
        <v>169</v>
      </c>
    </row>
    <row r="1219" spans="2:51" s="13" customFormat="1" ht="11.25">
      <c r="B1219" s="198"/>
      <c r="C1219" s="199"/>
      <c r="D1219" s="200" t="s">
        <v>180</v>
      </c>
      <c r="E1219" s="201" t="s">
        <v>19</v>
      </c>
      <c r="F1219" s="202" t="s">
        <v>1578</v>
      </c>
      <c r="G1219" s="199"/>
      <c r="H1219" s="203">
        <v>30.2</v>
      </c>
      <c r="I1219" s="204"/>
      <c r="J1219" s="199"/>
      <c r="K1219" s="199"/>
      <c r="L1219" s="205"/>
      <c r="M1219" s="206"/>
      <c r="N1219" s="207"/>
      <c r="O1219" s="207"/>
      <c r="P1219" s="207"/>
      <c r="Q1219" s="207"/>
      <c r="R1219" s="207"/>
      <c r="S1219" s="207"/>
      <c r="T1219" s="208"/>
      <c r="AT1219" s="209" t="s">
        <v>180</v>
      </c>
      <c r="AU1219" s="209" t="s">
        <v>79</v>
      </c>
      <c r="AV1219" s="13" t="s">
        <v>79</v>
      </c>
      <c r="AW1219" s="13" t="s">
        <v>33</v>
      </c>
      <c r="AX1219" s="13" t="s">
        <v>71</v>
      </c>
      <c r="AY1219" s="209" t="s">
        <v>169</v>
      </c>
    </row>
    <row r="1220" spans="2:51" s="13" customFormat="1" ht="11.25">
      <c r="B1220" s="198"/>
      <c r="C1220" s="199"/>
      <c r="D1220" s="200" t="s">
        <v>180</v>
      </c>
      <c r="E1220" s="201" t="s">
        <v>19</v>
      </c>
      <c r="F1220" s="202" t="s">
        <v>1579</v>
      </c>
      <c r="G1220" s="199"/>
      <c r="H1220" s="203">
        <v>-4.15</v>
      </c>
      <c r="I1220" s="204"/>
      <c r="J1220" s="199"/>
      <c r="K1220" s="199"/>
      <c r="L1220" s="205"/>
      <c r="M1220" s="206"/>
      <c r="N1220" s="207"/>
      <c r="O1220" s="207"/>
      <c r="P1220" s="207"/>
      <c r="Q1220" s="207"/>
      <c r="R1220" s="207"/>
      <c r="S1220" s="207"/>
      <c r="T1220" s="208"/>
      <c r="AT1220" s="209" t="s">
        <v>180</v>
      </c>
      <c r="AU1220" s="209" t="s">
        <v>79</v>
      </c>
      <c r="AV1220" s="13" t="s">
        <v>79</v>
      </c>
      <c r="AW1220" s="13" t="s">
        <v>33</v>
      </c>
      <c r="AX1220" s="13" t="s">
        <v>71</v>
      </c>
      <c r="AY1220" s="209" t="s">
        <v>169</v>
      </c>
    </row>
    <row r="1221" spans="2:51" s="15" customFormat="1" ht="11.25">
      <c r="B1221" s="221"/>
      <c r="C1221" s="222"/>
      <c r="D1221" s="200" t="s">
        <v>180</v>
      </c>
      <c r="E1221" s="223" t="s">
        <v>19</v>
      </c>
      <c r="F1221" s="224" t="s">
        <v>1412</v>
      </c>
      <c r="G1221" s="222"/>
      <c r="H1221" s="223" t="s">
        <v>19</v>
      </c>
      <c r="I1221" s="225"/>
      <c r="J1221" s="222"/>
      <c r="K1221" s="222"/>
      <c r="L1221" s="226"/>
      <c r="M1221" s="227"/>
      <c r="N1221" s="228"/>
      <c r="O1221" s="228"/>
      <c r="P1221" s="228"/>
      <c r="Q1221" s="228"/>
      <c r="R1221" s="228"/>
      <c r="S1221" s="228"/>
      <c r="T1221" s="229"/>
      <c r="AT1221" s="230" t="s">
        <v>180</v>
      </c>
      <c r="AU1221" s="230" t="s">
        <v>79</v>
      </c>
      <c r="AV1221" s="15" t="s">
        <v>14</v>
      </c>
      <c r="AW1221" s="15" t="s">
        <v>33</v>
      </c>
      <c r="AX1221" s="15" t="s">
        <v>71</v>
      </c>
      <c r="AY1221" s="230" t="s">
        <v>169</v>
      </c>
    </row>
    <row r="1222" spans="2:51" s="13" customFormat="1" ht="11.25">
      <c r="B1222" s="198"/>
      <c r="C1222" s="199"/>
      <c r="D1222" s="200" t="s">
        <v>180</v>
      </c>
      <c r="E1222" s="201" t="s">
        <v>19</v>
      </c>
      <c r="F1222" s="202" t="s">
        <v>1580</v>
      </c>
      <c r="G1222" s="199"/>
      <c r="H1222" s="203">
        <v>12.2</v>
      </c>
      <c r="I1222" s="204"/>
      <c r="J1222" s="199"/>
      <c r="K1222" s="199"/>
      <c r="L1222" s="205"/>
      <c r="M1222" s="206"/>
      <c r="N1222" s="207"/>
      <c r="O1222" s="207"/>
      <c r="P1222" s="207"/>
      <c r="Q1222" s="207"/>
      <c r="R1222" s="207"/>
      <c r="S1222" s="207"/>
      <c r="T1222" s="208"/>
      <c r="AT1222" s="209" t="s">
        <v>180</v>
      </c>
      <c r="AU1222" s="209" t="s">
        <v>79</v>
      </c>
      <c r="AV1222" s="13" t="s">
        <v>79</v>
      </c>
      <c r="AW1222" s="13" t="s">
        <v>33</v>
      </c>
      <c r="AX1222" s="13" t="s">
        <v>71</v>
      </c>
      <c r="AY1222" s="209" t="s">
        <v>169</v>
      </c>
    </row>
    <row r="1223" spans="2:51" s="13" customFormat="1" ht="11.25">
      <c r="B1223" s="198"/>
      <c r="C1223" s="199"/>
      <c r="D1223" s="200" t="s">
        <v>180</v>
      </c>
      <c r="E1223" s="201" t="s">
        <v>19</v>
      </c>
      <c r="F1223" s="202" t="s">
        <v>1581</v>
      </c>
      <c r="G1223" s="199"/>
      <c r="H1223" s="203">
        <v>-6.4</v>
      </c>
      <c r="I1223" s="204"/>
      <c r="J1223" s="199"/>
      <c r="K1223" s="199"/>
      <c r="L1223" s="205"/>
      <c r="M1223" s="206"/>
      <c r="N1223" s="207"/>
      <c r="O1223" s="207"/>
      <c r="P1223" s="207"/>
      <c r="Q1223" s="207"/>
      <c r="R1223" s="207"/>
      <c r="S1223" s="207"/>
      <c r="T1223" s="208"/>
      <c r="AT1223" s="209" t="s">
        <v>180</v>
      </c>
      <c r="AU1223" s="209" t="s">
        <v>79</v>
      </c>
      <c r="AV1223" s="13" t="s">
        <v>79</v>
      </c>
      <c r="AW1223" s="13" t="s">
        <v>33</v>
      </c>
      <c r="AX1223" s="13" t="s">
        <v>71</v>
      </c>
      <c r="AY1223" s="209" t="s">
        <v>169</v>
      </c>
    </row>
    <row r="1224" spans="2:51" s="15" customFormat="1" ht="11.25">
      <c r="B1224" s="221"/>
      <c r="C1224" s="222"/>
      <c r="D1224" s="200" t="s">
        <v>180</v>
      </c>
      <c r="E1224" s="223" t="s">
        <v>19</v>
      </c>
      <c r="F1224" s="224" t="s">
        <v>1413</v>
      </c>
      <c r="G1224" s="222"/>
      <c r="H1224" s="223" t="s">
        <v>19</v>
      </c>
      <c r="I1224" s="225"/>
      <c r="J1224" s="222"/>
      <c r="K1224" s="222"/>
      <c r="L1224" s="226"/>
      <c r="M1224" s="227"/>
      <c r="N1224" s="228"/>
      <c r="O1224" s="228"/>
      <c r="P1224" s="228"/>
      <c r="Q1224" s="228"/>
      <c r="R1224" s="228"/>
      <c r="S1224" s="228"/>
      <c r="T1224" s="229"/>
      <c r="AT1224" s="230" t="s">
        <v>180</v>
      </c>
      <c r="AU1224" s="230" t="s">
        <v>79</v>
      </c>
      <c r="AV1224" s="15" t="s">
        <v>14</v>
      </c>
      <c r="AW1224" s="15" t="s">
        <v>33</v>
      </c>
      <c r="AX1224" s="15" t="s">
        <v>71</v>
      </c>
      <c r="AY1224" s="230" t="s">
        <v>169</v>
      </c>
    </row>
    <row r="1225" spans="2:51" s="13" customFormat="1" ht="11.25">
      <c r="B1225" s="198"/>
      <c r="C1225" s="199"/>
      <c r="D1225" s="200" t="s">
        <v>180</v>
      </c>
      <c r="E1225" s="201" t="s">
        <v>19</v>
      </c>
      <c r="F1225" s="202" t="s">
        <v>1580</v>
      </c>
      <c r="G1225" s="199"/>
      <c r="H1225" s="203">
        <v>12.2</v>
      </c>
      <c r="I1225" s="204"/>
      <c r="J1225" s="199"/>
      <c r="K1225" s="199"/>
      <c r="L1225" s="205"/>
      <c r="M1225" s="206"/>
      <c r="N1225" s="207"/>
      <c r="O1225" s="207"/>
      <c r="P1225" s="207"/>
      <c r="Q1225" s="207"/>
      <c r="R1225" s="207"/>
      <c r="S1225" s="207"/>
      <c r="T1225" s="208"/>
      <c r="AT1225" s="209" t="s">
        <v>180</v>
      </c>
      <c r="AU1225" s="209" t="s">
        <v>79</v>
      </c>
      <c r="AV1225" s="13" t="s">
        <v>79</v>
      </c>
      <c r="AW1225" s="13" t="s">
        <v>33</v>
      </c>
      <c r="AX1225" s="13" t="s">
        <v>71</v>
      </c>
      <c r="AY1225" s="209" t="s">
        <v>169</v>
      </c>
    </row>
    <row r="1226" spans="2:51" s="13" customFormat="1" ht="11.25">
      <c r="B1226" s="198"/>
      <c r="C1226" s="199"/>
      <c r="D1226" s="200" t="s">
        <v>180</v>
      </c>
      <c r="E1226" s="201" t="s">
        <v>19</v>
      </c>
      <c r="F1226" s="202" t="s">
        <v>1581</v>
      </c>
      <c r="G1226" s="199"/>
      <c r="H1226" s="203">
        <v>-6.4</v>
      </c>
      <c r="I1226" s="204"/>
      <c r="J1226" s="199"/>
      <c r="K1226" s="199"/>
      <c r="L1226" s="205"/>
      <c r="M1226" s="206"/>
      <c r="N1226" s="207"/>
      <c r="O1226" s="207"/>
      <c r="P1226" s="207"/>
      <c r="Q1226" s="207"/>
      <c r="R1226" s="207"/>
      <c r="S1226" s="207"/>
      <c r="T1226" s="208"/>
      <c r="AT1226" s="209" t="s">
        <v>180</v>
      </c>
      <c r="AU1226" s="209" t="s">
        <v>79</v>
      </c>
      <c r="AV1226" s="13" t="s">
        <v>79</v>
      </c>
      <c r="AW1226" s="13" t="s">
        <v>33</v>
      </c>
      <c r="AX1226" s="13" t="s">
        <v>71</v>
      </c>
      <c r="AY1226" s="209" t="s">
        <v>169</v>
      </c>
    </row>
    <row r="1227" spans="2:51" s="15" customFormat="1" ht="11.25">
      <c r="B1227" s="221"/>
      <c r="C1227" s="222"/>
      <c r="D1227" s="200" t="s">
        <v>180</v>
      </c>
      <c r="E1227" s="223" t="s">
        <v>19</v>
      </c>
      <c r="F1227" s="224" t="s">
        <v>1414</v>
      </c>
      <c r="G1227" s="222"/>
      <c r="H1227" s="223" t="s">
        <v>19</v>
      </c>
      <c r="I1227" s="225"/>
      <c r="J1227" s="222"/>
      <c r="K1227" s="222"/>
      <c r="L1227" s="226"/>
      <c r="M1227" s="227"/>
      <c r="N1227" s="228"/>
      <c r="O1227" s="228"/>
      <c r="P1227" s="228"/>
      <c r="Q1227" s="228"/>
      <c r="R1227" s="228"/>
      <c r="S1227" s="228"/>
      <c r="T1227" s="229"/>
      <c r="AT1227" s="230" t="s">
        <v>180</v>
      </c>
      <c r="AU1227" s="230" t="s">
        <v>79</v>
      </c>
      <c r="AV1227" s="15" t="s">
        <v>14</v>
      </c>
      <c r="AW1227" s="15" t="s">
        <v>33</v>
      </c>
      <c r="AX1227" s="15" t="s">
        <v>71</v>
      </c>
      <c r="AY1227" s="230" t="s">
        <v>169</v>
      </c>
    </row>
    <row r="1228" spans="2:51" s="13" customFormat="1" ht="11.25">
      <c r="B1228" s="198"/>
      <c r="C1228" s="199"/>
      <c r="D1228" s="200" t="s">
        <v>180</v>
      </c>
      <c r="E1228" s="201" t="s">
        <v>19</v>
      </c>
      <c r="F1228" s="202" t="s">
        <v>1578</v>
      </c>
      <c r="G1228" s="199"/>
      <c r="H1228" s="203">
        <v>30.2</v>
      </c>
      <c r="I1228" s="204"/>
      <c r="J1228" s="199"/>
      <c r="K1228" s="199"/>
      <c r="L1228" s="205"/>
      <c r="M1228" s="206"/>
      <c r="N1228" s="207"/>
      <c r="O1228" s="207"/>
      <c r="P1228" s="207"/>
      <c r="Q1228" s="207"/>
      <c r="R1228" s="207"/>
      <c r="S1228" s="207"/>
      <c r="T1228" s="208"/>
      <c r="AT1228" s="209" t="s">
        <v>180</v>
      </c>
      <c r="AU1228" s="209" t="s">
        <v>79</v>
      </c>
      <c r="AV1228" s="13" t="s">
        <v>79</v>
      </c>
      <c r="AW1228" s="13" t="s">
        <v>33</v>
      </c>
      <c r="AX1228" s="13" t="s">
        <v>71</v>
      </c>
      <c r="AY1228" s="209" t="s">
        <v>169</v>
      </c>
    </row>
    <row r="1229" spans="2:51" s="13" customFormat="1" ht="11.25">
      <c r="B1229" s="198"/>
      <c r="C1229" s="199"/>
      <c r="D1229" s="200" t="s">
        <v>180</v>
      </c>
      <c r="E1229" s="201" t="s">
        <v>19</v>
      </c>
      <c r="F1229" s="202" t="s">
        <v>1579</v>
      </c>
      <c r="G1229" s="199"/>
      <c r="H1229" s="203">
        <v>-4.15</v>
      </c>
      <c r="I1229" s="204"/>
      <c r="J1229" s="199"/>
      <c r="K1229" s="199"/>
      <c r="L1229" s="205"/>
      <c r="M1229" s="206"/>
      <c r="N1229" s="207"/>
      <c r="O1229" s="207"/>
      <c r="P1229" s="207"/>
      <c r="Q1229" s="207"/>
      <c r="R1229" s="207"/>
      <c r="S1229" s="207"/>
      <c r="T1229" s="208"/>
      <c r="AT1229" s="209" t="s">
        <v>180</v>
      </c>
      <c r="AU1229" s="209" t="s">
        <v>79</v>
      </c>
      <c r="AV1229" s="13" t="s">
        <v>79</v>
      </c>
      <c r="AW1229" s="13" t="s">
        <v>33</v>
      </c>
      <c r="AX1229" s="13" t="s">
        <v>71</v>
      </c>
      <c r="AY1229" s="209" t="s">
        <v>169</v>
      </c>
    </row>
    <row r="1230" spans="2:51" s="15" customFormat="1" ht="11.25">
      <c r="B1230" s="221"/>
      <c r="C1230" s="222"/>
      <c r="D1230" s="200" t="s">
        <v>180</v>
      </c>
      <c r="E1230" s="223" t="s">
        <v>19</v>
      </c>
      <c r="F1230" s="224" t="s">
        <v>1415</v>
      </c>
      <c r="G1230" s="222"/>
      <c r="H1230" s="223" t="s">
        <v>19</v>
      </c>
      <c r="I1230" s="225"/>
      <c r="J1230" s="222"/>
      <c r="K1230" s="222"/>
      <c r="L1230" s="226"/>
      <c r="M1230" s="227"/>
      <c r="N1230" s="228"/>
      <c r="O1230" s="228"/>
      <c r="P1230" s="228"/>
      <c r="Q1230" s="228"/>
      <c r="R1230" s="228"/>
      <c r="S1230" s="228"/>
      <c r="T1230" s="229"/>
      <c r="AT1230" s="230" t="s">
        <v>180</v>
      </c>
      <c r="AU1230" s="230" t="s">
        <v>79</v>
      </c>
      <c r="AV1230" s="15" t="s">
        <v>14</v>
      </c>
      <c r="AW1230" s="15" t="s">
        <v>33</v>
      </c>
      <c r="AX1230" s="15" t="s">
        <v>71</v>
      </c>
      <c r="AY1230" s="230" t="s">
        <v>169</v>
      </c>
    </row>
    <row r="1231" spans="2:51" s="13" customFormat="1" ht="11.25">
      <c r="B1231" s="198"/>
      <c r="C1231" s="199"/>
      <c r="D1231" s="200" t="s">
        <v>180</v>
      </c>
      <c r="E1231" s="201" t="s">
        <v>19</v>
      </c>
      <c r="F1231" s="202" t="s">
        <v>1578</v>
      </c>
      <c r="G1231" s="199"/>
      <c r="H1231" s="203">
        <v>30.2</v>
      </c>
      <c r="I1231" s="204"/>
      <c r="J1231" s="199"/>
      <c r="K1231" s="199"/>
      <c r="L1231" s="205"/>
      <c r="M1231" s="206"/>
      <c r="N1231" s="207"/>
      <c r="O1231" s="207"/>
      <c r="P1231" s="207"/>
      <c r="Q1231" s="207"/>
      <c r="R1231" s="207"/>
      <c r="S1231" s="207"/>
      <c r="T1231" s="208"/>
      <c r="AT1231" s="209" t="s">
        <v>180</v>
      </c>
      <c r="AU1231" s="209" t="s">
        <v>79</v>
      </c>
      <c r="AV1231" s="13" t="s">
        <v>79</v>
      </c>
      <c r="AW1231" s="13" t="s">
        <v>33</v>
      </c>
      <c r="AX1231" s="13" t="s">
        <v>71</v>
      </c>
      <c r="AY1231" s="209" t="s">
        <v>169</v>
      </c>
    </row>
    <row r="1232" spans="2:51" s="13" customFormat="1" ht="11.25">
      <c r="B1232" s="198"/>
      <c r="C1232" s="199"/>
      <c r="D1232" s="200" t="s">
        <v>180</v>
      </c>
      <c r="E1232" s="201" t="s">
        <v>19</v>
      </c>
      <c r="F1232" s="202" t="s">
        <v>1579</v>
      </c>
      <c r="G1232" s="199"/>
      <c r="H1232" s="203">
        <v>-4.15</v>
      </c>
      <c r="I1232" s="204"/>
      <c r="J1232" s="199"/>
      <c r="K1232" s="199"/>
      <c r="L1232" s="205"/>
      <c r="M1232" s="206"/>
      <c r="N1232" s="207"/>
      <c r="O1232" s="207"/>
      <c r="P1232" s="207"/>
      <c r="Q1232" s="207"/>
      <c r="R1232" s="207"/>
      <c r="S1232" s="207"/>
      <c r="T1232" s="208"/>
      <c r="AT1232" s="209" t="s">
        <v>180</v>
      </c>
      <c r="AU1232" s="209" t="s">
        <v>79</v>
      </c>
      <c r="AV1232" s="13" t="s">
        <v>79</v>
      </c>
      <c r="AW1232" s="13" t="s">
        <v>33</v>
      </c>
      <c r="AX1232" s="13" t="s">
        <v>71</v>
      </c>
      <c r="AY1232" s="209" t="s">
        <v>169</v>
      </c>
    </row>
    <row r="1233" spans="2:51" s="15" customFormat="1" ht="11.25">
      <c r="B1233" s="221"/>
      <c r="C1233" s="222"/>
      <c r="D1233" s="200" t="s">
        <v>180</v>
      </c>
      <c r="E1233" s="223" t="s">
        <v>19</v>
      </c>
      <c r="F1233" s="224" t="s">
        <v>1417</v>
      </c>
      <c r="G1233" s="222"/>
      <c r="H1233" s="223" t="s">
        <v>19</v>
      </c>
      <c r="I1233" s="225"/>
      <c r="J1233" s="222"/>
      <c r="K1233" s="222"/>
      <c r="L1233" s="226"/>
      <c r="M1233" s="227"/>
      <c r="N1233" s="228"/>
      <c r="O1233" s="228"/>
      <c r="P1233" s="228"/>
      <c r="Q1233" s="228"/>
      <c r="R1233" s="228"/>
      <c r="S1233" s="228"/>
      <c r="T1233" s="229"/>
      <c r="AT1233" s="230" t="s">
        <v>180</v>
      </c>
      <c r="AU1233" s="230" t="s">
        <v>79</v>
      </c>
      <c r="AV1233" s="15" t="s">
        <v>14</v>
      </c>
      <c r="AW1233" s="15" t="s">
        <v>33</v>
      </c>
      <c r="AX1233" s="15" t="s">
        <v>71</v>
      </c>
      <c r="AY1233" s="230" t="s">
        <v>169</v>
      </c>
    </row>
    <row r="1234" spans="2:51" s="13" customFormat="1" ht="11.25">
      <c r="B1234" s="198"/>
      <c r="C1234" s="199"/>
      <c r="D1234" s="200" t="s">
        <v>180</v>
      </c>
      <c r="E1234" s="201" t="s">
        <v>19</v>
      </c>
      <c r="F1234" s="202" t="s">
        <v>1580</v>
      </c>
      <c r="G1234" s="199"/>
      <c r="H1234" s="203">
        <v>12.2</v>
      </c>
      <c r="I1234" s="204"/>
      <c r="J1234" s="199"/>
      <c r="K1234" s="199"/>
      <c r="L1234" s="205"/>
      <c r="M1234" s="206"/>
      <c r="N1234" s="207"/>
      <c r="O1234" s="207"/>
      <c r="P1234" s="207"/>
      <c r="Q1234" s="207"/>
      <c r="R1234" s="207"/>
      <c r="S1234" s="207"/>
      <c r="T1234" s="208"/>
      <c r="AT1234" s="209" t="s">
        <v>180</v>
      </c>
      <c r="AU1234" s="209" t="s">
        <v>79</v>
      </c>
      <c r="AV1234" s="13" t="s">
        <v>79</v>
      </c>
      <c r="AW1234" s="13" t="s">
        <v>33</v>
      </c>
      <c r="AX1234" s="13" t="s">
        <v>71</v>
      </c>
      <c r="AY1234" s="209" t="s">
        <v>169</v>
      </c>
    </row>
    <row r="1235" spans="2:51" s="13" customFormat="1" ht="11.25">
      <c r="B1235" s="198"/>
      <c r="C1235" s="199"/>
      <c r="D1235" s="200" t="s">
        <v>180</v>
      </c>
      <c r="E1235" s="201" t="s">
        <v>19</v>
      </c>
      <c r="F1235" s="202" t="s">
        <v>1581</v>
      </c>
      <c r="G1235" s="199"/>
      <c r="H1235" s="203">
        <v>-6.4</v>
      </c>
      <c r="I1235" s="204"/>
      <c r="J1235" s="199"/>
      <c r="K1235" s="199"/>
      <c r="L1235" s="205"/>
      <c r="M1235" s="206"/>
      <c r="N1235" s="207"/>
      <c r="O1235" s="207"/>
      <c r="P1235" s="207"/>
      <c r="Q1235" s="207"/>
      <c r="R1235" s="207"/>
      <c r="S1235" s="207"/>
      <c r="T1235" s="208"/>
      <c r="AT1235" s="209" t="s">
        <v>180</v>
      </c>
      <c r="AU1235" s="209" t="s">
        <v>79</v>
      </c>
      <c r="AV1235" s="13" t="s">
        <v>79</v>
      </c>
      <c r="AW1235" s="13" t="s">
        <v>33</v>
      </c>
      <c r="AX1235" s="13" t="s">
        <v>71</v>
      </c>
      <c r="AY1235" s="209" t="s">
        <v>169</v>
      </c>
    </row>
    <row r="1236" spans="2:51" s="15" customFormat="1" ht="11.25">
      <c r="B1236" s="221"/>
      <c r="C1236" s="222"/>
      <c r="D1236" s="200" t="s">
        <v>180</v>
      </c>
      <c r="E1236" s="223" t="s">
        <v>19</v>
      </c>
      <c r="F1236" s="224" t="s">
        <v>1418</v>
      </c>
      <c r="G1236" s="222"/>
      <c r="H1236" s="223" t="s">
        <v>19</v>
      </c>
      <c r="I1236" s="225"/>
      <c r="J1236" s="222"/>
      <c r="K1236" s="222"/>
      <c r="L1236" s="226"/>
      <c r="M1236" s="227"/>
      <c r="N1236" s="228"/>
      <c r="O1236" s="228"/>
      <c r="P1236" s="228"/>
      <c r="Q1236" s="228"/>
      <c r="R1236" s="228"/>
      <c r="S1236" s="228"/>
      <c r="T1236" s="229"/>
      <c r="AT1236" s="230" t="s">
        <v>180</v>
      </c>
      <c r="AU1236" s="230" t="s">
        <v>79</v>
      </c>
      <c r="AV1236" s="15" t="s">
        <v>14</v>
      </c>
      <c r="AW1236" s="15" t="s">
        <v>33</v>
      </c>
      <c r="AX1236" s="15" t="s">
        <v>71</v>
      </c>
      <c r="AY1236" s="230" t="s">
        <v>169</v>
      </c>
    </row>
    <row r="1237" spans="2:51" s="13" customFormat="1" ht="11.25">
      <c r="B1237" s="198"/>
      <c r="C1237" s="199"/>
      <c r="D1237" s="200" t="s">
        <v>180</v>
      </c>
      <c r="E1237" s="201" t="s">
        <v>19</v>
      </c>
      <c r="F1237" s="202" t="s">
        <v>1580</v>
      </c>
      <c r="G1237" s="199"/>
      <c r="H1237" s="203">
        <v>12.2</v>
      </c>
      <c r="I1237" s="204"/>
      <c r="J1237" s="199"/>
      <c r="K1237" s="199"/>
      <c r="L1237" s="205"/>
      <c r="M1237" s="206"/>
      <c r="N1237" s="207"/>
      <c r="O1237" s="207"/>
      <c r="P1237" s="207"/>
      <c r="Q1237" s="207"/>
      <c r="R1237" s="207"/>
      <c r="S1237" s="207"/>
      <c r="T1237" s="208"/>
      <c r="AT1237" s="209" t="s">
        <v>180</v>
      </c>
      <c r="AU1237" s="209" t="s">
        <v>79</v>
      </c>
      <c r="AV1237" s="13" t="s">
        <v>79</v>
      </c>
      <c r="AW1237" s="13" t="s">
        <v>33</v>
      </c>
      <c r="AX1237" s="13" t="s">
        <v>71</v>
      </c>
      <c r="AY1237" s="209" t="s">
        <v>169</v>
      </c>
    </row>
    <row r="1238" spans="2:51" s="13" customFormat="1" ht="11.25">
      <c r="B1238" s="198"/>
      <c r="C1238" s="199"/>
      <c r="D1238" s="200" t="s">
        <v>180</v>
      </c>
      <c r="E1238" s="201" t="s">
        <v>19</v>
      </c>
      <c r="F1238" s="202" t="s">
        <v>1581</v>
      </c>
      <c r="G1238" s="199"/>
      <c r="H1238" s="203">
        <v>-6.4</v>
      </c>
      <c r="I1238" s="204"/>
      <c r="J1238" s="199"/>
      <c r="K1238" s="199"/>
      <c r="L1238" s="205"/>
      <c r="M1238" s="206"/>
      <c r="N1238" s="207"/>
      <c r="O1238" s="207"/>
      <c r="P1238" s="207"/>
      <c r="Q1238" s="207"/>
      <c r="R1238" s="207"/>
      <c r="S1238" s="207"/>
      <c r="T1238" s="208"/>
      <c r="AT1238" s="209" t="s">
        <v>180</v>
      </c>
      <c r="AU1238" s="209" t="s">
        <v>79</v>
      </c>
      <c r="AV1238" s="13" t="s">
        <v>79</v>
      </c>
      <c r="AW1238" s="13" t="s">
        <v>33</v>
      </c>
      <c r="AX1238" s="13" t="s">
        <v>71</v>
      </c>
      <c r="AY1238" s="209" t="s">
        <v>169</v>
      </c>
    </row>
    <row r="1239" spans="2:51" s="15" customFormat="1" ht="11.25">
      <c r="B1239" s="221"/>
      <c r="C1239" s="222"/>
      <c r="D1239" s="200" t="s">
        <v>180</v>
      </c>
      <c r="E1239" s="223" t="s">
        <v>19</v>
      </c>
      <c r="F1239" s="224" t="s">
        <v>1419</v>
      </c>
      <c r="G1239" s="222"/>
      <c r="H1239" s="223" t="s">
        <v>19</v>
      </c>
      <c r="I1239" s="225"/>
      <c r="J1239" s="222"/>
      <c r="K1239" s="222"/>
      <c r="L1239" s="226"/>
      <c r="M1239" s="227"/>
      <c r="N1239" s="228"/>
      <c r="O1239" s="228"/>
      <c r="P1239" s="228"/>
      <c r="Q1239" s="228"/>
      <c r="R1239" s="228"/>
      <c r="S1239" s="228"/>
      <c r="T1239" s="229"/>
      <c r="AT1239" s="230" t="s">
        <v>180</v>
      </c>
      <c r="AU1239" s="230" t="s">
        <v>79</v>
      </c>
      <c r="AV1239" s="15" t="s">
        <v>14</v>
      </c>
      <c r="AW1239" s="15" t="s">
        <v>33</v>
      </c>
      <c r="AX1239" s="15" t="s">
        <v>71</v>
      </c>
      <c r="AY1239" s="230" t="s">
        <v>169</v>
      </c>
    </row>
    <row r="1240" spans="2:51" s="13" customFormat="1" ht="11.25">
      <c r="B1240" s="198"/>
      <c r="C1240" s="199"/>
      <c r="D1240" s="200" t="s">
        <v>180</v>
      </c>
      <c r="E1240" s="201" t="s">
        <v>19</v>
      </c>
      <c r="F1240" s="202" t="s">
        <v>1578</v>
      </c>
      <c r="G1240" s="199"/>
      <c r="H1240" s="203">
        <v>30.2</v>
      </c>
      <c r="I1240" s="204"/>
      <c r="J1240" s="199"/>
      <c r="K1240" s="199"/>
      <c r="L1240" s="205"/>
      <c r="M1240" s="206"/>
      <c r="N1240" s="207"/>
      <c r="O1240" s="207"/>
      <c r="P1240" s="207"/>
      <c r="Q1240" s="207"/>
      <c r="R1240" s="207"/>
      <c r="S1240" s="207"/>
      <c r="T1240" s="208"/>
      <c r="AT1240" s="209" t="s">
        <v>180</v>
      </c>
      <c r="AU1240" s="209" t="s">
        <v>79</v>
      </c>
      <c r="AV1240" s="13" t="s">
        <v>79</v>
      </c>
      <c r="AW1240" s="13" t="s">
        <v>33</v>
      </c>
      <c r="AX1240" s="13" t="s">
        <v>71</v>
      </c>
      <c r="AY1240" s="209" t="s">
        <v>169</v>
      </c>
    </row>
    <row r="1241" spans="2:51" s="13" customFormat="1" ht="11.25">
      <c r="B1241" s="198"/>
      <c r="C1241" s="199"/>
      <c r="D1241" s="200" t="s">
        <v>180</v>
      </c>
      <c r="E1241" s="201" t="s">
        <v>19</v>
      </c>
      <c r="F1241" s="202" t="s">
        <v>1579</v>
      </c>
      <c r="G1241" s="199"/>
      <c r="H1241" s="203">
        <v>-4.15</v>
      </c>
      <c r="I1241" s="204"/>
      <c r="J1241" s="199"/>
      <c r="K1241" s="199"/>
      <c r="L1241" s="205"/>
      <c r="M1241" s="206"/>
      <c r="N1241" s="207"/>
      <c r="O1241" s="207"/>
      <c r="P1241" s="207"/>
      <c r="Q1241" s="207"/>
      <c r="R1241" s="207"/>
      <c r="S1241" s="207"/>
      <c r="T1241" s="208"/>
      <c r="AT1241" s="209" t="s">
        <v>180</v>
      </c>
      <c r="AU1241" s="209" t="s">
        <v>79</v>
      </c>
      <c r="AV1241" s="13" t="s">
        <v>79</v>
      </c>
      <c r="AW1241" s="13" t="s">
        <v>33</v>
      </c>
      <c r="AX1241" s="13" t="s">
        <v>71</v>
      </c>
      <c r="AY1241" s="209" t="s">
        <v>169</v>
      </c>
    </row>
    <row r="1242" spans="2:51" s="15" customFormat="1" ht="11.25">
      <c r="B1242" s="221"/>
      <c r="C1242" s="222"/>
      <c r="D1242" s="200" t="s">
        <v>180</v>
      </c>
      <c r="E1242" s="223" t="s">
        <v>19</v>
      </c>
      <c r="F1242" s="224" t="s">
        <v>1420</v>
      </c>
      <c r="G1242" s="222"/>
      <c r="H1242" s="223" t="s">
        <v>19</v>
      </c>
      <c r="I1242" s="225"/>
      <c r="J1242" s="222"/>
      <c r="K1242" s="222"/>
      <c r="L1242" s="226"/>
      <c r="M1242" s="227"/>
      <c r="N1242" s="228"/>
      <c r="O1242" s="228"/>
      <c r="P1242" s="228"/>
      <c r="Q1242" s="228"/>
      <c r="R1242" s="228"/>
      <c r="S1242" s="228"/>
      <c r="T1242" s="229"/>
      <c r="AT1242" s="230" t="s">
        <v>180</v>
      </c>
      <c r="AU1242" s="230" t="s">
        <v>79</v>
      </c>
      <c r="AV1242" s="15" t="s">
        <v>14</v>
      </c>
      <c r="AW1242" s="15" t="s">
        <v>33</v>
      </c>
      <c r="AX1242" s="15" t="s">
        <v>71</v>
      </c>
      <c r="AY1242" s="230" t="s">
        <v>169</v>
      </c>
    </row>
    <row r="1243" spans="2:51" s="13" customFormat="1" ht="11.25">
      <c r="B1243" s="198"/>
      <c r="C1243" s="199"/>
      <c r="D1243" s="200" t="s">
        <v>180</v>
      </c>
      <c r="E1243" s="201" t="s">
        <v>19</v>
      </c>
      <c r="F1243" s="202" t="s">
        <v>1578</v>
      </c>
      <c r="G1243" s="199"/>
      <c r="H1243" s="203">
        <v>30.2</v>
      </c>
      <c r="I1243" s="204"/>
      <c r="J1243" s="199"/>
      <c r="K1243" s="199"/>
      <c r="L1243" s="205"/>
      <c r="M1243" s="206"/>
      <c r="N1243" s="207"/>
      <c r="O1243" s="207"/>
      <c r="P1243" s="207"/>
      <c r="Q1243" s="207"/>
      <c r="R1243" s="207"/>
      <c r="S1243" s="207"/>
      <c r="T1243" s="208"/>
      <c r="AT1243" s="209" t="s">
        <v>180</v>
      </c>
      <c r="AU1243" s="209" t="s">
        <v>79</v>
      </c>
      <c r="AV1243" s="13" t="s">
        <v>79</v>
      </c>
      <c r="AW1243" s="13" t="s">
        <v>33</v>
      </c>
      <c r="AX1243" s="13" t="s">
        <v>71</v>
      </c>
      <c r="AY1243" s="209" t="s">
        <v>169</v>
      </c>
    </row>
    <row r="1244" spans="2:51" s="13" customFormat="1" ht="11.25">
      <c r="B1244" s="198"/>
      <c r="C1244" s="199"/>
      <c r="D1244" s="200" t="s">
        <v>180</v>
      </c>
      <c r="E1244" s="201" t="s">
        <v>19</v>
      </c>
      <c r="F1244" s="202" t="s">
        <v>1579</v>
      </c>
      <c r="G1244" s="199"/>
      <c r="H1244" s="203">
        <v>-4.15</v>
      </c>
      <c r="I1244" s="204"/>
      <c r="J1244" s="199"/>
      <c r="K1244" s="199"/>
      <c r="L1244" s="205"/>
      <c r="M1244" s="206"/>
      <c r="N1244" s="207"/>
      <c r="O1244" s="207"/>
      <c r="P1244" s="207"/>
      <c r="Q1244" s="207"/>
      <c r="R1244" s="207"/>
      <c r="S1244" s="207"/>
      <c r="T1244" s="208"/>
      <c r="AT1244" s="209" t="s">
        <v>180</v>
      </c>
      <c r="AU1244" s="209" t="s">
        <v>79</v>
      </c>
      <c r="AV1244" s="13" t="s">
        <v>79</v>
      </c>
      <c r="AW1244" s="13" t="s">
        <v>33</v>
      </c>
      <c r="AX1244" s="13" t="s">
        <v>71</v>
      </c>
      <c r="AY1244" s="209" t="s">
        <v>169</v>
      </c>
    </row>
    <row r="1245" spans="2:51" s="15" customFormat="1" ht="11.25">
      <c r="B1245" s="221"/>
      <c r="C1245" s="222"/>
      <c r="D1245" s="200" t="s">
        <v>180</v>
      </c>
      <c r="E1245" s="223" t="s">
        <v>19</v>
      </c>
      <c r="F1245" s="224" t="s">
        <v>1421</v>
      </c>
      <c r="G1245" s="222"/>
      <c r="H1245" s="223" t="s">
        <v>19</v>
      </c>
      <c r="I1245" s="225"/>
      <c r="J1245" s="222"/>
      <c r="K1245" s="222"/>
      <c r="L1245" s="226"/>
      <c r="M1245" s="227"/>
      <c r="N1245" s="228"/>
      <c r="O1245" s="228"/>
      <c r="P1245" s="228"/>
      <c r="Q1245" s="228"/>
      <c r="R1245" s="228"/>
      <c r="S1245" s="228"/>
      <c r="T1245" s="229"/>
      <c r="AT1245" s="230" t="s">
        <v>180</v>
      </c>
      <c r="AU1245" s="230" t="s">
        <v>79</v>
      </c>
      <c r="AV1245" s="15" t="s">
        <v>14</v>
      </c>
      <c r="AW1245" s="15" t="s">
        <v>33</v>
      </c>
      <c r="AX1245" s="15" t="s">
        <v>71</v>
      </c>
      <c r="AY1245" s="230" t="s">
        <v>169</v>
      </c>
    </row>
    <row r="1246" spans="2:51" s="13" customFormat="1" ht="11.25">
      <c r="B1246" s="198"/>
      <c r="C1246" s="199"/>
      <c r="D1246" s="200" t="s">
        <v>180</v>
      </c>
      <c r="E1246" s="201" t="s">
        <v>19</v>
      </c>
      <c r="F1246" s="202" t="s">
        <v>1580</v>
      </c>
      <c r="G1246" s="199"/>
      <c r="H1246" s="203">
        <v>12.2</v>
      </c>
      <c r="I1246" s="204"/>
      <c r="J1246" s="199"/>
      <c r="K1246" s="199"/>
      <c r="L1246" s="205"/>
      <c r="M1246" s="206"/>
      <c r="N1246" s="207"/>
      <c r="O1246" s="207"/>
      <c r="P1246" s="207"/>
      <c r="Q1246" s="207"/>
      <c r="R1246" s="207"/>
      <c r="S1246" s="207"/>
      <c r="T1246" s="208"/>
      <c r="AT1246" s="209" t="s">
        <v>180</v>
      </c>
      <c r="AU1246" s="209" t="s">
        <v>79</v>
      </c>
      <c r="AV1246" s="13" t="s">
        <v>79</v>
      </c>
      <c r="AW1246" s="13" t="s">
        <v>33</v>
      </c>
      <c r="AX1246" s="13" t="s">
        <v>71</v>
      </c>
      <c r="AY1246" s="209" t="s">
        <v>169</v>
      </c>
    </row>
    <row r="1247" spans="2:51" s="13" customFormat="1" ht="11.25">
      <c r="B1247" s="198"/>
      <c r="C1247" s="199"/>
      <c r="D1247" s="200" t="s">
        <v>180</v>
      </c>
      <c r="E1247" s="201" t="s">
        <v>19</v>
      </c>
      <c r="F1247" s="202" t="s">
        <v>1581</v>
      </c>
      <c r="G1247" s="199"/>
      <c r="H1247" s="203">
        <v>-6.4</v>
      </c>
      <c r="I1247" s="204"/>
      <c r="J1247" s="199"/>
      <c r="K1247" s="199"/>
      <c r="L1247" s="205"/>
      <c r="M1247" s="206"/>
      <c r="N1247" s="207"/>
      <c r="O1247" s="207"/>
      <c r="P1247" s="207"/>
      <c r="Q1247" s="207"/>
      <c r="R1247" s="207"/>
      <c r="S1247" s="207"/>
      <c r="T1247" s="208"/>
      <c r="AT1247" s="209" t="s">
        <v>180</v>
      </c>
      <c r="AU1247" s="209" t="s">
        <v>79</v>
      </c>
      <c r="AV1247" s="13" t="s">
        <v>79</v>
      </c>
      <c r="AW1247" s="13" t="s">
        <v>33</v>
      </c>
      <c r="AX1247" s="13" t="s">
        <v>71</v>
      </c>
      <c r="AY1247" s="209" t="s">
        <v>169</v>
      </c>
    </row>
    <row r="1248" spans="2:51" s="15" customFormat="1" ht="11.25">
      <c r="B1248" s="221"/>
      <c r="C1248" s="222"/>
      <c r="D1248" s="200" t="s">
        <v>180</v>
      </c>
      <c r="E1248" s="223" t="s">
        <v>19</v>
      </c>
      <c r="F1248" s="224" t="s">
        <v>1422</v>
      </c>
      <c r="G1248" s="222"/>
      <c r="H1248" s="223" t="s">
        <v>19</v>
      </c>
      <c r="I1248" s="225"/>
      <c r="J1248" s="222"/>
      <c r="K1248" s="222"/>
      <c r="L1248" s="226"/>
      <c r="M1248" s="227"/>
      <c r="N1248" s="228"/>
      <c r="O1248" s="228"/>
      <c r="P1248" s="228"/>
      <c r="Q1248" s="228"/>
      <c r="R1248" s="228"/>
      <c r="S1248" s="228"/>
      <c r="T1248" s="229"/>
      <c r="AT1248" s="230" t="s">
        <v>180</v>
      </c>
      <c r="AU1248" s="230" t="s">
        <v>79</v>
      </c>
      <c r="AV1248" s="15" t="s">
        <v>14</v>
      </c>
      <c r="AW1248" s="15" t="s">
        <v>33</v>
      </c>
      <c r="AX1248" s="15" t="s">
        <v>71</v>
      </c>
      <c r="AY1248" s="230" t="s">
        <v>169</v>
      </c>
    </row>
    <row r="1249" spans="2:51" s="13" customFormat="1" ht="11.25">
      <c r="B1249" s="198"/>
      <c r="C1249" s="199"/>
      <c r="D1249" s="200" t="s">
        <v>180</v>
      </c>
      <c r="E1249" s="201" t="s">
        <v>19</v>
      </c>
      <c r="F1249" s="202" t="s">
        <v>1580</v>
      </c>
      <c r="G1249" s="199"/>
      <c r="H1249" s="203">
        <v>12.2</v>
      </c>
      <c r="I1249" s="204"/>
      <c r="J1249" s="199"/>
      <c r="K1249" s="199"/>
      <c r="L1249" s="205"/>
      <c r="M1249" s="206"/>
      <c r="N1249" s="207"/>
      <c r="O1249" s="207"/>
      <c r="P1249" s="207"/>
      <c r="Q1249" s="207"/>
      <c r="R1249" s="207"/>
      <c r="S1249" s="207"/>
      <c r="T1249" s="208"/>
      <c r="AT1249" s="209" t="s">
        <v>180</v>
      </c>
      <c r="AU1249" s="209" t="s">
        <v>79</v>
      </c>
      <c r="AV1249" s="13" t="s">
        <v>79</v>
      </c>
      <c r="AW1249" s="13" t="s">
        <v>33</v>
      </c>
      <c r="AX1249" s="13" t="s">
        <v>71</v>
      </c>
      <c r="AY1249" s="209" t="s">
        <v>169</v>
      </c>
    </row>
    <row r="1250" spans="2:51" s="13" customFormat="1" ht="11.25">
      <c r="B1250" s="198"/>
      <c r="C1250" s="199"/>
      <c r="D1250" s="200" t="s">
        <v>180</v>
      </c>
      <c r="E1250" s="201" t="s">
        <v>19</v>
      </c>
      <c r="F1250" s="202" t="s">
        <v>1581</v>
      </c>
      <c r="G1250" s="199"/>
      <c r="H1250" s="203">
        <v>-6.4</v>
      </c>
      <c r="I1250" s="204"/>
      <c r="J1250" s="199"/>
      <c r="K1250" s="199"/>
      <c r="L1250" s="205"/>
      <c r="M1250" s="206"/>
      <c r="N1250" s="207"/>
      <c r="O1250" s="207"/>
      <c r="P1250" s="207"/>
      <c r="Q1250" s="207"/>
      <c r="R1250" s="207"/>
      <c r="S1250" s="207"/>
      <c r="T1250" s="208"/>
      <c r="AT1250" s="209" t="s">
        <v>180</v>
      </c>
      <c r="AU1250" s="209" t="s">
        <v>79</v>
      </c>
      <c r="AV1250" s="13" t="s">
        <v>79</v>
      </c>
      <c r="AW1250" s="13" t="s">
        <v>33</v>
      </c>
      <c r="AX1250" s="13" t="s">
        <v>71</v>
      </c>
      <c r="AY1250" s="209" t="s">
        <v>169</v>
      </c>
    </row>
    <row r="1251" spans="2:51" s="15" customFormat="1" ht="11.25">
      <c r="B1251" s="221"/>
      <c r="C1251" s="222"/>
      <c r="D1251" s="200" t="s">
        <v>180</v>
      </c>
      <c r="E1251" s="223" t="s">
        <v>19</v>
      </c>
      <c r="F1251" s="224" t="s">
        <v>1423</v>
      </c>
      <c r="G1251" s="222"/>
      <c r="H1251" s="223" t="s">
        <v>19</v>
      </c>
      <c r="I1251" s="225"/>
      <c r="J1251" s="222"/>
      <c r="K1251" s="222"/>
      <c r="L1251" s="226"/>
      <c r="M1251" s="227"/>
      <c r="N1251" s="228"/>
      <c r="O1251" s="228"/>
      <c r="P1251" s="228"/>
      <c r="Q1251" s="228"/>
      <c r="R1251" s="228"/>
      <c r="S1251" s="228"/>
      <c r="T1251" s="229"/>
      <c r="AT1251" s="230" t="s">
        <v>180</v>
      </c>
      <c r="AU1251" s="230" t="s">
        <v>79</v>
      </c>
      <c r="AV1251" s="15" t="s">
        <v>14</v>
      </c>
      <c r="AW1251" s="15" t="s">
        <v>33</v>
      </c>
      <c r="AX1251" s="15" t="s">
        <v>71</v>
      </c>
      <c r="AY1251" s="230" t="s">
        <v>169</v>
      </c>
    </row>
    <row r="1252" spans="2:51" s="13" customFormat="1" ht="11.25">
      <c r="B1252" s="198"/>
      <c r="C1252" s="199"/>
      <c r="D1252" s="200" t="s">
        <v>180</v>
      </c>
      <c r="E1252" s="201" t="s">
        <v>19</v>
      </c>
      <c r="F1252" s="202" t="s">
        <v>1578</v>
      </c>
      <c r="G1252" s="199"/>
      <c r="H1252" s="203">
        <v>30.2</v>
      </c>
      <c r="I1252" s="204"/>
      <c r="J1252" s="199"/>
      <c r="K1252" s="199"/>
      <c r="L1252" s="205"/>
      <c r="M1252" s="206"/>
      <c r="N1252" s="207"/>
      <c r="O1252" s="207"/>
      <c r="P1252" s="207"/>
      <c r="Q1252" s="207"/>
      <c r="R1252" s="207"/>
      <c r="S1252" s="207"/>
      <c r="T1252" s="208"/>
      <c r="AT1252" s="209" t="s">
        <v>180</v>
      </c>
      <c r="AU1252" s="209" t="s">
        <v>79</v>
      </c>
      <c r="AV1252" s="13" t="s">
        <v>79</v>
      </c>
      <c r="AW1252" s="13" t="s">
        <v>33</v>
      </c>
      <c r="AX1252" s="13" t="s">
        <v>71</v>
      </c>
      <c r="AY1252" s="209" t="s">
        <v>169</v>
      </c>
    </row>
    <row r="1253" spans="2:51" s="13" customFormat="1" ht="11.25">
      <c r="B1253" s="198"/>
      <c r="C1253" s="199"/>
      <c r="D1253" s="200" t="s">
        <v>180</v>
      </c>
      <c r="E1253" s="201" t="s">
        <v>19</v>
      </c>
      <c r="F1253" s="202" t="s">
        <v>1579</v>
      </c>
      <c r="G1253" s="199"/>
      <c r="H1253" s="203">
        <v>-4.15</v>
      </c>
      <c r="I1253" s="204"/>
      <c r="J1253" s="199"/>
      <c r="K1253" s="199"/>
      <c r="L1253" s="205"/>
      <c r="M1253" s="206"/>
      <c r="N1253" s="207"/>
      <c r="O1253" s="207"/>
      <c r="P1253" s="207"/>
      <c r="Q1253" s="207"/>
      <c r="R1253" s="207"/>
      <c r="S1253" s="207"/>
      <c r="T1253" s="208"/>
      <c r="AT1253" s="209" t="s">
        <v>180</v>
      </c>
      <c r="AU1253" s="209" t="s">
        <v>79</v>
      </c>
      <c r="AV1253" s="13" t="s">
        <v>79</v>
      </c>
      <c r="AW1253" s="13" t="s">
        <v>33</v>
      </c>
      <c r="AX1253" s="13" t="s">
        <v>71</v>
      </c>
      <c r="AY1253" s="209" t="s">
        <v>169</v>
      </c>
    </row>
    <row r="1254" spans="2:51" s="15" customFormat="1" ht="11.25">
      <c r="B1254" s="221"/>
      <c r="C1254" s="222"/>
      <c r="D1254" s="200" t="s">
        <v>180</v>
      </c>
      <c r="E1254" s="223" t="s">
        <v>19</v>
      </c>
      <c r="F1254" s="224" t="s">
        <v>1424</v>
      </c>
      <c r="G1254" s="222"/>
      <c r="H1254" s="223" t="s">
        <v>19</v>
      </c>
      <c r="I1254" s="225"/>
      <c r="J1254" s="222"/>
      <c r="K1254" s="222"/>
      <c r="L1254" s="226"/>
      <c r="M1254" s="227"/>
      <c r="N1254" s="228"/>
      <c r="O1254" s="228"/>
      <c r="P1254" s="228"/>
      <c r="Q1254" s="228"/>
      <c r="R1254" s="228"/>
      <c r="S1254" s="228"/>
      <c r="T1254" s="229"/>
      <c r="AT1254" s="230" t="s">
        <v>180</v>
      </c>
      <c r="AU1254" s="230" t="s">
        <v>79</v>
      </c>
      <c r="AV1254" s="15" t="s">
        <v>14</v>
      </c>
      <c r="AW1254" s="15" t="s">
        <v>33</v>
      </c>
      <c r="AX1254" s="15" t="s">
        <v>71</v>
      </c>
      <c r="AY1254" s="230" t="s">
        <v>169</v>
      </c>
    </row>
    <row r="1255" spans="2:51" s="13" customFormat="1" ht="11.25">
      <c r="B1255" s="198"/>
      <c r="C1255" s="199"/>
      <c r="D1255" s="200" t="s">
        <v>180</v>
      </c>
      <c r="E1255" s="201" t="s">
        <v>19</v>
      </c>
      <c r="F1255" s="202" t="s">
        <v>1578</v>
      </c>
      <c r="G1255" s="199"/>
      <c r="H1255" s="203">
        <v>30.2</v>
      </c>
      <c r="I1255" s="204"/>
      <c r="J1255" s="199"/>
      <c r="K1255" s="199"/>
      <c r="L1255" s="205"/>
      <c r="M1255" s="206"/>
      <c r="N1255" s="207"/>
      <c r="O1255" s="207"/>
      <c r="P1255" s="207"/>
      <c r="Q1255" s="207"/>
      <c r="R1255" s="207"/>
      <c r="S1255" s="207"/>
      <c r="T1255" s="208"/>
      <c r="AT1255" s="209" t="s">
        <v>180</v>
      </c>
      <c r="AU1255" s="209" t="s">
        <v>79</v>
      </c>
      <c r="AV1255" s="13" t="s">
        <v>79</v>
      </c>
      <c r="AW1255" s="13" t="s">
        <v>33</v>
      </c>
      <c r="AX1255" s="13" t="s">
        <v>71</v>
      </c>
      <c r="AY1255" s="209" t="s">
        <v>169</v>
      </c>
    </row>
    <row r="1256" spans="2:51" s="13" customFormat="1" ht="11.25">
      <c r="B1256" s="198"/>
      <c r="C1256" s="199"/>
      <c r="D1256" s="200" t="s">
        <v>180</v>
      </c>
      <c r="E1256" s="201" t="s">
        <v>19</v>
      </c>
      <c r="F1256" s="202" t="s">
        <v>1579</v>
      </c>
      <c r="G1256" s="199"/>
      <c r="H1256" s="203">
        <v>-4.15</v>
      </c>
      <c r="I1256" s="204"/>
      <c r="J1256" s="199"/>
      <c r="K1256" s="199"/>
      <c r="L1256" s="205"/>
      <c r="M1256" s="206"/>
      <c r="N1256" s="207"/>
      <c r="O1256" s="207"/>
      <c r="P1256" s="207"/>
      <c r="Q1256" s="207"/>
      <c r="R1256" s="207"/>
      <c r="S1256" s="207"/>
      <c r="T1256" s="208"/>
      <c r="AT1256" s="209" t="s">
        <v>180</v>
      </c>
      <c r="AU1256" s="209" t="s">
        <v>79</v>
      </c>
      <c r="AV1256" s="13" t="s">
        <v>79</v>
      </c>
      <c r="AW1256" s="13" t="s">
        <v>33</v>
      </c>
      <c r="AX1256" s="13" t="s">
        <v>71</v>
      </c>
      <c r="AY1256" s="209" t="s">
        <v>169</v>
      </c>
    </row>
    <row r="1257" spans="2:51" s="15" customFormat="1" ht="11.25">
      <c r="B1257" s="221"/>
      <c r="C1257" s="222"/>
      <c r="D1257" s="200" t="s">
        <v>180</v>
      </c>
      <c r="E1257" s="223" t="s">
        <v>19</v>
      </c>
      <c r="F1257" s="224" t="s">
        <v>1425</v>
      </c>
      <c r="G1257" s="222"/>
      <c r="H1257" s="223" t="s">
        <v>19</v>
      </c>
      <c r="I1257" s="225"/>
      <c r="J1257" s="222"/>
      <c r="K1257" s="222"/>
      <c r="L1257" s="226"/>
      <c r="M1257" s="227"/>
      <c r="N1257" s="228"/>
      <c r="O1257" s="228"/>
      <c r="P1257" s="228"/>
      <c r="Q1257" s="228"/>
      <c r="R1257" s="228"/>
      <c r="S1257" s="228"/>
      <c r="T1257" s="229"/>
      <c r="AT1257" s="230" t="s">
        <v>180</v>
      </c>
      <c r="AU1257" s="230" t="s">
        <v>79</v>
      </c>
      <c r="AV1257" s="15" t="s">
        <v>14</v>
      </c>
      <c r="AW1257" s="15" t="s">
        <v>33</v>
      </c>
      <c r="AX1257" s="15" t="s">
        <v>71</v>
      </c>
      <c r="AY1257" s="230" t="s">
        <v>169</v>
      </c>
    </row>
    <row r="1258" spans="2:51" s="13" customFormat="1" ht="11.25">
      <c r="B1258" s="198"/>
      <c r="C1258" s="199"/>
      <c r="D1258" s="200" t="s">
        <v>180</v>
      </c>
      <c r="E1258" s="201" t="s">
        <v>19</v>
      </c>
      <c r="F1258" s="202" t="s">
        <v>1580</v>
      </c>
      <c r="G1258" s="199"/>
      <c r="H1258" s="203">
        <v>12.2</v>
      </c>
      <c r="I1258" s="204"/>
      <c r="J1258" s="199"/>
      <c r="K1258" s="199"/>
      <c r="L1258" s="205"/>
      <c r="M1258" s="206"/>
      <c r="N1258" s="207"/>
      <c r="O1258" s="207"/>
      <c r="P1258" s="207"/>
      <c r="Q1258" s="207"/>
      <c r="R1258" s="207"/>
      <c r="S1258" s="207"/>
      <c r="T1258" s="208"/>
      <c r="AT1258" s="209" t="s">
        <v>180</v>
      </c>
      <c r="AU1258" s="209" t="s">
        <v>79</v>
      </c>
      <c r="AV1258" s="13" t="s">
        <v>79</v>
      </c>
      <c r="AW1258" s="13" t="s">
        <v>33</v>
      </c>
      <c r="AX1258" s="13" t="s">
        <v>71</v>
      </c>
      <c r="AY1258" s="209" t="s">
        <v>169</v>
      </c>
    </row>
    <row r="1259" spans="2:51" s="13" customFormat="1" ht="11.25">
      <c r="B1259" s="198"/>
      <c r="C1259" s="199"/>
      <c r="D1259" s="200" t="s">
        <v>180</v>
      </c>
      <c r="E1259" s="201" t="s">
        <v>19</v>
      </c>
      <c r="F1259" s="202" t="s">
        <v>1581</v>
      </c>
      <c r="G1259" s="199"/>
      <c r="H1259" s="203">
        <v>-6.4</v>
      </c>
      <c r="I1259" s="204"/>
      <c r="J1259" s="199"/>
      <c r="K1259" s="199"/>
      <c r="L1259" s="205"/>
      <c r="M1259" s="206"/>
      <c r="N1259" s="207"/>
      <c r="O1259" s="207"/>
      <c r="P1259" s="207"/>
      <c r="Q1259" s="207"/>
      <c r="R1259" s="207"/>
      <c r="S1259" s="207"/>
      <c r="T1259" s="208"/>
      <c r="AT1259" s="209" t="s">
        <v>180</v>
      </c>
      <c r="AU1259" s="209" t="s">
        <v>79</v>
      </c>
      <c r="AV1259" s="13" t="s">
        <v>79</v>
      </c>
      <c r="AW1259" s="13" t="s">
        <v>33</v>
      </c>
      <c r="AX1259" s="13" t="s">
        <v>71</v>
      </c>
      <c r="AY1259" s="209" t="s">
        <v>169</v>
      </c>
    </row>
    <row r="1260" spans="2:51" s="15" customFormat="1" ht="11.25">
      <c r="B1260" s="221"/>
      <c r="C1260" s="222"/>
      <c r="D1260" s="200" t="s">
        <v>180</v>
      </c>
      <c r="E1260" s="223" t="s">
        <v>19</v>
      </c>
      <c r="F1260" s="224" t="s">
        <v>1426</v>
      </c>
      <c r="G1260" s="222"/>
      <c r="H1260" s="223" t="s">
        <v>19</v>
      </c>
      <c r="I1260" s="225"/>
      <c r="J1260" s="222"/>
      <c r="K1260" s="222"/>
      <c r="L1260" s="226"/>
      <c r="M1260" s="227"/>
      <c r="N1260" s="228"/>
      <c r="O1260" s="228"/>
      <c r="P1260" s="228"/>
      <c r="Q1260" s="228"/>
      <c r="R1260" s="228"/>
      <c r="S1260" s="228"/>
      <c r="T1260" s="229"/>
      <c r="AT1260" s="230" t="s">
        <v>180</v>
      </c>
      <c r="AU1260" s="230" t="s">
        <v>79</v>
      </c>
      <c r="AV1260" s="15" t="s">
        <v>14</v>
      </c>
      <c r="AW1260" s="15" t="s">
        <v>33</v>
      </c>
      <c r="AX1260" s="15" t="s">
        <v>71</v>
      </c>
      <c r="AY1260" s="230" t="s">
        <v>169</v>
      </c>
    </row>
    <row r="1261" spans="2:51" s="13" customFormat="1" ht="11.25">
      <c r="B1261" s="198"/>
      <c r="C1261" s="199"/>
      <c r="D1261" s="200" t="s">
        <v>180</v>
      </c>
      <c r="E1261" s="201" t="s">
        <v>19</v>
      </c>
      <c r="F1261" s="202" t="s">
        <v>1580</v>
      </c>
      <c r="G1261" s="199"/>
      <c r="H1261" s="203">
        <v>12.2</v>
      </c>
      <c r="I1261" s="204"/>
      <c r="J1261" s="199"/>
      <c r="K1261" s="199"/>
      <c r="L1261" s="205"/>
      <c r="M1261" s="206"/>
      <c r="N1261" s="207"/>
      <c r="O1261" s="207"/>
      <c r="P1261" s="207"/>
      <c r="Q1261" s="207"/>
      <c r="R1261" s="207"/>
      <c r="S1261" s="207"/>
      <c r="T1261" s="208"/>
      <c r="AT1261" s="209" t="s">
        <v>180</v>
      </c>
      <c r="AU1261" s="209" t="s">
        <v>79</v>
      </c>
      <c r="AV1261" s="13" t="s">
        <v>79</v>
      </c>
      <c r="AW1261" s="13" t="s">
        <v>33</v>
      </c>
      <c r="AX1261" s="13" t="s">
        <v>71</v>
      </c>
      <c r="AY1261" s="209" t="s">
        <v>169</v>
      </c>
    </row>
    <row r="1262" spans="2:51" s="13" customFormat="1" ht="11.25">
      <c r="B1262" s="198"/>
      <c r="C1262" s="199"/>
      <c r="D1262" s="200" t="s">
        <v>180</v>
      </c>
      <c r="E1262" s="201" t="s">
        <v>19</v>
      </c>
      <c r="F1262" s="202" t="s">
        <v>1581</v>
      </c>
      <c r="G1262" s="199"/>
      <c r="H1262" s="203">
        <v>-6.4</v>
      </c>
      <c r="I1262" s="204"/>
      <c r="J1262" s="199"/>
      <c r="K1262" s="199"/>
      <c r="L1262" s="205"/>
      <c r="M1262" s="206"/>
      <c r="N1262" s="207"/>
      <c r="O1262" s="207"/>
      <c r="P1262" s="207"/>
      <c r="Q1262" s="207"/>
      <c r="R1262" s="207"/>
      <c r="S1262" s="207"/>
      <c r="T1262" s="208"/>
      <c r="AT1262" s="209" t="s">
        <v>180</v>
      </c>
      <c r="AU1262" s="209" t="s">
        <v>79</v>
      </c>
      <c r="AV1262" s="13" t="s">
        <v>79</v>
      </c>
      <c r="AW1262" s="13" t="s">
        <v>33</v>
      </c>
      <c r="AX1262" s="13" t="s">
        <v>71</v>
      </c>
      <c r="AY1262" s="209" t="s">
        <v>169</v>
      </c>
    </row>
    <row r="1263" spans="2:51" s="15" customFormat="1" ht="11.25">
      <c r="B1263" s="221"/>
      <c r="C1263" s="222"/>
      <c r="D1263" s="200" t="s">
        <v>180</v>
      </c>
      <c r="E1263" s="223" t="s">
        <v>19</v>
      </c>
      <c r="F1263" s="224" t="s">
        <v>1427</v>
      </c>
      <c r="G1263" s="222"/>
      <c r="H1263" s="223" t="s">
        <v>19</v>
      </c>
      <c r="I1263" s="225"/>
      <c r="J1263" s="222"/>
      <c r="K1263" s="222"/>
      <c r="L1263" s="226"/>
      <c r="M1263" s="227"/>
      <c r="N1263" s="228"/>
      <c r="O1263" s="228"/>
      <c r="P1263" s="228"/>
      <c r="Q1263" s="228"/>
      <c r="R1263" s="228"/>
      <c r="S1263" s="228"/>
      <c r="T1263" s="229"/>
      <c r="AT1263" s="230" t="s">
        <v>180</v>
      </c>
      <c r="AU1263" s="230" t="s">
        <v>79</v>
      </c>
      <c r="AV1263" s="15" t="s">
        <v>14</v>
      </c>
      <c r="AW1263" s="15" t="s">
        <v>33</v>
      </c>
      <c r="AX1263" s="15" t="s">
        <v>71</v>
      </c>
      <c r="AY1263" s="230" t="s">
        <v>169</v>
      </c>
    </row>
    <row r="1264" spans="2:51" s="13" customFormat="1" ht="11.25">
      <c r="B1264" s="198"/>
      <c r="C1264" s="199"/>
      <c r="D1264" s="200" t="s">
        <v>180</v>
      </c>
      <c r="E1264" s="201" t="s">
        <v>19</v>
      </c>
      <c r="F1264" s="202" t="s">
        <v>1578</v>
      </c>
      <c r="G1264" s="199"/>
      <c r="H1264" s="203">
        <v>30.2</v>
      </c>
      <c r="I1264" s="204"/>
      <c r="J1264" s="199"/>
      <c r="K1264" s="199"/>
      <c r="L1264" s="205"/>
      <c r="M1264" s="206"/>
      <c r="N1264" s="207"/>
      <c r="O1264" s="207"/>
      <c r="P1264" s="207"/>
      <c r="Q1264" s="207"/>
      <c r="R1264" s="207"/>
      <c r="S1264" s="207"/>
      <c r="T1264" s="208"/>
      <c r="AT1264" s="209" t="s">
        <v>180</v>
      </c>
      <c r="AU1264" s="209" t="s">
        <v>79</v>
      </c>
      <c r="AV1264" s="13" t="s">
        <v>79</v>
      </c>
      <c r="AW1264" s="13" t="s">
        <v>33</v>
      </c>
      <c r="AX1264" s="13" t="s">
        <v>71</v>
      </c>
      <c r="AY1264" s="209" t="s">
        <v>169</v>
      </c>
    </row>
    <row r="1265" spans="2:51" s="13" customFormat="1" ht="11.25">
      <c r="B1265" s="198"/>
      <c r="C1265" s="199"/>
      <c r="D1265" s="200" t="s">
        <v>180</v>
      </c>
      <c r="E1265" s="201" t="s">
        <v>19</v>
      </c>
      <c r="F1265" s="202" t="s">
        <v>1579</v>
      </c>
      <c r="G1265" s="199"/>
      <c r="H1265" s="203">
        <v>-4.15</v>
      </c>
      <c r="I1265" s="204"/>
      <c r="J1265" s="199"/>
      <c r="K1265" s="199"/>
      <c r="L1265" s="205"/>
      <c r="M1265" s="206"/>
      <c r="N1265" s="207"/>
      <c r="O1265" s="207"/>
      <c r="P1265" s="207"/>
      <c r="Q1265" s="207"/>
      <c r="R1265" s="207"/>
      <c r="S1265" s="207"/>
      <c r="T1265" s="208"/>
      <c r="AT1265" s="209" t="s">
        <v>180</v>
      </c>
      <c r="AU1265" s="209" t="s">
        <v>79</v>
      </c>
      <c r="AV1265" s="13" t="s">
        <v>79</v>
      </c>
      <c r="AW1265" s="13" t="s">
        <v>33</v>
      </c>
      <c r="AX1265" s="13" t="s">
        <v>71</v>
      </c>
      <c r="AY1265" s="209" t="s">
        <v>169</v>
      </c>
    </row>
    <row r="1266" spans="2:51" s="15" customFormat="1" ht="11.25">
      <c r="B1266" s="221"/>
      <c r="C1266" s="222"/>
      <c r="D1266" s="200" t="s">
        <v>180</v>
      </c>
      <c r="E1266" s="223" t="s">
        <v>19</v>
      </c>
      <c r="F1266" s="224" t="s">
        <v>1428</v>
      </c>
      <c r="G1266" s="222"/>
      <c r="H1266" s="223" t="s">
        <v>19</v>
      </c>
      <c r="I1266" s="225"/>
      <c r="J1266" s="222"/>
      <c r="K1266" s="222"/>
      <c r="L1266" s="226"/>
      <c r="M1266" s="227"/>
      <c r="N1266" s="228"/>
      <c r="O1266" s="228"/>
      <c r="P1266" s="228"/>
      <c r="Q1266" s="228"/>
      <c r="R1266" s="228"/>
      <c r="S1266" s="228"/>
      <c r="T1266" s="229"/>
      <c r="AT1266" s="230" t="s">
        <v>180</v>
      </c>
      <c r="AU1266" s="230" t="s">
        <v>79</v>
      </c>
      <c r="AV1266" s="15" t="s">
        <v>14</v>
      </c>
      <c r="AW1266" s="15" t="s">
        <v>33</v>
      </c>
      <c r="AX1266" s="15" t="s">
        <v>71</v>
      </c>
      <c r="AY1266" s="230" t="s">
        <v>169</v>
      </c>
    </row>
    <row r="1267" spans="2:51" s="13" customFormat="1" ht="11.25">
      <c r="B1267" s="198"/>
      <c r="C1267" s="199"/>
      <c r="D1267" s="200" t="s">
        <v>180</v>
      </c>
      <c r="E1267" s="201" t="s">
        <v>19</v>
      </c>
      <c r="F1267" s="202" t="s">
        <v>1582</v>
      </c>
      <c r="G1267" s="199"/>
      <c r="H1267" s="203">
        <v>32.8</v>
      </c>
      <c r="I1267" s="204"/>
      <c r="J1267" s="199"/>
      <c r="K1267" s="199"/>
      <c r="L1267" s="205"/>
      <c r="M1267" s="206"/>
      <c r="N1267" s="207"/>
      <c r="O1267" s="207"/>
      <c r="P1267" s="207"/>
      <c r="Q1267" s="207"/>
      <c r="R1267" s="207"/>
      <c r="S1267" s="207"/>
      <c r="T1267" s="208"/>
      <c r="AT1267" s="209" t="s">
        <v>180</v>
      </c>
      <c r="AU1267" s="209" t="s">
        <v>79</v>
      </c>
      <c r="AV1267" s="13" t="s">
        <v>79</v>
      </c>
      <c r="AW1267" s="13" t="s">
        <v>33</v>
      </c>
      <c r="AX1267" s="13" t="s">
        <v>71</v>
      </c>
      <c r="AY1267" s="209" t="s">
        <v>169</v>
      </c>
    </row>
    <row r="1268" spans="2:51" s="13" customFormat="1" ht="11.25">
      <c r="B1268" s="198"/>
      <c r="C1268" s="199"/>
      <c r="D1268" s="200" t="s">
        <v>180</v>
      </c>
      <c r="E1268" s="201" t="s">
        <v>19</v>
      </c>
      <c r="F1268" s="202" t="s">
        <v>1583</v>
      </c>
      <c r="G1268" s="199"/>
      <c r="H1268" s="203">
        <v>-3.35</v>
      </c>
      <c r="I1268" s="204"/>
      <c r="J1268" s="199"/>
      <c r="K1268" s="199"/>
      <c r="L1268" s="205"/>
      <c r="M1268" s="206"/>
      <c r="N1268" s="207"/>
      <c r="O1268" s="207"/>
      <c r="P1268" s="207"/>
      <c r="Q1268" s="207"/>
      <c r="R1268" s="207"/>
      <c r="S1268" s="207"/>
      <c r="T1268" s="208"/>
      <c r="AT1268" s="209" t="s">
        <v>180</v>
      </c>
      <c r="AU1268" s="209" t="s">
        <v>79</v>
      </c>
      <c r="AV1268" s="13" t="s">
        <v>79</v>
      </c>
      <c r="AW1268" s="13" t="s">
        <v>33</v>
      </c>
      <c r="AX1268" s="13" t="s">
        <v>71</v>
      </c>
      <c r="AY1268" s="209" t="s">
        <v>169</v>
      </c>
    </row>
    <row r="1269" spans="2:51" s="15" customFormat="1" ht="11.25">
      <c r="B1269" s="221"/>
      <c r="C1269" s="222"/>
      <c r="D1269" s="200" t="s">
        <v>180</v>
      </c>
      <c r="E1269" s="223" t="s">
        <v>19</v>
      </c>
      <c r="F1269" s="224" t="s">
        <v>1431</v>
      </c>
      <c r="G1269" s="222"/>
      <c r="H1269" s="223" t="s">
        <v>19</v>
      </c>
      <c r="I1269" s="225"/>
      <c r="J1269" s="222"/>
      <c r="K1269" s="222"/>
      <c r="L1269" s="226"/>
      <c r="M1269" s="227"/>
      <c r="N1269" s="228"/>
      <c r="O1269" s="228"/>
      <c r="P1269" s="228"/>
      <c r="Q1269" s="228"/>
      <c r="R1269" s="228"/>
      <c r="S1269" s="228"/>
      <c r="T1269" s="229"/>
      <c r="AT1269" s="230" t="s">
        <v>180</v>
      </c>
      <c r="AU1269" s="230" t="s">
        <v>79</v>
      </c>
      <c r="AV1269" s="15" t="s">
        <v>14</v>
      </c>
      <c r="AW1269" s="15" t="s">
        <v>33</v>
      </c>
      <c r="AX1269" s="15" t="s">
        <v>71</v>
      </c>
      <c r="AY1269" s="230" t="s">
        <v>169</v>
      </c>
    </row>
    <row r="1270" spans="2:51" s="13" customFormat="1" ht="11.25">
      <c r="B1270" s="198"/>
      <c r="C1270" s="199"/>
      <c r="D1270" s="200" t="s">
        <v>180</v>
      </c>
      <c r="E1270" s="201" t="s">
        <v>19</v>
      </c>
      <c r="F1270" s="202" t="s">
        <v>1584</v>
      </c>
      <c r="G1270" s="199"/>
      <c r="H1270" s="203">
        <v>58.6</v>
      </c>
      <c r="I1270" s="204"/>
      <c r="J1270" s="199"/>
      <c r="K1270" s="199"/>
      <c r="L1270" s="205"/>
      <c r="M1270" s="206"/>
      <c r="N1270" s="207"/>
      <c r="O1270" s="207"/>
      <c r="P1270" s="207"/>
      <c r="Q1270" s="207"/>
      <c r="R1270" s="207"/>
      <c r="S1270" s="207"/>
      <c r="T1270" s="208"/>
      <c r="AT1270" s="209" t="s">
        <v>180</v>
      </c>
      <c r="AU1270" s="209" t="s">
        <v>79</v>
      </c>
      <c r="AV1270" s="13" t="s">
        <v>79</v>
      </c>
      <c r="AW1270" s="13" t="s">
        <v>33</v>
      </c>
      <c r="AX1270" s="13" t="s">
        <v>71</v>
      </c>
      <c r="AY1270" s="209" t="s">
        <v>169</v>
      </c>
    </row>
    <row r="1271" spans="2:51" s="13" customFormat="1" ht="33.75">
      <c r="B1271" s="198"/>
      <c r="C1271" s="199"/>
      <c r="D1271" s="200" t="s">
        <v>180</v>
      </c>
      <c r="E1271" s="201" t="s">
        <v>19</v>
      </c>
      <c r="F1271" s="202" t="s">
        <v>1585</v>
      </c>
      <c r="G1271" s="199"/>
      <c r="H1271" s="203">
        <v>-18.083</v>
      </c>
      <c r="I1271" s="204"/>
      <c r="J1271" s="199"/>
      <c r="K1271" s="199"/>
      <c r="L1271" s="205"/>
      <c r="M1271" s="206"/>
      <c r="N1271" s="207"/>
      <c r="O1271" s="207"/>
      <c r="P1271" s="207"/>
      <c r="Q1271" s="207"/>
      <c r="R1271" s="207"/>
      <c r="S1271" s="207"/>
      <c r="T1271" s="208"/>
      <c r="AT1271" s="209" t="s">
        <v>180</v>
      </c>
      <c r="AU1271" s="209" t="s">
        <v>79</v>
      </c>
      <c r="AV1271" s="13" t="s">
        <v>79</v>
      </c>
      <c r="AW1271" s="13" t="s">
        <v>33</v>
      </c>
      <c r="AX1271" s="13" t="s">
        <v>71</v>
      </c>
      <c r="AY1271" s="209" t="s">
        <v>169</v>
      </c>
    </row>
    <row r="1272" spans="2:51" s="15" customFormat="1" ht="11.25">
      <c r="B1272" s="221"/>
      <c r="C1272" s="222"/>
      <c r="D1272" s="200" t="s">
        <v>180</v>
      </c>
      <c r="E1272" s="223" t="s">
        <v>19</v>
      </c>
      <c r="F1272" s="224" t="s">
        <v>1434</v>
      </c>
      <c r="G1272" s="222"/>
      <c r="H1272" s="223" t="s">
        <v>19</v>
      </c>
      <c r="I1272" s="225"/>
      <c r="J1272" s="222"/>
      <c r="K1272" s="222"/>
      <c r="L1272" s="226"/>
      <c r="M1272" s="227"/>
      <c r="N1272" s="228"/>
      <c r="O1272" s="228"/>
      <c r="P1272" s="228"/>
      <c r="Q1272" s="228"/>
      <c r="R1272" s="228"/>
      <c r="S1272" s="228"/>
      <c r="T1272" s="229"/>
      <c r="AT1272" s="230" t="s">
        <v>180</v>
      </c>
      <c r="AU1272" s="230" t="s">
        <v>79</v>
      </c>
      <c r="AV1272" s="15" t="s">
        <v>14</v>
      </c>
      <c r="AW1272" s="15" t="s">
        <v>33</v>
      </c>
      <c r="AX1272" s="15" t="s">
        <v>71</v>
      </c>
      <c r="AY1272" s="230" t="s">
        <v>169</v>
      </c>
    </row>
    <row r="1273" spans="2:51" s="13" customFormat="1" ht="11.25">
      <c r="B1273" s="198"/>
      <c r="C1273" s="199"/>
      <c r="D1273" s="200" t="s">
        <v>180</v>
      </c>
      <c r="E1273" s="201" t="s">
        <v>19</v>
      </c>
      <c r="F1273" s="202" t="s">
        <v>1586</v>
      </c>
      <c r="G1273" s="199"/>
      <c r="H1273" s="203">
        <v>35.8</v>
      </c>
      <c r="I1273" s="204"/>
      <c r="J1273" s="199"/>
      <c r="K1273" s="199"/>
      <c r="L1273" s="205"/>
      <c r="M1273" s="206"/>
      <c r="N1273" s="207"/>
      <c r="O1273" s="207"/>
      <c r="P1273" s="207"/>
      <c r="Q1273" s="207"/>
      <c r="R1273" s="207"/>
      <c r="S1273" s="207"/>
      <c r="T1273" s="208"/>
      <c r="AT1273" s="209" t="s">
        <v>180</v>
      </c>
      <c r="AU1273" s="209" t="s">
        <v>79</v>
      </c>
      <c r="AV1273" s="13" t="s">
        <v>79</v>
      </c>
      <c r="AW1273" s="13" t="s">
        <v>33</v>
      </c>
      <c r="AX1273" s="13" t="s">
        <v>71</v>
      </c>
      <c r="AY1273" s="209" t="s">
        <v>169</v>
      </c>
    </row>
    <row r="1274" spans="2:51" s="13" customFormat="1" ht="11.25">
      <c r="B1274" s="198"/>
      <c r="C1274" s="199"/>
      <c r="D1274" s="200" t="s">
        <v>180</v>
      </c>
      <c r="E1274" s="201" t="s">
        <v>19</v>
      </c>
      <c r="F1274" s="202" t="s">
        <v>1587</v>
      </c>
      <c r="G1274" s="199"/>
      <c r="H1274" s="203">
        <v>-8.29</v>
      </c>
      <c r="I1274" s="204"/>
      <c r="J1274" s="199"/>
      <c r="K1274" s="199"/>
      <c r="L1274" s="205"/>
      <c r="M1274" s="206"/>
      <c r="N1274" s="207"/>
      <c r="O1274" s="207"/>
      <c r="P1274" s="207"/>
      <c r="Q1274" s="207"/>
      <c r="R1274" s="207"/>
      <c r="S1274" s="207"/>
      <c r="T1274" s="208"/>
      <c r="AT1274" s="209" t="s">
        <v>180</v>
      </c>
      <c r="AU1274" s="209" t="s">
        <v>79</v>
      </c>
      <c r="AV1274" s="13" t="s">
        <v>79</v>
      </c>
      <c r="AW1274" s="13" t="s">
        <v>33</v>
      </c>
      <c r="AX1274" s="13" t="s">
        <v>71</v>
      </c>
      <c r="AY1274" s="209" t="s">
        <v>169</v>
      </c>
    </row>
    <row r="1275" spans="2:51" s="15" customFormat="1" ht="11.25">
      <c r="B1275" s="221"/>
      <c r="C1275" s="222"/>
      <c r="D1275" s="200" t="s">
        <v>180</v>
      </c>
      <c r="E1275" s="223" t="s">
        <v>19</v>
      </c>
      <c r="F1275" s="224" t="s">
        <v>1437</v>
      </c>
      <c r="G1275" s="222"/>
      <c r="H1275" s="223" t="s">
        <v>19</v>
      </c>
      <c r="I1275" s="225"/>
      <c r="J1275" s="222"/>
      <c r="K1275" s="222"/>
      <c r="L1275" s="226"/>
      <c r="M1275" s="227"/>
      <c r="N1275" s="228"/>
      <c r="O1275" s="228"/>
      <c r="P1275" s="228"/>
      <c r="Q1275" s="228"/>
      <c r="R1275" s="228"/>
      <c r="S1275" s="228"/>
      <c r="T1275" s="229"/>
      <c r="AT1275" s="230" t="s">
        <v>180</v>
      </c>
      <c r="AU1275" s="230" t="s">
        <v>79</v>
      </c>
      <c r="AV1275" s="15" t="s">
        <v>14</v>
      </c>
      <c r="AW1275" s="15" t="s">
        <v>33</v>
      </c>
      <c r="AX1275" s="15" t="s">
        <v>71</v>
      </c>
      <c r="AY1275" s="230" t="s">
        <v>169</v>
      </c>
    </row>
    <row r="1276" spans="2:51" s="13" customFormat="1" ht="11.25">
      <c r="B1276" s="198"/>
      <c r="C1276" s="199"/>
      <c r="D1276" s="200" t="s">
        <v>180</v>
      </c>
      <c r="E1276" s="201" t="s">
        <v>19</v>
      </c>
      <c r="F1276" s="202" t="s">
        <v>1502</v>
      </c>
      <c r="G1276" s="199"/>
      <c r="H1276" s="203">
        <v>13.6</v>
      </c>
      <c r="I1276" s="204"/>
      <c r="J1276" s="199"/>
      <c r="K1276" s="199"/>
      <c r="L1276" s="205"/>
      <c r="M1276" s="206"/>
      <c r="N1276" s="207"/>
      <c r="O1276" s="207"/>
      <c r="P1276" s="207"/>
      <c r="Q1276" s="207"/>
      <c r="R1276" s="207"/>
      <c r="S1276" s="207"/>
      <c r="T1276" s="208"/>
      <c r="AT1276" s="209" t="s">
        <v>180</v>
      </c>
      <c r="AU1276" s="209" t="s">
        <v>79</v>
      </c>
      <c r="AV1276" s="13" t="s">
        <v>79</v>
      </c>
      <c r="AW1276" s="13" t="s">
        <v>33</v>
      </c>
      <c r="AX1276" s="13" t="s">
        <v>71</v>
      </c>
      <c r="AY1276" s="209" t="s">
        <v>169</v>
      </c>
    </row>
    <row r="1277" spans="2:51" s="13" customFormat="1" ht="11.25">
      <c r="B1277" s="198"/>
      <c r="C1277" s="199"/>
      <c r="D1277" s="200" t="s">
        <v>180</v>
      </c>
      <c r="E1277" s="201" t="s">
        <v>19</v>
      </c>
      <c r="F1277" s="202" t="s">
        <v>1588</v>
      </c>
      <c r="G1277" s="199"/>
      <c r="H1277" s="203">
        <v>-5.8</v>
      </c>
      <c r="I1277" s="204"/>
      <c r="J1277" s="199"/>
      <c r="K1277" s="199"/>
      <c r="L1277" s="205"/>
      <c r="M1277" s="206"/>
      <c r="N1277" s="207"/>
      <c r="O1277" s="207"/>
      <c r="P1277" s="207"/>
      <c r="Q1277" s="207"/>
      <c r="R1277" s="207"/>
      <c r="S1277" s="207"/>
      <c r="T1277" s="208"/>
      <c r="AT1277" s="209" t="s">
        <v>180</v>
      </c>
      <c r="AU1277" s="209" t="s">
        <v>79</v>
      </c>
      <c r="AV1277" s="13" t="s">
        <v>79</v>
      </c>
      <c r="AW1277" s="13" t="s">
        <v>33</v>
      </c>
      <c r="AX1277" s="13" t="s">
        <v>71</v>
      </c>
      <c r="AY1277" s="209" t="s">
        <v>169</v>
      </c>
    </row>
    <row r="1278" spans="2:51" s="15" customFormat="1" ht="11.25">
      <c r="B1278" s="221"/>
      <c r="C1278" s="222"/>
      <c r="D1278" s="200" t="s">
        <v>180</v>
      </c>
      <c r="E1278" s="223" t="s">
        <v>19</v>
      </c>
      <c r="F1278" s="224" t="s">
        <v>1439</v>
      </c>
      <c r="G1278" s="222"/>
      <c r="H1278" s="223" t="s">
        <v>19</v>
      </c>
      <c r="I1278" s="225"/>
      <c r="J1278" s="222"/>
      <c r="K1278" s="222"/>
      <c r="L1278" s="226"/>
      <c r="M1278" s="227"/>
      <c r="N1278" s="228"/>
      <c r="O1278" s="228"/>
      <c r="P1278" s="228"/>
      <c r="Q1278" s="228"/>
      <c r="R1278" s="228"/>
      <c r="S1278" s="228"/>
      <c r="T1278" s="229"/>
      <c r="AT1278" s="230" t="s">
        <v>180</v>
      </c>
      <c r="AU1278" s="230" t="s">
        <v>79</v>
      </c>
      <c r="AV1278" s="15" t="s">
        <v>14</v>
      </c>
      <c r="AW1278" s="15" t="s">
        <v>33</v>
      </c>
      <c r="AX1278" s="15" t="s">
        <v>71</v>
      </c>
      <c r="AY1278" s="230" t="s">
        <v>169</v>
      </c>
    </row>
    <row r="1279" spans="2:51" s="13" customFormat="1" ht="11.25">
      <c r="B1279" s="198"/>
      <c r="C1279" s="199"/>
      <c r="D1279" s="200" t="s">
        <v>180</v>
      </c>
      <c r="E1279" s="201" t="s">
        <v>19</v>
      </c>
      <c r="F1279" s="202" t="s">
        <v>1586</v>
      </c>
      <c r="G1279" s="199"/>
      <c r="H1279" s="203">
        <v>35.8</v>
      </c>
      <c r="I1279" s="204"/>
      <c r="J1279" s="199"/>
      <c r="K1279" s="199"/>
      <c r="L1279" s="205"/>
      <c r="M1279" s="206"/>
      <c r="N1279" s="207"/>
      <c r="O1279" s="207"/>
      <c r="P1279" s="207"/>
      <c r="Q1279" s="207"/>
      <c r="R1279" s="207"/>
      <c r="S1279" s="207"/>
      <c r="T1279" s="208"/>
      <c r="AT1279" s="209" t="s">
        <v>180</v>
      </c>
      <c r="AU1279" s="209" t="s">
        <v>79</v>
      </c>
      <c r="AV1279" s="13" t="s">
        <v>79</v>
      </c>
      <c r="AW1279" s="13" t="s">
        <v>33</v>
      </c>
      <c r="AX1279" s="13" t="s">
        <v>71</v>
      </c>
      <c r="AY1279" s="209" t="s">
        <v>169</v>
      </c>
    </row>
    <row r="1280" spans="2:51" s="13" customFormat="1" ht="11.25">
      <c r="B1280" s="198"/>
      <c r="C1280" s="199"/>
      <c r="D1280" s="200" t="s">
        <v>180</v>
      </c>
      <c r="E1280" s="201" t="s">
        <v>19</v>
      </c>
      <c r="F1280" s="202" t="s">
        <v>1589</v>
      </c>
      <c r="G1280" s="199"/>
      <c r="H1280" s="203">
        <v>-4.29</v>
      </c>
      <c r="I1280" s="204"/>
      <c r="J1280" s="199"/>
      <c r="K1280" s="199"/>
      <c r="L1280" s="205"/>
      <c r="M1280" s="206"/>
      <c r="N1280" s="207"/>
      <c r="O1280" s="207"/>
      <c r="P1280" s="207"/>
      <c r="Q1280" s="207"/>
      <c r="R1280" s="207"/>
      <c r="S1280" s="207"/>
      <c r="T1280" s="208"/>
      <c r="AT1280" s="209" t="s">
        <v>180</v>
      </c>
      <c r="AU1280" s="209" t="s">
        <v>79</v>
      </c>
      <c r="AV1280" s="13" t="s">
        <v>79</v>
      </c>
      <c r="AW1280" s="13" t="s">
        <v>33</v>
      </c>
      <c r="AX1280" s="13" t="s">
        <v>71</v>
      </c>
      <c r="AY1280" s="209" t="s">
        <v>169</v>
      </c>
    </row>
    <row r="1281" spans="2:51" s="15" customFormat="1" ht="11.25">
      <c r="B1281" s="221"/>
      <c r="C1281" s="222"/>
      <c r="D1281" s="200" t="s">
        <v>180</v>
      </c>
      <c r="E1281" s="223" t="s">
        <v>19</v>
      </c>
      <c r="F1281" s="224" t="s">
        <v>1440</v>
      </c>
      <c r="G1281" s="222"/>
      <c r="H1281" s="223" t="s">
        <v>19</v>
      </c>
      <c r="I1281" s="225"/>
      <c r="J1281" s="222"/>
      <c r="K1281" s="222"/>
      <c r="L1281" s="226"/>
      <c r="M1281" s="227"/>
      <c r="N1281" s="228"/>
      <c r="O1281" s="228"/>
      <c r="P1281" s="228"/>
      <c r="Q1281" s="228"/>
      <c r="R1281" s="228"/>
      <c r="S1281" s="228"/>
      <c r="T1281" s="229"/>
      <c r="AT1281" s="230" t="s">
        <v>180</v>
      </c>
      <c r="AU1281" s="230" t="s">
        <v>79</v>
      </c>
      <c r="AV1281" s="15" t="s">
        <v>14</v>
      </c>
      <c r="AW1281" s="15" t="s">
        <v>33</v>
      </c>
      <c r="AX1281" s="15" t="s">
        <v>71</v>
      </c>
      <c r="AY1281" s="230" t="s">
        <v>169</v>
      </c>
    </row>
    <row r="1282" spans="2:51" s="13" customFormat="1" ht="11.25">
      <c r="B1282" s="198"/>
      <c r="C1282" s="199"/>
      <c r="D1282" s="200" t="s">
        <v>180</v>
      </c>
      <c r="E1282" s="201" t="s">
        <v>19</v>
      </c>
      <c r="F1282" s="202" t="s">
        <v>1502</v>
      </c>
      <c r="G1282" s="199"/>
      <c r="H1282" s="203">
        <v>13.6</v>
      </c>
      <c r="I1282" s="204"/>
      <c r="J1282" s="199"/>
      <c r="K1282" s="199"/>
      <c r="L1282" s="205"/>
      <c r="M1282" s="206"/>
      <c r="N1282" s="207"/>
      <c r="O1282" s="207"/>
      <c r="P1282" s="207"/>
      <c r="Q1282" s="207"/>
      <c r="R1282" s="207"/>
      <c r="S1282" s="207"/>
      <c r="T1282" s="208"/>
      <c r="AT1282" s="209" t="s">
        <v>180</v>
      </c>
      <c r="AU1282" s="209" t="s">
        <v>79</v>
      </c>
      <c r="AV1282" s="13" t="s">
        <v>79</v>
      </c>
      <c r="AW1282" s="13" t="s">
        <v>33</v>
      </c>
      <c r="AX1282" s="13" t="s">
        <v>71</v>
      </c>
      <c r="AY1282" s="209" t="s">
        <v>169</v>
      </c>
    </row>
    <row r="1283" spans="2:51" s="13" customFormat="1" ht="11.25">
      <c r="B1283" s="198"/>
      <c r="C1283" s="199"/>
      <c r="D1283" s="200" t="s">
        <v>180</v>
      </c>
      <c r="E1283" s="201" t="s">
        <v>19</v>
      </c>
      <c r="F1283" s="202" t="s">
        <v>1590</v>
      </c>
      <c r="G1283" s="199"/>
      <c r="H1283" s="203">
        <v>-6.6</v>
      </c>
      <c r="I1283" s="204"/>
      <c r="J1283" s="199"/>
      <c r="K1283" s="199"/>
      <c r="L1283" s="205"/>
      <c r="M1283" s="206"/>
      <c r="N1283" s="207"/>
      <c r="O1283" s="207"/>
      <c r="P1283" s="207"/>
      <c r="Q1283" s="207"/>
      <c r="R1283" s="207"/>
      <c r="S1283" s="207"/>
      <c r="T1283" s="208"/>
      <c r="AT1283" s="209" t="s">
        <v>180</v>
      </c>
      <c r="AU1283" s="209" t="s">
        <v>79</v>
      </c>
      <c r="AV1283" s="13" t="s">
        <v>79</v>
      </c>
      <c r="AW1283" s="13" t="s">
        <v>33</v>
      </c>
      <c r="AX1283" s="13" t="s">
        <v>71</v>
      </c>
      <c r="AY1283" s="209" t="s">
        <v>169</v>
      </c>
    </row>
    <row r="1284" spans="2:51" s="15" customFormat="1" ht="11.25">
      <c r="B1284" s="221"/>
      <c r="C1284" s="222"/>
      <c r="D1284" s="200" t="s">
        <v>180</v>
      </c>
      <c r="E1284" s="223" t="s">
        <v>19</v>
      </c>
      <c r="F1284" s="224" t="s">
        <v>1442</v>
      </c>
      <c r="G1284" s="222"/>
      <c r="H1284" s="223" t="s">
        <v>19</v>
      </c>
      <c r="I1284" s="225"/>
      <c r="J1284" s="222"/>
      <c r="K1284" s="222"/>
      <c r="L1284" s="226"/>
      <c r="M1284" s="227"/>
      <c r="N1284" s="228"/>
      <c r="O1284" s="228"/>
      <c r="P1284" s="228"/>
      <c r="Q1284" s="228"/>
      <c r="R1284" s="228"/>
      <c r="S1284" s="228"/>
      <c r="T1284" s="229"/>
      <c r="AT1284" s="230" t="s">
        <v>180</v>
      </c>
      <c r="AU1284" s="230" t="s">
        <v>79</v>
      </c>
      <c r="AV1284" s="15" t="s">
        <v>14</v>
      </c>
      <c r="AW1284" s="15" t="s">
        <v>33</v>
      </c>
      <c r="AX1284" s="15" t="s">
        <v>71</v>
      </c>
      <c r="AY1284" s="230" t="s">
        <v>169</v>
      </c>
    </row>
    <row r="1285" spans="2:51" s="13" customFormat="1" ht="11.25">
      <c r="B1285" s="198"/>
      <c r="C1285" s="199"/>
      <c r="D1285" s="200" t="s">
        <v>180</v>
      </c>
      <c r="E1285" s="201" t="s">
        <v>19</v>
      </c>
      <c r="F1285" s="202" t="s">
        <v>1591</v>
      </c>
      <c r="G1285" s="199"/>
      <c r="H1285" s="203">
        <v>13.2</v>
      </c>
      <c r="I1285" s="204"/>
      <c r="J1285" s="199"/>
      <c r="K1285" s="199"/>
      <c r="L1285" s="205"/>
      <c r="M1285" s="206"/>
      <c r="N1285" s="207"/>
      <c r="O1285" s="207"/>
      <c r="P1285" s="207"/>
      <c r="Q1285" s="207"/>
      <c r="R1285" s="207"/>
      <c r="S1285" s="207"/>
      <c r="T1285" s="208"/>
      <c r="AT1285" s="209" t="s">
        <v>180</v>
      </c>
      <c r="AU1285" s="209" t="s">
        <v>79</v>
      </c>
      <c r="AV1285" s="13" t="s">
        <v>79</v>
      </c>
      <c r="AW1285" s="13" t="s">
        <v>33</v>
      </c>
      <c r="AX1285" s="13" t="s">
        <v>71</v>
      </c>
      <c r="AY1285" s="209" t="s">
        <v>169</v>
      </c>
    </row>
    <row r="1286" spans="2:51" s="13" customFormat="1" ht="11.25">
      <c r="B1286" s="198"/>
      <c r="C1286" s="199"/>
      <c r="D1286" s="200" t="s">
        <v>180</v>
      </c>
      <c r="E1286" s="201" t="s">
        <v>19</v>
      </c>
      <c r="F1286" s="202" t="s">
        <v>1590</v>
      </c>
      <c r="G1286" s="199"/>
      <c r="H1286" s="203">
        <v>-6.6</v>
      </c>
      <c r="I1286" s="204"/>
      <c r="J1286" s="199"/>
      <c r="K1286" s="199"/>
      <c r="L1286" s="205"/>
      <c r="M1286" s="206"/>
      <c r="N1286" s="207"/>
      <c r="O1286" s="207"/>
      <c r="P1286" s="207"/>
      <c r="Q1286" s="207"/>
      <c r="R1286" s="207"/>
      <c r="S1286" s="207"/>
      <c r="T1286" s="208"/>
      <c r="AT1286" s="209" t="s">
        <v>180</v>
      </c>
      <c r="AU1286" s="209" t="s">
        <v>79</v>
      </c>
      <c r="AV1286" s="13" t="s">
        <v>79</v>
      </c>
      <c r="AW1286" s="13" t="s">
        <v>33</v>
      </c>
      <c r="AX1286" s="13" t="s">
        <v>71</v>
      </c>
      <c r="AY1286" s="209" t="s">
        <v>169</v>
      </c>
    </row>
    <row r="1287" spans="2:51" s="15" customFormat="1" ht="11.25">
      <c r="B1287" s="221"/>
      <c r="C1287" s="222"/>
      <c r="D1287" s="200" t="s">
        <v>180</v>
      </c>
      <c r="E1287" s="223" t="s">
        <v>19</v>
      </c>
      <c r="F1287" s="224" t="s">
        <v>1444</v>
      </c>
      <c r="G1287" s="222"/>
      <c r="H1287" s="223" t="s">
        <v>19</v>
      </c>
      <c r="I1287" s="225"/>
      <c r="J1287" s="222"/>
      <c r="K1287" s="222"/>
      <c r="L1287" s="226"/>
      <c r="M1287" s="227"/>
      <c r="N1287" s="228"/>
      <c r="O1287" s="228"/>
      <c r="P1287" s="228"/>
      <c r="Q1287" s="228"/>
      <c r="R1287" s="228"/>
      <c r="S1287" s="228"/>
      <c r="T1287" s="229"/>
      <c r="AT1287" s="230" t="s">
        <v>180</v>
      </c>
      <c r="AU1287" s="230" t="s">
        <v>79</v>
      </c>
      <c r="AV1287" s="15" t="s">
        <v>14</v>
      </c>
      <c r="AW1287" s="15" t="s">
        <v>33</v>
      </c>
      <c r="AX1287" s="15" t="s">
        <v>71</v>
      </c>
      <c r="AY1287" s="230" t="s">
        <v>169</v>
      </c>
    </row>
    <row r="1288" spans="2:51" s="13" customFormat="1" ht="11.25">
      <c r="B1288" s="198"/>
      <c r="C1288" s="199"/>
      <c r="D1288" s="200" t="s">
        <v>180</v>
      </c>
      <c r="E1288" s="201" t="s">
        <v>19</v>
      </c>
      <c r="F1288" s="202" t="s">
        <v>1592</v>
      </c>
      <c r="G1288" s="199"/>
      <c r="H1288" s="203">
        <v>36</v>
      </c>
      <c r="I1288" s="204"/>
      <c r="J1288" s="199"/>
      <c r="K1288" s="199"/>
      <c r="L1288" s="205"/>
      <c r="M1288" s="206"/>
      <c r="N1288" s="207"/>
      <c r="O1288" s="207"/>
      <c r="P1288" s="207"/>
      <c r="Q1288" s="207"/>
      <c r="R1288" s="207"/>
      <c r="S1288" s="207"/>
      <c r="T1288" s="208"/>
      <c r="AT1288" s="209" t="s">
        <v>180</v>
      </c>
      <c r="AU1288" s="209" t="s">
        <v>79</v>
      </c>
      <c r="AV1288" s="13" t="s">
        <v>79</v>
      </c>
      <c r="AW1288" s="13" t="s">
        <v>33</v>
      </c>
      <c r="AX1288" s="13" t="s">
        <v>71</v>
      </c>
      <c r="AY1288" s="209" t="s">
        <v>169</v>
      </c>
    </row>
    <row r="1289" spans="2:51" s="13" customFormat="1" ht="11.25">
      <c r="B1289" s="198"/>
      <c r="C1289" s="199"/>
      <c r="D1289" s="200" t="s">
        <v>180</v>
      </c>
      <c r="E1289" s="201" t="s">
        <v>19</v>
      </c>
      <c r="F1289" s="202" t="s">
        <v>1593</v>
      </c>
      <c r="G1289" s="199"/>
      <c r="H1289" s="203">
        <v>-3.9</v>
      </c>
      <c r="I1289" s="204"/>
      <c r="J1289" s="199"/>
      <c r="K1289" s="199"/>
      <c r="L1289" s="205"/>
      <c r="M1289" s="206"/>
      <c r="N1289" s="207"/>
      <c r="O1289" s="207"/>
      <c r="P1289" s="207"/>
      <c r="Q1289" s="207"/>
      <c r="R1289" s="207"/>
      <c r="S1289" s="207"/>
      <c r="T1289" s="208"/>
      <c r="AT1289" s="209" t="s">
        <v>180</v>
      </c>
      <c r="AU1289" s="209" t="s">
        <v>79</v>
      </c>
      <c r="AV1289" s="13" t="s">
        <v>79</v>
      </c>
      <c r="AW1289" s="13" t="s">
        <v>33</v>
      </c>
      <c r="AX1289" s="13" t="s">
        <v>71</v>
      </c>
      <c r="AY1289" s="209" t="s">
        <v>169</v>
      </c>
    </row>
    <row r="1290" spans="2:51" s="15" customFormat="1" ht="11.25">
      <c r="B1290" s="221"/>
      <c r="C1290" s="222"/>
      <c r="D1290" s="200" t="s">
        <v>180</v>
      </c>
      <c r="E1290" s="223" t="s">
        <v>19</v>
      </c>
      <c r="F1290" s="224" t="s">
        <v>1446</v>
      </c>
      <c r="G1290" s="222"/>
      <c r="H1290" s="223" t="s">
        <v>19</v>
      </c>
      <c r="I1290" s="225"/>
      <c r="J1290" s="222"/>
      <c r="K1290" s="222"/>
      <c r="L1290" s="226"/>
      <c r="M1290" s="227"/>
      <c r="N1290" s="228"/>
      <c r="O1290" s="228"/>
      <c r="P1290" s="228"/>
      <c r="Q1290" s="228"/>
      <c r="R1290" s="228"/>
      <c r="S1290" s="228"/>
      <c r="T1290" s="229"/>
      <c r="AT1290" s="230" t="s">
        <v>180</v>
      </c>
      <c r="AU1290" s="230" t="s">
        <v>79</v>
      </c>
      <c r="AV1290" s="15" t="s">
        <v>14</v>
      </c>
      <c r="AW1290" s="15" t="s">
        <v>33</v>
      </c>
      <c r="AX1290" s="15" t="s">
        <v>71</v>
      </c>
      <c r="AY1290" s="230" t="s">
        <v>169</v>
      </c>
    </row>
    <row r="1291" spans="2:51" s="13" customFormat="1" ht="11.25">
      <c r="B1291" s="198"/>
      <c r="C1291" s="199"/>
      <c r="D1291" s="200" t="s">
        <v>180</v>
      </c>
      <c r="E1291" s="201" t="s">
        <v>19</v>
      </c>
      <c r="F1291" s="202" t="s">
        <v>1594</v>
      </c>
      <c r="G1291" s="199"/>
      <c r="H1291" s="203">
        <v>12</v>
      </c>
      <c r="I1291" s="204"/>
      <c r="J1291" s="199"/>
      <c r="K1291" s="199"/>
      <c r="L1291" s="205"/>
      <c r="M1291" s="206"/>
      <c r="N1291" s="207"/>
      <c r="O1291" s="207"/>
      <c r="P1291" s="207"/>
      <c r="Q1291" s="207"/>
      <c r="R1291" s="207"/>
      <c r="S1291" s="207"/>
      <c r="T1291" s="208"/>
      <c r="AT1291" s="209" t="s">
        <v>180</v>
      </c>
      <c r="AU1291" s="209" t="s">
        <v>79</v>
      </c>
      <c r="AV1291" s="13" t="s">
        <v>79</v>
      </c>
      <c r="AW1291" s="13" t="s">
        <v>33</v>
      </c>
      <c r="AX1291" s="13" t="s">
        <v>71</v>
      </c>
      <c r="AY1291" s="209" t="s">
        <v>169</v>
      </c>
    </row>
    <row r="1292" spans="2:51" s="13" customFormat="1" ht="11.25">
      <c r="B1292" s="198"/>
      <c r="C1292" s="199"/>
      <c r="D1292" s="200" t="s">
        <v>180</v>
      </c>
      <c r="E1292" s="201" t="s">
        <v>19</v>
      </c>
      <c r="F1292" s="202" t="s">
        <v>1595</v>
      </c>
      <c r="G1292" s="199"/>
      <c r="H1292" s="203">
        <v>-2.8</v>
      </c>
      <c r="I1292" s="204"/>
      <c r="J1292" s="199"/>
      <c r="K1292" s="199"/>
      <c r="L1292" s="205"/>
      <c r="M1292" s="206"/>
      <c r="N1292" s="207"/>
      <c r="O1292" s="207"/>
      <c r="P1292" s="207"/>
      <c r="Q1292" s="207"/>
      <c r="R1292" s="207"/>
      <c r="S1292" s="207"/>
      <c r="T1292" s="208"/>
      <c r="AT1292" s="209" t="s">
        <v>180</v>
      </c>
      <c r="AU1292" s="209" t="s">
        <v>79</v>
      </c>
      <c r="AV1292" s="13" t="s">
        <v>79</v>
      </c>
      <c r="AW1292" s="13" t="s">
        <v>33</v>
      </c>
      <c r="AX1292" s="13" t="s">
        <v>71</v>
      </c>
      <c r="AY1292" s="209" t="s">
        <v>169</v>
      </c>
    </row>
    <row r="1293" spans="2:51" s="15" customFormat="1" ht="11.25">
      <c r="B1293" s="221"/>
      <c r="C1293" s="222"/>
      <c r="D1293" s="200" t="s">
        <v>180</v>
      </c>
      <c r="E1293" s="223" t="s">
        <v>19</v>
      </c>
      <c r="F1293" s="224" t="s">
        <v>1448</v>
      </c>
      <c r="G1293" s="222"/>
      <c r="H1293" s="223" t="s">
        <v>19</v>
      </c>
      <c r="I1293" s="225"/>
      <c r="J1293" s="222"/>
      <c r="K1293" s="222"/>
      <c r="L1293" s="226"/>
      <c r="M1293" s="227"/>
      <c r="N1293" s="228"/>
      <c r="O1293" s="228"/>
      <c r="P1293" s="228"/>
      <c r="Q1293" s="228"/>
      <c r="R1293" s="228"/>
      <c r="S1293" s="228"/>
      <c r="T1293" s="229"/>
      <c r="AT1293" s="230" t="s">
        <v>180</v>
      </c>
      <c r="AU1293" s="230" t="s">
        <v>79</v>
      </c>
      <c r="AV1293" s="15" t="s">
        <v>14</v>
      </c>
      <c r="AW1293" s="15" t="s">
        <v>33</v>
      </c>
      <c r="AX1293" s="15" t="s">
        <v>71</v>
      </c>
      <c r="AY1293" s="230" t="s">
        <v>169</v>
      </c>
    </row>
    <row r="1294" spans="2:51" s="13" customFormat="1" ht="11.25">
      <c r="B1294" s="198"/>
      <c r="C1294" s="199"/>
      <c r="D1294" s="200" t="s">
        <v>180</v>
      </c>
      <c r="E1294" s="201" t="s">
        <v>19</v>
      </c>
      <c r="F1294" s="202" t="s">
        <v>1596</v>
      </c>
      <c r="G1294" s="199"/>
      <c r="H1294" s="203">
        <v>28</v>
      </c>
      <c r="I1294" s="204"/>
      <c r="J1294" s="199"/>
      <c r="K1294" s="199"/>
      <c r="L1294" s="205"/>
      <c r="M1294" s="206"/>
      <c r="N1294" s="207"/>
      <c r="O1294" s="207"/>
      <c r="P1294" s="207"/>
      <c r="Q1294" s="207"/>
      <c r="R1294" s="207"/>
      <c r="S1294" s="207"/>
      <c r="T1294" s="208"/>
      <c r="AT1294" s="209" t="s">
        <v>180</v>
      </c>
      <c r="AU1294" s="209" t="s">
        <v>79</v>
      </c>
      <c r="AV1294" s="13" t="s">
        <v>79</v>
      </c>
      <c r="AW1294" s="13" t="s">
        <v>33</v>
      </c>
      <c r="AX1294" s="13" t="s">
        <v>71</v>
      </c>
      <c r="AY1294" s="209" t="s">
        <v>169</v>
      </c>
    </row>
    <row r="1295" spans="2:51" s="13" customFormat="1" ht="11.25">
      <c r="B1295" s="198"/>
      <c r="C1295" s="199"/>
      <c r="D1295" s="200" t="s">
        <v>180</v>
      </c>
      <c r="E1295" s="201" t="s">
        <v>19</v>
      </c>
      <c r="F1295" s="202" t="s">
        <v>1593</v>
      </c>
      <c r="G1295" s="199"/>
      <c r="H1295" s="203">
        <v>-3.9</v>
      </c>
      <c r="I1295" s="204"/>
      <c r="J1295" s="199"/>
      <c r="K1295" s="199"/>
      <c r="L1295" s="205"/>
      <c r="M1295" s="206"/>
      <c r="N1295" s="207"/>
      <c r="O1295" s="207"/>
      <c r="P1295" s="207"/>
      <c r="Q1295" s="207"/>
      <c r="R1295" s="207"/>
      <c r="S1295" s="207"/>
      <c r="T1295" s="208"/>
      <c r="AT1295" s="209" t="s">
        <v>180</v>
      </c>
      <c r="AU1295" s="209" t="s">
        <v>79</v>
      </c>
      <c r="AV1295" s="13" t="s">
        <v>79</v>
      </c>
      <c r="AW1295" s="13" t="s">
        <v>33</v>
      </c>
      <c r="AX1295" s="13" t="s">
        <v>71</v>
      </c>
      <c r="AY1295" s="209" t="s">
        <v>169</v>
      </c>
    </row>
    <row r="1296" spans="2:51" s="15" customFormat="1" ht="11.25">
      <c r="B1296" s="221"/>
      <c r="C1296" s="222"/>
      <c r="D1296" s="200" t="s">
        <v>180</v>
      </c>
      <c r="E1296" s="223" t="s">
        <v>19</v>
      </c>
      <c r="F1296" s="224" t="s">
        <v>1449</v>
      </c>
      <c r="G1296" s="222"/>
      <c r="H1296" s="223" t="s">
        <v>19</v>
      </c>
      <c r="I1296" s="225"/>
      <c r="J1296" s="222"/>
      <c r="K1296" s="222"/>
      <c r="L1296" s="226"/>
      <c r="M1296" s="227"/>
      <c r="N1296" s="228"/>
      <c r="O1296" s="228"/>
      <c r="P1296" s="228"/>
      <c r="Q1296" s="228"/>
      <c r="R1296" s="228"/>
      <c r="S1296" s="228"/>
      <c r="T1296" s="229"/>
      <c r="AT1296" s="230" t="s">
        <v>180</v>
      </c>
      <c r="AU1296" s="230" t="s">
        <v>79</v>
      </c>
      <c r="AV1296" s="15" t="s">
        <v>14</v>
      </c>
      <c r="AW1296" s="15" t="s">
        <v>33</v>
      </c>
      <c r="AX1296" s="15" t="s">
        <v>71</v>
      </c>
      <c r="AY1296" s="230" t="s">
        <v>169</v>
      </c>
    </row>
    <row r="1297" spans="2:51" s="13" customFormat="1" ht="11.25">
      <c r="B1297" s="198"/>
      <c r="C1297" s="199"/>
      <c r="D1297" s="200" t="s">
        <v>180</v>
      </c>
      <c r="E1297" s="201" t="s">
        <v>19</v>
      </c>
      <c r="F1297" s="202" t="s">
        <v>1591</v>
      </c>
      <c r="G1297" s="199"/>
      <c r="H1297" s="203">
        <v>13.2</v>
      </c>
      <c r="I1297" s="204"/>
      <c r="J1297" s="199"/>
      <c r="K1297" s="199"/>
      <c r="L1297" s="205"/>
      <c r="M1297" s="206"/>
      <c r="N1297" s="207"/>
      <c r="O1297" s="207"/>
      <c r="P1297" s="207"/>
      <c r="Q1297" s="207"/>
      <c r="R1297" s="207"/>
      <c r="S1297" s="207"/>
      <c r="T1297" s="208"/>
      <c r="AT1297" s="209" t="s">
        <v>180</v>
      </c>
      <c r="AU1297" s="209" t="s">
        <v>79</v>
      </c>
      <c r="AV1297" s="13" t="s">
        <v>79</v>
      </c>
      <c r="AW1297" s="13" t="s">
        <v>33</v>
      </c>
      <c r="AX1297" s="13" t="s">
        <v>71</v>
      </c>
      <c r="AY1297" s="209" t="s">
        <v>169</v>
      </c>
    </row>
    <row r="1298" spans="2:51" s="13" customFormat="1" ht="11.25">
      <c r="B1298" s="198"/>
      <c r="C1298" s="199"/>
      <c r="D1298" s="200" t="s">
        <v>180</v>
      </c>
      <c r="E1298" s="201" t="s">
        <v>19</v>
      </c>
      <c r="F1298" s="202" t="s">
        <v>1590</v>
      </c>
      <c r="G1298" s="199"/>
      <c r="H1298" s="203">
        <v>-6.6</v>
      </c>
      <c r="I1298" s="204"/>
      <c r="J1298" s="199"/>
      <c r="K1298" s="199"/>
      <c r="L1298" s="205"/>
      <c r="M1298" s="206"/>
      <c r="N1298" s="207"/>
      <c r="O1298" s="207"/>
      <c r="P1298" s="207"/>
      <c r="Q1298" s="207"/>
      <c r="R1298" s="207"/>
      <c r="S1298" s="207"/>
      <c r="T1298" s="208"/>
      <c r="AT1298" s="209" t="s">
        <v>180</v>
      </c>
      <c r="AU1298" s="209" t="s">
        <v>79</v>
      </c>
      <c r="AV1298" s="13" t="s">
        <v>79</v>
      </c>
      <c r="AW1298" s="13" t="s">
        <v>33</v>
      </c>
      <c r="AX1298" s="13" t="s">
        <v>71</v>
      </c>
      <c r="AY1298" s="209" t="s">
        <v>169</v>
      </c>
    </row>
    <row r="1299" spans="2:51" s="15" customFormat="1" ht="11.25">
      <c r="B1299" s="221"/>
      <c r="C1299" s="222"/>
      <c r="D1299" s="200" t="s">
        <v>180</v>
      </c>
      <c r="E1299" s="223" t="s">
        <v>19</v>
      </c>
      <c r="F1299" s="224" t="s">
        <v>1450</v>
      </c>
      <c r="G1299" s="222"/>
      <c r="H1299" s="223" t="s">
        <v>19</v>
      </c>
      <c r="I1299" s="225"/>
      <c r="J1299" s="222"/>
      <c r="K1299" s="222"/>
      <c r="L1299" s="226"/>
      <c r="M1299" s="227"/>
      <c r="N1299" s="228"/>
      <c r="O1299" s="228"/>
      <c r="P1299" s="228"/>
      <c r="Q1299" s="228"/>
      <c r="R1299" s="228"/>
      <c r="S1299" s="228"/>
      <c r="T1299" s="229"/>
      <c r="AT1299" s="230" t="s">
        <v>180</v>
      </c>
      <c r="AU1299" s="230" t="s">
        <v>79</v>
      </c>
      <c r="AV1299" s="15" t="s">
        <v>14</v>
      </c>
      <c r="AW1299" s="15" t="s">
        <v>33</v>
      </c>
      <c r="AX1299" s="15" t="s">
        <v>71</v>
      </c>
      <c r="AY1299" s="230" t="s">
        <v>169</v>
      </c>
    </row>
    <row r="1300" spans="2:51" s="13" customFormat="1" ht="11.25">
      <c r="B1300" s="198"/>
      <c r="C1300" s="199"/>
      <c r="D1300" s="200" t="s">
        <v>180</v>
      </c>
      <c r="E1300" s="201" t="s">
        <v>19</v>
      </c>
      <c r="F1300" s="202" t="s">
        <v>1597</v>
      </c>
      <c r="G1300" s="199"/>
      <c r="H1300" s="203">
        <v>27.8</v>
      </c>
      <c r="I1300" s="204"/>
      <c r="J1300" s="199"/>
      <c r="K1300" s="199"/>
      <c r="L1300" s="205"/>
      <c r="M1300" s="206"/>
      <c r="N1300" s="207"/>
      <c r="O1300" s="207"/>
      <c r="P1300" s="207"/>
      <c r="Q1300" s="207"/>
      <c r="R1300" s="207"/>
      <c r="S1300" s="207"/>
      <c r="T1300" s="208"/>
      <c r="AT1300" s="209" t="s">
        <v>180</v>
      </c>
      <c r="AU1300" s="209" t="s">
        <v>79</v>
      </c>
      <c r="AV1300" s="13" t="s">
        <v>79</v>
      </c>
      <c r="AW1300" s="13" t="s">
        <v>33</v>
      </c>
      <c r="AX1300" s="13" t="s">
        <v>71</v>
      </c>
      <c r="AY1300" s="209" t="s">
        <v>169</v>
      </c>
    </row>
    <row r="1301" spans="2:51" s="13" customFormat="1" ht="11.25">
      <c r="B1301" s="198"/>
      <c r="C1301" s="199"/>
      <c r="D1301" s="200" t="s">
        <v>180</v>
      </c>
      <c r="E1301" s="201" t="s">
        <v>19</v>
      </c>
      <c r="F1301" s="202" t="s">
        <v>1593</v>
      </c>
      <c r="G1301" s="199"/>
      <c r="H1301" s="203">
        <v>-3.9</v>
      </c>
      <c r="I1301" s="204"/>
      <c r="J1301" s="199"/>
      <c r="K1301" s="199"/>
      <c r="L1301" s="205"/>
      <c r="M1301" s="206"/>
      <c r="N1301" s="207"/>
      <c r="O1301" s="207"/>
      <c r="P1301" s="207"/>
      <c r="Q1301" s="207"/>
      <c r="R1301" s="207"/>
      <c r="S1301" s="207"/>
      <c r="T1301" s="208"/>
      <c r="AT1301" s="209" t="s">
        <v>180</v>
      </c>
      <c r="AU1301" s="209" t="s">
        <v>79</v>
      </c>
      <c r="AV1301" s="13" t="s">
        <v>79</v>
      </c>
      <c r="AW1301" s="13" t="s">
        <v>33</v>
      </c>
      <c r="AX1301" s="13" t="s">
        <v>71</v>
      </c>
      <c r="AY1301" s="209" t="s">
        <v>169</v>
      </c>
    </row>
    <row r="1302" spans="2:51" s="15" customFormat="1" ht="11.25">
      <c r="B1302" s="221"/>
      <c r="C1302" s="222"/>
      <c r="D1302" s="200" t="s">
        <v>180</v>
      </c>
      <c r="E1302" s="223" t="s">
        <v>19</v>
      </c>
      <c r="F1302" s="224" t="s">
        <v>1452</v>
      </c>
      <c r="G1302" s="222"/>
      <c r="H1302" s="223" t="s">
        <v>19</v>
      </c>
      <c r="I1302" s="225"/>
      <c r="J1302" s="222"/>
      <c r="K1302" s="222"/>
      <c r="L1302" s="226"/>
      <c r="M1302" s="227"/>
      <c r="N1302" s="228"/>
      <c r="O1302" s="228"/>
      <c r="P1302" s="228"/>
      <c r="Q1302" s="228"/>
      <c r="R1302" s="228"/>
      <c r="S1302" s="228"/>
      <c r="T1302" s="229"/>
      <c r="AT1302" s="230" t="s">
        <v>180</v>
      </c>
      <c r="AU1302" s="230" t="s">
        <v>79</v>
      </c>
      <c r="AV1302" s="15" t="s">
        <v>14</v>
      </c>
      <c r="AW1302" s="15" t="s">
        <v>33</v>
      </c>
      <c r="AX1302" s="15" t="s">
        <v>71</v>
      </c>
      <c r="AY1302" s="230" t="s">
        <v>169</v>
      </c>
    </row>
    <row r="1303" spans="2:51" s="13" customFormat="1" ht="11.25">
      <c r="B1303" s="198"/>
      <c r="C1303" s="199"/>
      <c r="D1303" s="200" t="s">
        <v>180</v>
      </c>
      <c r="E1303" s="201" t="s">
        <v>19</v>
      </c>
      <c r="F1303" s="202" t="s">
        <v>1591</v>
      </c>
      <c r="G1303" s="199"/>
      <c r="H1303" s="203">
        <v>13.2</v>
      </c>
      <c r="I1303" s="204"/>
      <c r="J1303" s="199"/>
      <c r="K1303" s="199"/>
      <c r="L1303" s="205"/>
      <c r="M1303" s="206"/>
      <c r="N1303" s="207"/>
      <c r="O1303" s="207"/>
      <c r="P1303" s="207"/>
      <c r="Q1303" s="207"/>
      <c r="R1303" s="207"/>
      <c r="S1303" s="207"/>
      <c r="T1303" s="208"/>
      <c r="AT1303" s="209" t="s">
        <v>180</v>
      </c>
      <c r="AU1303" s="209" t="s">
        <v>79</v>
      </c>
      <c r="AV1303" s="13" t="s">
        <v>79</v>
      </c>
      <c r="AW1303" s="13" t="s">
        <v>33</v>
      </c>
      <c r="AX1303" s="13" t="s">
        <v>71</v>
      </c>
      <c r="AY1303" s="209" t="s">
        <v>169</v>
      </c>
    </row>
    <row r="1304" spans="2:51" s="13" customFormat="1" ht="11.25">
      <c r="B1304" s="198"/>
      <c r="C1304" s="199"/>
      <c r="D1304" s="200" t="s">
        <v>180</v>
      </c>
      <c r="E1304" s="201" t="s">
        <v>19</v>
      </c>
      <c r="F1304" s="202" t="s">
        <v>1590</v>
      </c>
      <c r="G1304" s="199"/>
      <c r="H1304" s="203">
        <v>-6.6</v>
      </c>
      <c r="I1304" s="204"/>
      <c r="J1304" s="199"/>
      <c r="K1304" s="199"/>
      <c r="L1304" s="205"/>
      <c r="M1304" s="206"/>
      <c r="N1304" s="207"/>
      <c r="O1304" s="207"/>
      <c r="P1304" s="207"/>
      <c r="Q1304" s="207"/>
      <c r="R1304" s="207"/>
      <c r="S1304" s="207"/>
      <c r="T1304" s="208"/>
      <c r="AT1304" s="209" t="s">
        <v>180</v>
      </c>
      <c r="AU1304" s="209" t="s">
        <v>79</v>
      </c>
      <c r="AV1304" s="13" t="s">
        <v>79</v>
      </c>
      <c r="AW1304" s="13" t="s">
        <v>33</v>
      </c>
      <c r="AX1304" s="13" t="s">
        <v>71</v>
      </c>
      <c r="AY1304" s="209" t="s">
        <v>169</v>
      </c>
    </row>
    <row r="1305" spans="2:51" s="15" customFormat="1" ht="11.25">
      <c r="B1305" s="221"/>
      <c r="C1305" s="222"/>
      <c r="D1305" s="200" t="s">
        <v>180</v>
      </c>
      <c r="E1305" s="223" t="s">
        <v>19</v>
      </c>
      <c r="F1305" s="224" t="s">
        <v>1453</v>
      </c>
      <c r="G1305" s="222"/>
      <c r="H1305" s="223" t="s">
        <v>19</v>
      </c>
      <c r="I1305" s="225"/>
      <c r="J1305" s="222"/>
      <c r="K1305" s="222"/>
      <c r="L1305" s="226"/>
      <c r="M1305" s="227"/>
      <c r="N1305" s="228"/>
      <c r="O1305" s="228"/>
      <c r="P1305" s="228"/>
      <c r="Q1305" s="228"/>
      <c r="R1305" s="228"/>
      <c r="S1305" s="228"/>
      <c r="T1305" s="229"/>
      <c r="AT1305" s="230" t="s">
        <v>180</v>
      </c>
      <c r="AU1305" s="230" t="s">
        <v>79</v>
      </c>
      <c r="AV1305" s="15" t="s">
        <v>14</v>
      </c>
      <c r="AW1305" s="15" t="s">
        <v>33</v>
      </c>
      <c r="AX1305" s="15" t="s">
        <v>71</v>
      </c>
      <c r="AY1305" s="230" t="s">
        <v>169</v>
      </c>
    </row>
    <row r="1306" spans="2:51" s="13" customFormat="1" ht="11.25">
      <c r="B1306" s="198"/>
      <c r="C1306" s="199"/>
      <c r="D1306" s="200" t="s">
        <v>180</v>
      </c>
      <c r="E1306" s="201" t="s">
        <v>19</v>
      </c>
      <c r="F1306" s="202" t="s">
        <v>1598</v>
      </c>
      <c r="G1306" s="199"/>
      <c r="H1306" s="203">
        <v>236.6</v>
      </c>
      <c r="I1306" s="204"/>
      <c r="J1306" s="199"/>
      <c r="K1306" s="199"/>
      <c r="L1306" s="205"/>
      <c r="M1306" s="206"/>
      <c r="N1306" s="207"/>
      <c r="O1306" s="207"/>
      <c r="P1306" s="207"/>
      <c r="Q1306" s="207"/>
      <c r="R1306" s="207"/>
      <c r="S1306" s="207"/>
      <c r="T1306" s="208"/>
      <c r="AT1306" s="209" t="s">
        <v>180</v>
      </c>
      <c r="AU1306" s="209" t="s">
        <v>79</v>
      </c>
      <c r="AV1306" s="13" t="s">
        <v>79</v>
      </c>
      <c r="AW1306" s="13" t="s">
        <v>33</v>
      </c>
      <c r="AX1306" s="13" t="s">
        <v>71</v>
      </c>
      <c r="AY1306" s="209" t="s">
        <v>169</v>
      </c>
    </row>
    <row r="1307" spans="2:51" s="13" customFormat="1" ht="33.75">
      <c r="B1307" s="198"/>
      <c r="C1307" s="199"/>
      <c r="D1307" s="200" t="s">
        <v>180</v>
      </c>
      <c r="E1307" s="201" t="s">
        <v>19</v>
      </c>
      <c r="F1307" s="202" t="s">
        <v>1599</v>
      </c>
      <c r="G1307" s="199"/>
      <c r="H1307" s="203">
        <v>-67.346</v>
      </c>
      <c r="I1307" s="204"/>
      <c r="J1307" s="199"/>
      <c r="K1307" s="199"/>
      <c r="L1307" s="205"/>
      <c r="M1307" s="206"/>
      <c r="N1307" s="207"/>
      <c r="O1307" s="207"/>
      <c r="P1307" s="207"/>
      <c r="Q1307" s="207"/>
      <c r="R1307" s="207"/>
      <c r="S1307" s="207"/>
      <c r="T1307" s="208"/>
      <c r="AT1307" s="209" t="s">
        <v>180</v>
      </c>
      <c r="AU1307" s="209" t="s">
        <v>79</v>
      </c>
      <c r="AV1307" s="13" t="s">
        <v>79</v>
      </c>
      <c r="AW1307" s="13" t="s">
        <v>33</v>
      </c>
      <c r="AX1307" s="13" t="s">
        <v>71</v>
      </c>
      <c r="AY1307" s="209" t="s">
        <v>169</v>
      </c>
    </row>
    <row r="1308" spans="2:51" s="15" customFormat="1" ht="11.25">
      <c r="B1308" s="221"/>
      <c r="C1308" s="222"/>
      <c r="D1308" s="200" t="s">
        <v>180</v>
      </c>
      <c r="E1308" s="223" t="s">
        <v>19</v>
      </c>
      <c r="F1308" s="224" t="s">
        <v>1456</v>
      </c>
      <c r="G1308" s="222"/>
      <c r="H1308" s="223" t="s">
        <v>19</v>
      </c>
      <c r="I1308" s="225"/>
      <c r="J1308" s="222"/>
      <c r="K1308" s="222"/>
      <c r="L1308" s="226"/>
      <c r="M1308" s="227"/>
      <c r="N1308" s="228"/>
      <c r="O1308" s="228"/>
      <c r="P1308" s="228"/>
      <c r="Q1308" s="228"/>
      <c r="R1308" s="228"/>
      <c r="S1308" s="228"/>
      <c r="T1308" s="229"/>
      <c r="AT1308" s="230" t="s">
        <v>180</v>
      </c>
      <c r="AU1308" s="230" t="s">
        <v>79</v>
      </c>
      <c r="AV1308" s="15" t="s">
        <v>14</v>
      </c>
      <c r="AW1308" s="15" t="s">
        <v>33</v>
      </c>
      <c r="AX1308" s="15" t="s">
        <v>71</v>
      </c>
      <c r="AY1308" s="230" t="s">
        <v>169</v>
      </c>
    </row>
    <row r="1309" spans="2:51" s="13" customFormat="1" ht="11.25">
      <c r="B1309" s="198"/>
      <c r="C1309" s="199"/>
      <c r="D1309" s="200" t="s">
        <v>180</v>
      </c>
      <c r="E1309" s="201" t="s">
        <v>19</v>
      </c>
      <c r="F1309" s="202" t="s">
        <v>1600</v>
      </c>
      <c r="G1309" s="199"/>
      <c r="H1309" s="203">
        <v>21.4</v>
      </c>
      <c r="I1309" s="204"/>
      <c r="J1309" s="199"/>
      <c r="K1309" s="199"/>
      <c r="L1309" s="205"/>
      <c r="M1309" s="206"/>
      <c r="N1309" s="207"/>
      <c r="O1309" s="207"/>
      <c r="P1309" s="207"/>
      <c r="Q1309" s="207"/>
      <c r="R1309" s="207"/>
      <c r="S1309" s="207"/>
      <c r="T1309" s="208"/>
      <c r="AT1309" s="209" t="s">
        <v>180</v>
      </c>
      <c r="AU1309" s="209" t="s">
        <v>79</v>
      </c>
      <c r="AV1309" s="13" t="s">
        <v>79</v>
      </c>
      <c r="AW1309" s="13" t="s">
        <v>33</v>
      </c>
      <c r="AX1309" s="13" t="s">
        <v>71</v>
      </c>
      <c r="AY1309" s="209" t="s">
        <v>169</v>
      </c>
    </row>
    <row r="1310" spans="2:51" s="13" customFormat="1" ht="11.25">
      <c r="B1310" s="198"/>
      <c r="C1310" s="199"/>
      <c r="D1310" s="200" t="s">
        <v>180</v>
      </c>
      <c r="E1310" s="201" t="s">
        <v>19</v>
      </c>
      <c r="F1310" s="202" t="s">
        <v>1601</v>
      </c>
      <c r="G1310" s="199"/>
      <c r="H1310" s="203">
        <v>-6.4</v>
      </c>
      <c r="I1310" s="204"/>
      <c r="J1310" s="199"/>
      <c r="K1310" s="199"/>
      <c r="L1310" s="205"/>
      <c r="M1310" s="206"/>
      <c r="N1310" s="207"/>
      <c r="O1310" s="207"/>
      <c r="P1310" s="207"/>
      <c r="Q1310" s="207"/>
      <c r="R1310" s="207"/>
      <c r="S1310" s="207"/>
      <c r="T1310" s="208"/>
      <c r="AT1310" s="209" t="s">
        <v>180</v>
      </c>
      <c r="AU1310" s="209" t="s">
        <v>79</v>
      </c>
      <c r="AV1310" s="13" t="s">
        <v>79</v>
      </c>
      <c r="AW1310" s="13" t="s">
        <v>33</v>
      </c>
      <c r="AX1310" s="13" t="s">
        <v>71</v>
      </c>
      <c r="AY1310" s="209" t="s">
        <v>169</v>
      </c>
    </row>
    <row r="1311" spans="2:51" s="15" customFormat="1" ht="11.25">
      <c r="B1311" s="221"/>
      <c r="C1311" s="222"/>
      <c r="D1311" s="200" t="s">
        <v>180</v>
      </c>
      <c r="E1311" s="223" t="s">
        <v>19</v>
      </c>
      <c r="F1311" s="224" t="s">
        <v>1459</v>
      </c>
      <c r="G1311" s="222"/>
      <c r="H1311" s="223" t="s">
        <v>19</v>
      </c>
      <c r="I1311" s="225"/>
      <c r="J1311" s="222"/>
      <c r="K1311" s="222"/>
      <c r="L1311" s="226"/>
      <c r="M1311" s="227"/>
      <c r="N1311" s="228"/>
      <c r="O1311" s="228"/>
      <c r="P1311" s="228"/>
      <c r="Q1311" s="228"/>
      <c r="R1311" s="228"/>
      <c r="S1311" s="228"/>
      <c r="T1311" s="229"/>
      <c r="AT1311" s="230" t="s">
        <v>180</v>
      </c>
      <c r="AU1311" s="230" t="s">
        <v>79</v>
      </c>
      <c r="AV1311" s="15" t="s">
        <v>14</v>
      </c>
      <c r="AW1311" s="15" t="s">
        <v>33</v>
      </c>
      <c r="AX1311" s="15" t="s">
        <v>71</v>
      </c>
      <c r="AY1311" s="230" t="s">
        <v>169</v>
      </c>
    </row>
    <row r="1312" spans="2:51" s="13" customFormat="1" ht="11.25">
      <c r="B1312" s="198"/>
      <c r="C1312" s="199"/>
      <c r="D1312" s="200" t="s">
        <v>180</v>
      </c>
      <c r="E1312" s="201" t="s">
        <v>19</v>
      </c>
      <c r="F1312" s="202" t="s">
        <v>1602</v>
      </c>
      <c r="G1312" s="199"/>
      <c r="H1312" s="203">
        <v>36.4</v>
      </c>
      <c r="I1312" s="204"/>
      <c r="J1312" s="199"/>
      <c r="K1312" s="199"/>
      <c r="L1312" s="205"/>
      <c r="M1312" s="206"/>
      <c r="N1312" s="207"/>
      <c r="O1312" s="207"/>
      <c r="P1312" s="207"/>
      <c r="Q1312" s="207"/>
      <c r="R1312" s="207"/>
      <c r="S1312" s="207"/>
      <c r="T1312" s="208"/>
      <c r="AT1312" s="209" t="s">
        <v>180</v>
      </c>
      <c r="AU1312" s="209" t="s">
        <v>79</v>
      </c>
      <c r="AV1312" s="13" t="s">
        <v>79</v>
      </c>
      <c r="AW1312" s="13" t="s">
        <v>33</v>
      </c>
      <c r="AX1312" s="13" t="s">
        <v>71</v>
      </c>
      <c r="AY1312" s="209" t="s">
        <v>169</v>
      </c>
    </row>
    <row r="1313" spans="2:51" s="13" customFormat="1" ht="11.25">
      <c r="B1313" s="198"/>
      <c r="C1313" s="199"/>
      <c r="D1313" s="200" t="s">
        <v>180</v>
      </c>
      <c r="E1313" s="201" t="s">
        <v>19</v>
      </c>
      <c r="F1313" s="202" t="s">
        <v>1593</v>
      </c>
      <c r="G1313" s="199"/>
      <c r="H1313" s="203">
        <v>-3.9</v>
      </c>
      <c r="I1313" s="204"/>
      <c r="J1313" s="199"/>
      <c r="K1313" s="199"/>
      <c r="L1313" s="205"/>
      <c r="M1313" s="206"/>
      <c r="N1313" s="207"/>
      <c r="O1313" s="207"/>
      <c r="P1313" s="207"/>
      <c r="Q1313" s="207"/>
      <c r="R1313" s="207"/>
      <c r="S1313" s="207"/>
      <c r="T1313" s="208"/>
      <c r="AT1313" s="209" t="s">
        <v>180</v>
      </c>
      <c r="AU1313" s="209" t="s">
        <v>79</v>
      </c>
      <c r="AV1313" s="13" t="s">
        <v>79</v>
      </c>
      <c r="AW1313" s="13" t="s">
        <v>33</v>
      </c>
      <c r="AX1313" s="13" t="s">
        <v>71</v>
      </c>
      <c r="AY1313" s="209" t="s">
        <v>169</v>
      </c>
    </row>
    <row r="1314" spans="2:51" s="15" customFormat="1" ht="11.25">
      <c r="B1314" s="221"/>
      <c r="C1314" s="222"/>
      <c r="D1314" s="200" t="s">
        <v>180</v>
      </c>
      <c r="E1314" s="223" t="s">
        <v>19</v>
      </c>
      <c r="F1314" s="224" t="s">
        <v>1312</v>
      </c>
      <c r="G1314" s="222"/>
      <c r="H1314" s="223" t="s">
        <v>19</v>
      </c>
      <c r="I1314" s="225"/>
      <c r="J1314" s="222"/>
      <c r="K1314" s="222"/>
      <c r="L1314" s="226"/>
      <c r="M1314" s="227"/>
      <c r="N1314" s="228"/>
      <c r="O1314" s="228"/>
      <c r="P1314" s="228"/>
      <c r="Q1314" s="228"/>
      <c r="R1314" s="228"/>
      <c r="S1314" s="228"/>
      <c r="T1314" s="229"/>
      <c r="AT1314" s="230" t="s">
        <v>180</v>
      </c>
      <c r="AU1314" s="230" t="s">
        <v>79</v>
      </c>
      <c r="AV1314" s="15" t="s">
        <v>14</v>
      </c>
      <c r="AW1314" s="15" t="s">
        <v>33</v>
      </c>
      <c r="AX1314" s="15" t="s">
        <v>71</v>
      </c>
      <c r="AY1314" s="230" t="s">
        <v>169</v>
      </c>
    </row>
    <row r="1315" spans="2:51" s="13" customFormat="1" ht="11.25">
      <c r="B1315" s="198"/>
      <c r="C1315" s="199"/>
      <c r="D1315" s="200" t="s">
        <v>180</v>
      </c>
      <c r="E1315" s="201" t="s">
        <v>19</v>
      </c>
      <c r="F1315" s="202" t="s">
        <v>1603</v>
      </c>
      <c r="G1315" s="199"/>
      <c r="H1315" s="203">
        <v>13.4</v>
      </c>
      <c r="I1315" s="204"/>
      <c r="J1315" s="199"/>
      <c r="K1315" s="199"/>
      <c r="L1315" s="205"/>
      <c r="M1315" s="206"/>
      <c r="N1315" s="207"/>
      <c r="O1315" s="207"/>
      <c r="P1315" s="207"/>
      <c r="Q1315" s="207"/>
      <c r="R1315" s="207"/>
      <c r="S1315" s="207"/>
      <c r="T1315" s="208"/>
      <c r="AT1315" s="209" t="s">
        <v>180</v>
      </c>
      <c r="AU1315" s="209" t="s">
        <v>79</v>
      </c>
      <c r="AV1315" s="13" t="s">
        <v>79</v>
      </c>
      <c r="AW1315" s="13" t="s">
        <v>33</v>
      </c>
      <c r="AX1315" s="13" t="s">
        <v>71</v>
      </c>
      <c r="AY1315" s="209" t="s">
        <v>169</v>
      </c>
    </row>
    <row r="1316" spans="2:51" s="13" customFormat="1" ht="11.25">
      <c r="B1316" s="198"/>
      <c r="C1316" s="199"/>
      <c r="D1316" s="200" t="s">
        <v>180</v>
      </c>
      <c r="E1316" s="201" t="s">
        <v>19</v>
      </c>
      <c r="F1316" s="202" t="s">
        <v>1595</v>
      </c>
      <c r="G1316" s="199"/>
      <c r="H1316" s="203">
        <v>-2.8</v>
      </c>
      <c r="I1316" s="204"/>
      <c r="J1316" s="199"/>
      <c r="K1316" s="199"/>
      <c r="L1316" s="205"/>
      <c r="M1316" s="206"/>
      <c r="N1316" s="207"/>
      <c r="O1316" s="207"/>
      <c r="P1316" s="207"/>
      <c r="Q1316" s="207"/>
      <c r="R1316" s="207"/>
      <c r="S1316" s="207"/>
      <c r="T1316" s="208"/>
      <c r="AT1316" s="209" t="s">
        <v>180</v>
      </c>
      <c r="AU1316" s="209" t="s">
        <v>79</v>
      </c>
      <c r="AV1316" s="13" t="s">
        <v>79</v>
      </c>
      <c r="AW1316" s="13" t="s">
        <v>33</v>
      </c>
      <c r="AX1316" s="13" t="s">
        <v>71</v>
      </c>
      <c r="AY1316" s="209" t="s">
        <v>169</v>
      </c>
    </row>
    <row r="1317" spans="2:51" s="14" customFormat="1" ht="11.25">
      <c r="B1317" s="210"/>
      <c r="C1317" s="211"/>
      <c r="D1317" s="200" t="s">
        <v>180</v>
      </c>
      <c r="E1317" s="212" t="s">
        <v>19</v>
      </c>
      <c r="F1317" s="213" t="s">
        <v>183</v>
      </c>
      <c r="G1317" s="211"/>
      <c r="H1317" s="214">
        <v>766.891</v>
      </c>
      <c r="I1317" s="215"/>
      <c r="J1317" s="211"/>
      <c r="K1317" s="211"/>
      <c r="L1317" s="216"/>
      <c r="M1317" s="217"/>
      <c r="N1317" s="218"/>
      <c r="O1317" s="218"/>
      <c r="P1317" s="218"/>
      <c r="Q1317" s="218"/>
      <c r="R1317" s="218"/>
      <c r="S1317" s="218"/>
      <c r="T1317" s="219"/>
      <c r="AT1317" s="220" t="s">
        <v>180</v>
      </c>
      <c r="AU1317" s="220" t="s">
        <v>79</v>
      </c>
      <c r="AV1317" s="14" t="s">
        <v>106</v>
      </c>
      <c r="AW1317" s="14" t="s">
        <v>33</v>
      </c>
      <c r="AX1317" s="14" t="s">
        <v>14</v>
      </c>
      <c r="AY1317" s="220" t="s">
        <v>169</v>
      </c>
    </row>
    <row r="1318" spans="2:63" s="12" customFormat="1" ht="22.9" customHeight="1">
      <c r="B1318" s="164"/>
      <c r="C1318" s="165"/>
      <c r="D1318" s="166" t="s">
        <v>70</v>
      </c>
      <c r="E1318" s="178" t="s">
        <v>1604</v>
      </c>
      <c r="F1318" s="178" t="s">
        <v>1605</v>
      </c>
      <c r="G1318" s="165"/>
      <c r="H1318" s="165"/>
      <c r="I1318" s="168"/>
      <c r="J1318" s="179">
        <f>BK1318</f>
        <v>0</v>
      </c>
      <c r="K1318" s="165"/>
      <c r="L1318" s="170"/>
      <c r="M1318" s="171"/>
      <c r="N1318" s="172"/>
      <c r="O1318" s="172"/>
      <c r="P1318" s="173">
        <f>SUM(P1319:P1465)</f>
        <v>0</v>
      </c>
      <c r="Q1318" s="172"/>
      <c r="R1318" s="173">
        <f>SUM(R1319:R1465)</f>
        <v>0.3358485</v>
      </c>
      <c r="S1318" s="172"/>
      <c r="T1318" s="174">
        <f>SUM(T1319:T1465)</f>
        <v>0</v>
      </c>
      <c r="AR1318" s="175" t="s">
        <v>79</v>
      </c>
      <c r="AT1318" s="176" t="s">
        <v>70</v>
      </c>
      <c r="AU1318" s="176" t="s">
        <v>14</v>
      </c>
      <c r="AY1318" s="175" t="s">
        <v>169</v>
      </c>
      <c r="BK1318" s="177">
        <f>SUM(BK1319:BK1465)</f>
        <v>0</v>
      </c>
    </row>
    <row r="1319" spans="1:65" s="2" customFormat="1" ht="33" customHeight="1">
      <c r="A1319" s="36"/>
      <c r="B1319" s="37"/>
      <c r="C1319" s="180" t="s">
        <v>1606</v>
      </c>
      <c r="D1319" s="180" t="s">
        <v>172</v>
      </c>
      <c r="E1319" s="181" t="s">
        <v>1607</v>
      </c>
      <c r="F1319" s="182" t="s">
        <v>1608</v>
      </c>
      <c r="G1319" s="183" t="s">
        <v>175</v>
      </c>
      <c r="H1319" s="184">
        <v>671.697</v>
      </c>
      <c r="I1319" s="185"/>
      <c r="J1319" s="186">
        <f>ROUND(I1319*H1319,2)</f>
        <v>0</v>
      </c>
      <c r="K1319" s="182" t="s">
        <v>176</v>
      </c>
      <c r="L1319" s="41"/>
      <c r="M1319" s="187" t="s">
        <v>19</v>
      </c>
      <c r="N1319" s="188" t="s">
        <v>42</v>
      </c>
      <c r="O1319" s="66"/>
      <c r="P1319" s="189">
        <f>O1319*H1319</f>
        <v>0</v>
      </c>
      <c r="Q1319" s="189">
        <v>0.0002</v>
      </c>
      <c r="R1319" s="189">
        <f>Q1319*H1319</f>
        <v>0.1343394</v>
      </c>
      <c r="S1319" s="189">
        <v>0</v>
      </c>
      <c r="T1319" s="190">
        <f>S1319*H1319</f>
        <v>0</v>
      </c>
      <c r="U1319" s="36"/>
      <c r="V1319" s="36"/>
      <c r="W1319" s="36"/>
      <c r="X1319" s="36"/>
      <c r="Y1319" s="36"/>
      <c r="Z1319" s="36"/>
      <c r="AA1319" s="36"/>
      <c r="AB1319" s="36"/>
      <c r="AC1319" s="36"/>
      <c r="AD1319" s="36"/>
      <c r="AE1319" s="36"/>
      <c r="AR1319" s="191" t="s">
        <v>312</v>
      </c>
      <c r="AT1319" s="191" t="s">
        <v>172</v>
      </c>
      <c r="AU1319" s="191" t="s">
        <v>79</v>
      </c>
      <c r="AY1319" s="19" t="s">
        <v>169</v>
      </c>
      <c r="BE1319" s="192">
        <f>IF(N1319="základní",J1319,0)</f>
        <v>0</v>
      </c>
      <c r="BF1319" s="192">
        <f>IF(N1319="snížená",J1319,0)</f>
        <v>0</v>
      </c>
      <c r="BG1319" s="192">
        <f>IF(N1319="zákl. přenesená",J1319,0)</f>
        <v>0</v>
      </c>
      <c r="BH1319" s="192">
        <f>IF(N1319="sníž. přenesená",J1319,0)</f>
        <v>0</v>
      </c>
      <c r="BI1319" s="192">
        <f>IF(N1319="nulová",J1319,0)</f>
        <v>0</v>
      </c>
      <c r="BJ1319" s="19" t="s">
        <v>14</v>
      </c>
      <c r="BK1319" s="192">
        <f>ROUND(I1319*H1319,2)</f>
        <v>0</v>
      </c>
      <c r="BL1319" s="19" t="s">
        <v>312</v>
      </c>
      <c r="BM1319" s="191" t="s">
        <v>1609</v>
      </c>
    </row>
    <row r="1320" spans="1:47" s="2" customFormat="1" ht="11.25">
      <c r="A1320" s="36"/>
      <c r="B1320" s="37"/>
      <c r="C1320" s="38"/>
      <c r="D1320" s="193" t="s">
        <v>178</v>
      </c>
      <c r="E1320" s="38"/>
      <c r="F1320" s="194" t="s">
        <v>1610</v>
      </c>
      <c r="G1320" s="38"/>
      <c r="H1320" s="38"/>
      <c r="I1320" s="195"/>
      <c r="J1320" s="38"/>
      <c r="K1320" s="38"/>
      <c r="L1320" s="41"/>
      <c r="M1320" s="196"/>
      <c r="N1320" s="197"/>
      <c r="O1320" s="66"/>
      <c r="P1320" s="66"/>
      <c r="Q1320" s="66"/>
      <c r="R1320" s="66"/>
      <c r="S1320" s="66"/>
      <c r="T1320" s="67"/>
      <c r="U1320" s="36"/>
      <c r="V1320" s="36"/>
      <c r="W1320" s="36"/>
      <c r="X1320" s="36"/>
      <c r="Y1320" s="36"/>
      <c r="Z1320" s="36"/>
      <c r="AA1320" s="36"/>
      <c r="AB1320" s="36"/>
      <c r="AC1320" s="36"/>
      <c r="AD1320" s="36"/>
      <c r="AE1320" s="36"/>
      <c r="AT1320" s="19" t="s">
        <v>178</v>
      </c>
      <c r="AU1320" s="19" t="s">
        <v>79</v>
      </c>
    </row>
    <row r="1321" spans="2:51" s="15" customFormat="1" ht="11.25">
      <c r="B1321" s="221"/>
      <c r="C1321" s="222"/>
      <c r="D1321" s="200" t="s">
        <v>180</v>
      </c>
      <c r="E1321" s="223" t="s">
        <v>19</v>
      </c>
      <c r="F1321" s="224" t="s">
        <v>1465</v>
      </c>
      <c r="G1321" s="222"/>
      <c r="H1321" s="223" t="s">
        <v>19</v>
      </c>
      <c r="I1321" s="225"/>
      <c r="J1321" s="222"/>
      <c r="K1321" s="222"/>
      <c r="L1321" s="226"/>
      <c r="M1321" s="227"/>
      <c r="N1321" s="228"/>
      <c r="O1321" s="228"/>
      <c r="P1321" s="228"/>
      <c r="Q1321" s="228"/>
      <c r="R1321" s="228"/>
      <c r="S1321" s="228"/>
      <c r="T1321" s="229"/>
      <c r="AT1321" s="230" t="s">
        <v>180</v>
      </c>
      <c r="AU1321" s="230" t="s">
        <v>79</v>
      </c>
      <c r="AV1321" s="15" t="s">
        <v>14</v>
      </c>
      <c r="AW1321" s="15" t="s">
        <v>33</v>
      </c>
      <c r="AX1321" s="15" t="s">
        <v>71</v>
      </c>
      <c r="AY1321" s="230" t="s">
        <v>169</v>
      </c>
    </row>
    <row r="1322" spans="2:51" s="13" customFormat="1" ht="11.25">
      <c r="B1322" s="198"/>
      <c r="C1322" s="199"/>
      <c r="D1322" s="200" t="s">
        <v>180</v>
      </c>
      <c r="E1322" s="201" t="s">
        <v>19</v>
      </c>
      <c r="F1322" s="202" t="s">
        <v>1611</v>
      </c>
      <c r="G1322" s="199"/>
      <c r="H1322" s="203">
        <v>15.1</v>
      </c>
      <c r="I1322" s="204"/>
      <c r="J1322" s="199"/>
      <c r="K1322" s="199"/>
      <c r="L1322" s="205"/>
      <c r="M1322" s="206"/>
      <c r="N1322" s="207"/>
      <c r="O1322" s="207"/>
      <c r="P1322" s="207"/>
      <c r="Q1322" s="207"/>
      <c r="R1322" s="207"/>
      <c r="S1322" s="207"/>
      <c r="T1322" s="208"/>
      <c r="AT1322" s="209" t="s">
        <v>180</v>
      </c>
      <c r="AU1322" s="209" t="s">
        <v>79</v>
      </c>
      <c r="AV1322" s="13" t="s">
        <v>79</v>
      </c>
      <c r="AW1322" s="13" t="s">
        <v>33</v>
      </c>
      <c r="AX1322" s="13" t="s">
        <v>71</v>
      </c>
      <c r="AY1322" s="209" t="s">
        <v>169</v>
      </c>
    </row>
    <row r="1323" spans="2:51" s="13" customFormat="1" ht="11.25">
      <c r="B1323" s="198"/>
      <c r="C1323" s="199"/>
      <c r="D1323" s="200" t="s">
        <v>180</v>
      </c>
      <c r="E1323" s="201" t="s">
        <v>19</v>
      </c>
      <c r="F1323" s="202" t="s">
        <v>1612</v>
      </c>
      <c r="G1323" s="199"/>
      <c r="H1323" s="203">
        <v>-0.875</v>
      </c>
      <c r="I1323" s="204"/>
      <c r="J1323" s="199"/>
      <c r="K1323" s="199"/>
      <c r="L1323" s="205"/>
      <c r="M1323" s="206"/>
      <c r="N1323" s="207"/>
      <c r="O1323" s="207"/>
      <c r="P1323" s="207"/>
      <c r="Q1323" s="207"/>
      <c r="R1323" s="207"/>
      <c r="S1323" s="207"/>
      <c r="T1323" s="208"/>
      <c r="AT1323" s="209" t="s">
        <v>180</v>
      </c>
      <c r="AU1323" s="209" t="s">
        <v>79</v>
      </c>
      <c r="AV1323" s="13" t="s">
        <v>79</v>
      </c>
      <c r="AW1323" s="13" t="s">
        <v>33</v>
      </c>
      <c r="AX1323" s="13" t="s">
        <v>71</v>
      </c>
      <c r="AY1323" s="209" t="s">
        <v>169</v>
      </c>
    </row>
    <row r="1324" spans="2:51" s="15" customFormat="1" ht="11.25">
      <c r="B1324" s="221"/>
      <c r="C1324" s="222"/>
      <c r="D1324" s="200" t="s">
        <v>180</v>
      </c>
      <c r="E1324" s="223" t="s">
        <v>19</v>
      </c>
      <c r="F1324" s="224" t="s">
        <v>1407</v>
      </c>
      <c r="G1324" s="222"/>
      <c r="H1324" s="223" t="s">
        <v>19</v>
      </c>
      <c r="I1324" s="225"/>
      <c r="J1324" s="222"/>
      <c r="K1324" s="222"/>
      <c r="L1324" s="226"/>
      <c r="M1324" s="227"/>
      <c r="N1324" s="228"/>
      <c r="O1324" s="228"/>
      <c r="P1324" s="228"/>
      <c r="Q1324" s="228"/>
      <c r="R1324" s="228"/>
      <c r="S1324" s="228"/>
      <c r="T1324" s="229"/>
      <c r="AT1324" s="230" t="s">
        <v>180</v>
      </c>
      <c r="AU1324" s="230" t="s">
        <v>79</v>
      </c>
      <c r="AV1324" s="15" t="s">
        <v>14</v>
      </c>
      <c r="AW1324" s="15" t="s">
        <v>33</v>
      </c>
      <c r="AX1324" s="15" t="s">
        <v>71</v>
      </c>
      <c r="AY1324" s="230" t="s">
        <v>169</v>
      </c>
    </row>
    <row r="1325" spans="2:51" s="13" customFormat="1" ht="11.25">
      <c r="B1325" s="198"/>
      <c r="C1325" s="199"/>
      <c r="D1325" s="200" t="s">
        <v>180</v>
      </c>
      <c r="E1325" s="201" t="s">
        <v>19</v>
      </c>
      <c r="F1325" s="202" t="s">
        <v>1613</v>
      </c>
      <c r="G1325" s="199"/>
      <c r="H1325" s="203">
        <v>6.1</v>
      </c>
      <c r="I1325" s="204"/>
      <c r="J1325" s="199"/>
      <c r="K1325" s="199"/>
      <c r="L1325" s="205"/>
      <c r="M1325" s="206"/>
      <c r="N1325" s="207"/>
      <c r="O1325" s="207"/>
      <c r="P1325" s="207"/>
      <c r="Q1325" s="207"/>
      <c r="R1325" s="207"/>
      <c r="S1325" s="207"/>
      <c r="T1325" s="208"/>
      <c r="AT1325" s="209" t="s">
        <v>180</v>
      </c>
      <c r="AU1325" s="209" t="s">
        <v>79</v>
      </c>
      <c r="AV1325" s="13" t="s">
        <v>79</v>
      </c>
      <c r="AW1325" s="13" t="s">
        <v>33</v>
      </c>
      <c r="AX1325" s="13" t="s">
        <v>71</v>
      </c>
      <c r="AY1325" s="209" t="s">
        <v>169</v>
      </c>
    </row>
    <row r="1326" spans="2:51" s="15" customFormat="1" ht="11.25">
      <c r="B1326" s="221"/>
      <c r="C1326" s="222"/>
      <c r="D1326" s="200" t="s">
        <v>180</v>
      </c>
      <c r="E1326" s="223" t="s">
        <v>19</v>
      </c>
      <c r="F1326" s="224" t="s">
        <v>999</v>
      </c>
      <c r="G1326" s="222"/>
      <c r="H1326" s="223" t="s">
        <v>19</v>
      </c>
      <c r="I1326" s="225"/>
      <c r="J1326" s="222"/>
      <c r="K1326" s="222"/>
      <c r="L1326" s="226"/>
      <c r="M1326" s="227"/>
      <c r="N1326" s="228"/>
      <c r="O1326" s="228"/>
      <c r="P1326" s="228"/>
      <c r="Q1326" s="228"/>
      <c r="R1326" s="228"/>
      <c r="S1326" s="228"/>
      <c r="T1326" s="229"/>
      <c r="AT1326" s="230" t="s">
        <v>180</v>
      </c>
      <c r="AU1326" s="230" t="s">
        <v>79</v>
      </c>
      <c r="AV1326" s="15" t="s">
        <v>14</v>
      </c>
      <c r="AW1326" s="15" t="s">
        <v>33</v>
      </c>
      <c r="AX1326" s="15" t="s">
        <v>71</v>
      </c>
      <c r="AY1326" s="230" t="s">
        <v>169</v>
      </c>
    </row>
    <row r="1327" spans="2:51" s="13" customFormat="1" ht="11.25">
      <c r="B1327" s="198"/>
      <c r="C1327" s="199"/>
      <c r="D1327" s="200" t="s">
        <v>180</v>
      </c>
      <c r="E1327" s="201" t="s">
        <v>19</v>
      </c>
      <c r="F1327" s="202" t="s">
        <v>1614</v>
      </c>
      <c r="G1327" s="199"/>
      <c r="H1327" s="203">
        <v>6.8</v>
      </c>
      <c r="I1327" s="204"/>
      <c r="J1327" s="199"/>
      <c r="K1327" s="199"/>
      <c r="L1327" s="205"/>
      <c r="M1327" s="206"/>
      <c r="N1327" s="207"/>
      <c r="O1327" s="207"/>
      <c r="P1327" s="207"/>
      <c r="Q1327" s="207"/>
      <c r="R1327" s="207"/>
      <c r="S1327" s="207"/>
      <c r="T1327" s="208"/>
      <c r="AT1327" s="209" t="s">
        <v>180</v>
      </c>
      <c r="AU1327" s="209" t="s">
        <v>79</v>
      </c>
      <c r="AV1327" s="13" t="s">
        <v>79</v>
      </c>
      <c r="AW1327" s="13" t="s">
        <v>33</v>
      </c>
      <c r="AX1327" s="13" t="s">
        <v>71</v>
      </c>
      <c r="AY1327" s="209" t="s">
        <v>169</v>
      </c>
    </row>
    <row r="1328" spans="2:51" s="15" customFormat="1" ht="11.25">
      <c r="B1328" s="221"/>
      <c r="C1328" s="222"/>
      <c r="D1328" s="200" t="s">
        <v>180</v>
      </c>
      <c r="E1328" s="223" t="s">
        <v>19</v>
      </c>
      <c r="F1328" s="224" t="s">
        <v>1002</v>
      </c>
      <c r="G1328" s="222"/>
      <c r="H1328" s="223" t="s">
        <v>19</v>
      </c>
      <c r="I1328" s="225"/>
      <c r="J1328" s="222"/>
      <c r="K1328" s="222"/>
      <c r="L1328" s="226"/>
      <c r="M1328" s="227"/>
      <c r="N1328" s="228"/>
      <c r="O1328" s="228"/>
      <c r="P1328" s="228"/>
      <c r="Q1328" s="228"/>
      <c r="R1328" s="228"/>
      <c r="S1328" s="228"/>
      <c r="T1328" s="229"/>
      <c r="AT1328" s="230" t="s">
        <v>180</v>
      </c>
      <c r="AU1328" s="230" t="s">
        <v>79</v>
      </c>
      <c r="AV1328" s="15" t="s">
        <v>14</v>
      </c>
      <c r="AW1328" s="15" t="s">
        <v>33</v>
      </c>
      <c r="AX1328" s="15" t="s">
        <v>71</v>
      </c>
      <c r="AY1328" s="230" t="s">
        <v>169</v>
      </c>
    </row>
    <row r="1329" spans="2:51" s="13" customFormat="1" ht="11.25">
      <c r="B1329" s="198"/>
      <c r="C1329" s="199"/>
      <c r="D1329" s="200" t="s">
        <v>180</v>
      </c>
      <c r="E1329" s="201" t="s">
        <v>19</v>
      </c>
      <c r="F1329" s="202" t="s">
        <v>1614</v>
      </c>
      <c r="G1329" s="199"/>
      <c r="H1329" s="203">
        <v>6.8</v>
      </c>
      <c r="I1329" s="204"/>
      <c r="J1329" s="199"/>
      <c r="K1329" s="199"/>
      <c r="L1329" s="205"/>
      <c r="M1329" s="206"/>
      <c r="N1329" s="207"/>
      <c r="O1329" s="207"/>
      <c r="P1329" s="207"/>
      <c r="Q1329" s="207"/>
      <c r="R1329" s="207"/>
      <c r="S1329" s="207"/>
      <c r="T1329" s="208"/>
      <c r="AT1329" s="209" t="s">
        <v>180</v>
      </c>
      <c r="AU1329" s="209" t="s">
        <v>79</v>
      </c>
      <c r="AV1329" s="13" t="s">
        <v>79</v>
      </c>
      <c r="AW1329" s="13" t="s">
        <v>33</v>
      </c>
      <c r="AX1329" s="13" t="s">
        <v>71</v>
      </c>
      <c r="AY1329" s="209" t="s">
        <v>169</v>
      </c>
    </row>
    <row r="1330" spans="2:51" s="15" customFormat="1" ht="11.25">
      <c r="B1330" s="221"/>
      <c r="C1330" s="222"/>
      <c r="D1330" s="200" t="s">
        <v>180</v>
      </c>
      <c r="E1330" s="223" t="s">
        <v>19</v>
      </c>
      <c r="F1330" s="224" t="s">
        <v>1410</v>
      </c>
      <c r="G1330" s="222"/>
      <c r="H1330" s="223" t="s">
        <v>19</v>
      </c>
      <c r="I1330" s="225"/>
      <c r="J1330" s="222"/>
      <c r="K1330" s="222"/>
      <c r="L1330" s="226"/>
      <c r="M1330" s="227"/>
      <c r="N1330" s="228"/>
      <c r="O1330" s="228"/>
      <c r="P1330" s="228"/>
      <c r="Q1330" s="228"/>
      <c r="R1330" s="228"/>
      <c r="S1330" s="228"/>
      <c r="T1330" s="229"/>
      <c r="AT1330" s="230" t="s">
        <v>180</v>
      </c>
      <c r="AU1330" s="230" t="s">
        <v>79</v>
      </c>
      <c r="AV1330" s="15" t="s">
        <v>14</v>
      </c>
      <c r="AW1330" s="15" t="s">
        <v>33</v>
      </c>
      <c r="AX1330" s="15" t="s">
        <v>71</v>
      </c>
      <c r="AY1330" s="230" t="s">
        <v>169</v>
      </c>
    </row>
    <row r="1331" spans="2:51" s="13" customFormat="1" ht="11.25">
      <c r="B1331" s="198"/>
      <c r="C1331" s="199"/>
      <c r="D1331" s="200" t="s">
        <v>180</v>
      </c>
      <c r="E1331" s="201" t="s">
        <v>19</v>
      </c>
      <c r="F1331" s="202" t="s">
        <v>1611</v>
      </c>
      <c r="G1331" s="199"/>
      <c r="H1331" s="203">
        <v>15.1</v>
      </c>
      <c r="I1331" s="204"/>
      <c r="J1331" s="199"/>
      <c r="K1331" s="199"/>
      <c r="L1331" s="205"/>
      <c r="M1331" s="206"/>
      <c r="N1331" s="207"/>
      <c r="O1331" s="207"/>
      <c r="P1331" s="207"/>
      <c r="Q1331" s="207"/>
      <c r="R1331" s="207"/>
      <c r="S1331" s="207"/>
      <c r="T1331" s="208"/>
      <c r="AT1331" s="209" t="s">
        <v>180</v>
      </c>
      <c r="AU1331" s="209" t="s">
        <v>79</v>
      </c>
      <c r="AV1331" s="13" t="s">
        <v>79</v>
      </c>
      <c r="AW1331" s="13" t="s">
        <v>33</v>
      </c>
      <c r="AX1331" s="13" t="s">
        <v>71</v>
      </c>
      <c r="AY1331" s="209" t="s">
        <v>169</v>
      </c>
    </row>
    <row r="1332" spans="2:51" s="13" customFormat="1" ht="11.25">
      <c r="B1332" s="198"/>
      <c r="C1332" s="199"/>
      <c r="D1332" s="200" t="s">
        <v>180</v>
      </c>
      <c r="E1332" s="201" t="s">
        <v>19</v>
      </c>
      <c r="F1332" s="202" t="s">
        <v>1612</v>
      </c>
      <c r="G1332" s="199"/>
      <c r="H1332" s="203">
        <v>-0.875</v>
      </c>
      <c r="I1332" s="204"/>
      <c r="J1332" s="199"/>
      <c r="K1332" s="199"/>
      <c r="L1332" s="205"/>
      <c r="M1332" s="206"/>
      <c r="N1332" s="207"/>
      <c r="O1332" s="207"/>
      <c r="P1332" s="207"/>
      <c r="Q1332" s="207"/>
      <c r="R1332" s="207"/>
      <c r="S1332" s="207"/>
      <c r="T1332" s="208"/>
      <c r="AT1332" s="209" t="s">
        <v>180</v>
      </c>
      <c r="AU1332" s="209" t="s">
        <v>79</v>
      </c>
      <c r="AV1332" s="13" t="s">
        <v>79</v>
      </c>
      <c r="AW1332" s="13" t="s">
        <v>33</v>
      </c>
      <c r="AX1332" s="13" t="s">
        <v>71</v>
      </c>
      <c r="AY1332" s="209" t="s">
        <v>169</v>
      </c>
    </row>
    <row r="1333" spans="2:51" s="15" customFormat="1" ht="11.25">
      <c r="B1333" s="221"/>
      <c r="C1333" s="222"/>
      <c r="D1333" s="200" t="s">
        <v>180</v>
      </c>
      <c r="E1333" s="223" t="s">
        <v>19</v>
      </c>
      <c r="F1333" s="224" t="s">
        <v>1412</v>
      </c>
      <c r="G1333" s="222"/>
      <c r="H1333" s="223" t="s">
        <v>19</v>
      </c>
      <c r="I1333" s="225"/>
      <c r="J1333" s="222"/>
      <c r="K1333" s="222"/>
      <c r="L1333" s="226"/>
      <c r="M1333" s="227"/>
      <c r="N1333" s="228"/>
      <c r="O1333" s="228"/>
      <c r="P1333" s="228"/>
      <c r="Q1333" s="228"/>
      <c r="R1333" s="228"/>
      <c r="S1333" s="228"/>
      <c r="T1333" s="229"/>
      <c r="AT1333" s="230" t="s">
        <v>180</v>
      </c>
      <c r="AU1333" s="230" t="s">
        <v>79</v>
      </c>
      <c r="AV1333" s="15" t="s">
        <v>14</v>
      </c>
      <c r="AW1333" s="15" t="s">
        <v>33</v>
      </c>
      <c r="AX1333" s="15" t="s">
        <v>71</v>
      </c>
      <c r="AY1333" s="230" t="s">
        <v>169</v>
      </c>
    </row>
    <row r="1334" spans="2:51" s="13" customFormat="1" ht="11.25">
      <c r="B1334" s="198"/>
      <c r="C1334" s="199"/>
      <c r="D1334" s="200" t="s">
        <v>180</v>
      </c>
      <c r="E1334" s="201" t="s">
        <v>19</v>
      </c>
      <c r="F1334" s="202" t="s">
        <v>1613</v>
      </c>
      <c r="G1334" s="199"/>
      <c r="H1334" s="203">
        <v>6.1</v>
      </c>
      <c r="I1334" s="204"/>
      <c r="J1334" s="199"/>
      <c r="K1334" s="199"/>
      <c r="L1334" s="205"/>
      <c r="M1334" s="206"/>
      <c r="N1334" s="207"/>
      <c r="O1334" s="207"/>
      <c r="P1334" s="207"/>
      <c r="Q1334" s="207"/>
      <c r="R1334" s="207"/>
      <c r="S1334" s="207"/>
      <c r="T1334" s="208"/>
      <c r="AT1334" s="209" t="s">
        <v>180</v>
      </c>
      <c r="AU1334" s="209" t="s">
        <v>79</v>
      </c>
      <c r="AV1334" s="13" t="s">
        <v>79</v>
      </c>
      <c r="AW1334" s="13" t="s">
        <v>33</v>
      </c>
      <c r="AX1334" s="13" t="s">
        <v>71</v>
      </c>
      <c r="AY1334" s="209" t="s">
        <v>169</v>
      </c>
    </row>
    <row r="1335" spans="2:51" s="15" customFormat="1" ht="11.25">
      <c r="B1335" s="221"/>
      <c r="C1335" s="222"/>
      <c r="D1335" s="200" t="s">
        <v>180</v>
      </c>
      <c r="E1335" s="223" t="s">
        <v>19</v>
      </c>
      <c r="F1335" s="224" t="s">
        <v>1413</v>
      </c>
      <c r="G1335" s="222"/>
      <c r="H1335" s="223" t="s">
        <v>19</v>
      </c>
      <c r="I1335" s="225"/>
      <c r="J1335" s="222"/>
      <c r="K1335" s="222"/>
      <c r="L1335" s="226"/>
      <c r="M1335" s="227"/>
      <c r="N1335" s="228"/>
      <c r="O1335" s="228"/>
      <c r="P1335" s="228"/>
      <c r="Q1335" s="228"/>
      <c r="R1335" s="228"/>
      <c r="S1335" s="228"/>
      <c r="T1335" s="229"/>
      <c r="AT1335" s="230" t="s">
        <v>180</v>
      </c>
      <c r="AU1335" s="230" t="s">
        <v>79</v>
      </c>
      <c r="AV1335" s="15" t="s">
        <v>14</v>
      </c>
      <c r="AW1335" s="15" t="s">
        <v>33</v>
      </c>
      <c r="AX1335" s="15" t="s">
        <v>71</v>
      </c>
      <c r="AY1335" s="230" t="s">
        <v>169</v>
      </c>
    </row>
    <row r="1336" spans="2:51" s="13" customFormat="1" ht="11.25">
      <c r="B1336" s="198"/>
      <c r="C1336" s="199"/>
      <c r="D1336" s="200" t="s">
        <v>180</v>
      </c>
      <c r="E1336" s="201" t="s">
        <v>19</v>
      </c>
      <c r="F1336" s="202" t="s">
        <v>1613</v>
      </c>
      <c r="G1336" s="199"/>
      <c r="H1336" s="203">
        <v>6.1</v>
      </c>
      <c r="I1336" s="204"/>
      <c r="J1336" s="199"/>
      <c r="K1336" s="199"/>
      <c r="L1336" s="205"/>
      <c r="M1336" s="206"/>
      <c r="N1336" s="207"/>
      <c r="O1336" s="207"/>
      <c r="P1336" s="207"/>
      <c r="Q1336" s="207"/>
      <c r="R1336" s="207"/>
      <c r="S1336" s="207"/>
      <c r="T1336" s="208"/>
      <c r="AT1336" s="209" t="s">
        <v>180</v>
      </c>
      <c r="AU1336" s="209" t="s">
        <v>79</v>
      </c>
      <c r="AV1336" s="13" t="s">
        <v>79</v>
      </c>
      <c r="AW1336" s="13" t="s">
        <v>33</v>
      </c>
      <c r="AX1336" s="13" t="s">
        <v>71</v>
      </c>
      <c r="AY1336" s="209" t="s">
        <v>169</v>
      </c>
    </row>
    <row r="1337" spans="2:51" s="15" customFormat="1" ht="11.25">
      <c r="B1337" s="221"/>
      <c r="C1337" s="222"/>
      <c r="D1337" s="200" t="s">
        <v>180</v>
      </c>
      <c r="E1337" s="223" t="s">
        <v>19</v>
      </c>
      <c r="F1337" s="224" t="s">
        <v>1414</v>
      </c>
      <c r="G1337" s="222"/>
      <c r="H1337" s="223" t="s">
        <v>19</v>
      </c>
      <c r="I1337" s="225"/>
      <c r="J1337" s="222"/>
      <c r="K1337" s="222"/>
      <c r="L1337" s="226"/>
      <c r="M1337" s="227"/>
      <c r="N1337" s="228"/>
      <c r="O1337" s="228"/>
      <c r="P1337" s="228"/>
      <c r="Q1337" s="228"/>
      <c r="R1337" s="228"/>
      <c r="S1337" s="228"/>
      <c r="T1337" s="229"/>
      <c r="AT1337" s="230" t="s">
        <v>180</v>
      </c>
      <c r="AU1337" s="230" t="s">
        <v>79</v>
      </c>
      <c r="AV1337" s="15" t="s">
        <v>14</v>
      </c>
      <c r="AW1337" s="15" t="s">
        <v>33</v>
      </c>
      <c r="AX1337" s="15" t="s">
        <v>71</v>
      </c>
      <c r="AY1337" s="230" t="s">
        <v>169</v>
      </c>
    </row>
    <row r="1338" spans="2:51" s="13" customFormat="1" ht="11.25">
      <c r="B1338" s="198"/>
      <c r="C1338" s="199"/>
      <c r="D1338" s="200" t="s">
        <v>180</v>
      </c>
      <c r="E1338" s="201" t="s">
        <v>19</v>
      </c>
      <c r="F1338" s="202" t="s">
        <v>1611</v>
      </c>
      <c r="G1338" s="199"/>
      <c r="H1338" s="203">
        <v>15.1</v>
      </c>
      <c r="I1338" s="204"/>
      <c r="J1338" s="199"/>
      <c r="K1338" s="199"/>
      <c r="L1338" s="205"/>
      <c r="M1338" s="206"/>
      <c r="N1338" s="207"/>
      <c r="O1338" s="207"/>
      <c r="P1338" s="207"/>
      <c r="Q1338" s="207"/>
      <c r="R1338" s="207"/>
      <c r="S1338" s="207"/>
      <c r="T1338" s="208"/>
      <c r="AT1338" s="209" t="s">
        <v>180</v>
      </c>
      <c r="AU1338" s="209" t="s">
        <v>79</v>
      </c>
      <c r="AV1338" s="13" t="s">
        <v>79</v>
      </c>
      <c r="AW1338" s="13" t="s">
        <v>33</v>
      </c>
      <c r="AX1338" s="13" t="s">
        <v>71</v>
      </c>
      <c r="AY1338" s="209" t="s">
        <v>169</v>
      </c>
    </row>
    <row r="1339" spans="2:51" s="13" customFormat="1" ht="11.25">
      <c r="B1339" s="198"/>
      <c r="C1339" s="199"/>
      <c r="D1339" s="200" t="s">
        <v>180</v>
      </c>
      <c r="E1339" s="201" t="s">
        <v>19</v>
      </c>
      <c r="F1339" s="202" t="s">
        <v>1612</v>
      </c>
      <c r="G1339" s="199"/>
      <c r="H1339" s="203">
        <v>-0.875</v>
      </c>
      <c r="I1339" s="204"/>
      <c r="J1339" s="199"/>
      <c r="K1339" s="199"/>
      <c r="L1339" s="205"/>
      <c r="M1339" s="206"/>
      <c r="N1339" s="207"/>
      <c r="O1339" s="207"/>
      <c r="P1339" s="207"/>
      <c r="Q1339" s="207"/>
      <c r="R1339" s="207"/>
      <c r="S1339" s="207"/>
      <c r="T1339" s="208"/>
      <c r="AT1339" s="209" t="s">
        <v>180</v>
      </c>
      <c r="AU1339" s="209" t="s">
        <v>79</v>
      </c>
      <c r="AV1339" s="13" t="s">
        <v>79</v>
      </c>
      <c r="AW1339" s="13" t="s">
        <v>33</v>
      </c>
      <c r="AX1339" s="13" t="s">
        <v>71</v>
      </c>
      <c r="AY1339" s="209" t="s">
        <v>169</v>
      </c>
    </row>
    <row r="1340" spans="2:51" s="15" customFormat="1" ht="11.25">
      <c r="B1340" s="221"/>
      <c r="C1340" s="222"/>
      <c r="D1340" s="200" t="s">
        <v>180</v>
      </c>
      <c r="E1340" s="223" t="s">
        <v>19</v>
      </c>
      <c r="F1340" s="224" t="s">
        <v>1003</v>
      </c>
      <c r="G1340" s="222"/>
      <c r="H1340" s="223" t="s">
        <v>19</v>
      </c>
      <c r="I1340" s="225"/>
      <c r="J1340" s="222"/>
      <c r="K1340" s="222"/>
      <c r="L1340" s="226"/>
      <c r="M1340" s="227"/>
      <c r="N1340" s="228"/>
      <c r="O1340" s="228"/>
      <c r="P1340" s="228"/>
      <c r="Q1340" s="228"/>
      <c r="R1340" s="228"/>
      <c r="S1340" s="228"/>
      <c r="T1340" s="229"/>
      <c r="AT1340" s="230" t="s">
        <v>180</v>
      </c>
      <c r="AU1340" s="230" t="s">
        <v>79</v>
      </c>
      <c r="AV1340" s="15" t="s">
        <v>14</v>
      </c>
      <c r="AW1340" s="15" t="s">
        <v>33</v>
      </c>
      <c r="AX1340" s="15" t="s">
        <v>71</v>
      </c>
      <c r="AY1340" s="230" t="s">
        <v>169</v>
      </c>
    </row>
    <row r="1341" spans="2:51" s="13" customFormat="1" ht="11.25">
      <c r="B1341" s="198"/>
      <c r="C1341" s="199"/>
      <c r="D1341" s="200" t="s">
        <v>180</v>
      </c>
      <c r="E1341" s="201" t="s">
        <v>19</v>
      </c>
      <c r="F1341" s="202" t="s">
        <v>1614</v>
      </c>
      <c r="G1341" s="199"/>
      <c r="H1341" s="203">
        <v>6.8</v>
      </c>
      <c r="I1341" s="204"/>
      <c r="J1341" s="199"/>
      <c r="K1341" s="199"/>
      <c r="L1341" s="205"/>
      <c r="M1341" s="206"/>
      <c r="N1341" s="207"/>
      <c r="O1341" s="207"/>
      <c r="P1341" s="207"/>
      <c r="Q1341" s="207"/>
      <c r="R1341" s="207"/>
      <c r="S1341" s="207"/>
      <c r="T1341" s="208"/>
      <c r="AT1341" s="209" t="s">
        <v>180</v>
      </c>
      <c r="AU1341" s="209" t="s">
        <v>79</v>
      </c>
      <c r="AV1341" s="13" t="s">
        <v>79</v>
      </c>
      <c r="AW1341" s="13" t="s">
        <v>33</v>
      </c>
      <c r="AX1341" s="13" t="s">
        <v>71</v>
      </c>
      <c r="AY1341" s="209" t="s">
        <v>169</v>
      </c>
    </row>
    <row r="1342" spans="2:51" s="15" customFormat="1" ht="11.25">
      <c r="B1342" s="221"/>
      <c r="C1342" s="222"/>
      <c r="D1342" s="200" t="s">
        <v>180</v>
      </c>
      <c r="E1342" s="223" t="s">
        <v>19</v>
      </c>
      <c r="F1342" s="224" t="s">
        <v>1004</v>
      </c>
      <c r="G1342" s="222"/>
      <c r="H1342" s="223" t="s">
        <v>19</v>
      </c>
      <c r="I1342" s="225"/>
      <c r="J1342" s="222"/>
      <c r="K1342" s="222"/>
      <c r="L1342" s="226"/>
      <c r="M1342" s="227"/>
      <c r="N1342" s="228"/>
      <c r="O1342" s="228"/>
      <c r="P1342" s="228"/>
      <c r="Q1342" s="228"/>
      <c r="R1342" s="228"/>
      <c r="S1342" s="228"/>
      <c r="T1342" s="229"/>
      <c r="AT1342" s="230" t="s">
        <v>180</v>
      </c>
      <c r="AU1342" s="230" t="s">
        <v>79</v>
      </c>
      <c r="AV1342" s="15" t="s">
        <v>14</v>
      </c>
      <c r="AW1342" s="15" t="s">
        <v>33</v>
      </c>
      <c r="AX1342" s="15" t="s">
        <v>71</v>
      </c>
      <c r="AY1342" s="230" t="s">
        <v>169</v>
      </c>
    </row>
    <row r="1343" spans="2:51" s="13" customFormat="1" ht="11.25">
      <c r="B1343" s="198"/>
      <c r="C1343" s="199"/>
      <c r="D1343" s="200" t="s">
        <v>180</v>
      </c>
      <c r="E1343" s="201" t="s">
        <v>19</v>
      </c>
      <c r="F1343" s="202" t="s">
        <v>1614</v>
      </c>
      <c r="G1343" s="199"/>
      <c r="H1343" s="203">
        <v>6.8</v>
      </c>
      <c r="I1343" s="204"/>
      <c r="J1343" s="199"/>
      <c r="K1343" s="199"/>
      <c r="L1343" s="205"/>
      <c r="M1343" s="206"/>
      <c r="N1343" s="207"/>
      <c r="O1343" s="207"/>
      <c r="P1343" s="207"/>
      <c r="Q1343" s="207"/>
      <c r="R1343" s="207"/>
      <c r="S1343" s="207"/>
      <c r="T1343" s="208"/>
      <c r="AT1343" s="209" t="s">
        <v>180</v>
      </c>
      <c r="AU1343" s="209" t="s">
        <v>79</v>
      </c>
      <c r="AV1343" s="13" t="s">
        <v>79</v>
      </c>
      <c r="AW1343" s="13" t="s">
        <v>33</v>
      </c>
      <c r="AX1343" s="13" t="s">
        <v>71</v>
      </c>
      <c r="AY1343" s="209" t="s">
        <v>169</v>
      </c>
    </row>
    <row r="1344" spans="2:51" s="15" customFormat="1" ht="11.25">
      <c r="B1344" s="221"/>
      <c r="C1344" s="222"/>
      <c r="D1344" s="200" t="s">
        <v>180</v>
      </c>
      <c r="E1344" s="223" t="s">
        <v>19</v>
      </c>
      <c r="F1344" s="224" t="s">
        <v>1415</v>
      </c>
      <c r="G1344" s="222"/>
      <c r="H1344" s="223" t="s">
        <v>19</v>
      </c>
      <c r="I1344" s="225"/>
      <c r="J1344" s="222"/>
      <c r="K1344" s="222"/>
      <c r="L1344" s="226"/>
      <c r="M1344" s="227"/>
      <c r="N1344" s="228"/>
      <c r="O1344" s="228"/>
      <c r="P1344" s="228"/>
      <c r="Q1344" s="228"/>
      <c r="R1344" s="228"/>
      <c r="S1344" s="228"/>
      <c r="T1344" s="229"/>
      <c r="AT1344" s="230" t="s">
        <v>180</v>
      </c>
      <c r="AU1344" s="230" t="s">
        <v>79</v>
      </c>
      <c r="AV1344" s="15" t="s">
        <v>14</v>
      </c>
      <c r="AW1344" s="15" t="s">
        <v>33</v>
      </c>
      <c r="AX1344" s="15" t="s">
        <v>71</v>
      </c>
      <c r="AY1344" s="230" t="s">
        <v>169</v>
      </c>
    </row>
    <row r="1345" spans="2:51" s="13" customFormat="1" ht="11.25">
      <c r="B1345" s="198"/>
      <c r="C1345" s="199"/>
      <c r="D1345" s="200" t="s">
        <v>180</v>
      </c>
      <c r="E1345" s="201" t="s">
        <v>19</v>
      </c>
      <c r="F1345" s="202" t="s">
        <v>1611</v>
      </c>
      <c r="G1345" s="199"/>
      <c r="H1345" s="203">
        <v>15.1</v>
      </c>
      <c r="I1345" s="204"/>
      <c r="J1345" s="199"/>
      <c r="K1345" s="199"/>
      <c r="L1345" s="205"/>
      <c r="M1345" s="206"/>
      <c r="N1345" s="207"/>
      <c r="O1345" s="207"/>
      <c r="P1345" s="207"/>
      <c r="Q1345" s="207"/>
      <c r="R1345" s="207"/>
      <c r="S1345" s="207"/>
      <c r="T1345" s="208"/>
      <c r="AT1345" s="209" t="s">
        <v>180</v>
      </c>
      <c r="AU1345" s="209" t="s">
        <v>79</v>
      </c>
      <c r="AV1345" s="13" t="s">
        <v>79</v>
      </c>
      <c r="AW1345" s="13" t="s">
        <v>33</v>
      </c>
      <c r="AX1345" s="13" t="s">
        <v>71</v>
      </c>
      <c r="AY1345" s="209" t="s">
        <v>169</v>
      </c>
    </row>
    <row r="1346" spans="2:51" s="13" customFormat="1" ht="11.25">
      <c r="B1346" s="198"/>
      <c r="C1346" s="199"/>
      <c r="D1346" s="200" t="s">
        <v>180</v>
      </c>
      <c r="E1346" s="201" t="s">
        <v>19</v>
      </c>
      <c r="F1346" s="202" t="s">
        <v>1612</v>
      </c>
      <c r="G1346" s="199"/>
      <c r="H1346" s="203">
        <v>-0.875</v>
      </c>
      <c r="I1346" s="204"/>
      <c r="J1346" s="199"/>
      <c r="K1346" s="199"/>
      <c r="L1346" s="205"/>
      <c r="M1346" s="206"/>
      <c r="N1346" s="207"/>
      <c r="O1346" s="207"/>
      <c r="P1346" s="207"/>
      <c r="Q1346" s="207"/>
      <c r="R1346" s="207"/>
      <c r="S1346" s="207"/>
      <c r="T1346" s="208"/>
      <c r="AT1346" s="209" t="s">
        <v>180</v>
      </c>
      <c r="AU1346" s="209" t="s">
        <v>79</v>
      </c>
      <c r="AV1346" s="13" t="s">
        <v>79</v>
      </c>
      <c r="AW1346" s="13" t="s">
        <v>33</v>
      </c>
      <c r="AX1346" s="13" t="s">
        <v>71</v>
      </c>
      <c r="AY1346" s="209" t="s">
        <v>169</v>
      </c>
    </row>
    <row r="1347" spans="2:51" s="15" customFormat="1" ht="11.25">
      <c r="B1347" s="221"/>
      <c r="C1347" s="222"/>
      <c r="D1347" s="200" t="s">
        <v>180</v>
      </c>
      <c r="E1347" s="223" t="s">
        <v>19</v>
      </c>
      <c r="F1347" s="224" t="s">
        <v>1417</v>
      </c>
      <c r="G1347" s="222"/>
      <c r="H1347" s="223" t="s">
        <v>19</v>
      </c>
      <c r="I1347" s="225"/>
      <c r="J1347" s="222"/>
      <c r="K1347" s="222"/>
      <c r="L1347" s="226"/>
      <c r="M1347" s="227"/>
      <c r="N1347" s="228"/>
      <c r="O1347" s="228"/>
      <c r="P1347" s="228"/>
      <c r="Q1347" s="228"/>
      <c r="R1347" s="228"/>
      <c r="S1347" s="228"/>
      <c r="T1347" s="229"/>
      <c r="AT1347" s="230" t="s">
        <v>180</v>
      </c>
      <c r="AU1347" s="230" t="s">
        <v>79</v>
      </c>
      <c r="AV1347" s="15" t="s">
        <v>14</v>
      </c>
      <c r="AW1347" s="15" t="s">
        <v>33</v>
      </c>
      <c r="AX1347" s="15" t="s">
        <v>71</v>
      </c>
      <c r="AY1347" s="230" t="s">
        <v>169</v>
      </c>
    </row>
    <row r="1348" spans="2:51" s="13" customFormat="1" ht="11.25">
      <c r="B1348" s="198"/>
      <c r="C1348" s="199"/>
      <c r="D1348" s="200" t="s">
        <v>180</v>
      </c>
      <c r="E1348" s="201" t="s">
        <v>19</v>
      </c>
      <c r="F1348" s="202" t="s">
        <v>1613</v>
      </c>
      <c r="G1348" s="199"/>
      <c r="H1348" s="203">
        <v>6.1</v>
      </c>
      <c r="I1348" s="204"/>
      <c r="J1348" s="199"/>
      <c r="K1348" s="199"/>
      <c r="L1348" s="205"/>
      <c r="M1348" s="206"/>
      <c r="N1348" s="207"/>
      <c r="O1348" s="207"/>
      <c r="P1348" s="207"/>
      <c r="Q1348" s="207"/>
      <c r="R1348" s="207"/>
      <c r="S1348" s="207"/>
      <c r="T1348" s="208"/>
      <c r="AT1348" s="209" t="s">
        <v>180</v>
      </c>
      <c r="AU1348" s="209" t="s">
        <v>79</v>
      </c>
      <c r="AV1348" s="13" t="s">
        <v>79</v>
      </c>
      <c r="AW1348" s="13" t="s">
        <v>33</v>
      </c>
      <c r="AX1348" s="13" t="s">
        <v>71</v>
      </c>
      <c r="AY1348" s="209" t="s">
        <v>169</v>
      </c>
    </row>
    <row r="1349" spans="2:51" s="15" customFormat="1" ht="11.25">
      <c r="B1349" s="221"/>
      <c r="C1349" s="222"/>
      <c r="D1349" s="200" t="s">
        <v>180</v>
      </c>
      <c r="E1349" s="223" t="s">
        <v>19</v>
      </c>
      <c r="F1349" s="224" t="s">
        <v>1418</v>
      </c>
      <c r="G1349" s="222"/>
      <c r="H1349" s="223" t="s">
        <v>19</v>
      </c>
      <c r="I1349" s="225"/>
      <c r="J1349" s="222"/>
      <c r="K1349" s="222"/>
      <c r="L1349" s="226"/>
      <c r="M1349" s="227"/>
      <c r="N1349" s="228"/>
      <c r="O1349" s="228"/>
      <c r="P1349" s="228"/>
      <c r="Q1349" s="228"/>
      <c r="R1349" s="228"/>
      <c r="S1349" s="228"/>
      <c r="T1349" s="229"/>
      <c r="AT1349" s="230" t="s">
        <v>180</v>
      </c>
      <c r="AU1349" s="230" t="s">
        <v>79</v>
      </c>
      <c r="AV1349" s="15" t="s">
        <v>14</v>
      </c>
      <c r="AW1349" s="15" t="s">
        <v>33</v>
      </c>
      <c r="AX1349" s="15" t="s">
        <v>71</v>
      </c>
      <c r="AY1349" s="230" t="s">
        <v>169</v>
      </c>
    </row>
    <row r="1350" spans="2:51" s="13" customFormat="1" ht="11.25">
      <c r="B1350" s="198"/>
      <c r="C1350" s="199"/>
      <c r="D1350" s="200" t="s">
        <v>180</v>
      </c>
      <c r="E1350" s="201" t="s">
        <v>19</v>
      </c>
      <c r="F1350" s="202" t="s">
        <v>1613</v>
      </c>
      <c r="G1350" s="199"/>
      <c r="H1350" s="203">
        <v>6.1</v>
      </c>
      <c r="I1350" s="204"/>
      <c r="J1350" s="199"/>
      <c r="K1350" s="199"/>
      <c r="L1350" s="205"/>
      <c r="M1350" s="206"/>
      <c r="N1350" s="207"/>
      <c r="O1350" s="207"/>
      <c r="P1350" s="207"/>
      <c r="Q1350" s="207"/>
      <c r="R1350" s="207"/>
      <c r="S1350" s="207"/>
      <c r="T1350" s="208"/>
      <c r="AT1350" s="209" t="s">
        <v>180</v>
      </c>
      <c r="AU1350" s="209" t="s">
        <v>79</v>
      </c>
      <c r="AV1350" s="13" t="s">
        <v>79</v>
      </c>
      <c r="AW1350" s="13" t="s">
        <v>33</v>
      </c>
      <c r="AX1350" s="13" t="s">
        <v>71</v>
      </c>
      <c r="AY1350" s="209" t="s">
        <v>169</v>
      </c>
    </row>
    <row r="1351" spans="2:51" s="15" customFormat="1" ht="11.25">
      <c r="B1351" s="221"/>
      <c r="C1351" s="222"/>
      <c r="D1351" s="200" t="s">
        <v>180</v>
      </c>
      <c r="E1351" s="223" t="s">
        <v>19</v>
      </c>
      <c r="F1351" s="224" t="s">
        <v>1419</v>
      </c>
      <c r="G1351" s="222"/>
      <c r="H1351" s="223" t="s">
        <v>19</v>
      </c>
      <c r="I1351" s="225"/>
      <c r="J1351" s="222"/>
      <c r="K1351" s="222"/>
      <c r="L1351" s="226"/>
      <c r="M1351" s="227"/>
      <c r="N1351" s="228"/>
      <c r="O1351" s="228"/>
      <c r="P1351" s="228"/>
      <c r="Q1351" s="228"/>
      <c r="R1351" s="228"/>
      <c r="S1351" s="228"/>
      <c r="T1351" s="229"/>
      <c r="AT1351" s="230" t="s">
        <v>180</v>
      </c>
      <c r="AU1351" s="230" t="s">
        <v>79</v>
      </c>
      <c r="AV1351" s="15" t="s">
        <v>14</v>
      </c>
      <c r="AW1351" s="15" t="s">
        <v>33</v>
      </c>
      <c r="AX1351" s="15" t="s">
        <v>71</v>
      </c>
      <c r="AY1351" s="230" t="s">
        <v>169</v>
      </c>
    </row>
    <row r="1352" spans="2:51" s="13" customFormat="1" ht="11.25">
      <c r="B1352" s="198"/>
      <c r="C1352" s="199"/>
      <c r="D1352" s="200" t="s">
        <v>180</v>
      </c>
      <c r="E1352" s="201" t="s">
        <v>19</v>
      </c>
      <c r="F1352" s="202" t="s">
        <v>1611</v>
      </c>
      <c r="G1352" s="199"/>
      <c r="H1352" s="203">
        <v>15.1</v>
      </c>
      <c r="I1352" s="204"/>
      <c r="J1352" s="199"/>
      <c r="K1352" s="199"/>
      <c r="L1352" s="205"/>
      <c r="M1352" s="206"/>
      <c r="N1352" s="207"/>
      <c r="O1352" s="207"/>
      <c r="P1352" s="207"/>
      <c r="Q1352" s="207"/>
      <c r="R1352" s="207"/>
      <c r="S1352" s="207"/>
      <c r="T1352" s="208"/>
      <c r="AT1352" s="209" t="s">
        <v>180</v>
      </c>
      <c r="AU1352" s="209" t="s">
        <v>79</v>
      </c>
      <c r="AV1352" s="13" t="s">
        <v>79</v>
      </c>
      <c r="AW1352" s="13" t="s">
        <v>33</v>
      </c>
      <c r="AX1352" s="13" t="s">
        <v>71</v>
      </c>
      <c r="AY1352" s="209" t="s">
        <v>169</v>
      </c>
    </row>
    <row r="1353" spans="2:51" s="13" customFormat="1" ht="11.25">
      <c r="B1353" s="198"/>
      <c r="C1353" s="199"/>
      <c r="D1353" s="200" t="s">
        <v>180</v>
      </c>
      <c r="E1353" s="201" t="s">
        <v>19</v>
      </c>
      <c r="F1353" s="202" t="s">
        <v>1612</v>
      </c>
      <c r="G1353" s="199"/>
      <c r="H1353" s="203">
        <v>-0.875</v>
      </c>
      <c r="I1353" s="204"/>
      <c r="J1353" s="199"/>
      <c r="K1353" s="199"/>
      <c r="L1353" s="205"/>
      <c r="M1353" s="206"/>
      <c r="N1353" s="207"/>
      <c r="O1353" s="207"/>
      <c r="P1353" s="207"/>
      <c r="Q1353" s="207"/>
      <c r="R1353" s="207"/>
      <c r="S1353" s="207"/>
      <c r="T1353" s="208"/>
      <c r="AT1353" s="209" t="s">
        <v>180</v>
      </c>
      <c r="AU1353" s="209" t="s">
        <v>79</v>
      </c>
      <c r="AV1353" s="13" t="s">
        <v>79</v>
      </c>
      <c r="AW1353" s="13" t="s">
        <v>33</v>
      </c>
      <c r="AX1353" s="13" t="s">
        <v>71</v>
      </c>
      <c r="AY1353" s="209" t="s">
        <v>169</v>
      </c>
    </row>
    <row r="1354" spans="2:51" s="15" customFormat="1" ht="11.25">
      <c r="B1354" s="221"/>
      <c r="C1354" s="222"/>
      <c r="D1354" s="200" t="s">
        <v>180</v>
      </c>
      <c r="E1354" s="223" t="s">
        <v>19</v>
      </c>
      <c r="F1354" s="224" t="s">
        <v>1005</v>
      </c>
      <c r="G1354" s="222"/>
      <c r="H1354" s="223" t="s">
        <v>19</v>
      </c>
      <c r="I1354" s="225"/>
      <c r="J1354" s="222"/>
      <c r="K1354" s="222"/>
      <c r="L1354" s="226"/>
      <c r="M1354" s="227"/>
      <c r="N1354" s="228"/>
      <c r="O1354" s="228"/>
      <c r="P1354" s="228"/>
      <c r="Q1354" s="228"/>
      <c r="R1354" s="228"/>
      <c r="S1354" s="228"/>
      <c r="T1354" s="229"/>
      <c r="AT1354" s="230" t="s">
        <v>180</v>
      </c>
      <c r="AU1354" s="230" t="s">
        <v>79</v>
      </c>
      <c r="AV1354" s="15" t="s">
        <v>14</v>
      </c>
      <c r="AW1354" s="15" t="s">
        <v>33</v>
      </c>
      <c r="AX1354" s="15" t="s">
        <v>71</v>
      </c>
      <c r="AY1354" s="230" t="s">
        <v>169</v>
      </c>
    </row>
    <row r="1355" spans="2:51" s="13" customFormat="1" ht="11.25">
      <c r="B1355" s="198"/>
      <c r="C1355" s="199"/>
      <c r="D1355" s="200" t="s">
        <v>180</v>
      </c>
      <c r="E1355" s="201" t="s">
        <v>19</v>
      </c>
      <c r="F1355" s="202" t="s">
        <v>1614</v>
      </c>
      <c r="G1355" s="199"/>
      <c r="H1355" s="203">
        <v>6.8</v>
      </c>
      <c r="I1355" s="204"/>
      <c r="J1355" s="199"/>
      <c r="K1355" s="199"/>
      <c r="L1355" s="205"/>
      <c r="M1355" s="206"/>
      <c r="N1355" s="207"/>
      <c r="O1355" s="207"/>
      <c r="P1355" s="207"/>
      <c r="Q1355" s="207"/>
      <c r="R1355" s="207"/>
      <c r="S1355" s="207"/>
      <c r="T1355" s="208"/>
      <c r="AT1355" s="209" t="s">
        <v>180</v>
      </c>
      <c r="AU1355" s="209" t="s">
        <v>79</v>
      </c>
      <c r="AV1355" s="13" t="s">
        <v>79</v>
      </c>
      <c r="AW1355" s="13" t="s">
        <v>33</v>
      </c>
      <c r="AX1355" s="13" t="s">
        <v>71</v>
      </c>
      <c r="AY1355" s="209" t="s">
        <v>169</v>
      </c>
    </row>
    <row r="1356" spans="2:51" s="15" customFormat="1" ht="11.25">
      <c r="B1356" s="221"/>
      <c r="C1356" s="222"/>
      <c r="D1356" s="200" t="s">
        <v>180</v>
      </c>
      <c r="E1356" s="223" t="s">
        <v>19</v>
      </c>
      <c r="F1356" s="224" t="s">
        <v>1006</v>
      </c>
      <c r="G1356" s="222"/>
      <c r="H1356" s="223" t="s">
        <v>19</v>
      </c>
      <c r="I1356" s="225"/>
      <c r="J1356" s="222"/>
      <c r="K1356" s="222"/>
      <c r="L1356" s="226"/>
      <c r="M1356" s="227"/>
      <c r="N1356" s="228"/>
      <c r="O1356" s="228"/>
      <c r="P1356" s="228"/>
      <c r="Q1356" s="228"/>
      <c r="R1356" s="228"/>
      <c r="S1356" s="228"/>
      <c r="T1356" s="229"/>
      <c r="AT1356" s="230" t="s">
        <v>180</v>
      </c>
      <c r="AU1356" s="230" t="s">
        <v>79</v>
      </c>
      <c r="AV1356" s="15" t="s">
        <v>14</v>
      </c>
      <c r="AW1356" s="15" t="s">
        <v>33</v>
      </c>
      <c r="AX1356" s="15" t="s">
        <v>71</v>
      </c>
      <c r="AY1356" s="230" t="s">
        <v>169</v>
      </c>
    </row>
    <row r="1357" spans="2:51" s="13" customFormat="1" ht="11.25">
      <c r="B1357" s="198"/>
      <c r="C1357" s="199"/>
      <c r="D1357" s="200" t="s">
        <v>180</v>
      </c>
      <c r="E1357" s="201" t="s">
        <v>19</v>
      </c>
      <c r="F1357" s="202" t="s">
        <v>1614</v>
      </c>
      <c r="G1357" s="199"/>
      <c r="H1357" s="203">
        <v>6.8</v>
      </c>
      <c r="I1357" s="204"/>
      <c r="J1357" s="199"/>
      <c r="K1357" s="199"/>
      <c r="L1357" s="205"/>
      <c r="M1357" s="206"/>
      <c r="N1357" s="207"/>
      <c r="O1357" s="207"/>
      <c r="P1357" s="207"/>
      <c r="Q1357" s="207"/>
      <c r="R1357" s="207"/>
      <c r="S1357" s="207"/>
      <c r="T1357" s="208"/>
      <c r="AT1357" s="209" t="s">
        <v>180</v>
      </c>
      <c r="AU1357" s="209" t="s">
        <v>79</v>
      </c>
      <c r="AV1357" s="13" t="s">
        <v>79</v>
      </c>
      <c r="AW1357" s="13" t="s">
        <v>33</v>
      </c>
      <c r="AX1357" s="13" t="s">
        <v>71</v>
      </c>
      <c r="AY1357" s="209" t="s">
        <v>169</v>
      </c>
    </row>
    <row r="1358" spans="2:51" s="15" customFormat="1" ht="11.25">
      <c r="B1358" s="221"/>
      <c r="C1358" s="222"/>
      <c r="D1358" s="200" t="s">
        <v>180</v>
      </c>
      <c r="E1358" s="223" t="s">
        <v>19</v>
      </c>
      <c r="F1358" s="224" t="s">
        <v>1420</v>
      </c>
      <c r="G1358" s="222"/>
      <c r="H1358" s="223" t="s">
        <v>19</v>
      </c>
      <c r="I1358" s="225"/>
      <c r="J1358" s="222"/>
      <c r="K1358" s="222"/>
      <c r="L1358" s="226"/>
      <c r="M1358" s="227"/>
      <c r="N1358" s="228"/>
      <c r="O1358" s="228"/>
      <c r="P1358" s="228"/>
      <c r="Q1358" s="228"/>
      <c r="R1358" s="228"/>
      <c r="S1358" s="228"/>
      <c r="T1358" s="229"/>
      <c r="AT1358" s="230" t="s">
        <v>180</v>
      </c>
      <c r="AU1358" s="230" t="s">
        <v>79</v>
      </c>
      <c r="AV1358" s="15" t="s">
        <v>14</v>
      </c>
      <c r="AW1358" s="15" t="s">
        <v>33</v>
      </c>
      <c r="AX1358" s="15" t="s">
        <v>71</v>
      </c>
      <c r="AY1358" s="230" t="s">
        <v>169</v>
      </c>
    </row>
    <row r="1359" spans="2:51" s="13" customFormat="1" ht="11.25">
      <c r="B1359" s="198"/>
      <c r="C1359" s="199"/>
      <c r="D1359" s="200" t="s">
        <v>180</v>
      </c>
      <c r="E1359" s="201" t="s">
        <v>19</v>
      </c>
      <c r="F1359" s="202" t="s">
        <v>1611</v>
      </c>
      <c r="G1359" s="199"/>
      <c r="H1359" s="203">
        <v>15.1</v>
      </c>
      <c r="I1359" s="204"/>
      <c r="J1359" s="199"/>
      <c r="K1359" s="199"/>
      <c r="L1359" s="205"/>
      <c r="M1359" s="206"/>
      <c r="N1359" s="207"/>
      <c r="O1359" s="207"/>
      <c r="P1359" s="207"/>
      <c r="Q1359" s="207"/>
      <c r="R1359" s="207"/>
      <c r="S1359" s="207"/>
      <c r="T1359" s="208"/>
      <c r="AT1359" s="209" t="s">
        <v>180</v>
      </c>
      <c r="AU1359" s="209" t="s">
        <v>79</v>
      </c>
      <c r="AV1359" s="13" t="s">
        <v>79</v>
      </c>
      <c r="AW1359" s="13" t="s">
        <v>33</v>
      </c>
      <c r="AX1359" s="13" t="s">
        <v>71</v>
      </c>
      <c r="AY1359" s="209" t="s">
        <v>169</v>
      </c>
    </row>
    <row r="1360" spans="2:51" s="13" customFormat="1" ht="11.25">
      <c r="B1360" s="198"/>
      <c r="C1360" s="199"/>
      <c r="D1360" s="200" t="s">
        <v>180</v>
      </c>
      <c r="E1360" s="201" t="s">
        <v>19</v>
      </c>
      <c r="F1360" s="202" t="s">
        <v>1612</v>
      </c>
      <c r="G1360" s="199"/>
      <c r="H1360" s="203">
        <v>-0.875</v>
      </c>
      <c r="I1360" s="204"/>
      <c r="J1360" s="199"/>
      <c r="K1360" s="199"/>
      <c r="L1360" s="205"/>
      <c r="M1360" s="206"/>
      <c r="N1360" s="207"/>
      <c r="O1360" s="207"/>
      <c r="P1360" s="207"/>
      <c r="Q1360" s="207"/>
      <c r="R1360" s="207"/>
      <c r="S1360" s="207"/>
      <c r="T1360" s="208"/>
      <c r="AT1360" s="209" t="s">
        <v>180</v>
      </c>
      <c r="AU1360" s="209" t="s">
        <v>79</v>
      </c>
      <c r="AV1360" s="13" t="s">
        <v>79</v>
      </c>
      <c r="AW1360" s="13" t="s">
        <v>33</v>
      </c>
      <c r="AX1360" s="13" t="s">
        <v>71</v>
      </c>
      <c r="AY1360" s="209" t="s">
        <v>169</v>
      </c>
    </row>
    <row r="1361" spans="2:51" s="15" customFormat="1" ht="11.25">
      <c r="B1361" s="221"/>
      <c r="C1361" s="222"/>
      <c r="D1361" s="200" t="s">
        <v>180</v>
      </c>
      <c r="E1361" s="223" t="s">
        <v>19</v>
      </c>
      <c r="F1361" s="224" t="s">
        <v>1421</v>
      </c>
      <c r="G1361" s="222"/>
      <c r="H1361" s="223" t="s">
        <v>19</v>
      </c>
      <c r="I1361" s="225"/>
      <c r="J1361" s="222"/>
      <c r="K1361" s="222"/>
      <c r="L1361" s="226"/>
      <c r="M1361" s="227"/>
      <c r="N1361" s="228"/>
      <c r="O1361" s="228"/>
      <c r="P1361" s="228"/>
      <c r="Q1361" s="228"/>
      <c r="R1361" s="228"/>
      <c r="S1361" s="228"/>
      <c r="T1361" s="229"/>
      <c r="AT1361" s="230" t="s">
        <v>180</v>
      </c>
      <c r="AU1361" s="230" t="s">
        <v>79</v>
      </c>
      <c r="AV1361" s="15" t="s">
        <v>14</v>
      </c>
      <c r="AW1361" s="15" t="s">
        <v>33</v>
      </c>
      <c r="AX1361" s="15" t="s">
        <v>71</v>
      </c>
      <c r="AY1361" s="230" t="s">
        <v>169</v>
      </c>
    </row>
    <row r="1362" spans="2:51" s="13" customFormat="1" ht="11.25">
      <c r="B1362" s="198"/>
      <c r="C1362" s="199"/>
      <c r="D1362" s="200" t="s">
        <v>180</v>
      </c>
      <c r="E1362" s="201" t="s">
        <v>19</v>
      </c>
      <c r="F1362" s="202" t="s">
        <v>1613</v>
      </c>
      <c r="G1362" s="199"/>
      <c r="H1362" s="203">
        <v>6.1</v>
      </c>
      <c r="I1362" s="204"/>
      <c r="J1362" s="199"/>
      <c r="K1362" s="199"/>
      <c r="L1362" s="205"/>
      <c r="M1362" s="206"/>
      <c r="N1362" s="207"/>
      <c r="O1362" s="207"/>
      <c r="P1362" s="207"/>
      <c r="Q1362" s="207"/>
      <c r="R1362" s="207"/>
      <c r="S1362" s="207"/>
      <c r="T1362" s="208"/>
      <c r="AT1362" s="209" t="s">
        <v>180</v>
      </c>
      <c r="AU1362" s="209" t="s">
        <v>79</v>
      </c>
      <c r="AV1362" s="13" t="s">
        <v>79</v>
      </c>
      <c r="AW1362" s="13" t="s">
        <v>33</v>
      </c>
      <c r="AX1362" s="13" t="s">
        <v>71</v>
      </c>
      <c r="AY1362" s="209" t="s">
        <v>169</v>
      </c>
    </row>
    <row r="1363" spans="2:51" s="15" customFormat="1" ht="11.25">
      <c r="B1363" s="221"/>
      <c r="C1363" s="222"/>
      <c r="D1363" s="200" t="s">
        <v>180</v>
      </c>
      <c r="E1363" s="223" t="s">
        <v>19</v>
      </c>
      <c r="F1363" s="224" t="s">
        <v>1422</v>
      </c>
      <c r="G1363" s="222"/>
      <c r="H1363" s="223" t="s">
        <v>19</v>
      </c>
      <c r="I1363" s="225"/>
      <c r="J1363" s="222"/>
      <c r="K1363" s="222"/>
      <c r="L1363" s="226"/>
      <c r="M1363" s="227"/>
      <c r="N1363" s="228"/>
      <c r="O1363" s="228"/>
      <c r="P1363" s="228"/>
      <c r="Q1363" s="228"/>
      <c r="R1363" s="228"/>
      <c r="S1363" s="228"/>
      <c r="T1363" s="229"/>
      <c r="AT1363" s="230" t="s">
        <v>180</v>
      </c>
      <c r="AU1363" s="230" t="s">
        <v>79</v>
      </c>
      <c r="AV1363" s="15" t="s">
        <v>14</v>
      </c>
      <c r="AW1363" s="15" t="s">
        <v>33</v>
      </c>
      <c r="AX1363" s="15" t="s">
        <v>71</v>
      </c>
      <c r="AY1363" s="230" t="s">
        <v>169</v>
      </c>
    </row>
    <row r="1364" spans="2:51" s="13" customFormat="1" ht="11.25">
      <c r="B1364" s="198"/>
      <c r="C1364" s="199"/>
      <c r="D1364" s="200" t="s">
        <v>180</v>
      </c>
      <c r="E1364" s="201" t="s">
        <v>19</v>
      </c>
      <c r="F1364" s="202" t="s">
        <v>1613</v>
      </c>
      <c r="G1364" s="199"/>
      <c r="H1364" s="203">
        <v>6.1</v>
      </c>
      <c r="I1364" s="204"/>
      <c r="J1364" s="199"/>
      <c r="K1364" s="199"/>
      <c r="L1364" s="205"/>
      <c r="M1364" s="206"/>
      <c r="N1364" s="207"/>
      <c r="O1364" s="207"/>
      <c r="P1364" s="207"/>
      <c r="Q1364" s="207"/>
      <c r="R1364" s="207"/>
      <c r="S1364" s="207"/>
      <c r="T1364" s="208"/>
      <c r="AT1364" s="209" t="s">
        <v>180</v>
      </c>
      <c r="AU1364" s="209" t="s">
        <v>79</v>
      </c>
      <c r="AV1364" s="13" t="s">
        <v>79</v>
      </c>
      <c r="AW1364" s="13" t="s">
        <v>33</v>
      </c>
      <c r="AX1364" s="13" t="s">
        <v>71</v>
      </c>
      <c r="AY1364" s="209" t="s">
        <v>169</v>
      </c>
    </row>
    <row r="1365" spans="2:51" s="15" customFormat="1" ht="11.25">
      <c r="B1365" s="221"/>
      <c r="C1365" s="222"/>
      <c r="D1365" s="200" t="s">
        <v>180</v>
      </c>
      <c r="E1365" s="223" t="s">
        <v>19</v>
      </c>
      <c r="F1365" s="224" t="s">
        <v>1423</v>
      </c>
      <c r="G1365" s="222"/>
      <c r="H1365" s="223" t="s">
        <v>19</v>
      </c>
      <c r="I1365" s="225"/>
      <c r="J1365" s="222"/>
      <c r="K1365" s="222"/>
      <c r="L1365" s="226"/>
      <c r="M1365" s="227"/>
      <c r="N1365" s="228"/>
      <c r="O1365" s="228"/>
      <c r="P1365" s="228"/>
      <c r="Q1365" s="228"/>
      <c r="R1365" s="228"/>
      <c r="S1365" s="228"/>
      <c r="T1365" s="229"/>
      <c r="AT1365" s="230" t="s">
        <v>180</v>
      </c>
      <c r="AU1365" s="230" t="s">
        <v>79</v>
      </c>
      <c r="AV1365" s="15" t="s">
        <v>14</v>
      </c>
      <c r="AW1365" s="15" t="s">
        <v>33</v>
      </c>
      <c r="AX1365" s="15" t="s">
        <v>71</v>
      </c>
      <c r="AY1365" s="230" t="s">
        <v>169</v>
      </c>
    </row>
    <row r="1366" spans="2:51" s="13" customFormat="1" ht="11.25">
      <c r="B1366" s="198"/>
      <c r="C1366" s="199"/>
      <c r="D1366" s="200" t="s">
        <v>180</v>
      </c>
      <c r="E1366" s="201" t="s">
        <v>19</v>
      </c>
      <c r="F1366" s="202" t="s">
        <v>1611</v>
      </c>
      <c r="G1366" s="199"/>
      <c r="H1366" s="203">
        <v>15.1</v>
      </c>
      <c r="I1366" s="204"/>
      <c r="J1366" s="199"/>
      <c r="K1366" s="199"/>
      <c r="L1366" s="205"/>
      <c r="M1366" s="206"/>
      <c r="N1366" s="207"/>
      <c r="O1366" s="207"/>
      <c r="P1366" s="207"/>
      <c r="Q1366" s="207"/>
      <c r="R1366" s="207"/>
      <c r="S1366" s="207"/>
      <c r="T1366" s="208"/>
      <c r="AT1366" s="209" t="s">
        <v>180</v>
      </c>
      <c r="AU1366" s="209" t="s">
        <v>79</v>
      </c>
      <c r="AV1366" s="13" t="s">
        <v>79</v>
      </c>
      <c r="AW1366" s="13" t="s">
        <v>33</v>
      </c>
      <c r="AX1366" s="13" t="s">
        <v>71</v>
      </c>
      <c r="AY1366" s="209" t="s">
        <v>169</v>
      </c>
    </row>
    <row r="1367" spans="2:51" s="13" customFormat="1" ht="11.25">
      <c r="B1367" s="198"/>
      <c r="C1367" s="199"/>
      <c r="D1367" s="200" t="s">
        <v>180</v>
      </c>
      <c r="E1367" s="201" t="s">
        <v>19</v>
      </c>
      <c r="F1367" s="202" t="s">
        <v>1612</v>
      </c>
      <c r="G1367" s="199"/>
      <c r="H1367" s="203">
        <v>-0.875</v>
      </c>
      <c r="I1367" s="204"/>
      <c r="J1367" s="199"/>
      <c r="K1367" s="199"/>
      <c r="L1367" s="205"/>
      <c r="M1367" s="206"/>
      <c r="N1367" s="207"/>
      <c r="O1367" s="207"/>
      <c r="P1367" s="207"/>
      <c r="Q1367" s="207"/>
      <c r="R1367" s="207"/>
      <c r="S1367" s="207"/>
      <c r="T1367" s="208"/>
      <c r="AT1367" s="209" t="s">
        <v>180</v>
      </c>
      <c r="AU1367" s="209" t="s">
        <v>79</v>
      </c>
      <c r="AV1367" s="13" t="s">
        <v>79</v>
      </c>
      <c r="AW1367" s="13" t="s">
        <v>33</v>
      </c>
      <c r="AX1367" s="13" t="s">
        <v>71</v>
      </c>
      <c r="AY1367" s="209" t="s">
        <v>169</v>
      </c>
    </row>
    <row r="1368" spans="2:51" s="15" customFormat="1" ht="11.25">
      <c r="B1368" s="221"/>
      <c r="C1368" s="222"/>
      <c r="D1368" s="200" t="s">
        <v>180</v>
      </c>
      <c r="E1368" s="223" t="s">
        <v>19</v>
      </c>
      <c r="F1368" s="224" t="s">
        <v>1007</v>
      </c>
      <c r="G1368" s="222"/>
      <c r="H1368" s="223" t="s">
        <v>19</v>
      </c>
      <c r="I1368" s="225"/>
      <c r="J1368" s="222"/>
      <c r="K1368" s="222"/>
      <c r="L1368" s="226"/>
      <c r="M1368" s="227"/>
      <c r="N1368" s="228"/>
      <c r="O1368" s="228"/>
      <c r="P1368" s="228"/>
      <c r="Q1368" s="228"/>
      <c r="R1368" s="228"/>
      <c r="S1368" s="228"/>
      <c r="T1368" s="229"/>
      <c r="AT1368" s="230" t="s">
        <v>180</v>
      </c>
      <c r="AU1368" s="230" t="s">
        <v>79</v>
      </c>
      <c r="AV1368" s="15" t="s">
        <v>14</v>
      </c>
      <c r="AW1368" s="15" t="s">
        <v>33</v>
      </c>
      <c r="AX1368" s="15" t="s">
        <v>71</v>
      </c>
      <c r="AY1368" s="230" t="s">
        <v>169</v>
      </c>
    </row>
    <row r="1369" spans="2:51" s="13" customFormat="1" ht="11.25">
      <c r="B1369" s="198"/>
      <c r="C1369" s="199"/>
      <c r="D1369" s="200" t="s">
        <v>180</v>
      </c>
      <c r="E1369" s="201" t="s">
        <v>19</v>
      </c>
      <c r="F1369" s="202" t="s">
        <v>1614</v>
      </c>
      <c r="G1369" s="199"/>
      <c r="H1369" s="203">
        <v>6.8</v>
      </c>
      <c r="I1369" s="204"/>
      <c r="J1369" s="199"/>
      <c r="K1369" s="199"/>
      <c r="L1369" s="205"/>
      <c r="M1369" s="206"/>
      <c r="N1369" s="207"/>
      <c r="O1369" s="207"/>
      <c r="P1369" s="207"/>
      <c r="Q1369" s="207"/>
      <c r="R1369" s="207"/>
      <c r="S1369" s="207"/>
      <c r="T1369" s="208"/>
      <c r="AT1369" s="209" t="s">
        <v>180</v>
      </c>
      <c r="AU1369" s="209" t="s">
        <v>79</v>
      </c>
      <c r="AV1369" s="13" t="s">
        <v>79</v>
      </c>
      <c r="AW1369" s="13" t="s">
        <v>33</v>
      </c>
      <c r="AX1369" s="13" t="s">
        <v>71</v>
      </c>
      <c r="AY1369" s="209" t="s">
        <v>169</v>
      </c>
    </row>
    <row r="1370" spans="2:51" s="15" customFormat="1" ht="11.25">
      <c r="B1370" s="221"/>
      <c r="C1370" s="222"/>
      <c r="D1370" s="200" t="s">
        <v>180</v>
      </c>
      <c r="E1370" s="223" t="s">
        <v>19</v>
      </c>
      <c r="F1370" s="224" t="s">
        <v>1008</v>
      </c>
      <c r="G1370" s="222"/>
      <c r="H1370" s="223" t="s">
        <v>19</v>
      </c>
      <c r="I1370" s="225"/>
      <c r="J1370" s="222"/>
      <c r="K1370" s="222"/>
      <c r="L1370" s="226"/>
      <c r="M1370" s="227"/>
      <c r="N1370" s="228"/>
      <c r="O1370" s="228"/>
      <c r="P1370" s="228"/>
      <c r="Q1370" s="228"/>
      <c r="R1370" s="228"/>
      <c r="S1370" s="228"/>
      <c r="T1370" s="229"/>
      <c r="AT1370" s="230" t="s">
        <v>180</v>
      </c>
      <c r="AU1370" s="230" t="s">
        <v>79</v>
      </c>
      <c r="AV1370" s="15" t="s">
        <v>14</v>
      </c>
      <c r="AW1370" s="15" t="s">
        <v>33</v>
      </c>
      <c r="AX1370" s="15" t="s">
        <v>71</v>
      </c>
      <c r="AY1370" s="230" t="s">
        <v>169</v>
      </c>
    </row>
    <row r="1371" spans="2:51" s="13" customFormat="1" ht="11.25">
      <c r="B1371" s="198"/>
      <c r="C1371" s="199"/>
      <c r="D1371" s="200" t="s">
        <v>180</v>
      </c>
      <c r="E1371" s="201" t="s">
        <v>19</v>
      </c>
      <c r="F1371" s="202" t="s">
        <v>1614</v>
      </c>
      <c r="G1371" s="199"/>
      <c r="H1371" s="203">
        <v>6.8</v>
      </c>
      <c r="I1371" s="204"/>
      <c r="J1371" s="199"/>
      <c r="K1371" s="199"/>
      <c r="L1371" s="205"/>
      <c r="M1371" s="206"/>
      <c r="N1371" s="207"/>
      <c r="O1371" s="207"/>
      <c r="P1371" s="207"/>
      <c r="Q1371" s="207"/>
      <c r="R1371" s="207"/>
      <c r="S1371" s="207"/>
      <c r="T1371" s="208"/>
      <c r="AT1371" s="209" t="s">
        <v>180</v>
      </c>
      <c r="AU1371" s="209" t="s">
        <v>79</v>
      </c>
      <c r="AV1371" s="13" t="s">
        <v>79</v>
      </c>
      <c r="AW1371" s="13" t="s">
        <v>33</v>
      </c>
      <c r="AX1371" s="13" t="s">
        <v>71</v>
      </c>
      <c r="AY1371" s="209" t="s">
        <v>169</v>
      </c>
    </row>
    <row r="1372" spans="2:51" s="15" customFormat="1" ht="11.25">
      <c r="B1372" s="221"/>
      <c r="C1372" s="222"/>
      <c r="D1372" s="200" t="s">
        <v>180</v>
      </c>
      <c r="E1372" s="223" t="s">
        <v>19</v>
      </c>
      <c r="F1372" s="224" t="s">
        <v>1424</v>
      </c>
      <c r="G1372" s="222"/>
      <c r="H1372" s="223" t="s">
        <v>19</v>
      </c>
      <c r="I1372" s="225"/>
      <c r="J1372" s="222"/>
      <c r="K1372" s="222"/>
      <c r="L1372" s="226"/>
      <c r="M1372" s="227"/>
      <c r="N1372" s="228"/>
      <c r="O1372" s="228"/>
      <c r="P1372" s="228"/>
      <c r="Q1372" s="228"/>
      <c r="R1372" s="228"/>
      <c r="S1372" s="228"/>
      <c r="T1372" s="229"/>
      <c r="AT1372" s="230" t="s">
        <v>180</v>
      </c>
      <c r="AU1372" s="230" t="s">
        <v>79</v>
      </c>
      <c r="AV1372" s="15" t="s">
        <v>14</v>
      </c>
      <c r="AW1372" s="15" t="s">
        <v>33</v>
      </c>
      <c r="AX1372" s="15" t="s">
        <v>71</v>
      </c>
      <c r="AY1372" s="230" t="s">
        <v>169</v>
      </c>
    </row>
    <row r="1373" spans="2:51" s="13" customFormat="1" ht="11.25">
      <c r="B1373" s="198"/>
      <c r="C1373" s="199"/>
      <c r="D1373" s="200" t="s">
        <v>180</v>
      </c>
      <c r="E1373" s="201" t="s">
        <v>19</v>
      </c>
      <c r="F1373" s="202" t="s">
        <v>1611</v>
      </c>
      <c r="G1373" s="199"/>
      <c r="H1373" s="203">
        <v>15.1</v>
      </c>
      <c r="I1373" s="204"/>
      <c r="J1373" s="199"/>
      <c r="K1373" s="199"/>
      <c r="L1373" s="205"/>
      <c r="M1373" s="206"/>
      <c r="N1373" s="207"/>
      <c r="O1373" s="207"/>
      <c r="P1373" s="207"/>
      <c r="Q1373" s="207"/>
      <c r="R1373" s="207"/>
      <c r="S1373" s="207"/>
      <c r="T1373" s="208"/>
      <c r="AT1373" s="209" t="s">
        <v>180</v>
      </c>
      <c r="AU1373" s="209" t="s">
        <v>79</v>
      </c>
      <c r="AV1373" s="13" t="s">
        <v>79</v>
      </c>
      <c r="AW1373" s="13" t="s">
        <v>33</v>
      </c>
      <c r="AX1373" s="13" t="s">
        <v>71</v>
      </c>
      <c r="AY1373" s="209" t="s">
        <v>169</v>
      </c>
    </row>
    <row r="1374" spans="2:51" s="13" customFormat="1" ht="11.25">
      <c r="B1374" s="198"/>
      <c r="C1374" s="199"/>
      <c r="D1374" s="200" t="s">
        <v>180</v>
      </c>
      <c r="E1374" s="201" t="s">
        <v>19</v>
      </c>
      <c r="F1374" s="202" t="s">
        <v>1612</v>
      </c>
      <c r="G1374" s="199"/>
      <c r="H1374" s="203">
        <v>-0.875</v>
      </c>
      <c r="I1374" s="204"/>
      <c r="J1374" s="199"/>
      <c r="K1374" s="199"/>
      <c r="L1374" s="205"/>
      <c r="M1374" s="206"/>
      <c r="N1374" s="207"/>
      <c r="O1374" s="207"/>
      <c r="P1374" s="207"/>
      <c r="Q1374" s="207"/>
      <c r="R1374" s="207"/>
      <c r="S1374" s="207"/>
      <c r="T1374" s="208"/>
      <c r="AT1374" s="209" t="s">
        <v>180</v>
      </c>
      <c r="AU1374" s="209" t="s">
        <v>79</v>
      </c>
      <c r="AV1374" s="13" t="s">
        <v>79</v>
      </c>
      <c r="AW1374" s="13" t="s">
        <v>33</v>
      </c>
      <c r="AX1374" s="13" t="s">
        <v>71</v>
      </c>
      <c r="AY1374" s="209" t="s">
        <v>169</v>
      </c>
    </row>
    <row r="1375" spans="2:51" s="15" customFormat="1" ht="11.25">
      <c r="B1375" s="221"/>
      <c r="C1375" s="222"/>
      <c r="D1375" s="200" t="s">
        <v>180</v>
      </c>
      <c r="E1375" s="223" t="s">
        <v>19</v>
      </c>
      <c r="F1375" s="224" t="s">
        <v>1425</v>
      </c>
      <c r="G1375" s="222"/>
      <c r="H1375" s="223" t="s">
        <v>19</v>
      </c>
      <c r="I1375" s="225"/>
      <c r="J1375" s="222"/>
      <c r="K1375" s="222"/>
      <c r="L1375" s="226"/>
      <c r="M1375" s="227"/>
      <c r="N1375" s="228"/>
      <c r="O1375" s="228"/>
      <c r="P1375" s="228"/>
      <c r="Q1375" s="228"/>
      <c r="R1375" s="228"/>
      <c r="S1375" s="228"/>
      <c r="T1375" s="229"/>
      <c r="AT1375" s="230" t="s">
        <v>180</v>
      </c>
      <c r="AU1375" s="230" t="s">
        <v>79</v>
      </c>
      <c r="AV1375" s="15" t="s">
        <v>14</v>
      </c>
      <c r="AW1375" s="15" t="s">
        <v>33</v>
      </c>
      <c r="AX1375" s="15" t="s">
        <v>71</v>
      </c>
      <c r="AY1375" s="230" t="s">
        <v>169</v>
      </c>
    </row>
    <row r="1376" spans="2:51" s="13" customFormat="1" ht="11.25">
      <c r="B1376" s="198"/>
      <c r="C1376" s="199"/>
      <c r="D1376" s="200" t="s">
        <v>180</v>
      </c>
      <c r="E1376" s="201" t="s">
        <v>19</v>
      </c>
      <c r="F1376" s="202" t="s">
        <v>1613</v>
      </c>
      <c r="G1376" s="199"/>
      <c r="H1376" s="203">
        <v>6.1</v>
      </c>
      <c r="I1376" s="204"/>
      <c r="J1376" s="199"/>
      <c r="K1376" s="199"/>
      <c r="L1376" s="205"/>
      <c r="M1376" s="206"/>
      <c r="N1376" s="207"/>
      <c r="O1376" s="207"/>
      <c r="P1376" s="207"/>
      <c r="Q1376" s="207"/>
      <c r="R1376" s="207"/>
      <c r="S1376" s="207"/>
      <c r="T1376" s="208"/>
      <c r="AT1376" s="209" t="s">
        <v>180</v>
      </c>
      <c r="AU1376" s="209" t="s">
        <v>79</v>
      </c>
      <c r="AV1376" s="13" t="s">
        <v>79</v>
      </c>
      <c r="AW1376" s="13" t="s">
        <v>33</v>
      </c>
      <c r="AX1376" s="13" t="s">
        <v>71</v>
      </c>
      <c r="AY1376" s="209" t="s">
        <v>169</v>
      </c>
    </row>
    <row r="1377" spans="2:51" s="15" customFormat="1" ht="11.25">
      <c r="B1377" s="221"/>
      <c r="C1377" s="222"/>
      <c r="D1377" s="200" t="s">
        <v>180</v>
      </c>
      <c r="E1377" s="223" t="s">
        <v>19</v>
      </c>
      <c r="F1377" s="224" t="s">
        <v>1426</v>
      </c>
      <c r="G1377" s="222"/>
      <c r="H1377" s="223" t="s">
        <v>19</v>
      </c>
      <c r="I1377" s="225"/>
      <c r="J1377" s="222"/>
      <c r="K1377" s="222"/>
      <c r="L1377" s="226"/>
      <c r="M1377" s="227"/>
      <c r="N1377" s="228"/>
      <c r="O1377" s="228"/>
      <c r="P1377" s="228"/>
      <c r="Q1377" s="228"/>
      <c r="R1377" s="228"/>
      <c r="S1377" s="228"/>
      <c r="T1377" s="229"/>
      <c r="AT1377" s="230" t="s">
        <v>180</v>
      </c>
      <c r="AU1377" s="230" t="s">
        <v>79</v>
      </c>
      <c r="AV1377" s="15" t="s">
        <v>14</v>
      </c>
      <c r="AW1377" s="15" t="s">
        <v>33</v>
      </c>
      <c r="AX1377" s="15" t="s">
        <v>71</v>
      </c>
      <c r="AY1377" s="230" t="s">
        <v>169</v>
      </c>
    </row>
    <row r="1378" spans="2:51" s="13" customFormat="1" ht="11.25">
      <c r="B1378" s="198"/>
      <c r="C1378" s="199"/>
      <c r="D1378" s="200" t="s">
        <v>180</v>
      </c>
      <c r="E1378" s="201" t="s">
        <v>19</v>
      </c>
      <c r="F1378" s="202" t="s">
        <v>1613</v>
      </c>
      <c r="G1378" s="199"/>
      <c r="H1378" s="203">
        <v>6.1</v>
      </c>
      <c r="I1378" s="204"/>
      <c r="J1378" s="199"/>
      <c r="K1378" s="199"/>
      <c r="L1378" s="205"/>
      <c r="M1378" s="206"/>
      <c r="N1378" s="207"/>
      <c r="O1378" s="207"/>
      <c r="P1378" s="207"/>
      <c r="Q1378" s="207"/>
      <c r="R1378" s="207"/>
      <c r="S1378" s="207"/>
      <c r="T1378" s="208"/>
      <c r="AT1378" s="209" t="s">
        <v>180</v>
      </c>
      <c r="AU1378" s="209" t="s">
        <v>79</v>
      </c>
      <c r="AV1378" s="13" t="s">
        <v>79</v>
      </c>
      <c r="AW1378" s="13" t="s">
        <v>33</v>
      </c>
      <c r="AX1378" s="13" t="s">
        <v>71</v>
      </c>
      <c r="AY1378" s="209" t="s">
        <v>169</v>
      </c>
    </row>
    <row r="1379" spans="2:51" s="15" customFormat="1" ht="11.25">
      <c r="B1379" s="221"/>
      <c r="C1379" s="222"/>
      <c r="D1379" s="200" t="s">
        <v>180</v>
      </c>
      <c r="E1379" s="223" t="s">
        <v>19</v>
      </c>
      <c r="F1379" s="224" t="s">
        <v>1427</v>
      </c>
      <c r="G1379" s="222"/>
      <c r="H1379" s="223" t="s">
        <v>19</v>
      </c>
      <c r="I1379" s="225"/>
      <c r="J1379" s="222"/>
      <c r="K1379" s="222"/>
      <c r="L1379" s="226"/>
      <c r="M1379" s="227"/>
      <c r="N1379" s="228"/>
      <c r="O1379" s="228"/>
      <c r="P1379" s="228"/>
      <c r="Q1379" s="228"/>
      <c r="R1379" s="228"/>
      <c r="S1379" s="228"/>
      <c r="T1379" s="229"/>
      <c r="AT1379" s="230" t="s">
        <v>180</v>
      </c>
      <c r="AU1379" s="230" t="s">
        <v>79</v>
      </c>
      <c r="AV1379" s="15" t="s">
        <v>14</v>
      </c>
      <c r="AW1379" s="15" t="s">
        <v>33</v>
      </c>
      <c r="AX1379" s="15" t="s">
        <v>71</v>
      </c>
      <c r="AY1379" s="230" t="s">
        <v>169</v>
      </c>
    </row>
    <row r="1380" spans="2:51" s="13" customFormat="1" ht="11.25">
      <c r="B1380" s="198"/>
      <c r="C1380" s="199"/>
      <c r="D1380" s="200" t="s">
        <v>180</v>
      </c>
      <c r="E1380" s="201" t="s">
        <v>19</v>
      </c>
      <c r="F1380" s="202" t="s">
        <v>1611</v>
      </c>
      <c r="G1380" s="199"/>
      <c r="H1380" s="203">
        <v>15.1</v>
      </c>
      <c r="I1380" s="204"/>
      <c r="J1380" s="199"/>
      <c r="K1380" s="199"/>
      <c r="L1380" s="205"/>
      <c r="M1380" s="206"/>
      <c r="N1380" s="207"/>
      <c r="O1380" s="207"/>
      <c r="P1380" s="207"/>
      <c r="Q1380" s="207"/>
      <c r="R1380" s="207"/>
      <c r="S1380" s="207"/>
      <c r="T1380" s="208"/>
      <c r="AT1380" s="209" t="s">
        <v>180</v>
      </c>
      <c r="AU1380" s="209" t="s">
        <v>79</v>
      </c>
      <c r="AV1380" s="13" t="s">
        <v>79</v>
      </c>
      <c r="AW1380" s="13" t="s">
        <v>33</v>
      </c>
      <c r="AX1380" s="13" t="s">
        <v>71</v>
      </c>
      <c r="AY1380" s="209" t="s">
        <v>169</v>
      </c>
    </row>
    <row r="1381" spans="2:51" s="13" customFormat="1" ht="11.25">
      <c r="B1381" s="198"/>
      <c r="C1381" s="199"/>
      <c r="D1381" s="200" t="s">
        <v>180</v>
      </c>
      <c r="E1381" s="201" t="s">
        <v>19</v>
      </c>
      <c r="F1381" s="202" t="s">
        <v>1612</v>
      </c>
      <c r="G1381" s="199"/>
      <c r="H1381" s="203">
        <v>-0.875</v>
      </c>
      <c r="I1381" s="204"/>
      <c r="J1381" s="199"/>
      <c r="K1381" s="199"/>
      <c r="L1381" s="205"/>
      <c r="M1381" s="206"/>
      <c r="N1381" s="207"/>
      <c r="O1381" s="207"/>
      <c r="P1381" s="207"/>
      <c r="Q1381" s="207"/>
      <c r="R1381" s="207"/>
      <c r="S1381" s="207"/>
      <c r="T1381" s="208"/>
      <c r="AT1381" s="209" t="s">
        <v>180</v>
      </c>
      <c r="AU1381" s="209" t="s">
        <v>79</v>
      </c>
      <c r="AV1381" s="13" t="s">
        <v>79</v>
      </c>
      <c r="AW1381" s="13" t="s">
        <v>33</v>
      </c>
      <c r="AX1381" s="13" t="s">
        <v>71</v>
      </c>
      <c r="AY1381" s="209" t="s">
        <v>169</v>
      </c>
    </row>
    <row r="1382" spans="2:51" s="15" customFormat="1" ht="11.25">
      <c r="B1382" s="221"/>
      <c r="C1382" s="222"/>
      <c r="D1382" s="200" t="s">
        <v>180</v>
      </c>
      <c r="E1382" s="223" t="s">
        <v>19</v>
      </c>
      <c r="F1382" s="224" t="s">
        <v>1009</v>
      </c>
      <c r="G1382" s="222"/>
      <c r="H1382" s="223" t="s">
        <v>19</v>
      </c>
      <c r="I1382" s="225"/>
      <c r="J1382" s="222"/>
      <c r="K1382" s="222"/>
      <c r="L1382" s="226"/>
      <c r="M1382" s="227"/>
      <c r="N1382" s="228"/>
      <c r="O1382" s="228"/>
      <c r="P1382" s="228"/>
      <c r="Q1382" s="228"/>
      <c r="R1382" s="228"/>
      <c r="S1382" s="228"/>
      <c r="T1382" s="229"/>
      <c r="AT1382" s="230" t="s">
        <v>180</v>
      </c>
      <c r="AU1382" s="230" t="s">
        <v>79</v>
      </c>
      <c r="AV1382" s="15" t="s">
        <v>14</v>
      </c>
      <c r="AW1382" s="15" t="s">
        <v>33</v>
      </c>
      <c r="AX1382" s="15" t="s">
        <v>71</v>
      </c>
      <c r="AY1382" s="230" t="s">
        <v>169</v>
      </c>
    </row>
    <row r="1383" spans="2:51" s="13" customFormat="1" ht="11.25">
      <c r="B1383" s="198"/>
      <c r="C1383" s="199"/>
      <c r="D1383" s="200" t="s">
        <v>180</v>
      </c>
      <c r="E1383" s="201" t="s">
        <v>19</v>
      </c>
      <c r="F1383" s="202" t="s">
        <v>1614</v>
      </c>
      <c r="G1383" s="199"/>
      <c r="H1383" s="203">
        <v>6.8</v>
      </c>
      <c r="I1383" s="204"/>
      <c r="J1383" s="199"/>
      <c r="K1383" s="199"/>
      <c r="L1383" s="205"/>
      <c r="M1383" s="206"/>
      <c r="N1383" s="207"/>
      <c r="O1383" s="207"/>
      <c r="P1383" s="207"/>
      <c r="Q1383" s="207"/>
      <c r="R1383" s="207"/>
      <c r="S1383" s="207"/>
      <c r="T1383" s="208"/>
      <c r="AT1383" s="209" t="s">
        <v>180</v>
      </c>
      <c r="AU1383" s="209" t="s">
        <v>79</v>
      </c>
      <c r="AV1383" s="13" t="s">
        <v>79</v>
      </c>
      <c r="AW1383" s="13" t="s">
        <v>33</v>
      </c>
      <c r="AX1383" s="13" t="s">
        <v>71</v>
      </c>
      <c r="AY1383" s="209" t="s">
        <v>169</v>
      </c>
    </row>
    <row r="1384" spans="2:51" s="15" customFormat="1" ht="11.25">
      <c r="B1384" s="221"/>
      <c r="C1384" s="222"/>
      <c r="D1384" s="200" t="s">
        <v>180</v>
      </c>
      <c r="E1384" s="223" t="s">
        <v>19</v>
      </c>
      <c r="F1384" s="224" t="s">
        <v>1428</v>
      </c>
      <c r="G1384" s="222"/>
      <c r="H1384" s="223" t="s">
        <v>19</v>
      </c>
      <c r="I1384" s="225"/>
      <c r="J1384" s="222"/>
      <c r="K1384" s="222"/>
      <c r="L1384" s="226"/>
      <c r="M1384" s="227"/>
      <c r="N1384" s="228"/>
      <c r="O1384" s="228"/>
      <c r="P1384" s="228"/>
      <c r="Q1384" s="228"/>
      <c r="R1384" s="228"/>
      <c r="S1384" s="228"/>
      <c r="T1384" s="229"/>
      <c r="AT1384" s="230" t="s">
        <v>180</v>
      </c>
      <c r="AU1384" s="230" t="s">
        <v>79</v>
      </c>
      <c r="AV1384" s="15" t="s">
        <v>14</v>
      </c>
      <c r="AW1384" s="15" t="s">
        <v>33</v>
      </c>
      <c r="AX1384" s="15" t="s">
        <v>71</v>
      </c>
      <c r="AY1384" s="230" t="s">
        <v>169</v>
      </c>
    </row>
    <row r="1385" spans="2:51" s="13" customFormat="1" ht="11.25">
      <c r="B1385" s="198"/>
      <c r="C1385" s="199"/>
      <c r="D1385" s="200" t="s">
        <v>180</v>
      </c>
      <c r="E1385" s="201" t="s">
        <v>19</v>
      </c>
      <c r="F1385" s="202" t="s">
        <v>1615</v>
      </c>
      <c r="G1385" s="199"/>
      <c r="H1385" s="203">
        <v>16.4</v>
      </c>
      <c r="I1385" s="204"/>
      <c r="J1385" s="199"/>
      <c r="K1385" s="199"/>
      <c r="L1385" s="205"/>
      <c r="M1385" s="206"/>
      <c r="N1385" s="207"/>
      <c r="O1385" s="207"/>
      <c r="P1385" s="207"/>
      <c r="Q1385" s="207"/>
      <c r="R1385" s="207"/>
      <c r="S1385" s="207"/>
      <c r="T1385" s="208"/>
      <c r="AT1385" s="209" t="s">
        <v>180</v>
      </c>
      <c r="AU1385" s="209" t="s">
        <v>79</v>
      </c>
      <c r="AV1385" s="13" t="s">
        <v>79</v>
      </c>
      <c r="AW1385" s="13" t="s">
        <v>33</v>
      </c>
      <c r="AX1385" s="13" t="s">
        <v>71</v>
      </c>
      <c r="AY1385" s="209" t="s">
        <v>169</v>
      </c>
    </row>
    <row r="1386" spans="2:51" s="13" customFormat="1" ht="11.25">
      <c r="B1386" s="198"/>
      <c r="C1386" s="199"/>
      <c r="D1386" s="200" t="s">
        <v>180</v>
      </c>
      <c r="E1386" s="201" t="s">
        <v>19</v>
      </c>
      <c r="F1386" s="202" t="s">
        <v>1612</v>
      </c>
      <c r="G1386" s="199"/>
      <c r="H1386" s="203">
        <v>-0.875</v>
      </c>
      <c r="I1386" s="204"/>
      <c r="J1386" s="199"/>
      <c r="K1386" s="199"/>
      <c r="L1386" s="205"/>
      <c r="M1386" s="206"/>
      <c r="N1386" s="207"/>
      <c r="O1386" s="207"/>
      <c r="P1386" s="207"/>
      <c r="Q1386" s="207"/>
      <c r="R1386" s="207"/>
      <c r="S1386" s="207"/>
      <c r="T1386" s="208"/>
      <c r="AT1386" s="209" t="s">
        <v>180</v>
      </c>
      <c r="AU1386" s="209" t="s">
        <v>79</v>
      </c>
      <c r="AV1386" s="13" t="s">
        <v>79</v>
      </c>
      <c r="AW1386" s="13" t="s">
        <v>33</v>
      </c>
      <c r="AX1386" s="13" t="s">
        <v>71</v>
      </c>
      <c r="AY1386" s="209" t="s">
        <v>169</v>
      </c>
    </row>
    <row r="1387" spans="2:51" s="15" customFormat="1" ht="11.25">
      <c r="B1387" s="221"/>
      <c r="C1387" s="222"/>
      <c r="D1387" s="200" t="s">
        <v>180</v>
      </c>
      <c r="E1387" s="223" t="s">
        <v>19</v>
      </c>
      <c r="F1387" s="224" t="s">
        <v>1010</v>
      </c>
      <c r="G1387" s="222"/>
      <c r="H1387" s="223" t="s">
        <v>19</v>
      </c>
      <c r="I1387" s="225"/>
      <c r="J1387" s="222"/>
      <c r="K1387" s="222"/>
      <c r="L1387" s="226"/>
      <c r="M1387" s="227"/>
      <c r="N1387" s="228"/>
      <c r="O1387" s="228"/>
      <c r="P1387" s="228"/>
      <c r="Q1387" s="228"/>
      <c r="R1387" s="228"/>
      <c r="S1387" s="228"/>
      <c r="T1387" s="229"/>
      <c r="AT1387" s="230" t="s">
        <v>180</v>
      </c>
      <c r="AU1387" s="230" t="s">
        <v>79</v>
      </c>
      <c r="AV1387" s="15" t="s">
        <v>14</v>
      </c>
      <c r="AW1387" s="15" t="s">
        <v>33</v>
      </c>
      <c r="AX1387" s="15" t="s">
        <v>71</v>
      </c>
      <c r="AY1387" s="230" t="s">
        <v>169</v>
      </c>
    </row>
    <row r="1388" spans="2:51" s="13" customFormat="1" ht="11.25">
      <c r="B1388" s="198"/>
      <c r="C1388" s="199"/>
      <c r="D1388" s="200" t="s">
        <v>180</v>
      </c>
      <c r="E1388" s="201" t="s">
        <v>19</v>
      </c>
      <c r="F1388" s="202" t="s">
        <v>1616</v>
      </c>
      <c r="G1388" s="199"/>
      <c r="H1388" s="203">
        <v>5.4</v>
      </c>
      <c r="I1388" s="204"/>
      <c r="J1388" s="199"/>
      <c r="K1388" s="199"/>
      <c r="L1388" s="205"/>
      <c r="M1388" s="206"/>
      <c r="N1388" s="207"/>
      <c r="O1388" s="207"/>
      <c r="P1388" s="207"/>
      <c r="Q1388" s="207"/>
      <c r="R1388" s="207"/>
      <c r="S1388" s="207"/>
      <c r="T1388" s="208"/>
      <c r="AT1388" s="209" t="s">
        <v>180</v>
      </c>
      <c r="AU1388" s="209" t="s">
        <v>79</v>
      </c>
      <c r="AV1388" s="13" t="s">
        <v>79</v>
      </c>
      <c r="AW1388" s="13" t="s">
        <v>33</v>
      </c>
      <c r="AX1388" s="13" t="s">
        <v>71</v>
      </c>
      <c r="AY1388" s="209" t="s">
        <v>169</v>
      </c>
    </row>
    <row r="1389" spans="2:51" s="15" customFormat="1" ht="11.25">
      <c r="B1389" s="221"/>
      <c r="C1389" s="222"/>
      <c r="D1389" s="200" t="s">
        <v>180</v>
      </c>
      <c r="E1389" s="223" t="s">
        <v>19</v>
      </c>
      <c r="F1389" s="224" t="s">
        <v>1467</v>
      </c>
      <c r="G1389" s="222"/>
      <c r="H1389" s="223" t="s">
        <v>19</v>
      </c>
      <c r="I1389" s="225"/>
      <c r="J1389" s="222"/>
      <c r="K1389" s="222"/>
      <c r="L1389" s="226"/>
      <c r="M1389" s="227"/>
      <c r="N1389" s="228"/>
      <c r="O1389" s="228"/>
      <c r="P1389" s="228"/>
      <c r="Q1389" s="228"/>
      <c r="R1389" s="228"/>
      <c r="S1389" s="228"/>
      <c r="T1389" s="229"/>
      <c r="AT1389" s="230" t="s">
        <v>180</v>
      </c>
      <c r="AU1389" s="230" t="s">
        <v>79</v>
      </c>
      <c r="AV1389" s="15" t="s">
        <v>14</v>
      </c>
      <c r="AW1389" s="15" t="s">
        <v>33</v>
      </c>
      <c r="AX1389" s="15" t="s">
        <v>71</v>
      </c>
      <c r="AY1389" s="230" t="s">
        <v>169</v>
      </c>
    </row>
    <row r="1390" spans="2:51" s="13" customFormat="1" ht="11.25">
      <c r="B1390" s="198"/>
      <c r="C1390" s="199"/>
      <c r="D1390" s="200" t="s">
        <v>180</v>
      </c>
      <c r="E1390" s="201" t="s">
        <v>19</v>
      </c>
      <c r="F1390" s="202" t="s">
        <v>1617</v>
      </c>
      <c r="G1390" s="199"/>
      <c r="H1390" s="203">
        <v>5</v>
      </c>
      <c r="I1390" s="204"/>
      <c r="J1390" s="199"/>
      <c r="K1390" s="199"/>
      <c r="L1390" s="205"/>
      <c r="M1390" s="206"/>
      <c r="N1390" s="207"/>
      <c r="O1390" s="207"/>
      <c r="P1390" s="207"/>
      <c r="Q1390" s="207"/>
      <c r="R1390" s="207"/>
      <c r="S1390" s="207"/>
      <c r="T1390" s="208"/>
      <c r="AT1390" s="209" t="s">
        <v>180</v>
      </c>
      <c r="AU1390" s="209" t="s">
        <v>79</v>
      </c>
      <c r="AV1390" s="13" t="s">
        <v>79</v>
      </c>
      <c r="AW1390" s="13" t="s">
        <v>33</v>
      </c>
      <c r="AX1390" s="13" t="s">
        <v>71</v>
      </c>
      <c r="AY1390" s="209" t="s">
        <v>169</v>
      </c>
    </row>
    <row r="1391" spans="2:51" s="13" customFormat="1" ht="11.25">
      <c r="B1391" s="198"/>
      <c r="C1391" s="199"/>
      <c r="D1391" s="200" t="s">
        <v>180</v>
      </c>
      <c r="E1391" s="201" t="s">
        <v>19</v>
      </c>
      <c r="F1391" s="202" t="s">
        <v>1618</v>
      </c>
      <c r="G1391" s="199"/>
      <c r="H1391" s="203">
        <v>-0.6</v>
      </c>
      <c r="I1391" s="204"/>
      <c r="J1391" s="199"/>
      <c r="K1391" s="199"/>
      <c r="L1391" s="205"/>
      <c r="M1391" s="206"/>
      <c r="N1391" s="207"/>
      <c r="O1391" s="207"/>
      <c r="P1391" s="207"/>
      <c r="Q1391" s="207"/>
      <c r="R1391" s="207"/>
      <c r="S1391" s="207"/>
      <c r="T1391" s="208"/>
      <c r="AT1391" s="209" t="s">
        <v>180</v>
      </c>
      <c r="AU1391" s="209" t="s">
        <v>79</v>
      </c>
      <c r="AV1391" s="13" t="s">
        <v>79</v>
      </c>
      <c r="AW1391" s="13" t="s">
        <v>33</v>
      </c>
      <c r="AX1391" s="13" t="s">
        <v>71</v>
      </c>
      <c r="AY1391" s="209" t="s">
        <v>169</v>
      </c>
    </row>
    <row r="1392" spans="2:51" s="15" customFormat="1" ht="11.25">
      <c r="B1392" s="221"/>
      <c r="C1392" s="222"/>
      <c r="D1392" s="200" t="s">
        <v>180</v>
      </c>
      <c r="E1392" s="223" t="s">
        <v>19</v>
      </c>
      <c r="F1392" s="224" t="s">
        <v>1469</v>
      </c>
      <c r="G1392" s="222"/>
      <c r="H1392" s="223" t="s">
        <v>19</v>
      </c>
      <c r="I1392" s="225"/>
      <c r="J1392" s="222"/>
      <c r="K1392" s="222"/>
      <c r="L1392" s="226"/>
      <c r="M1392" s="227"/>
      <c r="N1392" s="228"/>
      <c r="O1392" s="228"/>
      <c r="P1392" s="228"/>
      <c r="Q1392" s="228"/>
      <c r="R1392" s="228"/>
      <c r="S1392" s="228"/>
      <c r="T1392" s="229"/>
      <c r="AT1392" s="230" t="s">
        <v>180</v>
      </c>
      <c r="AU1392" s="230" t="s">
        <v>79</v>
      </c>
      <c r="AV1392" s="15" t="s">
        <v>14</v>
      </c>
      <c r="AW1392" s="15" t="s">
        <v>33</v>
      </c>
      <c r="AX1392" s="15" t="s">
        <v>71</v>
      </c>
      <c r="AY1392" s="230" t="s">
        <v>169</v>
      </c>
    </row>
    <row r="1393" spans="2:51" s="13" customFormat="1" ht="11.25">
      <c r="B1393" s="198"/>
      <c r="C1393" s="199"/>
      <c r="D1393" s="200" t="s">
        <v>180</v>
      </c>
      <c r="E1393" s="201" t="s">
        <v>19</v>
      </c>
      <c r="F1393" s="202" t="s">
        <v>1617</v>
      </c>
      <c r="G1393" s="199"/>
      <c r="H1393" s="203">
        <v>5</v>
      </c>
      <c r="I1393" s="204"/>
      <c r="J1393" s="199"/>
      <c r="K1393" s="199"/>
      <c r="L1393" s="205"/>
      <c r="M1393" s="206"/>
      <c r="N1393" s="207"/>
      <c r="O1393" s="207"/>
      <c r="P1393" s="207"/>
      <c r="Q1393" s="207"/>
      <c r="R1393" s="207"/>
      <c r="S1393" s="207"/>
      <c r="T1393" s="208"/>
      <c r="AT1393" s="209" t="s">
        <v>180</v>
      </c>
      <c r="AU1393" s="209" t="s">
        <v>79</v>
      </c>
      <c r="AV1393" s="13" t="s">
        <v>79</v>
      </c>
      <c r="AW1393" s="13" t="s">
        <v>33</v>
      </c>
      <c r="AX1393" s="13" t="s">
        <v>71</v>
      </c>
      <c r="AY1393" s="209" t="s">
        <v>169</v>
      </c>
    </row>
    <row r="1394" spans="2:51" s="13" customFormat="1" ht="11.25">
      <c r="B1394" s="198"/>
      <c r="C1394" s="199"/>
      <c r="D1394" s="200" t="s">
        <v>180</v>
      </c>
      <c r="E1394" s="201" t="s">
        <v>19</v>
      </c>
      <c r="F1394" s="202" t="s">
        <v>1618</v>
      </c>
      <c r="G1394" s="199"/>
      <c r="H1394" s="203">
        <v>-0.6</v>
      </c>
      <c r="I1394" s="204"/>
      <c r="J1394" s="199"/>
      <c r="K1394" s="199"/>
      <c r="L1394" s="205"/>
      <c r="M1394" s="206"/>
      <c r="N1394" s="207"/>
      <c r="O1394" s="207"/>
      <c r="P1394" s="207"/>
      <c r="Q1394" s="207"/>
      <c r="R1394" s="207"/>
      <c r="S1394" s="207"/>
      <c r="T1394" s="208"/>
      <c r="AT1394" s="209" t="s">
        <v>180</v>
      </c>
      <c r="AU1394" s="209" t="s">
        <v>79</v>
      </c>
      <c r="AV1394" s="13" t="s">
        <v>79</v>
      </c>
      <c r="AW1394" s="13" t="s">
        <v>33</v>
      </c>
      <c r="AX1394" s="13" t="s">
        <v>71</v>
      </c>
      <c r="AY1394" s="209" t="s">
        <v>169</v>
      </c>
    </row>
    <row r="1395" spans="2:51" s="15" customFormat="1" ht="11.25">
      <c r="B1395" s="221"/>
      <c r="C1395" s="222"/>
      <c r="D1395" s="200" t="s">
        <v>180</v>
      </c>
      <c r="E1395" s="223" t="s">
        <v>19</v>
      </c>
      <c r="F1395" s="224" t="s">
        <v>1013</v>
      </c>
      <c r="G1395" s="222"/>
      <c r="H1395" s="223" t="s">
        <v>19</v>
      </c>
      <c r="I1395" s="225"/>
      <c r="J1395" s="222"/>
      <c r="K1395" s="222"/>
      <c r="L1395" s="226"/>
      <c r="M1395" s="227"/>
      <c r="N1395" s="228"/>
      <c r="O1395" s="228"/>
      <c r="P1395" s="228"/>
      <c r="Q1395" s="228"/>
      <c r="R1395" s="228"/>
      <c r="S1395" s="228"/>
      <c r="T1395" s="229"/>
      <c r="AT1395" s="230" t="s">
        <v>180</v>
      </c>
      <c r="AU1395" s="230" t="s">
        <v>79</v>
      </c>
      <c r="AV1395" s="15" t="s">
        <v>14</v>
      </c>
      <c r="AW1395" s="15" t="s">
        <v>33</v>
      </c>
      <c r="AX1395" s="15" t="s">
        <v>71</v>
      </c>
      <c r="AY1395" s="230" t="s">
        <v>169</v>
      </c>
    </row>
    <row r="1396" spans="2:51" s="13" customFormat="1" ht="11.25">
      <c r="B1396" s="198"/>
      <c r="C1396" s="199"/>
      <c r="D1396" s="200" t="s">
        <v>180</v>
      </c>
      <c r="E1396" s="201" t="s">
        <v>19</v>
      </c>
      <c r="F1396" s="202" t="s">
        <v>1616</v>
      </c>
      <c r="G1396" s="199"/>
      <c r="H1396" s="203">
        <v>5.4</v>
      </c>
      <c r="I1396" s="204"/>
      <c r="J1396" s="199"/>
      <c r="K1396" s="199"/>
      <c r="L1396" s="205"/>
      <c r="M1396" s="206"/>
      <c r="N1396" s="207"/>
      <c r="O1396" s="207"/>
      <c r="P1396" s="207"/>
      <c r="Q1396" s="207"/>
      <c r="R1396" s="207"/>
      <c r="S1396" s="207"/>
      <c r="T1396" s="208"/>
      <c r="AT1396" s="209" t="s">
        <v>180</v>
      </c>
      <c r="AU1396" s="209" t="s">
        <v>79</v>
      </c>
      <c r="AV1396" s="13" t="s">
        <v>79</v>
      </c>
      <c r="AW1396" s="13" t="s">
        <v>33</v>
      </c>
      <c r="AX1396" s="13" t="s">
        <v>71</v>
      </c>
      <c r="AY1396" s="209" t="s">
        <v>169</v>
      </c>
    </row>
    <row r="1397" spans="2:51" s="15" customFormat="1" ht="11.25">
      <c r="B1397" s="221"/>
      <c r="C1397" s="222"/>
      <c r="D1397" s="200" t="s">
        <v>180</v>
      </c>
      <c r="E1397" s="223" t="s">
        <v>19</v>
      </c>
      <c r="F1397" s="224" t="s">
        <v>1431</v>
      </c>
      <c r="G1397" s="222"/>
      <c r="H1397" s="223" t="s">
        <v>19</v>
      </c>
      <c r="I1397" s="225"/>
      <c r="J1397" s="222"/>
      <c r="K1397" s="222"/>
      <c r="L1397" s="226"/>
      <c r="M1397" s="227"/>
      <c r="N1397" s="228"/>
      <c r="O1397" s="228"/>
      <c r="P1397" s="228"/>
      <c r="Q1397" s="228"/>
      <c r="R1397" s="228"/>
      <c r="S1397" s="228"/>
      <c r="T1397" s="229"/>
      <c r="AT1397" s="230" t="s">
        <v>180</v>
      </c>
      <c r="AU1397" s="230" t="s">
        <v>79</v>
      </c>
      <c r="AV1397" s="15" t="s">
        <v>14</v>
      </c>
      <c r="AW1397" s="15" t="s">
        <v>33</v>
      </c>
      <c r="AX1397" s="15" t="s">
        <v>71</v>
      </c>
      <c r="AY1397" s="230" t="s">
        <v>169</v>
      </c>
    </row>
    <row r="1398" spans="2:51" s="13" customFormat="1" ht="11.25">
      <c r="B1398" s="198"/>
      <c r="C1398" s="199"/>
      <c r="D1398" s="200" t="s">
        <v>180</v>
      </c>
      <c r="E1398" s="201" t="s">
        <v>19</v>
      </c>
      <c r="F1398" s="202" t="s">
        <v>1619</v>
      </c>
      <c r="G1398" s="199"/>
      <c r="H1398" s="203">
        <v>29.3</v>
      </c>
      <c r="I1398" s="204"/>
      <c r="J1398" s="199"/>
      <c r="K1398" s="199"/>
      <c r="L1398" s="205"/>
      <c r="M1398" s="206"/>
      <c r="N1398" s="207"/>
      <c r="O1398" s="207"/>
      <c r="P1398" s="207"/>
      <c r="Q1398" s="207"/>
      <c r="R1398" s="207"/>
      <c r="S1398" s="207"/>
      <c r="T1398" s="208"/>
      <c r="AT1398" s="209" t="s">
        <v>180</v>
      </c>
      <c r="AU1398" s="209" t="s">
        <v>79</v>
      </c>
      <c r="AV1398" s="13" t="s">
        <v>79</v>
      </c>
      <c r="AW1398" s="13" t="s">
        <v>33</v>
      </c>
      <c r="AX1398" s="13" t="s">
        <v>71</v>
      </c>
      <c r="AY1398" s="209" t="s">
        <v>169</v>
      </c>
    </row>
    <row r="1399" spans="2:51" s="13" customFormat="1" ht="11.25">
      <c r="B1399" s="198"/>
      <c r="C1399" s="199"/>
      <c r="D1399" s="200" t="s">
        <v>180</v>
      </c>
      <c r="E1399" s="201" t="s">
        <v>19</v>
      </c>
      <c r="F1399" s="202" t="s">
        <v>1620</v>
      </c>
      <c r="G1399" s="199"/>
      <c r="H1399" s="203">
        <v>-4.883</v>
      </c>
      <c r="I1399" s="204"/>
      <c r="J1399" s="199"/>
      <c r="K1399" s="199"/>
      <c r="L1399" s="205"/>
      <c r="M1399" s="206"/>
      <c r="N1399" s="207"/>
      <c r="O1399" s="207"/>
      <c r="P1399" s="207"/>
      <c r="Q1399" s="207"/>
      <c r="R1399" s="207"/>
      <c r="S1399" s="207"/>
      <c r="T1399" s="208"/>
      <c r="AT1399" s="209" t="s">
        <v>180</v>
      </c>
      <c r="AU1399" s="209" t="s">
        <v>79</v>
      </c>
      <c r="AV1399" s="13" t="s">
        <v>79</v>
      </c>
      <c r="AW1399" s="13" t="s">
        <v>33</v>
      </c>
      <c r="AX1399" s="13" t="s">
        <v>71</v>
      </c>
      <c r="AY1399" s="209" t="s">
        <v>169</v>
      </c>
    </row>
    <row r="1400" spans="2:51" s="15" customFormat="1" ht="11.25">
      <c r="B1400" s="221"/>
      <c r="C1400" s="222"/>
      <c r="D1400" s="200" t="s">
        <v>180</v>
      </c>
      <c r="E1400" s="223" t="s">
        <v>19</v>
      </c>
      <c r="F1400" s="224" t="s">
        <v>1434</v>
      </c>
      <c r="G1400" s="222"/>
      <c r="H1400" s="223" t="s">
        <v>19</v>
      </c>
      <c r="I1400" s="225"/>
      <c r="J1400" s="222"/>
      <c r="K1400" s="222"/>
      <c r="L1400" s="226"/>
      <c r="M1400" s="227"/>
      <c r="N1400" s="228"/>
      <c r="O1400" s="228"/>
      <c r="P1400" s="228"/>
      <c r="Q1400" s="228"/>
      <c r="R1400" s="228"/>
      <c r="S1400" s="228"/>
      <c r="T1400" s="229"/>
      <c r="AT1400" s="230" t="s">
        <v>180</v>
      </c>
      <c r="AU1400" s="230" t="s">
        <v>79</v>
      </c>
      <c r="AV1400" s="15" t="s">
        <v>14</v>
      </c>
      <c r="AW1400" s="15" t="s">
        <v>33</v>
      </c>
      <c r="AX1400" s="15" t="s">
        <v>71</v>
      </c>
      <c r="AY1400" s="230" t="s">
        <v>169</v>
      </c>
    </row>
    <row r="1401" spans="2:51" s="13" customFormat="1" ht="11.25">
      <c r="B1401" s="198"/>
      <c r="C1401" s="199"/>
      <c r="D1401" s="200" t="s">
        <v>180</v>
      </c>
      <c r="E1401" s="201" t="s">
        <v>19</v>
      </c>
      <c r="F1401" s="202" t="s">
        <v>1621</v>
      </c>
      <c r="G1401" s="199"/>
      <c r="H1401" s="203">
        <v>17.9</v>
      </c>
      <c r="I1401" s="204"/>
      <c r="J1401" s="199"/>
      <c r="K1401" s="199"/>
      <c r="L1401" s="205"/>
      <c r="M1401" s="206"/>
      <c r="N1401" s="207"/>
      <c r="O1401" s="207"/>
      <c r="P1401" s="207"/>
      <c r="Q1401" s="207"/>
      <c r="R1401" s="207"/>
      <c r="S1401" s="207"/>
      <c r="T1401" s="208"/>
      <c r="AT1401" s="209" t="s">
        <v>180</v>
      </c>
      <c r="AU1401" s="209" t="s">
        <v>79</v>
      </c>
      <c r="AV1401" s="13" t="s">
        <v>79</v>
      </c>
      <c r="AW1401" s="13" t="s">
        <v>33</v>
      </c>
      <c r="AX1401" s="13" t="s">
        <v>71</v>
      </c>
      <c r="AY1401" s="209" t="s">
        <v>169</v>
      </c>
    </row>
    <row r="1402" spans="2:51" s="13" customFormat="1" ht="11.25">
      <c r="B1402" s="198"/>
      <c r="C1402" s="199"/>
      <c r="D1402" s="200" t="s">
        <v>180</v>
      </c>
      <c r="E1402" s="201" t="s">
        <v>19</v>
      </c>
      <c r="F1402" s="202" t="s">
        <v>1622</v>
      </c>
      <c r="G1402" s="199"/>
      <c r="H1402" s="203">
        <v>-1.89</v>
      </c>
      <c r="I1402" s="204"/>
      <c r="J1402" s="199"/>
      <c r="K1402" s="199"/>
      <c r="L1402" s="205"/>
      <c r="M1402" s="206"/>
      <c r="N1402" s="207"/>
      <c r="O1402" s="207"/>
      <c r="P1402" s="207"/>
      <c r="Q1402" s="207"/>
      <c r="R1402" s="207"/>
      <c r="S1402" s="207"/>
      <c r="T1402" s="208"/>
      <c r="AT1402" s="209" t="s">
        <v>180</v>
      </c>
      <c r="AU1402" s="209" t="s">
        <v>79</v>
      </c>
      <c r="AV1402" s="13" t="s">
        <v>79</v>
      </c>
      <c r="AW1402" s="13" t="s">
        <v>33</v>
      </c>
      <c r="AX1402" s="13" t="s">
        <v>71</v>
      </c>
      <c r="AY1402" s="209" t="s">
        <v>169</v>
      </c>
    </row>
    <row r="1403" spans="2:51" s="15" customFormat="1" ht="11.25">
      <c r="B1403" s="221"/>
      <c r="C1403" s="222"/>
      <c r="D1403" s="200" t="s">
        <v>180</v>
      </c>
      <c r="E1403" s="223" t="s">
        <v>19</v>
      </c>
      <c r="F1403" s="224" t="s">
        <v>1437</v>
      </c>
      <c r="G1403" s="222"/>
      <c r="H1403" s="223" t="s">
        <v>19</v>
      </c>
      <c r="I1403" s="225"/>
      <c r="J1403" s="222"/>
      <c r="K1403" s="222"/>
      <c r="L1403" s="226"/>
      <c r="M1403" s="227"/>
      <c r="N1403" s="228"/>
      <c r="O1403" s="228"/>
      <c r="P1403" s="228"/>
      <c r="Q1403" s="228"/>
      <c r="R1403" s="228"/>
      <c r="S1403" s="228"/>
      <c r="T1403" s="229"/>
      <c r="AT1403" s="230" t="s">
        <v>180</v>
      </c>
      <c r="AU1403" s="230" t="s">
        <v>79</v>
      </c>
      <c r="AV1403" s="15" t="s">
        <v>14</v>
      </c>
      <c r="AW1403" s="15" t="s">
        <v>33</v>
      </c>
      <c r="AX1403" s="15" t="s">
        <v>71</v>
      </c>
      <c r="AY1403" s="230" t="s">
        <v>169</v>
      </c>
    </row>
    <row r="1404" spans="2:51" s="13" customFormat="1" ht="11.25">
      <c r="B1404" s="198"/>
      <c r="C1404" s="199"/>
      <c r="D1404" s="200" t="s">
        <v>180</v>
      </c>
      <c r="E1404" s="201" t="s">
        <v>19</v>
      </c>
      <c r="F1404" s="202" t="s">
        <v>1614</v>
      </c>
      <c r="G1404" s="199"/>
      <c r="H1404" s="203">
        <v>6.8</v>
      </c>
      <c r="I1404" s="204"/>
      <c r="J1404" s="199"/>
      <c r="K1404" s="199"/>
      <c r="L1404" s="205"/>
      <c r="M1404" s="206"/>
      <c r="N1404" s="207"/>
      <c r="O1404" s="207"/>
      <c r="P1404" s="207"/>
      <c r="Q1404" s="207"/>
      <c r="R1404" s="207"/>
      <c r="S1404" s="207"/>
      <c r="T1404" s="208"/>
      <c r="AT1404" s="209" t="s">
        <v>180</v>
      </c>
      <c r="AU1404" s="209" t="s">
        <v>79</v>
      </c>
      <c r="AV1404" s="13" t="s">
        <v>79</v>
      </c>
      <c r="AW1404" s="13" t="s">
        <v>33</v>
      </c>
      <c r="AX1404" s="13" t="s">
        <v>71</v>
      </c>
      <c r="AY1404" s="209" t="s">
        <v>169</v>
      </c>
    </row>
    <row r="1405" spans="2:51" s="15" customFormat="1" ht="11.25">
      <c r="B1405" s="221"/>
      <c r="C1405" s="222"/>
      <c r="D1405" s="200" t="s">
        <v>180</v>
      </c>
      <c r="E1405" s="223" t="s">
        <v>19</v>
      </c>
      <c r="F1405" s="224" t="s">
        <v>1014</v>
      </c>
      <c r="G1405" s="222"/>
      <c r="H1405" s="223" t="s">
        <v>19</v>
      </c>
      <c r="I1405" s="225"/>
      <c r="J1405" s="222"/>
      <c r="K1405" s="222"/>
      <c r="L1405" s="226"/>
      <c r="M1405" s="227"/>
      <c r="N1405" s="228"/>
      <c r="O1405" s="228"/>
      <c r="P1405" s="228"/>
      <c r="Q1405" s="228"/>
      <c r="R1405" s="228"/>
      <c r="S1405" s="228"/>
      <c r="T1405" s="229"/>
      <c r="AT1405" s="230" t="s">
        <v>180</v>
      </c>
      <c r="AU1405" s="230" t="s">
        <v>79</v>
      </c>
      <c r="AV1405" s="15" t="s">
        <v>14</v>
      </c>
      <c r="AW1405" s="15" t="s">
        <v>33</v>
      </c>
      <c r="AX1405" s="15" t="s">
        <v>71</v>
      </c>
      <c r="AY1405" s="230" t="s">
        <v>169</v>
      </c>
    </row>
    <row r="1406" spans="2:51" s="13" customFormat="1" ht="11.25">
      <c r="B1406" s="198"/>
      <c r="C1406" s="199"/>
      <c r="D1406" s="200" t="s">
        <v>180</v>
      </c>
      <c r="E1406" s="201" t="s">
        <v>19</v>
      </c>
      <c r="F1406" s="202" t="s">
        <v>1623</v>
      </c>
      <c r="G1406" s="199"/>
      <c r="H1406" s="203">
        <v>8.3</v>
      </c>
      <c r="I1406" s="204"/>
      <c r="J1406" s="199"/>
      <c r="K1406" s="199"/>
      <c r="L1406" s="205"/>
      <c r="M1406" s="206"/>
      <c r="N1406" s="207"/>
      <c r="O1406" s="207"/>
      <c r="P1406" s="207"/>
      <c r="Q1406" s="207"/>
      <c r="R1406" s="207"/>
      <c r="S1406" s="207"/>
      <c r="T1406" s="208"/>
      <c r="AT1406" s="209" t="s">
        <v>180</v>
      </c>
      <c r="AU1406" s="209" t="s">
        <v>79</v>
      </c>
      <c r="AV1406" s="13" t="s">
        <v>79</v>
      </c>
      <c r="AW1406" s="13" t="s">
        <v>33</v>
      </c>
      <c r="AX1406" s="13" t="s">
        <v>71</v>
      </c>
      <c r="AY1406" s="209" t="s">
        <v>169</v>
      </c>
    </row>
    <row r="1407" spans="2:51" s="15" customFormat="1" ht="11.25">
      <c r="B1407" s="221"/>
      <c r="C1407" s="222"/>
      <c r="D1407" s="200" t="s">
        <v>180</v>
      </c>
      <c r="E1407" s="223" t="s">
        <v>19</v>
      </c>
      <c r="F1407" s="224" t="s">
        <v>1017</v>
      </c>
      <c r="G1407" s="222"/>
      <c r="H1407" s="223" t="s">
        <v>19</v>
      </c>
      <c r="I1407" s="225"/>
      <c r="J1407" s="222"/>
      <c r="K1407" s="222"/>
      <c r="L1407" s="226"/>
      <c r="M1407" s="227"/>
      <c r="N1407" s="228"/>
      <c r="O1407" s="228"/>
      <c r="P1407" s="228"/>
      <c r="Q1407" s="228"/>
      <c r="R1407" s="228"/>
      <c r="S1407" s="228"/>
      <c r="T1407" s="229"/>
      <c r="AT1407" s="230" t="s">
        <v>180</v>
      </c>
      <c r="AU1407" s="230" t="s">
        <v>79</v>
      </c>
      <c r="AV1407" s="15" t="s">
        <v>14</v>
      </c>
      <c r="AW1407" s="15" t="s">
        <v>33</v>
      </c>
      <c r="AX1407" s="15" t="s">
        <v>71</v>
      </c>
      <c r="AY1407" s="230" t="s">
        <v>169</v>
      </c>
    </row>
    <row r="1408" spans="2:51" s="13" customFormat="1" ht="11.25">
      <c r="B1408" s="198"/>
      <c r="C1408" s="199"/>
      <c r="D1408" s="200" t="s">
        <v>180</v>
      </c>
      <c r="E1408" s="201" t="s">
        <v>19</v>
      </c>
      <c r="F1408" s="202" t="s">
        <v>1623</v>
      </c>
      <c r="G1408" s="199"/>
      <c r="H1408" s="203">
        <v>8.3</v>
      </c>
      <c r="I1408" s="204"/>
      <c r="J1408" s="199"/>
      <c r="K1408" s="199"/>
      <c r="L1408" s="205"/>
      <c r="M1408" s="206"/>
      <c r="N1408" s="207"/>
      <c r="O1408" s="207"/>
      <c r="P1408" s="207"/>
      <c r="Q1408" s="207"/>
      <c r="R1408" s="207"/>
      <c r="S1408" s="207"/>
      <c r="T1408" s="208"/>
      <c r="AT1408" s="209" t="s">
        <v>180</v>
      </c>
      <c r="AU1408" s="209" t="s">
        <v>79</v>
      </c>
      <c r="AV1408" s="13" t="s">
        <v>79</v>
      </c>
      <c r="AW1408" s="13" t="s">
        <v>33</v>
      </c>
      <c r="AX1408" s="13" t="s">
        <v>71</v>
      </c>
      <c r="AY1408" s="209" t="s">
        <v>169</v>
      </c>
    </row>
    <row r="1409" spans="2:51" s="15" customFormat="1" ht="11.25">
      <c r="B1409" s="221"/>
      <c r="C1409" s="222"/>
      <c r="D1409" s="200" t="s">
        <v>180</v>
      </c>
      <c r="E1409" s="223" t="s">
        <v>19</v>
      </c>
      <c r="F1409" s="224" t="s">
        <v>1439</v>
      </c>
      <c r="G1409" s="222"/>
      <c r="H1409" s="223" t="s">
        <v>19</v>
      </c>
      <c r="I1409" s="225"/>
      <c r="J1409" s="222"/>
      <c r="K1409" s="222"/>
      <c r="L1409" s="226"/>
      <c r="M1409" s="227"/>
      <c r="N1409" s="228"/>
      <c r="O1409" s="228"/>
      <c r="P1409" s="228"/>
      <c r="Q1409" s="228"/>
      <c r="R1409" s="228"/>
      <c r="S1409" s="228"/>
      <c r="T1409" s="229"/>
      <c r="AT1409" s="230" t="s">
        <v>180</v>
      </c>
      <c r="AU1409" s="230" t="s">
        <v>79</v>
      </c>
      <c r="AV1409" s="15" t="s">
        <v>14</v>
      </c>
      <c r="AW1409" s="15" t="s">
        <v>33</v>
      </c>
      <c r="AX1409" s="15" t="s">
        <v>71</v>
      </c>
      <c r="AY1409" s="230" t="s">
        <v>169</v>
      </c>
    </row>
    <row r="1410" spans="2:51" s="13" customFormat="1" ht="11.25">
      <c r="B1410" s="198"/>
      <c r="C1410" s="199"/>
      <c r="D1410" s="200" t="s">
        <v>180</v>
      </c>
      <c r="E1410" s="201" t="s">
        <v>19</v>
      </c>
      <c r="F1410" s="202" t="s">
        <v>1621</v>
      </c>
      <c r="G1410" s="199"/>
      <c r="H1410" s="203">
        <v>17.9</v>
      </c>
      <c r="I1410" s="204"/>
      <c r="J1410" s="199"/>
      <c r="K1410" s="199"/>
      <c r="L1410" s="205"/>
      <c r="M1410" s="206"/>
      <c r="N1410" s="207"/>
      <c r="O1410" s="207"/>
      <c r="P1410" s="207"/>
      <c r="Q1410" s="207"/>
      <c r="R1410" s="207"/>
      <c r="S1410" s="207"/>
      <c r="T1410" s="208"/>
      <c r="AT1410" s="209" t="s">
        <v>180</v>
      </c>
      <c r="AU1410" s="209" t="s">
        <v>79</v>
      </c>
      <c r="AV1410" s="13" t="s">
        <v>79</v>
      </c>
      <c r="AW1410" s="13" t="s">
        <v>33</v>
      </c>
      <c r="AX1410" s="13" t="s">
        <v>71</v>
      </c>
      <c r="AY1410" s="209" t="s">
        <v>169</v>
      </c>
    </row>
    <row r="1411" spans="2:51" s="13" customFormat="1" ht="11.25">
      <c r="B1411" s="198"/>
      <c r="C1411" s="199"/>
      <c r="D1411" s="200" t="s">
        <v>180</v>
      </c>
      <c r="E1411" s="201" t="s">
        <v>19</v>
      </c>
      <c r="F1411" s="202" t="s">
        <v>1622</v>
      </c>
      <c r="G1411" s="199"/>
      <c r="H1411" s="203">
        <v>-1.89</v>
      </c>
      <c r="I1411" s="204"/>
      <c r="J1411" s="199"/>
      <c r="K1411" s="199"/>
      <c r="L1411" s="205"/>
      <c r="M1411" s="206"/>
      <c r="N1411" s="207"/>
      <c r="O1411" s="207"/>
      <c r="P1411" s="207"/>
      <c r="Q1411" s="207"/>
      <c r="R1411" s="207"/>
      <c r="S1411" s="207"/>
      <c r="T1411" s="208"/>
      <c r="AT1411" s="209" t="s">
        <v>180</v>
      </c>
      <c r="AU1411" s="209" t="s">
        <v>79</v>
      </c>
      <c r="AV1411" s="13" t="s">
        <v>79</v>
      </c>
      <c r="AW1411" s="13" t="s">
        <v>33</v>
      </c>
      <c r="AX1411" s="13" t="s">
        <v>71</v>
      </c>
      <c r="AY1411" s="209" t="s">
        <v>169</v>
      </c>
    </row>
    <row r="1412" spans="2:51" s="15" customFormat="1" ht="11.25">
      <c r="B1412" s="221"/>
      <c r="C1412" s="222"/>
      <c r="D1412" s="200" t="s">
        <v>180</v>
      </c>
      <c r="E1412" s="223" t="s">
        <v>19</v>
      </c>
      <c r="F1412" s="224" t="s">
        <v>1440</v>
      </c>
      <c r="G1412" s="222"/>
      <c r="H1412" s="223" t="s">
        <v>19</v>
      </c>
      <c r="I1412" s="225"/>
      <c r="J1412" s="222"/>
      <c r="K1412" s="222"/>
      <c r="L1412" s="226"/>
      <c r="M1412" s="227"/>
      <c r="N1412" s="228"/>
      <c r="O1412" s="228"/>
      <c r="P1412" s="228"/>
      <c r="Q1412" s="228"/>
      <c r="R1412" s="228"/>
      <c r="S1412" s="228"/>
      <c r="T1412" s="229"/>
      <c r="AT1412" s="230" t="s">
        <v>180</v>
      </c>
      <c r="AU1412" s="230" t="s">
        <v>79</v>
      </c>
      <c r="AV1412" s="15" t="s">
        <v>14</v>
      </c>
      <c r="AW1412" s="15" t="s">
        <v>33</v>
      </c>
      <c r="AX1412" s="15" t="s">
        <v>71</v>
      </c>
      <c r="AY1412" s="230" t="s">
        <v>169</v>
      </c>
    </row>
    <row r="1413" spans="2:51" s="13" customFormat="1" ht="11.25">
      <c r="B1413" s="198"/>
      <c r="C1413" s="199"/>
      <c r="D1413" s="200" t="s">
        <v>180</v>
      </c>
      <c r="E1413" s="201" t="s">
        <v>19</v>
      </c>
      <c r="F1413" s="202" t="s">
        <v>1614</v>
      </c>
      <c r="G1413" s="199"/>
      <c r="H1413" s="203">
        <v>6.8</v>
      </c>
      <c r="I1413" s="204"/>
      <c r="J1413" s="199"/>
      <c r="K1413" s="199"/>
      <c r="L1413" s="205"/>
      <c r="M1413" s="206"/>
      <c r="N1413" s="207"/>
      <c r="O1413" s="207"/>
      <c r="P1413" s="207"/>
      <c r="Q1413" s="207"/>
      <c r="R1413" s="207"/>
      <c r="S1413" s="207"/>
      <c r="T1413" s="208"/>
      <c r="AT1413" s="209" t="s">
        <v>180</v>
      </c>
      <c r="AU1413" s="209" t="s">
        <v>79</v>
      </c>
      <c r="AV1413" s="13" t="s">
        <v>79</v>
      </c>
      <c r="AW1413" s="13" t="s">
        <v>33</v>
      </c>
      <c r="AX1413" s="13" t="s">
        <v>71</v>
      </c>
      <c r="AY1413" s="209" t="s">
        <v>169</v>
      </c>
    </row>
    <row r="1414" spans="2:51" s="15" customFormat="1" ht="11.25">
      <c r="B1414" s="221"/>
      <c r="C1414" s="222"/>
      <c r="D1414" s="200" t="s">
        <v>180</v>
      </c>
      <c r="E1414" s="223" t="s">
        <v>19</v>
      </c>
      <c r="F1414" s="224" t="s">
        <v>1305</v>
      </c>
      <c r="G1414" s="222"/>
      <c r="H1414" s="223" t="s">
        <v>19</v>
      </c>
      <c r="I1414" s="225"/>
      <c r="J1414" s="222"/>
      <c r="K1414" s="222"/>
      <c r="L1414" s="226"/>
      <c r="M1414" s="227"/>
      <c r="N1414" s="228"/>
      <c r="O1414" s="228"/>
      <c r="P1414" s="228"/>
      <c r="Q1414" s="228"/>
      <c r="R1414" s="228"/>
      <c r="S1414" s="228"/>
      <c r="T1414" s="229"/>
      <c r="AT1414" s="230" t="s">
        <v>180</v>
      </c>
      <c r="AU1414" s="230" t="s">
        <v>79</v>
      </c>
      <c r="AV1414" s="15" t="s">
        <v>14</v>
      </c>
      <c r="AW1414" s="15" t="s">
        <v>33</v>
      </c>
      <c r="AX1414" s="15" t="s">
        <v>71</v>
      </c>
      <c r="AY1414" s="230" t="s">
        <v>169</v>
      </c>
    </row>
    <row r="1415" spans="2:51" s="13" customFormat="1" ht="11.25">
      <c r="B1415" s="198"/>
      <c r="C1415" s="199"/>
      <c r="D1415" s="200" t="s">
        <v>180</v>
      </c>
      <c r="E1415" s="201" t="s">
        <v>19</v>
      </c>
      <c r="F1415" s="202" t="s">
        <v>1624</v>
      </c>
      <c r="G1415" s="199"/>
      <c r="H1415" s="203">
        <v>15.2</v>
      </c>
      <c r="I1415" s="204"/>
      <c r="J1415" s="199"/>
      <c r="K1415" s="199"/>
      <c r="L1415" s="205"/>
      <c r="M1415" s="206"/>
      <c r="N1415" s="207"/>
      <c r="O1415" s="207"/>
      <c r="P1415" s="207"/>
      <c r="Q1415" s="207"/>
      <c r="R1415" s="207"/>
      <c r="S1415" s="207"/>
      <c r="T1415" s="208"/>
      <c r="AT1415" s="209" t="s">
        <v>180</v>
      </c>
      <c r="AU1415" s="209" t="s">
        <v>79</v>
      </c>
      <c r="AV1415" s="13" t="s">
        <v>79</v>
      </c>
      <c r="AW1415" s="13" t="s">
        <v>33</v>
      </c>
      <c r="AX1415" s="13" t="s">
        <v>71</v>
      </c>
      <c r="AY1415" s="209" t="s">
        <v>169</v>
      </c>
    </row>
    <row r="1416" spans="2:51" s="13" customFormat="1" ht="11.25">
      <c r="B1416" s="198"/>
      <c r="C1416" s="199"/>
      <c r="D1416" s="200" t="s">
        <v>180</v>
      </c>
      <c r="E1416" s="201" t="s">
        <v>19</v>
      </c>
      <c r="F1416" s="202" t="s">
        <v>1622</v>
      </c>
      <c r="G1416" s="199"/>
      <c r="H1416" s="203">
        <v>-1.89</v>
      </c>
      <c r="I1416" s="204"/>
      <c r="J1416" s="199"/>
      <c r="K1416" s="199"/>
      <c r="L1416" s="205"/>
      <c r="M1416" s="206"/>
      <c r="N1416" s="207"/>
      <c r="O1416" s="207"/>
      <c r="P1416" s="207"/>
      <c r="Q1416" s="207"/>
      <c r="R1416" s="207"/>
      <c r="S1416" s="207"/>
      <c r="T1416" s="208"/>
      <c r="AT1416" s="209" t="s">
        <v>180</v>
      </c>
      <c r="AU1416" s="209" t="s">
        <v>79</v>
      </c>
      <c r="AV1416" s="13" t="s">
        <v>79</v>
      </c>
      <c r="AW1416" s="13" t="s">
        <v>33</v>
      </c>
      <c r="AX1416" s="13" t="s">
        <v>71</v>
      </c>
      <c r="AY1416" s="209" t="s">
        <v>169</v>
      </c>
    </row>
    <row r="1417" spans="2:51" s="15" customFormat="1" ht="11.25">
      <c r="B1417" s="221"/>
      <c r="C1417" s="222"/>
      <c r="D1417" s="200" t="s">
        <v>180</v>
      </c>
      <c r="E1417" s="223" t="s">
        <v>19</v>
      </c>
      <c r="F1417" s="224" t="s">
        <v>1442</v>
      </c>
      <c r="G1417" s="222"/>
      <c r="H1417" s="223" t="s">
        <v>19</v>
      </c>
      <c r="I1417" s="225"/>
      <c r="J1417" s="222"/>
      <c r="K1417" s="222"/>
      <c r="L1417" s="226"/>
      <c r="M1417" s="227"/>
      <c r="N1417" s="228"/>
      <c r="O1417" s="228"/>
      <c r="P1417" s="228"/>
      <c r="Q1417" s="228"/>
      <c r="R1417" s="228"/>
      <c r="S1417" s="228"/>
      <c r="T1417" s="229"/>
      <c r="AT1417" s="230" t="s">
        <v>180</v>
      </c>
      <c r="AU1417" s="230" t="s">
        <v>79</v>
      </c>
      <c r="AV1417" s="15" t="s">
        <v>14</v>
      </c>
      <c r="AW1417" s="15" t="s">
        <v>33</v>
      </c>
      <c r="AX1417" s="15" t="s">
        <v>71</v>
      </c>
      <c r="AY1417" s="230" t="s">
        <v>169</v>
      </c>
    </row>
    <row r="1418" spans="2:51" s="13" customFormat="1" ht="11.25">
      <c r="B1418" s="198"/>
      <c r="C1418" s="199"/>
      <c r="D1418" s="200" t="s">
        <v>180</v>
      </c>
      <c r="E1418" s="201" t="s">
        <v>19</v>
      </c>
      <c r="F1418" s="202" t="s">
        <v>1625</v>
      </c>
      <c r="G1418" s="199"/>
      <c r="H1418" s="203">
        <v>6.6</v>
      </c>
      <c r="I1418" s="204"/>
      <c r="J1418" s="199"/>
      <c r="K1418" s="199"/>
      <c r="L1418" s="205"/>
      <c r="M1418" s="206"/>
      <c r="N1418" s="207"/>
      <c r="O1418" s="207"/>
      <c r="P1418" s="207"/>
      <c r="Q1418" s="207"/>
      <c r="R1418" s="207"/>
      <c r="S1418" s="207"/>
      <c r="T1418" s="208"/>
      <c r="AT1418" s="209" t="s">
        <v>180</v>
      </c>
      <c r="AU1418" s="209" t="s">
        <v>79</v>
      </c>
      <c r="AV1418" s="13" t="s">
        <v>79</v>
      </c>
      <c r="AW1418" s="13" t="s">
        <v>33</v>
      </c>
      <c r="AX1418" s="13" t="s">
        <v>71</v>
      </c>
      <c r="AY1418" s="209" t="s">
        <v>169</v>
      </c>
    </row>
    <row r="1419" spans="2:51" s="15" customFormat="1" ht="11.25">
      <c r="B1419" s="221"/>
      <c r="C1419" s="222"/>
      <c r="D1419" s="200" t="s">
        <v>180</v>
      </c>
      <c r="E1419" s="223" t="s">
        <v>19</v>
      </c>
      <c r="F1419" s="224" t="s">
        <v>1018</v>
      </c>
      <c r="G1419" s="222"/>
      <c r="H1419" s="223" t="s">
        <v>19</v>
      </c>
      <c r="I1419" s="225"/>
      <c r="J1419" s="222"/>
      <c r="K1419" s="222"/>
      <c r="L1419" s="226"/>
      <c r="M1419" s="227"/>
      <c r="N1419" s="228"/>
      <c r="O1419" s="228"/>
      <c r="P1419" s="228"/>
      <c r="Q1419" s="228"/>
      <c r="R1419" s="228"/>
      <c r="S1419" s="228"/>
      <c r="T1419" s="229"/>
      <c r="AT1419" s="230" t="s">
        <v>180</v>
      </c>
      <c r="AU1419" s="230" t="s">
        <v>79</v>
      </c>
      <c r="AV1419" s="15" t="s">
        <v>14</v>
      </c>
      <c r="AW1419" s="15" t="s">
        <v>33</v>
      </c>
      <c r="AX1419" s="15" t="s">
        <v>71</v>
      </c>
      <c r="AY1419" s="230" t="s">
        <v>169</v>
      </c>
    </row>
    <row r="1420" spans="2:51" s="13" customFormat="1" ht="11.25">
      <c r="B1420" s="198"/>
      <c r="C1420" s="199"/>
      <c r="D1420" s="200" t="s">
        <v>180</v>
      </c>
      <c r="E1420" s="201" t="s">
        <v>19</v>
      </c>
      <c r="F1420" s="202" t="s">
        <v>1626</v>
      </c>
      <c r="G1420" s="199"/>
      <c r="H1420" s="203">
        <v>7.8</v>
      </c>
      <c r="I1420" s="204"/>
      <c r="J1420" s="199"/>
      <c r="K1420" s="199"/>
      <c r="L1420" s="205"/>
      <c r="M1420" s="206"/>
      <c r="N1420" s="207"/>
      <c r="O1420" s="207"/>
      <c r="P1420" s="207"/>
      <c r="Q1420" s="207"/>
      <c r="R1420" s="207"/>
      <c r="S1420" s="207"/>
      <c r="T1420" s="208"/>
      <c r="AT1420" s="209" t="s">
        <v>180</v>
      </c>
      <c r="AU1420" s="209" t="s">
        <v>79</v>
      </c>
      <c r="AV1420" s="13" t="s">
        <v>79</v>
      </c>
      <c r="AW1420" s="13" t="s">
        <v>33</v>
      </c>
      <c r="AX1420" s="13" t="s">
        <v>71</v>
      </c>
      <c r="AY1420" s="209" t="s">
        <v>169</v>
      </c>
    </row>
    <row r="1421" spans="2:51" s="15" customFormat="1" ht="11.25">
      <c r="B1421" s="221"/>
      <c r="C1421" s="222"/>
      <c r="D1421" s="200" t="s">
        <v>180</v>
      </c>
      <c r="E1421" s="223" t="s">
        <v>19</v>
      </c>
      <c r="F1421" s="224" t="s">
        <v>1444</v>
      </c>
      <c r="G1421" s="222"/>
      <c r="H1421" s="223" t="s">
        <v>19</v>
      </c>
      <c r="I1421" s="225"/>
      <c r="J1421" s="222"/>
      <c r="K1421" s="222"/>
      <c r="L1421" s="226"/>
      <c r="M1421" s="227"/>
      <c r="N1421" s="228"/>
      <c r="O1421" s="228"/>
      <c r="P1421" s="228"/>
      <c r="Q1421" s="228"/>
      <c r="R1421" s="228"/>
      <c r="S1421" s="228"/>
      <c r="T1421" s="229"/>
      <c r="AT1421" s="230" t="s">
        <v>180</v>
      </c>
      <c r="AU1421" s="230" t="s">
        <v>79</v>
      </c>
      <c r="AV1421" s="15" t="s">
        <v>14</v>
      </c>
      <c r="AW1421" s="15" t="s">
        <v>33</v>
      </c>
      <c r="AX1421" s="15" t="s">
        <v>71</v>
      </c>
      <c r="AY1421" s="230" t="s">
        <v>169</v>
      </c>
    </row>
    <row r="1422" spans="2:51" s="13" customFormat="1" ht="11.25">
      <c r="B1422" s="198"/>
      <c r="C1422" s="199"/>
      <c r="D1422" s="200" t="s">
        <v>180</v>
      </c>
      <c r="E1422" s="201" t="s">
        <v>19</v>
      </c>
      <c r="F1422" s="202" t="s">
        <v>1627</v>
      </c>
      <c r="G1422" s="199"/>
      <c r="H1422" s="203">
        <v>18</v>
      </c>
      <c r="I1422" s="204"/>
      <c r="J1422" s="199"/>
      <c r="K1422" s="199"/>
      <c r="L1422" s="205"/>
      <c r="M1422" s="206"/>
      <c r="N1422" s="207"/>
      <c r="O1422" s="207"/>
      <c r="P1422" s="207"/>
      <c r="Q1422" s="207"/>
      <c r="R1422" s="207"/>
      <c r="S1422" s="207"/>
      <c r="T1422" s="208"/>
      <c r="AT1422" s="209" t="s">
        <v>180</v>
      </c>
      <c r="AU1422" s="209" t="s">
        <v>79</v>
      </c>
      <c r="AV1422" s="13" t="s">
        <v>79</v>
      </c>
      <c r="AW1422" s="13" t="s">
        <v>33</v>
      </c>
      <c r="AX1422" s="13" t="s">
        <v>71</v>
      </c>
      <c r="AY1422" s="209" t="s">
        <v>169</v>
      </c>
    </row>
    <row r="1423" spans="2:51" s="13" customFormat="1" ht="11.25">
      <c r="B1423" s="198"/>
      <c r="C1423" s="199"/>
      <c r="D1423" s="200" t="s">
        <v>180</v>
      </c>
      <c r="E1423" s="201" t="s">
        <v>19</v>
      </c>
      <c r="F1423" s="202" t="s">
        <v>1628</v>
      </c>
      <c r="G1423" s="199"/>
      <c r="H1423" s="203">
        <v>-0.75</v>
      </c>
      <c r="I1423" s="204"/>
      <c r="J1423" s="199"/>
      <c r="K1423" s="199"/>
      <c r="L1423" s="205"/>
      <c r="M1423" s="206"/>
      <c r="N1423" s="207"/>
      <c r="O1423" s="207"/>
      <c r="P1423" s="207"/>
      <c r="Q1423" s="207"/>
      <c r="R1423" s="207"/>
      <c r="S1423" s="207"/>
      <c r="T1423" s="208"/>
      <c r="AT1423" s="209" t="s">
        <v>180</v>
      </c>
      <c r="AU1423" s="209" t="s">
        <v>79</v>
      </c>
      <c r="AV1423" s="13" t="s">
        <v>79</v>
      </c>
      <c r="AW1423" s="13" t="s">
        <v>33</v>
      </c>
      <c r="AX1423" s="13" t="s">
        <v>71</v>
      </c>
      <c r="AY1423" s="209" t="s">
        <v>169</v>
      </c>
    </row>
    <row r="1424" spans="2:51" s="15" customFormat="1" ht="11.25">
      <c r="B1424" s="221"/>
      <c r="C1424" s="222"/>
      <c r="D1424" s="200" t="s">
        <v>180</v>
      </c>
      <c r="E1424" s="223" t="s">
        <v>19</v>
      </c>
      <c r="F1424" s="224" t="s">
        <v>1446</v>
      </c>
      <c r="G1424" s="222"/>
      <c r="H1424" s="223" t="s">
        <v>19</v>
      </c>
      <c r="I1424" s="225"/>
      <c r="J1424" s="222"/>
      <c r="K1424" s="222"/>
      <c r="L1424" s="226"/>
      <c r="M1424" s="227"/>
      <c r="N1424" s="228"/>
      <c r="O1424" s="228"/>
      <c r="P1424" s="228"/>
      <c r="Q1424" s="228"/>
      <c r="R1424" s="228"/>
      <c r="S1424" s="228"/>
      <c r="T1424" s="229"/>
      <c r="AT1424" s="230" t="s">
        <v>180</v>
      </c>
      <c r="AU1424" s="230" t="s">
        <v>79</v>
      </c>
      <c r="AV1424" s="15" t="s">
        <v>14</v>
      </c>
      <c r="AW1424" s="15" t="s">
        <v>33</v>
      </c>
      <c r="AX1424" s="15" t="s">
        <v>71</v>
      </c>
      <c r="AY1424" s="230" t="s">
        <v>169</v>
      </c>
    </row>
    <row r="1425" spans="2:51" s="13" customFormat="1" ht="11.25">
      <c r="B1425" s="198"/>
      <c r="C1425" s="199"/>
      <c r="D1425" s="200" t="s">
        <v>180</v>
      </c>
      <c r="E1425" s="201" t="s">
        <v>19</v>
      </c>
      <c r="F1425" s="202" t="s">
        <v>1629</v>
      </c>
      <c r="G1425" s="199"/>
      <c r="H1425" s="203">
        <v>6</v>
      </c>
      <c r="I1425" s="204"/>
      <c r="J1425" s="199"/>
      <c r="K1425" s="199"/>
      <c r="L1425" s="205"/>
      <c r="M1425" s="206"/>
      <c r="N1425" s="207"/>
      <c r="O1425" s="207"/>
      <c r="P1425" s="207"/>
      <c r="Q1425" s="207"/>
      <c r="R1425" s="207"/>
      <c r="S1425" s="207"/>
      <c r="T1425" s="208"/>
      <c r="AT1425" s="209" t="s">
        <v>180</v>
      </c>
      <c r="AU1425" s="209" t="s">
        <v>79</v>
      </c>
      <c r="AV1425" s="13" t="s">
        <v>79</v>
      </c>
      <c r="AW1425" s="13" t="s">
        <v>33</v>
      </c>
      <c r="AX1425" s="13" t="s">
        <v>71</v>
      </c>
      <c r="AY1425" s="209" t="s">
        <v>169</v>
      </c>
    </row>
    <row r="1426" spans="2:51" s="15" customFormat="1" ht="11.25">
      <c r="B1426" s="221"/>
      <c r="C1426" s="222"/>
      <c r="D1426" s="200" t="s">
        <v>180</v>
      </c>
      <c r="E1426" s="223" t="s">
        <v>19</v>
      </c>
      <c r="F1426" s="224" t="s">
        <v>1020</v>
      </c>
      <c r="G1426" s="222"/>
      <c r="H1426" s="223" t="s">
        <v>19</v>
      </c>
      <c r="I1426" s="225"/>
      <c r="J1426" s="222"/>
      <c r="K1426" s="222"/>
      <c r="L1426" s="226"/>
      <c r="M1426" s="227"/>
      <c r="N1426" s="228"/>
      <c r="O1426" s="228"/>
      <c r="P1426" s="228"/>
      <c r="Q1426" s="228"/>
      <c r="R1426" s="228"/>
      <c r="S1426" s="228"/>
      <c r="T1426" s="229"/>
      <c r="AT1426" s="230" t="s">
        <v>180</v>
      </c>
      <c r="AU1426" s="230" t="s">
        <v>79</v>
      </c>
      <c r="AV1426" s="15" t="s">
        <v>14</v>
      </c>
      <c r="AW1426" s="15" t="s">
        <v>33</v>
      </c>
      <c r="AX1426" s="15" t="s">
        <v>71</v>
      </c>
      <c r="AY1426" s="230" t="s">
        <v>169</v>
      </c>
    </row>
    <row r="1427" spans="2:51" s="13" customFormat="1" ht="11.25">
      <c r="B1427" s="198"/>
      <c r="C1427" s="199"/>
      <c r="D1427" s="200" t="s">
        <v>180</v>
      </c>
      <c r="E1427" s="201" t="s">
        <v>19</v>
      </c>
      <c r="F1427" s="202" t="s">
        <v>1626</v>
      </c>
      <c r="G1427" s="199"/>
      <c r="H1427" s="203">
        <v>7.8</v>
      </c>
      <c r="I1427" s="204"/>
      <c r="J1427" s="199"/>
      <c r="K1427" s="199"/>
      <c r="L1427" s="205"/>
      <c r="M1427" s="206"/>
      <c r="N1427" s="207"/>
      <c r="O1427" s="207"/>
      <c r="P1427" s="207"/>
      <c r="Q1427" s="207"/>
      <c r="R1427" s="207"/>
      <c r="S1427" s="207"/>
      <c r="T1427" s="208"/>
      <c r="AT1427" s="209" t="s">
        <v>180</v>
      </c>
      <c r="AU1427" s="209" t="s">
        <v>79</v>
      </c>
      <c r="AV1427" s="13" t="s">
        <v>79</v>
      </c>
      <c r="AW1427" s="13" t="s">
        <v>33</v>
      </c>
      <c r="AX1427" s="13" t="s">
        <v>71</v>
      </c>
      <c r="AY1427" s="209" t="s">
        <v>169</v>
      </c>
    </row>
    <row r="1428" spans="2:51" s="15" customFormat="1" ht="11.25">
      <c r="B1428" s="221"/>
      <c r="C1428" s="222"/>
      <c r="D1428" s="200" t="s">
        <v>180</v>
      </c>
      <c r="E1428" s="223" t="s">
        <v>19</v>
      </c>
      <c r="F1428" s="224" t="s">
        <v>1448</v>
      </c>
      <c r="G1428" s="222"/>
      <c r="H1428" s="223" t="s">
        <v>19</v>
      </c>
      <c r="I1428" s="225"/>
      <c r="J1428" s="222"/>
      <c r="K1428" s="222"/>
      <c r="L1428" s="226"/>
      <c r="M1428" s="227"/>
      <c r="N1428" s="228"/>
      <c r="O1428" s="228"/>
      <c r="P1428" s="228"/>
      <c r="Q1428" s="228"/>
      <c r="R1428" s="228"/>
      <c r="S1428" s="228"/>
      <c r="T1428" s="229"/>
      <c r="AT1428" s="230" t="s">
        <v>180</v>
      </c>
      <c r="AU1428" s="230" t="s">
        <v>79</v>
      </c>
      <c r="AV1428" s="15" t="s">
        <v>14</v>
      </c>
      <c r="AW1428" s="15" t="s">
        <v>33</v>
      </c>
      <c r="AX1428" s="15" t="s">
        <v>71</v>
      </c>
      <c r="AY1428" s="230" t="s">
        <v>169</v>
      </c>
    </row>
    <row r="1429" spans="2:51" s="13" customFormat="1" ht="11.25">
      <c r="B1429" s="198"/>
      <c r="C1429" s="199"/>
      <c r="D1429" s="200" t="s">
        <v>180</v>
      </c>
      <c r="E1429" s="201" t="s">
        <v>19</v>
      </c>
      <c r="F1429" s="202" t="s">
        <v>1630</v>
      </c>
      <c r="G1429" s="199"/>
      <c r="H1429" s="203">
        <v>14</v>
      </c>
      <c r="I1429" s="204"/>
      <c r="J1429" s="199"/>
      <c r="K1429" s="199"/>
      <c r="L1429" s="205"/>
      <c r="M1429" s="206"/>
      <c r="N1429" s="207"/>
      <c r="O1429" s="207"/>
      <c r="P1429" s="207"/>
      <c r="Q1429" s="207"/>
      <c r="R1429" s="207"/>
      <c r="S1429" s="207"/>
      <c r="T1429" s="208"/>
      <c r="AT1429" s="209" t="s">
        <v>180</v>
      </c>
      <c r="AU1429" s="209" t="s">
        <v>79</v>
      </c>
      <c r="AV1429" s="13" t="s">
        <v>79</v>
      </c>
      <c r="AW1429" s="13" t="s">
        <v>33</v>
      </c>
      <c r="AX1429" s="13" t="s">
        <v>71</v>
      </c>
      <c r="AY1429" s="209" t="s">
        <v>169</v>
      </c>
    </row>
    <row r="1430" spans="2:51" s="13" customFormat="1" ht="11.25">
      <c r="B1430" s="198"/>
      <c r="C1430" s="199"/>
      <c r="D1430" s="200" t="s">
        <v>180</v>
      </c>
      <c r="E1430" s="201" t="s">
        <v>19</v>
      </c>
      <c r="F1430" s="202" t="s">
        <v>1628</v>
      </c>
      <c r="G1430" s="199"/>
      <c r="H1430" s="203">
        <v>-0.75</v>
      </c>
      <c r="I1430" s="204"/>
      <c r="J1430" s="199"/>
      <c r="K1430" s="199"/>
      <c r="L1430" s="205"/>
      <c r="M1430" s="206"/>
      <c r="N1430" s="207"/>
      <c r="O1430" s="207"/>
      <c r="P1430" s="207"/>
      <c r="Q1430" s="207"/>
      <c r="R1430" s="207"/>
      <c r="S1430" s="207"/>
      <c r="T1430" s="208"/>
      <c r="AT1430" s="209" t="s">
        <v>180</v>
      </c>
      <c r="AU1430" s="209" t="s">
        <v>79</v>
      </c>
      <c r="AV1430" s="13" t="s">
        <v>79</v>
      </c>
      <c r="AW1430" s="13" t="s">
        <v>33</v>
      </c>
      <c r="AX1430" s="13" t="s">
        <v>71</v>
      </c>
      <c r="AY1430" s="209" t="s">
        <v>169</v>
      </c>
    </row>
    <row r="1431" spans="2:51" s="15" customFormat="1" ht="11.25">
      <c r="B1431" s="221"/>
      <c r="C1431" s="222"/>
      <c r="D1431" s="200" t="s">
        <v>180</v>
      </c>
      <c r="E1431" s="223" t="s">
        <v>19</v>
      </c>
      <c r="F1431" s="224" t="s">
        <v>1449</v>
      </c>
      <c r="G1431" s="222"/>
      <c r="H1431" s="223" t="s">
        <v>19</v>
      </c>
      <c r="I1431" s="225"/>
      <c r="J1431" s="222"/>
      <c r="K1431" s="222"/>
      <c r="L1431" s="226"/>
      <c r="M1431" s="227"/>
      <c r="N1431" s="228"/>
      <c r="O1431" s="228"/>
      <c r="P1431" s="228"/>
      <c r="Q1431" s="228"/>
      <c r="R1431" s="228"/>
      <c r="S1431" s="228"/>
      <c r="T1431" s="229"/>
      <c r="AT1431" s="230" t="s">
        <v>180</v>
      </c>
      <c r="AU1431" s="230" t="s">
        <v>79</v>
      </c>
      <c r="AV1431" s="15" t="s">
        <v>14</v>
      </c>
      <c r="AW1431" s="15" t="s">
        <v>33</v>
      </c>
      <c r="AX1431" s="15" t="s">
        <v>71</v>
      </c>
      <c r="AY1431" s="230" t="s">
        <v>169</v>
      </c>
    </row>
    <row r="1432" spans="2:51" s="13" customFormat="1" ht="11.25">
      <c r="B1432" s="198"/>
      <c r="C1432" s="199"/>
      <c r="D1432" s="200" t="s">
        <v>180</v>
      </c>
      <c r="E1432" s="201" t="s">
        <v>19</v>
      </c>
      <c r="F1432" s="202" t="s">
        <v>1625</v>
      </c>
      <c r="G1432" s="199"/>
      <c r="H1432" s="203">
        <v>6.6</v>
      </c>
      <c r="I1432" s="204"/>
      <c r="J1432" s="199"/>
      <c r="K1432" s="199"/>
      <c r="L1432" s="205"/>
      <c r="M1432" s="206"/>
      <c r="N1432" s="207"/>
      <c r="O1432" s="207"/>
      <c r="P1432" s="207"/>
      <c r="Q1432" s="207"/>
      <c r="R1432" s="207"/>
      <c r="S1432" s="207"/>
      <c r="T1432" s="208"/>
      <c r="AT1432" s="209" t="s">
        <v>180</v>
      </c>
      <c r="AU1432" s="209" t="s">
        <v>79</v>
      </c>
      <c r="AV1432" s="13" t="s">
        <v>79</v>
      </c>
      <c r="AW1432" s="13" t="s">
        <v>33</v>
      </c>
      <c r="AX1432" s="13" t="s">
        <v>71</v>
      </c>
      <c r="AY1432" s="209" t="s">
        <v>169</v>
      </c>
    </row>
    <row r="1433" spans="2:51" s="15" customFormat="1" ht="11.25">
      <c r="B1433" s="221"/>
      <c r="C1433" s="222"/>
      <c r="D1433" s="200" t="s">
        <v>180</v>
      </c>
      <c r="E1433" s="223" t="s">
        <v>19</v>
      </c>
      <c r="F1433" s="224" t="s">
        <v>1022</v>
      </c>
      <c r="G1433" s="222"/>
      <c r="H1433" s="223" t="s">
        <v>19</v>
      </c>
      <c r="I1433" s="225"/>
      <c r="J1433" s="222"/>
      <c r="K1433" s="222"/>
      <c r="L1433" s="226"/>
      <c r="M1433" s="227"/>
      <c r="N1433" s="228"/>
      <c r="O1433" s="228"/>
      <c r="P1433" s="228"/>
      <c r="Q1433" s="228"/>
      <c r="R1433" s="228"/>
      <c r="S1433" s="228"/>
      <c r="T1433" s="229"/>
      <c r="AT1433" s="230" t="s">
        <v>180</v>
      </c>
      <c r="AU1433" s="230" t="s">
        <v>79</v>
      </c>
      <c r="AV1433" s="15" t="s">
        <v>14</v>
      </c>
      <c r="AW1433" s="15" t="s">
        <v>33</v>
      </c>
      <c r="AX1433" s="15" t="s">
        <v>71</v>
      </c>
      <c r="AY1433" s="230" t="s">
        <v>169</v>
      </c>
    </row>
    <row r="1434" spans="2:51" s="13" customFormat="1" ht="11.25">
      <c r="B1434" s="198"/>
      <c r="C1434" s="199"/>
      <c r="D1434" s="200" t="s">
        <v>180</v>
      </c>
      <c r="E1434" s="201" t="s">
        <v>19</v>
      </c>
      <c r="F1434" s="202" t="s">
        <v>1631</v>
      </c>
      <c r="G1434" s="199"/>
      <c r="H1434" s="203">
        <v>7.6</v>
      </c>
      <c r="I1434" s="204"/>
      <c r="J1434" s="199"/>
      <c r="K1434" s="199"/>
      <c r="L1434" s="205"/>
      <c r="M1434" s="206"/>
      <c r="N1434" s="207"/>
      <c r="O1434" s="207"/>
      <c r="P1434" s="207"/>
      <c r="Q1434" s="207"/>
      <c r="R1434" s="207"/>
      <c r="S1434" s="207"/>
      <c r="T1434" s="208"/>
      <c r="AT1434" s="209" t="s">
        <v>180</v>
      </c>
      <c r="AU1434" s="209" t="s">
        <v>79</v>
      </c>
      <c r="AV1434" s="13" t="s">
        <v>79</v>
      </c>
      <c r="AW1434" s="13" t="s">
        <v>33</v>
      </c>
      <c r="AX1434" s="13" t="s">
        <v>71</v>
      </c>
      <c r="AY1434" s="209" t="s">
        <v>169</v>
      </c>
    </row>
    <row r="1435" spans="2:51" s="15" customFormat="1" ht="11.25">
      <c r="B1435" s="221"/>
      <c r="C1435" s="222"/>
      <c r="D1435" s="200" t="s">
        <v>180</v>
      </c>
      <c r="E1435" s="223" t="s">
        <v>19</v>
      </c>
      <c r="F1435" s="224" t="s">
        <v>1024</v>
      </c>
      <c r="G1435" s="222"/>
      <c r="H1435" s="223" t="s">
        <v>19</v>
      </c>
      <c r="I1435" s="225"/>
      <c r="J1435" s="222"/>
      <c r="K1435" s="222"/>
      <c r="L1435" s="226"/>
      <c r="M1435" s="227"/>
      <c r="N1435" s="228"/>
      <c r="O1435" s="228"/>
      <c r="P1435" s="228"/>
      <c r="Q1435" s="228"/>
      <c r="R1435" s="228"/>
      <c r="S1435" s="228"/>
      <c r="T1435" s="229"/>
      <c r="AT1435" s="230" t="s">
        <v>180</v>
      </c>
      <c r="AU1435" s="230" t="s">
        <v>79</v>
      </c>
      <c r="AV1435" s="15" t="s">
        <v>14</v>
      </c>
      <c r="AW1435" s="15" t="s">
        <v>33</v>
      </c>
      <c r="AX1435" s="15" t="s">
        <v>71</v>
      </c>
      <c r="AY1435" s="230" t="s">
        <v>169</v>
      </c>
    </row>
    <row r="1436" spans="2:51" s="13" customFormat="1" ht="11.25">
      <c r="B1436" s="198"/>
      <c r="C1436" s="199"/>
      <c r="D1436" s="200" t="s">
        <v>180</v>
      </c>
      <c r="E1436" s="201" t="s">
        <v>19</v>
      </c>
      <c r="F1436" s="202" t="s">
        <v>1631</v>
      </c>
      <c r="G1436" s="199"/>
      <c r="H1436" s="203">
        <v>7.6</v>
      </c>
      <c r="I1436" s="204"/>
      <c r="J1436" s="199"/>
      <c r="K1436" s="199"/>
      <c r="L1436" s="205"/>
      <c r="M1436" s="206"/>
      <c r="N1436" s="207"/>
      <c r="O1436" s="207"/>
      <c r="P1436" s="207"/>
      <c r="Q1436" s="207"/>
      <c r="R1436" s="207"/>
      <c r="S1436" s="207"/>
      <c r="T1436" s="208"/>
      <c r="AT1436" s="209" t="s">
        <v>180</v>
      </c>
      <c r="AU1436" s="209" t="s">
        <v>79</v>
      </c>
      <c r="AV1436" s="13" t="s">
        <v>79</v>
      </c>
      <c r="AW1436" s="13" t="s">
        <v>33</v>
      </c>
      <c r="AX1436" s="13" t="s">
        <v>71</v>
      </c>
      <c r="AY1436" s="209" t="s">
        <v>169</v>
      </c>
    </row>
    <row r="1437" spans="2:51" s="15" customFormat="1" ht="11.25">
      <c r="B1437" s="221"/>
      <c r="C1437" s="222"/>
      <c r="D1437" s="200" t="s">
        <v>180</v>
      </c>
      <c r="E1437" s="223" t="s">
        <v>19</v>
      </c>
      <c r="F1437" s="224" t="s">
        <v>1450</v>
      </c>
      <c r="G1437" s="222"/>
      <c r="H1437" s="223" t="s">
        <v>19</v>
      </c>
      <c r="I1437" s="225"/>
      <c r="J1437" s="222"/>
      <c r="K1437" s="222"/>
      <c r="L1437" s="226"/>
      <c r="M1437" s="227"/>
      <c r="N1437" s="228"/>
      <c r="O1437" s="228"/>
      <c r="P1437" s="228"/>
      <c r="Q1437" s="228"/>
      <c r="R1437" s="228"/>
      <c r="S1437" s="228"/>
      <c r="T1437" s="229"/>
      <c r="AT1437" s="230" t="s">
        <v>180</v>
      </c>
      <c r="AU1437" s="230" t="s">
        <v>79</v>
      </c>
      <c r="AV1437" s="15" t="s">
        <v>14</v>
      </c>
      <c r="AW1437" s="15" t="s">
        <v>33</v>
      </c>
      <c r="AX1437" s="15" t="s">
        <v>71</v>
      </c>
      <c r="AY1437" s="230" t="s">
        <v>169</v>
      </c>
    </row>
    <row r="1438" spans="2:51" s="13" customFormat="1" ht="11.25">
      <c r="B1438" s="198"/>
      <c r="C1438" s="199"/>
      <c r="D1438" s="200" t="s">
        <v>180</v>
      </c>
      <c r="E1438" s="201" t="s">
        <v>19</v>
      </c>
      <c r="F1438" s="202" t="s">
        <v>1632</v>
      </c>
      <c r="G1438" s="199"/>
      <c r="H1438" s="203">
        <v>13.9</v>
      </c>
      <c r="I1438" s="204"/>
      <c r="J1438" s="199"/>
      <c r="K1438" s="199"/>
      <c r="L1438" s="205"/>
      <c r="M1438" s="206"/>
      <c r="N1438" s="207"/>
      <c r="O1438" s="207"/>
      <c r="P1438" s="207"/>
      <c r="Q1438" s="207"/>
      <c r="R1438" s="207"/>
      <c r="S1438" s="207"/>
      <c r="T1438" s="208"/>
      <c r="AT1438" s="209" t="s">
        <v>180</v>
      </c>
      <c r="AU1438" s="209" t="s">
        <v>79</v>
      </c>
      <c r="AV1438" s="13" t="s">
        <v>79</v>
      </c>
      <c r="AW1438" s="13" t="s">
        <v>33</v>
      </c>
      <c r="AX1438" s="13" t="s">
        <v>71</v>
      </c>
      <c r="AY1438" s="209" t="s">
        <v>169</v>
      </c>
    </row>
    <row r="1439" spans="2:51" s="13" customFormat="1" ht="11.25">
      <c r="B1439" s="198"/>
      <c r="C1439" s="199"/>
      <c r="D1439" s="200" t="s">
        <v>180</v>
      </c>
      <c r="E1439" s="201" t="s">
        <v>19</v>
      </c>
      <c r="F1439" s="202" t="s">
        <v>1628</v>
      </c>
      <c r="G1439" s="199"/>
      <c r="H1439" s="203">
        <v>-0.75</v>
      </c>
      <c r="I1439" s="204"/>
      <c r="J1439" s="199"/>
      <c r="K1439" s="199"/>
      <c r="L1439" s="205"/>
      <c r="M1439" s="206"/>
      <c r="N1439" s="207"/>
      <c r="O1439" s="207"/>
      <c r="P1439" s="207"/>
      <c r="Q1439" s="207"/>
      <c r="R1439" s="207"/>
      <c r="S1439" s="207"/>
      <c r="T1439" s="208"/>
      <c r="AT1439" s="209" t="s">
        <v>180</v>
      </c>
      <c r="AU1439" s="209" t="s">
        <v>79</v>
      </c>
      <c r="AV1439" s="13" t="s">
        <v>79</v>
      </c>
      <c r="AW1439" s="13" t="s">
        <v>33</v>
      </c>
      <c r="AX1439" s="13" t="s">
        <v>71</v>
      </c>
      <c r="AY1439" s="209" t="s">
        <v>169</v>
      </c>
    </row>
    <row r="1440" spans="2:51" s="15" customFormat="1" ht="11.25">
      <c r="B1440" s="221"/>
      <c r="C1440" s="222"/>
      <c r="D1440" s="200" t="s">
        <v>180</v>
      </c>
      <c r="E1440" s="223" t="s">
        <v>19</v>
      </c>
      <c r="F1440" s="224" t="s">
        <v>1452</v>
      </c>
      <c r="G1440" s="222"/>
      <c r="H1440" s="223" t="s">
        <v>19</v>
      </c>
      <c r="I1440" s="225"/>
      <c r="J1440" s="222"/>
      <c r="K1440" s="222"/>
      <c r="L1440" s="226"/>
      <c r="M1440" s="227"/>
      <c r="N1440" s="228"/>
      <c r="O1440" s="228"/>
      <c r="P1440" s="228"/>
      <c r="Q1440" s="228"/>
      <c r="R1440" s="228"/>
      <c r="S1440" s="228"/>
      <c r="T1440" s="229"/>
      <c r="AT1440" s="230" t="s">
        <v>180</v>
      </c>
      <c r="AU1440" s="230" t="s">
        <v>79</v>
      </c>
      <c r="AV1440" s="15" t="s">
        <v>14</v>
      </c>
      <c r="AW1440" s="15" t="s">
        <v>33</v>
      </c>
      <c r="AX1440" s="15" t="s">
        <v>71</v>
      </c>
      <c r="AY1440" s="230" t="s">
        <v>169</v>
      </c>
    </row>
    <row r="1441" spans="2:51" s="13" customFormat="1" ht="11.25">
      <c r="B1441" s="198"/>
      <c r="C1441" s="199"/>
      <c r="D1441" s="200" t="s">
        <v>180</v>
      </c>
      <c r="E1441" s="201" t="s">
        <v>19</v>
      </c>
      <c r="F1441" s="202" t="s">
        <v>1625</v>
      </c>
      <c r="G1441" s="199"/>
      <c r="H1441" s="203">
        <v>6.6</v>
      </c>
      <c r="I1441" s="204"/>
      <c r="J1441" s="199"/>
      <c r="K1441" s="199"/>
      <c r="L1441" s="205"/>
      <c r="M1441" s="206"/>
      <c r="N1441" s="207"/>
      <c r="O1441" s="207"/>
      <c r="P1441" s="207"/>
      <c r="Q1441" s="207"/>
      <c r="R1441" s="207"/>
      <c r="S1441" s="207"/>
      <c r="T1441" s="208"/>
      <c r="AT1441" s="209" t="s">
        <v>180</v>
      </c>
      <c r="AU1441" s="209" t="s">
        <v>79</v>
      </c>
      <c r="AV1441" s="13" t="s">
        <v>79</v>
      </c>
      <c r="AW1441" s="13" t="s">
        <v>33</v>
      </c>
      <c r="AX1441" s="13" t="s">
        <v>71</v>
      </c>
      <c r="AY1441" s="209" t="s">
        <v>169</v>
      </c>
    </row>
    <row r="1442" spans="2:51" s="15" customFormat="1" ht="11.25">
      <c r="B1442" s="221"/>
      <c r="C1442" s="222"/>
      <c r="D1442" s="200" t="s">
        <v>180</v>
      </c>
      <c r="E1442" s="223" t="s">
        <v>19</v>
      </c>
      <c r="F1442" s="224" t="s">
        <v>1453</v>
      </c>
      <c r="G1442" s="222"/>
      <c r="H1442" s="223" t="s">
        <v>19</v>
      </c>
      <c r="I1442" s="225"/>
      <c r="J1442" s="222"/>
      <c r="K1442" s="222"/>
      <c r="L1442" s="226"/>
      <c r="M1442" s="227"/>
      <c r="N1442" s="228"/>
      <c r="O1442" s="228"/>
      <c r="P1442" s="228"/>
      <c r="Q1442" s="228"/>
      <c r="R1442" s="228"/>
      <c r="S1442" s="228"/>
      <c r="T1442" s="229"/>
      <c r="AT1442" s="230" t="s">
        <v>180</v>
      </c>
      <c r="AU1442" s="230" t="s">
        <v>79</v>
      </c>
      <c r="AV1442" s="15" t="s">
        <v>14</v>
      </c>
      <c r="AW1442" s="15" t="s">
        <v>33</v>
      </c>
      <c r="AX1442" s="15" t="s">
        <v>71</v>
      </c>
      <c r="AY1442" s="230" t="s">
        <v>169</v>
      </c>
    </row>
    <row r="1443" spans="2:51" s="13" customFormat="1" ht="11.25">
      <c r="B1443" s="198"/>
      <c r="C1443" s="199"/>
      <c r="D1443" s="200" t="s">
        <v>180</v>
      </c>
      <c r="E1443" s="201" t="s">
        <v>19</v>
      </c>
      <c r="F1443" s="202" t="s">
        <v>1633</v>
      </c>
      <c r="G1443" s="199"/>
      <c r="H1443" s="203">
        <v>118.3</v>
      </c>
      <c r="I1443" s="204"/>
      <c r="J1443" s="199"/>
      <c r="K1443" s="199"/>
      <c r="L1443" s="205"/>
      <c r="M1443" s="206"/>
      <c r="N1443" s="207"/>
      <c r="O1443" s="207"/>
      <c r="P1443" s="207"/>
      <c r="Q1443" s="207"/>
      <c r="R1443" s="207"/>
      <c r="S1443" s="207"/>
      <c r="T1443" s="208"/>
      <c r="AT1443" s="209" t="s">
        <v>180</v>
      </c>
      <c r="AU1443" s="209" t="s">
        <v>79</v>
      </c>
      <c r="AV1443" s="13" t="s">
        <v>79</v>
      </c>
      <c r="AW1443" s="13" t="s">
        <v>33</v>
      </c>
      <c r="AX1443" s="13" t="s">
        <v>71</v>
      </c>
      <c r="AY1443" s="209" t="s">
        <v>169</v>
      </c>
    </row>
    <row r="1444" spans="2:51" s="15" customFormat="1" ht="11.25">
      <c r="B1444" s="221"/>
      <c r="C1444" s="222"/>
      <c r="D1444" s="200" t="s">
        <v>180</v>
      </c>
      <c r="E1444" s="223" t="s">
        <v>19</v>
      </c>
      <c r="F1444" s="224" t="s">
        <v>1456</v>
      </c>
      <c r="G1444" s="222"/>
      <c r="H1444" s="223" t="s">
        <v>19</v>
      </c>
      <c r="I1444" s="225"/>
      <c r="J1444" s="222"/>
      <c r="K1444" s="222"/>
      <c r="L1444" s="226"/>
      <c r="M1444" s="227"/>
      <c r="N1444" s="228"/>
      <c r="O1444" s="228"/>
      <c r="P1444" s="228"/>
      <c r="Q1444" s="228"/>
      <c r="R1444" s="228"/>
      <c r="S1444" s="228"/>
      <c r="T1444" s="229"/>
      <c r="AT1444" s="230" t="s">
        <v>180</v>
      </c>
      <c r="AU1444" s="230" t="s">
        <v>79</v>
      </c>
      <c r="AV1444" s="15" t="s">
        <v>14</v>
      </c>
      <c r="AW1444" s="15" t="s">
        <v>33</v>
      </c>
      <c r="AX1444" s="15" t="s">
        <v>71</v>
      </c>
      <c r="AY1444" s="230" t="s">
        <v>169</v>
      </c>
    </row>
    <row r="1445" spans="2:51" s="13" customFormat="1" ht="11.25">
      <c r="B1445" s="198"/>
      <c r="C1445" s="199"/>
      <c r="D1445" s="200" t="s">
        <v>180</v>
      </c>
      <c r="E1445" s="201" t="s">
        <v>19</v>
      </c>
      <c r="F1445" s="202" t="s">
        <v>1634</v>
      </c>
      <c r="G1445" s="199"/>
      <c r="H1445" s="203">
        <v>10.7</v>
      </c>
      <c r="I1445" s="204"/>
      <c r="J1445" s="199"/>
      <c r="K1445" s="199"/>
      <c r="L1445" s="205"/>
      <c r="M1445" s="206"/>
      <c r="N1445" s="207"/>
      <c r="O1445" s="207"/>
      <c r="P1445" s="207"/>
      <c r="Q1445" s="207"/>
      <c r="R1445" s="207"/>
      <c r="S1445" s="207"/>
      <c r="T1445" s="208"/>
      <c r="AT1445" s="209" t="s">
        <v>180</v>
      </c>
      <c r="AU1445" s="209" t="s">
        <v>79</v>
      </c>
      <c r="AV1445" s="13" t="s">
        <v>79</v>
      </c>
      <c r="AW1445" s="13" t="s">
        <v>33</v>
      </c>
      <c r="AX1445" s="13" t="s">
        <v>71</v>
      </c>
      <c r="AY1445" s="209" t="s">
        <v>169</v>
      </c>
    </row>
    <row r="1446" spans="2:51" s="15" customFormat="1" ht="11.25">
      <c r="B1446" s="221"/>
      <c r="C1446" s="222"/>
      <c r="D1446" s="200" t="s">
        <v>180</v>
      </c>
      <c r="E1446" s="223" t="s">
        <v>19</v>
      </c>
      <c r="F1446" s="224" t="s">
        <v>1025</v>
      </c>
      <c r="G1446" s="222"/>
      <c r="H1446" s="223" t="s">
        <v>19</v>
      </c>
      <c r="I1446" s="225"/>
      <c r="J1446" s="222"/>
      <c r="K1446" s="222"/>
      <c r="L1446" s="226"/>
      <c r="M1446" s="227"/>
      <c r="N1446" s="228"/>
      <c r="O1446" s="228"/>
      <c r="P1446" s="228"/>
      <c r="Q1446" s="228"/>
      <c r="R1446" s="228"/>
      <c r="S1446" s="228"/>
      <c r="T1446" s="229"/>
      <c r="AT1446" s="230" t="s">
        <v>180</v>
      </c>
      <c r="AU1446" s="230" t="s">
        <v>79</v>
      </c>
      <c r="AV1446" s="15" t="s">
        <v>14</v>
      </c>
      <c r="AW1446" s="15" t="s">
        <v>33</v>
      </c>
      <c r="AX1446" s="15" t="s">
        <v>71</v>
      </c>
      <c r="AY1446" s="230" t="s">
        <v>169</v>
      </c>
    </row>
    <row r="1447" spans="2:51" s="13" customFormat="1" ht="11.25">
      <c r="B1447" s="198"/>
      <c r="C1447" s="199"/>
      <c r="D1447" s="200" t="s">
        <v>180</v>
      </c>
      <c r="E1447" s="201" t="s">
        <v>19</v>
      </c>
      <c r="F1447" s="202" t="s">
        <v>1623</v>
      </c>
      <c r="G1447" s="199"/>
      <c r="H1447" s="203">
        <v>8.3</v>
      </c>
      <c r="I1447" s="204"/>
      <c r="J1447" s="199"/>
      <c r="K1447" s="199"/>
      <c r="L1447" s="205"/>
      <c r="M1447" s="206"/>
      <c r="N1447" s="207"/>
      <c r="O1447" s="207"/>
      <c r="P1447" s="207"/>
      <c r="Q1447" s="207"/>
      <c r="R1447" s="207"/>
      <c r="S1447" s="207"/>
      <c r="T1447" s="208"/>
      <c r="AT1447" s="209" t="s">
        <v>180</v>
      </c>
      <c r="AU1447" s="209" t="s">
        <v>79</v>
      </c>
      <c r="AV1447" s="13" t="s">
        <v>79</v>
      </c>
      <c r="AW1447" s="13" t="s">
        <v>33</v>
      </c>
      <c r="AX1447" s="13" t="s">
        <v>71</v>
      </c>
      <c r="AY1447" s="209" t="s">
        <v>169</v>
      </c>
    </row>
    <row r="1448" spans="2:51" s="15" customFormat="1" ht="11.25">
      <c r="B1448" s="221"/>
      <c r="C1448" s="222"/>
      <c r="D1448" s="200" t="s">
        <v>180</v>
      </c>
      <c r="E1448" s="223" t="s">
        <v>19</v>
      </c>
      <c r="F1448" s="224" t="s">
        <v>1459</v>
      </c>
      <c r="G1448" s="222"/>
      <c r="H1448" s="223" t="s">
        <v>19</v>
      </c>
      <c r="I1448" s="225"/>
      <c r="J1448" s="222"/>
      <c r="K1448" s="222"/>
      <c r="L1448" s="226"/>
      <c r="M1448" s="227"/>
      <c r="N1448" s="228"/>
      <c r="O1448" s="228"/>
      <c r="P1448" s="228"/>
      <c r="Q1448" s="228"/>
      <c r="R1448" s="228"/>
      <c r="S1448" s="228"/>
      <c r="T1448" s="229"/>
      <c r="AT1448" s="230" t="s">
        <v>180</v>
      </c>
      <c r="AU1448" s="230" t="s">
        <v>79</v>
      </c>
      <c r="AV1448" s="15" t="s">
        <v>14</v>
      </c>
      <c r="AW1448" s="15" t="s">
        <v>33</v>
      </c>
      <c r="AX1448" s="15" t="s">
        <v>71</v>
      </c>
      <c r="AY1448" s="230" t="s">
        <v>169</v>
      </c>
    </row>
    <row r="1449" spans="2:51" s="13" customFormat="1" ht="11.25">
      <c r="B1449" s="198"/>
      <c r="C1449" s="199"/>
      <c r="D1449" s="200" t="s">
        <v>180</v>
      </c>
      <c r="E1449" s="201" t="s">
        <v>19</v>
      </c>
      <c r="F1449" s="202" t="s">
        <v>1635</v>
      </c>
      <c r="G1449" s="199"/>
      <c r="H1449" s="203">
        <v>18.2</v>
      </c>
      <c r="I1449" s="204"/>
      <c r="J1449" s="199"/>
      <c r="K1449" s="199"/>
      <c r="L1449" s="205"/>
      <c r="M1449" s="206"/>
      <c r="N1449" s="207"/>
      <c r="O1449" s="207"/>
      <c r="P1449" s="207"/>
      <c r="Q1449" s="207"/>
      <c r="R1449" s="207"/>
      <c r="S1449" s="207"/>
      <c r="T1449" s="208"/>
      <c r="AT1449" s="209" t="s">
        <v>180</v>
      </c>
      <c r="AU1449" s="209" t="s">
        <v>79</v>
      </c>
      <c r="AV1449" s="13" t="s">
        <v>79</v>
      </c>
      <c r="AW1449" s="13" t="s">
        <v>33</v>
      </c>
      <c r="AX1449" s="13" t="s">
        <v>71</v>
      </c>
      <c r="AY1449" s="209" t="s">
        <v>169</v>
      </c>
    </row>
    <row r="1450" spans="2:51" s="13" customFormat="1" ht="11.25">
      <c r="B1450" s="198"/>
      <c r="C1450" s="199"/>
      <c r="D1450" s="200" t="s">
        <v>180</v>
      </c>
      <c r="E1450" s="201" t="s">
        <v>19</v>
      </c>
      <c r="F1450" s="202" t="s">
        <v>1628</v>
      </c>
      <c r="G1450" s="199"/>
      <c r="H1450" s="203">
        <v>-0.75</v>
      </c>
      <c r="I1450" s="204"/>
      <c r="J1450" s="199"/>
      <c r="K1450" s="199"/>
      <c r="L1450" s="205"/>
      <c r="M1450" s="206"/>
      <c r="N1450" s="207"/>
      <c r="O1450" s="207"/>
      <c r="P1450" s="207"/>
      <c r="Q1450" s="207"/>
      <c r="R1450" s="207"/>
      <c r="S1450" s="207"/>
      <c r="T1450" s="208"/>
      <c r="AT1450" s="209" t="s">
        <v>180</v>
      </c>
      <c r="AU1450" s="209" t="s">
        <v>79</v>
      </c>
      <c r="AV1450" s="13" t="s">
        <v>79</v>
      </c>
      <c r="AW1450" s="13" t="s">
        <v>33</v>
      </c>
      <c r="AX1450" s="13" t="s">
        <v>71</v>
      </c>
      <c r="AY1450" s="209" t="s">
        <v>169</v>
      </c>
    </row>
    <row r="1451" spans="2:51" s="15" customFormat="1" ht="11.25">
      <c r="B1451" s="221"/>
      <c r="C1451" s="222"/>
      <c r="D1451" s="200" t="s">
        <v>180</v>
      </c>
      <c r="E1451" s="223" t="s">
        <v>19</v>
      </c>
      <c r="F1451" s="224" t="s">
        <v>1310</v>
      </c>
      <c r="G1451" s="222"/>
      <c r="H1451" s="223" t="s">
        <v>19</v>
      </c>
      <c r="I1451" s="225"/>
      <c r="J1451" s="222"/>
      <c r="K1451" s="222"/>
      <c r="L1451" s="226"/>
      <c r="M1451" s="227"/>
      <c r="N1451" s="228"/>
      <c r="O1451" s="228"/>
      <c r="P1451" s="228"/>
      <c r="Q1451" s="228"/>
      <c r="R1451" s="228"/>
      <c r="S1451" s="228"/>
      <c r="T1451" s="229"/>
      <c r="AT1451" s="230" t="s">
        <v>180</v>
      </c>
      <c r="AU1451" s="230" t="s">
        <v>79</v>
      </c>
      <c r="AV1451" s="15" t="s">
        <v>14</v>
      </c>
      <c r="AW1451" s="15" t="s">
        <v>33</v>
      </c>
      <c r="AX1451" s="15" t="s">
        <v>71</v>
      </c>
      <c r="AY1451" s="230" t="s">
        <v>169</v>
      </c>
    </row>
    <row r="1452" spans="2:51" s="13" customFormat="1" ht="11.25">
      <c r="B1452" s="198"/>
      <c r="C1452" s="199"/>
      <c r="D1452" s="200" t="s">
        <v>180</v>
      </c>
      <c r="E1452" s="201" t="s">
        <v>19</v>
      </c>
      <c r="F1452" s="202" t="s">
        <v>1636</v>
      </c>
      <c r="G1452" s="199"/>
      <c r="H1452" s="203">
        <v>8.1</v>
      </c>
      <c r="I1452" s="204"/>
      <c r="J1452" s="199"/>
      <c r="K1452" s="199"/>
      <c r="L1452" s="205"/>
      <c r="M1452" s="206"/>
      <c r="N1452" s="207"/>
      <c r="O1452" s="207"/>
      <c r="P1452" s="207"/>
      <c r="Q1452" s="207"/>
      <c r="R1452" s="207"/>
      <c r="S1452" s="207"/>
      <c r="T1452" s="208"/>
      <c r="AT1452" s="209" t="s">
        <v>180</v>
      </c>
      <c r="AU1452" s="209" t="s">
        <v>79</v>
      </c>
      <c r="AV1452" s="13" t="s">
        <v>79</v>
      </c>
      <c r="AW1452" s="13" t="s">
        <v>33</v>
      </c>
      <c r="AX1452" s="13" t="s">
        <v>71</v>
      </c>
      <c r="AY1452" s="209" t="s">
        <v>169</v>
      </c>
    </row>
    <row r="1453" spans="2:51" s="15" customFormat="1" ht="11.25">
      <c r="B1453" s="221"/>
      <c r="C1453" s="222"/>
      <c r="D1453" s="200" t="s">
        <v>180</v>
      </c>
      <c r="E1453" s="223" t="s">
        <v>19</v>
      </c>
      <c r="F1453" s="224" t="s">
        <v>1470</v>
      </c>
      <c r="G1453" s="222"/>
      <c r="H1453" s="223" t="s">
        <v>19</v>
      </c>
      <c r="I1453" s="225"/>
      <c r="J1453" s="222"/>
      <c r="K1453" s="222"/>
      <c r="L1453" s="226"/>
      <c r="M1453" s="227"/>
      <c r="N1453" s="228"/>
      <c r="O1453" s="228"/>
      <c r="P1453" s="228"/>
      <c r="Q1453" s="228"/>
      <c r="R1453" s="228"/>
      <c r="S1453" s="228"/>
      <c r="T1453" s="229"/>
      <c r="AT1453" s="230" t="s">
        <v>180</v>
      </c>
      <c r="AU1453" s="230" t="s">
        <v>79</v>
      </c>
      <c r="AV1453" s="15" t="s">
        <v>14</v>
      </c>
      <c r="AW1453" s="15" t="s">
        <v>33</v>
      </c>
      <c r="AX1453" s="15" t="s">
        <v>71</v>
      </c>
      <c r="AY1453" s="230" t="s">
        <v>169</v>
      </c>
    </row>
    <row r="1454" spans="2:51" s="13" customFormat="1" ht="11.25">
      <c r="B1454" s="198"/>
      <c r="C1454" s="199"/>
      <c r="D1454" s="200" t="s">
        <v>180</v>
      </c>
      <c r="E1454" s="201" t="s">
        <v>19</v>
      </c>
      <c r="F1454" s="202" t="s">
        <v>1637</v>
      </c>
      <c r="G1454" s="199"/>
      <c r="H1454" s="203">
        <v>5.2</v>
      </c>
      <c r="I1454" s="204"/>
      <c r="J1454" s="199"/>
      <c r="K1454" s="199"/>
      <c r="L1454" s="205"/>
      <c r="M1454" s="206"/>
      <c r="N1454" s="207"/>
      <c r="O1454" s="207"/>
      <c r="P1454" s="207"/>
      <c r="Q1454" s="207"/>
      <c r="R1454" s="207"/>
      <c r="S1454" s="207"/>
      <c r="T1454" s="208"/>
      <c r="AT1454" s="209" t="s">
        <v>180</v>
      </c>
      <c r="AU1454" s="209" t="s">
        <v>79</v>
      </c>
      <c r="AV1454" s="13" t="s">
        <v>79</v>
      </c>
      <c r="AW1454" s="13" t="s">
        <v>33</v>
      </c>
      <c r="AX1454" s="13" t="s">
        <v>71</v>
      </c>
      <c r="AY1454" s="209" t="s">
        <v>169</v>
      </c>
    </row>
    <row r="1455" spans="2:51" s="15" customFormat="1" ht="11.25">
      <c r="B1455" s="221"/>
      <c r="C1455" s="222"/>
      <c r="D1455" s="200" t="s">
        <v>180</v>
      </c>
      <c r="E1455" s="223" t="s">
        <v>19</v>
      </c>
      <c r="F1455" s="224" t="s">
        <v>1312</v>
      </c>
      <c r="G1455" s="222"/>
      <c r="H1455" s="223" t="s">
        <v>19</v>
      </c>
      <c r="I1455" s="225"/>
      <c r="J1455" s="222"/>
      <c r="K1455" s="222"/>
      <c r="L1455" s="226"/>
      <c r="M1455" s="227"/>
      <c r="N1455" s="228"/>
      <c r="O1455" s="228"/>
      <c r="P1455" s="228"/>
      <c r="Q1455" s="228"/>
      <c r="R1455" s="228"/>
      <c r="S1455" s="228"/>
      <c r="T1455" s="229"/>
      <c r="AT1455" s="230" t="s">
        <v>180</v>
      </c>
      <c r="AU1455" s="230" t="s">
        <v>79</v>
      </c>
      <c r="AV1455" s="15" t="s">
        <v>14</v>
      </c>
      <c r="AW1455" s="15" t="s">
        <v>33</v>
      </c>
      <c r="AX1455" s="15" t="s">
        <v>71</v>
      </c>
      <c r="AY1455" s="230" t="s">
        <v>169</v>
      </c>
    </row>
    <row r="1456" spans="2:51" s="13" customFormat="1" ht="11.25">
      <c r="B1456" s="198"/>
      <c r="C1456" s="199"/>
      <c r="D1456" s="200" t="s">
        <v>180</v>
      </c>
      <c r="E1456" s="201" t="s">
        <v>19</v>
      </c>
      <c r="F1456" s="202" t="s">
        <v>1638</v>
      </c>
      <c r="G1456" s="199"/>
      <c r="H1456" s="203">
        <v>6.7</v>
      </c>
      <c r="I1456" s="204"/>
      <c r="J1456" s="199"/>
      <c r="K1456" s="199"/>
      <c r="L1456" s="205"/>
      <c r="M1456" s="206"/>
      <c r="N1456" s="207"/>
      <c r="O1456" s="207"/>
      <c r="P1456" s="207"/>
      <c r="Q1456" s="207"/>
      <c r="R1456" s="207"/>
      <c r="S1456" s="207"/>
      <c r="T1456" s="208"/>
      <c r="AT1456" s="209" t="s">
        <v>180</v>
      </c>
      <c r="AU1456" s="209" t="s">
        <v>79</v>
      </c>
      <c r="AV1456" s="13" t="s">
        <v>79</v>
      </c>
      <c r="AW1456" s="13" t="s">
        <v>33</v>
      </c>
      <c r="AX1456" s="13" t="s">
        <v>71</v>
      </c>
      <c r="AY1456" s="209" t="s">
        <v>169</v>
      </c>
    </row>
    <row r="1457" spans="2:51" s="15" customFormat="1" ht="11.25">
      <c r="B1457" s="221"/>
      <c r="C1457" s="222"/>
      <c r="D1457" s="200" t="s">
        <v>180</v>
      </c>
      <c r="E1457" s="223" t="s">
        <v>19</v>
      </c>
      <c r="F1457" s="224" t="s">
        <v>1472</v>
      </c>
      <c r="G1457" s="222"/>
      <c r="H1457" s="223" t="s">
        <v>19</v>
      </c>
      <c r="I1457" s="225"/>
      <c r="J1457" s="222"/>
      <c r="K1457" s="222"/>
      <c r="L1457" s="226"/>
      <c r="M1457" s="227"/>
      <c r="N1457" s="228"/>
      <c r="O1457" s="228"/>
      <c r="P1457" s="228"/>
      <c r="Q1457" s="228"/>
      <c r="R1457" s="228"/>
      <c r="S1457" s="228"/>
      <c r="T1457" s="229"/>
      <c r="AT1457" s="230" t="s">
        <v>180</v>
      </c>
      <c r="AU1457" s="230" t="s">
        <v>79</v>
      </c>
      <c r="AV1457" s="15" t="s">
        <v>14</v>
      </c>
      <c r="AW1457" s="15" t="s">
        <v>33</v>
      </c>
      <c r="AX1457" s="15" t="s">
        <v>71</v>
      </c>
      <c r="AY1457" s="230" t="s">
        <v>169</v>
      </c>
    </row>
    <row r="1458" spans="2:51" s="13" customFormat="1" ht="11.25">
      <c r="B1458" s="198"/>
      <c r="C1458" s="199"/>
      <c r="D1458" s="200" t="s">
        <v>180</v>
      </c>
      <c r="E1458" s="201" t="s">
        <v>19</v>
      </c>
      <c r="F1458" s="202" t="s">
        <v>1639</v>
      </c>
      <c r="G1458" s="199"/>
      <c r="H1458" s="203">
        <v>4.9</v>
      </c>
      <c r="I1458" s="204"/>
      <c r="J1458" s="199"/>
      <c r="K1458" s="199"/>
      <c r="L1458" s="205"/>
      <c r="M1458" s="206"/>
      <c r="N1458" s="207"/>
      <c r="O1458" s="207"/>
      <c r="P1458" s="207"/>
      <c r="Q1458" s="207"/>
      <c r="R1458" s="207"/>
      <c r="S1458" s="207"/>
      <c r="T1458" s="208"/>
      <c r="AT1458" s="209" t="s">
        <v>180</v>
      </c>
      <c r="AU1458" s="209" t="s">
        <v>79</v>
      </c>
      <c r="AV1458" s="13" t="s">
        <v>79</v>
      </c>
      <c r="AW1458" s="13" t="s">
        <v>33</v>
      </c>
      <c r="AX1458" s="13" t="s">
        <v>71</v>
      </c>
      <c r="AY1458" s="209" t="s">
        <v>169</v>
      </c>
    </row>
    <row r="1459" spans="2:51" s="15" customFormat="1" ht="11.25">
      <c r="B1459" s="221"/>
      <c r="C1459" s="222"/>
      <c r="D1459" s="200" t="s">
        <v>180</v>
      </c>
      <c r="E1459" s="223" t="s">
        <v>19</v>
      </c>
      <c r="F1459" s="224" t="s">
        <v>1474</v>
      </c>
      <c r="G1459" s="222"/>
      <c r="H1459" s="223" t="s">
        <v>19</v>
      </c>
      <c r="I1459" s="225"/>
      <c r="J1459" s="222"/>
      <c r="K1459" s="222"/>
      <c r="L1459" s="226"/>
      <c r="M1459" s="227"/>
      <c r="N1459" s="228"/>
      <c r="O1459" s="228"/>
      <c r="P1459" s="228"/>
      <c r="Q1459" s="228"/>
      <c r="R1459" s="228"/>
      <c r="S1459" s="228"/>
      <c r="T1459" s="229"/>
      <c r="AT1459" s="230" t="s">
        <v>180</v>
      </c>
      <c r="AU1459" s="230" t="s">
        <v>79</v>
      </c>
      <c r="AV1459" s="15" t="s">
        <v>14</v>
      </c>
      <c r="AW1459" s="15" t="s">
        <v>33</v>
      </c>
      <c r="AX1459" s="15" t="s">
        <v>71</v>
      </c>
      <c r="AY1459" s="230" t="s">
        <v>169</v>
      </c>
    </row>
    <row r="1460" spans="2:51" s="13" customFormat="1" ht="11.25">
      <c r="B1460" s="198"/>
      <c r="C1460" s="199"/>
      <c r="D1460" s="200" t="s">
        <v>180</v>
      </c>
      <c r="E1460" s="201" t="s">
        <v>19</v>
      </c>
      <c r="F1460" s="202" t="s">
        <v>1640</v>
      </c>
      <c r="G1460" s="199"/>
      <c r="H1460" s="203">
        <v>12.6</v>
      </c>
      <c r="I1460" s="204"/>
      <c r="J1460" s="199"/>
      <c r="K1460" s="199"/>
      <c r="L1460" s="205"/>
      <c r="M1460" s="206"/>
      <c r="N1460" s="207"/>
      <c r="O1460" s="207"/>
      <c r="P1460" s="207"/>
      <c r="Q1460" s="207"/>
      <c r="R1460" s="207"/>
      <c r="S1460" s="207"/>
      <c r="T1460" s="208"/>
      <c r="AT1460" s="209" t="s">
        <v>180</v>
      </c>
      <c r="AU1460" s="209" t="s">
        <v>79</v>
      </c>
      <c r="AV1460" s="13" t="s">
        <v>79</v>
      </c>
      <c r="AW1460" s="13" t="s">
        <v>33</v>
      </c>
      <c r="AX1460" s="13" t="s">
        <v>71</v>
      </c>
      <c r="AY1460" s="209" t="s">
        <v>169</v>
      </c>
    </row>
    <row r="1461" spans="2:51" s="14" customFormat="1" ht="11.25">
      <c r="B1461" s="210"/>
      <c r="C1461" s="211"/>
      <c r="D1461" s="200" t="s">
        <v>180</v>
      </c>
      <c r="E1461" s="212" t="s">
        <v>19</v>
      </c>
      <c r="F1461" s="213" t="s">
        <v>183</v>
      </c>
      <c r="G1461" s="211"/>
      <c r="H1461" s="214">
        <v>671.697</v>
      </c>
      <c r="I1461" s="215"/>
      <c r="J1461" s="211"/>
      <c r="K1461" s="211"/>
      <c r="L1461" s="216"/>
      <c r="M1461" s="217"/>
      <c r="N1461" s="218"/>
      <c r="O1461" s="218"/>
      <c r="P1461" s="218"/>
      <c r="Q1461" s="218"/>
      <c r="R1461" s="218"/>
      <c r="S1461" s="218"/>
      <c r="T1461" s="219"/>
      <c r="AT1461" s="220" t="s">
        <v>180</v>
      </c>
      <c r="AU1461" s="220" t="s">
        <v>79</v>
      </c>
      <c r="AV1461" s="14" t="s">
        <v>106</v>
      </c>
      <c r="AW1461" s="14" t="s">
        <v>33</v>
      </c>
      <c r="AX1461" s="14" t="s">
        <v>14</v>
      </c>
      <c r="AY1461" s="220" t="s">
        <v>169</v>
      </c>
    </row>
    <row r="1462" spans="1:65" s="2" customFormat="1" ht="37.9" customHeight="1">
      <c r="A1462" s="36"/>
      <c r="B1462" s="37"/>
      <c r="C1462" s="180" t="s">
        <v>1641</v>
      </c>
      <c r="D1462" s="180" t="s">
        <v>172</v>
      </c>
      <c r="E1462" s="181" t="s">
        <v>1642</v>
      </c>
      <c r="F1462" s="182" t="s">
        <v>1643</v>
      </c>
      <c r="G1462" s="183" t="s">
        <v>175</v>
      </c>
      <c r="H1462" s="184">
        <v>671.697</v>
      </c>
      <c r="I1462" s="185"/>
      <c r="J1462" s="186">
        <f>ROUND(I1462*H1462,2)</f>
        <v>0</v>
      </c>
      <c r="K1462" s="182" t="s">
        <v>176</v>
      </c>
      <c r="L1462" s="41"/>
      <c r="M1462" s="187" t="s">
        <v>19</v>
      </c>
      <c r="N1462" s="188" t="s">
        <v>42</v>
      </c>
      <c r="O1462" s="66"/>
      <c r="P1462" s="189">
        <f>O1462*H1462</f>
        <v>0</v>
      </c>
      <c r="Q1462" s="189">
        <v>0.00029</v>
      </c>
      <c r="R1462" s="189">
        <f>Q1462*H1462</f>
        <v>0.19479213</v>
      </c>
      <c r="S1462" s="189">
        <v>0</v>
      </c>
      <c r="T1462" s="190">
        <f>S1462*H1462</f>
        <v>0</v>
      </c>
      <c r="U1462" s="36"/>
      <c r="V1462" s="36"/>
      <c r="W1462" s="36"/>
      <c r="X1462" s="36"/>
      <c r="Y1462" s="36"/>
      <c r="Z1462" s="36"/>
      <c r="AA1462" s="36"/>
      <c r="AB1462" s="36"/>
      <c r="AC1462" s="36"/>
      <c r="AD1462" s="36"/>
      <c r="AE1462" s="36"/>
      <c r="AR1462" s="191" t="s">
        <v>312</v>
      </c>
      <c r="AT1462" s="191" t="s">
        <v>172</v>
      </c>
      <c r="AU1462" s="191" t="s">
        <v>79</v>
      </c>
      <c r="AY1462" s="19" t="s">
        <v>169</v>
      </c>
      <c r="BE1462" s="192">
        <f>IF(N1462="základní",J1462,0)</f>
        <v>0</v>
      </c>
      <c r="BF1462" s="192">
        <f>IF(N1462="snížená",J1462,0)</f>
        <v>0</v>
      </c>
      <c r="BG1462" s="192">
        <f>IF(N1462="zákl. přenesená",J1462,0)</f>
        <v>0</v>
      </c>
      <c r="BH1462" s="192">
        <f>IF(N1462="sníž. přenesená",J1462,0)</f>
        <v>0</v>
      </c>
      <c r="BI1462" s="192">
        <f>IF(N1462="nulová",J1462,0)</f>
        <v>0</v>
      </c>
      <c r="BJ1462" s="19" t="s">
        <v>14</v>
      </c>
      <c r="BK1462" s="192">
        <f>ROUND(I1462*H1462,2)</f>
        <v>0</v>
      </c>
      <c r="BL1462" s="19" t="s">
        <v>312</v>
      </c>
      <c r="BM1462" s="191" t="s">
        <v>1644</v>
      </c>
    </row>
    <row r="1463" spans="1:47" s="2" customFormat="1" ht="11.25">
      <c r="A1463" s="36"/>
      <c r="B1463" s="37"/>
      <c r="C1463" s="38"/>
      <c r="D1463" s="193" t="s">
        <v>178</v>
      </c>
      <c r="E1463" s="38"/>
      <c r="F1463" s="194" t="s">
        <v>1645</v>
      </c>
      <c r="G1463" s="38"/>
      <c r="H1463" s="38"/>
      <c r="I1463" s="195"/>
      <c r="J1463" s="38"/>
      <c r="K1463" s="38"/>
      <c r="L1463" s="41"/>
      <c r="M1463" s="196"/>
      <c r="N1463" s="197"/>
      <c r="O1463" s="66"/>
      <c r="P1463" s="66"/>
      <c r="Q1463" s="66"/>
      <c r="R1463" s="66"/>
      <c r="S1463" s="66"/>
      <c r="T1463" s="67"/>
      <c r="U1463" s="36"/>
      <c r="V1463" s="36"/>
      <c r="W1463" s="36"/>
      <c r="X1463" s="36"/>
      <c r="Y1463" s="36"/>
      <c r="Z1463" s="36"/>
      <c r="AA1463" s="36"/>
      <c r="AB1463" s="36"/>
      <c r="AC1463" s="36"/>
      <c r="AD1463" s="36"/>
      <c r="AE1463" s="36"/>
      <c r="AT1463" s="19" t="s">
        <v>178</v>
      </c>
      <c r="AU1463" s="19" t="s">
        <v>79</v>
      </c>
    </row>
    <row r="1464" spans="1:65" s="2" customFormat="1" ht="44.25" customHeight="1">
      <c r="A1464" s="36"/>
      <c r="B1464" s="37"/>
      <c r="C1464" s="180" t="s">
        <v>1646</v>
      </c>
      <c r="D1464" s="180" t="s">
        <v>172</v>
      </c>
      <c r="E1464" s="181" t="s">
        <v>1647</v>
      </c>
      <c r="F1464" s="182" t="s">
        <v>1648</v>
      </c>
      <c r="G1464" s="183" t="s">
        <v>175</v>
      </c>
      <c r="H1464" s="184">
        <v>671.697</v>
      </c>
      <c r="I1464" s="185"/>
      <c r="J1464" s="186">
        <f>ROUND(I1464*H1464,2)</f>
        <v>0</v>
      </c>
      <c r="K1464" s="182" t="s">
        <v>176</v>
      </c>
      <c r="L1464" s="41"/>
      <c r="M1464" s="187" t="s">
        <v>19</v>
      </c>
      <c r="N1464" s="188" t="s">
        <v>42</v>
      </c>
      <c r="O1464" s="66"/>
      <c r="P1464" s="189">
        <f>O1464*H1464</f>
        <v>0</v>
      </c>
      <c r="Q1464" s="189">
        <v>1E-05</v>
      </c>
      <c r="R1464" s="189">
        <f>Q1464*H1464</f>
        <v>0.006716970000000001</v>
      </c>
      <c r="S1464" s="189">
        <v>0</v>
      </c>
      <c r="T1464" s="190">
        <f>S1464*H1464</f>
        <v>0</v>
      </c>
      <c r="U1464" s="36"/>
      <c r="V1464" s="36"/>
      <c r="W1464" s="36"/>
      <c r="X1464" s="36"/>
      <c r="Y1464" s="36"/>
      <c r="Z1464" s="36"/>
      <c r="AA1464" s="36"/>
      <c r="AB1464" s="36"/>
      <c r="AC1464" s="36"/>
      <c r="AD1464" s="36"/>
      <c r="AE1464" s="36"/>
      <c r="AR1464" s="191" t="s">
        <v>312</v>
      </c>
      <c r="AT1464" s="191" t="s">
        <v>172</v>
      </c>
      <c r="AU1464" s="191" t="s">
        <v>79</v>
      </c>
      <c r="AY1464" s="19" t="s">
        <v>169</v>
      </c>
      <c r="BE1464" s="192">
        <f>IF(N1464="základní",J1464,0)</f>
        <v>0</v>
      </c>
      <c r="BF1464" s="192">
        <f>IF(N1464="snížená",J1464,0)</f>
        <v>0</v>
      </c>
      <c r="BG1464" s="192">
        <f>IF(N1464="zákl. přenesená",J1464,0)</f>
        <v>0</v>
      </c>
      <c r="BH1464" s="192">
        <f>IF(N1464="sníž. přenesená",J1464,0)</f>
        <v>0</v>
      </c>
      <c r="BI1464" s="192">
        <f>IF(N1464="nulová",J1464,0)</f>
        <v>0</v>
      </c>
      <c r="BJ1464" s="19" t="s">
        <v>14</v>
      </c>
      <c r="BK1464" s="192">
        <f>ROUND(I1464*H1464,2)</f>
        <v>0</v>
      </c>
      <c r="BL1464" s="19" t="s">
        <v>312</v>
      </c>
      <c r="BM1464" s="191" t="s">
        <v>1649</v>
      </c>
    </row>
    <row r="1465" spans="1:47" s="2" customFormat="1" ht="11.25">
      <c r="A1465" s="36"/>
      <c r="B1465" s="37"/>
      <c r="C1465" s="38"/>
      <c r="D1465" s="193" t="s">
        <v>178</v>
      </c>
      <c r="E1465" s="38"/>
      <c r="F1465" s="194" t="s">
        <v>1650</v>
      </c>
      <c r="G1465" s="38"/>
      <c r="H1465" s="38"/>
      <c r="I1465" s="195"/>
      <c r="J1465" s="38"/>
      <c r="K1465" s="38"/>
      <c r="L1465" s="41"/>
      <c r="M1465" s="244"/>
      <c r="N1465" s="245"/>
      <c r="O1465" s="246"/>
      <c r="P1465" s="246"/>
      <c r="Q1465" s="246"/>
      <c r="R1465" s="246"/>
      <c r="S1465" s="246"/>
      <c r="T1465" s="247"/>
      <c r="U1465" s="36"/>
      <c r="V1465" s="36"/>
      <c r="W1465" s="36"/>
      <c r="X1465" s="36"/>
      <c r="Y1465" s="36"/>
      <c r="Z1465" s="36"/>
      <c r="AA1465" s="36"/>
      <c r="AB1465" s="36"/>
      <c r="AC1465" s="36"/>
      <c r="AD1465" s="36"/>
      <c r="AE1465" s="36"/>
      <c r="AT1465" s="19" t="s">
        <v>178</v>
      </c>
      <c r="AU1465" s="19" t="s">
        <v>79</v>
      </c>
    </row>
    <row r="1466" spans="1:31" s="2" customFormat="1" ht="6.95" customHeight="1">
      <c r="A1466" s="36"/>
      <c r="B1466" s="49"/>
      <c r="C1466" s="50"/>
      <c r="D1466" s="50"/>
      <c r="E1466" s="50"/>
      <c r="F1466" s="50"/>
      <c r="G1466" s="50"/>
      <c r="H1466" s="50"/>
      <c r="I1466" s="50"/>
      <c r="J1466" s="50"/>
      <c r="K1466" s="50"/>
      <c r="L1466" s="41"/>
      <c r="M1466" s="36"/>
      <c r="O1466" s="36"/>
      <c r="P1466" s="36"/>
      <c r="Q1466" s="36"/>
      <c r="R1466" s="36"/>
      <c r="S1466" s="36"/>
      <c r="T1466" s="36"/>
      <c r="U1466" s="36"/>
      <c r="V1466" s="36"/>
      <c r="W1466" s="36"/>
      <c r="X1466" s="36"/>
      <c r="Y1466" s="36"/>
      <c r="Z1466" s="36"/>
      <c r="AA1466" s="36"/>
      <c r="AB1466" s="36"/>
      <c r="AC1466" s="36"/>
      <c r="AD1466" s="36"/>
      <c r="AE1466" s="36"/>
    </row>
  </sheetData>
  <sheetProtection algorithmName="SHA-512" hashValue="msIpf4Xdqe/LErS4mNWIzxZzy8gvopTrtlZAoOJUXOqCanVxV59/CLwg/d7sjB4ZfDMl91eoLgEoveQ5Yh+UIg==" saltValue="2T6O+U1s5D8Yv5Xxk/MrFHy2daSRkIyuLogde5EG/YYWJdxfwExYx/Uszcf+CA55mErxgcM8I2NRmHz9uZJBHQ==" spinCount="100000" sheet="1" objects="1" scenarios="1" formatColumns="0" formatRows="0" autoFilter="0"/>
  <autoFilter ref="C111:K1465"/>
  <mergeCells count="12">
    <mergeCell ref="E104:H104"/>
    <mergeCell ref="L2:V2"/>
    <mergeCell ref="E50:H50"/>
    <mergeCell ref="E52:H52"/>
    <mergeCell ref="E54:H54"/>
    <mergeCell ref="E100:H100"/>
    <mergeCell ref="E102:H102"/>
    <mergeCell ref="E7:H7"/>
    <mergeCell ref="E9:H9"/>
    <mergeCell ref="E11:H11"/>
    <mergeCell ref="E20:H20"/>
    <mergeCell ref="E29:H29"/>
  </mergeCells>
  <hyperlinks>
    <hyperlink ref="F116" r:id="rId1" display="https://podminky.urs.cz/item/CS_URS_2024_01/131213701"/>
    <hyperlink ref="F119" r:id="rId2" display="https://podminky.urs.cz/item/CS_URS_2024_01/131251100"/>
    <hyperlink ref="F123" r:id="rId3" display="https://podminky.urs.cz/item/CS_URS_2024_01/132251103"/>
    <hyperlink ref="F127" r:id="rId4" display="https://podminky.urs.cz/item/CS_URS_2024_01/133251102"/>
    <hyperlink ref="F131" r:id="rId5" display="https://podminky.urs.cz/item/CS_URS_2024_01/162211311"/>
    <hyperlink ref="F133" r:id="rId6" display="https://podminky.urs.cz/item/CS_URS_2024_01/162211319"/>
    <hyperlink ref="F135" r:id="rId7" display="https://podminky.urs.cz/item/CS_URS_2024_01/162751117"/>
    <hyperlink ref="F142" r:id="rId8" display="https://podminky.urs.cz/item/CS_URS_2024_01/162751119"/>
    <hyperlink ref="F145" r:id="rId9" display="https://podminky.urs.cz/item/CS_URS_2024_01/171201231"/>
    <hyperlink ref="F148" r:id="rId10" display="https://podminky.urs.cz/item/CS_URS_2024_01/171251201"/>
    <hyperlink ref="F150" r:id="rId11" display="https://podminky.urs.cz/item/CS_URS_2024_01/174151101"/>
    <hyperlink ref="F161" r:id="rId12" display="https://podminky.urs.cz/item/CS_URS_2024_01/181912112"/>
    <hyperlink ref="F164" r:id="rId13" display="https://podminky.urs.cz/item/CS_URS_2024_01/181951112"/>
    <hyperlink ref="F172" r:id="rId14" display="https://podminky.urs.cz/item/CS_URS_2024_01/211971110"/>
    <hyperlink ref="F177" r:id="rId15" display="https://podminky.urs.cz/item/CS_URS_2024_01/212751104"/>
    <hyperlink ref="F180" r:id="rId16" display="https://podminky.urs.cz/item/CS_URS_2024_01/218111113"/>
    <hyperlink ref="F183" r:id="rId17" display="https://podminky.urs.cz/item/CS_URS_2024_01/218121114"/>
    <hyperlink ref="F186" r:id="rId18" display="https://podminky.urs.cz/item/CS_URS_2024_01/271542211"/>
    <hyperlink ref="F192" r:id="rId19" display="https://podminky.urs.cz/item/CS_URS_2024_01/273313511"/>
    <hyperlink ref="F199" r:id="rId20" display="https://podminky.urs.cz/item/CS_URS_2024_01/273321511"/>
    <hyperlink ref="F208" r:id="rId21" display="https://podminky.urs.cz/item/CS_URS_2024_01/273351121"/>
    <hyperlink ref="F215" r:id="rId22" display="https://podminky.urs.cz/item/CS_URS_2024_01/273351122"/>
    <hyperlink ref="F217" r:id="rId23" display="https://podminky.urs.cz/item/CS_URS_2024_01/273362021"/>
    <hyperlink ref="F227" r:id="rId24" display="https://podminky.urs.cz/item/CS_URS_2024_01/317168052"/>
    <hyperlink ref="F229" r:id="rId25" display="https://podminky.urs.cz/item/CS_URS_2024_01/317168053"/>
    <hyperlink ref="F231" r:id="rId26" display="https://podminky.urs.cz/item/CS_URS_2024_01/317168056"/>
    <hyperlink ref="F233" r:id="rId27" display="https://podminky.urs.cz/item/CS_URS_2024_01/317168058"/>
    <hyperlink ref="F235" r:id="rId28" display="https://podminky.urs.cz/item/CS_URS_2024_01/317168059"/>
    <hyperlink ref="F239" r:id="rId29" display="https://podminky.urs.cz/item/CS_URS_2024_01/612131121"/>
    <hyperlink ref="F251" r:id="rId30" display="https://podminky.urs.cz/item/CS_URS_2024_01/612321141"/>
    <hyperlink ref="F253" r:id="rId31" display="https://podminky.urs.cz/item/CS_URS_2024_01/622143003"/>
    <hyperlink ref="F260" r:id="rId32" display="https://podminky.urs.cz/item/CS_URS_2024_01/622143004"/>
    <hyperlink ref="F271" r:id="rId33" display="https://podminky.urs.cz/item/CS_URS_2024_01/629991011"/>
    <hyperlink ref="F280" r:id="rId34" display="https://podminky.urs.cz/item/CS_URS_2024_01/619991001"/>
    <hyperlink ref="F284" r:id="rId35" display="https://podminky.urs.cz/item/CS_URS_2024_01/629995101"/>
    <hyperlink ref="F288" r:id="rId36" display="https://podminky.urs.cz/item/CS_URS_2024_01/622325102"/>
    <hyperlink ref="F292" r:id="rId37" display="https://podminky.urs.cz/item/CS_URS_2024_01/622131121"/>
    <hyperlink ref="F296" r:id="rId38" display="https://podminky.urs.cz/item/CS_URS_2024_01/622221051"/>
    <hyperlink ref="F303" r:id="rId39" display="https://podminky.urs.cz/item/CS_URS_2024_01/622251105"/>
    <hyperlink ref="F305" r:id="rId40" display="https://podminky.urs.cz/item/CS_URS_2024_01/622211051"/>
    <hyperlink ref="F313" r:id="rId41" display="https://podminky.urs.cz/item/CS_URS_2024_01/622251101"/>
    <hyperlink ref="F315" r:id="rId42" display="https://podminky.urs.cz/item/CS_URS_2024_01/622212051"/>
    <hyperlink ref="F327" r:id="rId43" display="https://podminky.urs.cz/item/CS_URS_2024_01/622222051"/>
    <hyperlink ref="F339" r:id="rId44" display="https://podminky.urs.cz/item/CS_URS_2024_01/622151021"/>
    <hyperlink ref="F345" r:id="rId45" display="https://podminky.urs.cz/item/CS_URS_2024_01/622511112"/>
    <hyperlink ref="F347" r:id="rId46" display="https://podminky.urs.cz/item/CS_URS_2024_01/622151031"/>
    <hyperlink ref="F355" r:id="rId47" display="https://podminky.urs.cz/item/CS_URS_2024_01/622531012"/>
    <hyperlink ref="F357" r:id="rId48" display="https://podminky.urs.cz/item/CS_URS_2024_01/622143003"/>
    <hyperlink ref="F366" r:id="rId49" display="https://podminky.urs.cz/item/CS_URS_2024_01/622143004"/>
    <hyperlink ref="F377" r:id="rId50" display="https://podminky.urs.cz/item/CS_URS_2024_01/622252002"/>
    <hyperlink ref="F382" r:id="rId51" display="https://podminky.urs.cz/item/CS_URS_2024_01/622252002"/>
    <hyperlink ref="F393" r:id="rId52" display="https://podminky.urs.cz/item/CS_URS_2024_01/629991001"/>
    <hyperlink ref="F396" r:id="rId53" display="https://podminky.urs.cz/item/CS_URS_2024_01/629991011"/>
    <hyperlink ref="F406" r:id="rId54" display="https://podminky.urs.cz/item/CS_URS_2024_01/631311125"/>
    <hyperlink ref="F409" r:id="rId55" display="https://podminky.urs.cz/item/CS_URS_2024_01/631319012"/>
    <hyperlink ref="F411" r:id="rId56" display="https://podminky.urs.cz/item/CS_URS_2024_01/631319173"/>
    <hyperlink ref="F413" r:id="rId57" display="https://podminky.urs.cz/item/CS_URS_2024_01/631362021"/>
    <hyperlink ref="F416" r:id="rId58" display="https://podminky.urs.cz/item/CS_URS_2024_01/634112112"/>
    <hyperlink ref="F418" r:id="rId59" display="https://podminky.urs.cz/item/CS_URS_2024_01/637111111"/>
    <hyperlink ref="F421" r:id="rId60" display="https://podminky.urs.cz/item/CS_URS_2024_01/637311131"/>
    <hyperlink ref="F428" r:id="rId61" display="https://podminky.urs.cz/item/CS_URS_2024_01/941211111"/>
    <hyperlink ref="F431" r:id="rId62" display="https://podminky.urs.cz/item/CS_URS_2024_01/941211211"/>
    <hyperlink ref="F434" r:id="rId63" display="https://podminky.urs.cz/item/CS_URS_2024_01/941211811"/>
    <hyperlink ref="F436" r:id="rId64" display="https://podminky.urs.cz/item/CS_URS_2024_01/944511111"/>
    <hyperlink ref="F438" r:id="rId65" display="https://podminky.urs.cz/item/CS_URS_2024_01/944511211"/>
    <hyperlink ref="F440" r:id="rId66" display="https://podminky.urs.cz/item/CS_URS_2024_01/944511811"/>
    <hyperlink ref="F442" r:id="rId67" display="https://podminky.urs.cz/item/CS_URS_2024_01/949101111"/>
    <hyperlink ref="F446" r:id="rId68" display="https://podminky.urs.cz/item/CS_URS_2024_01/952901111"/>
    <hyperlink ref="F455" r:id="rId69" display="https://podminky.urs.cz/item/CS_URS_2024_01/985331215"/>
    <hyperlink ref="F464" r:id="rId70" display="https://podminky.urs.cz/item/CS_URS_2024_01/998018001"/>
    <hyperlink ref="F468" r:id="rId71" display="https://podminky.urs.cz/item/CS_URS_2024_01/711111001"/>
    <hyperlink ref="F473" r:id="rId72" display="https://podminky.urs.cz/item/CS_URS_2024_01/711141559"/>
    <hyperlink ref="F477" r:id="rId73" display="https://podminky.urs.cz/item/CS_URS_2024_01/711161212"/>
    <hyperlink ref="F482" r:id="rId74" display="https://podminky.urs.cz/item/CS_URS_2024_01/711161384"/>
    <hyperlink ref="F487" r:id="rId75" display="https://podminky.urs.cz/item/CS_URS_2024_01/998711121"/>
    <hyperlink ref="F490" r:id="rId76" display="https://podminky.urs.cz/item/CS_URS_2024_01/713111111"/>
    <hyperlink ref="F496" r:id="rId77" display="https://podminky.urs.cz/item/CS_URS_2024_01/713121121"/>
    <hyperlink ref="F501" r:id="rId78" display="https://podminky.urs.cz/item/CS_URS_2024_01/713131244"/>
    <hyperlink ref="F508" r:id="rId79" display="https://podminky.urs.cz/item/CS_URS_2024_01/998713121"/>
    <hyperlink ref="F511" r:id="rId80" display="https://podminky.urs.cz/item/CS_URS_2024_01/763111411"/>
    <hyperlink ref="F516" r:id="rId81" display="https://podminky.urs.cz/item/CS_URS_2024_01/763111414"/>
    <hyperlink ref="F524" r:id="rId82" display="https://podminky.urs.cz/item/CS_URS_2024_01/763112315"/>
    <hyperlink ref="F527" r:id="rId83" display="https://podminky.urs.cz/item/CS_URS_2024_01/763113341"/>
    <hyperlink ref="F532" r:id="rId84" display="https://podminky.urs.cz/item/CS_URS_2024_01/763111722"/>
    <hyperlink ref="F591" r:id="rId85" display="https://podminky.urs.cz/item/CS_URS_2024_01/763131751"/>
    <hyperlink ref="F596" r:id="rId86" display="https://podminky.urs.cz/item/CS_URS_2024_01/763135101"/>
    <hyperlink ref="F601" r:id="rId87" display="https://podminky.urs.cz/item/CS_URS_2024_01/763135101"/>
    <hyperlink ref="F611" r:id="rId88" display="https://podminky.urs.cz/item/CS_URS_2024_01/763135101"/>
    <hyperlink ref="F616" r:id="rId89" display="https://podminky.urs.cz/item/CS_URS_2024_01/763164531"/>
    <hyperlink ref="F620" r:id="rId90" display="https://podminky.urs.cz/item/CS_URS_2024_01/763164551"/>
    <hyperlink ref="F624" r:id="rId91" display="https://podminky.urs.cz/item/CS_URS_2024_01/998763331"/>
    <hyperlink ref="F681" r:id="rId92" display="https://podminky.urs.cz/item/CS_URS_2024_01/771474112"/>
    <hyperlink ref="F725" r:id="rId93" display="https://podminky.urs.cz/item/CS_URS_2024_01/771591112"/>
    <hyperlink ref="F729" r:id="rId94" display="https://podminky.urs.cz/item/CS_URS_2024_01/998771121"/>
    <hyperlink ref="F732" r:id="rId95" display="https://podminky.urs.cz/item/CS_URS_2024_01/776111112"/>
    <hyperlink ref="F735" r:id="rId96" display="https://podminky.urs.cz/item/CS_URS_2024_01/776111311"/>
    <hyperlink ref="F737" r:id="rId97" display="https://podminky.urs.cz/item/CS_URS_2024_01/776121112"/>
    <hyperlink ref="F739" r:id="rId98" display="https://podminky.urs.cz/item/CS_URS_2024_01/776141122"/>
    <hyperlink ref="F741" r:id="rId99" display="https://podminky.urs.cz/item/CS_URS_2024_01/776221111"/>
    <hyperlink ref="F745" r:id="rId100" display="https://podminky.urs.cz/item/CS_URS_2024_01/776221111"/>
    <hyperlink ref="F749" r:id="rId101" display="https://podminky.urs.cz/item/CS_URS_2024_01/776221111"/>
    <hyperlink ref="F755" r:id="rId102" display="https://podminky.urs.cz/item/CS_URS_2024_01/776221111"/>
    <hyperlink ref="F759" r:id="rId103" display="https://podminky.urs.cz/item/CS_URS_2024_01/776221111"/>
    <hyperlink ref="F763" r:id="rId104" display="https://podminky.urs.cz/item/CS_URS_2024_01/776221111"/>
    <hyperlink ref="F767" r:id="rId105" display="https://podminky.urs.cz/item/CS_URS_2024_01/776223112"/>
    <hyperlink ref="F919" r:id="rId106" display="https://podminky.urs.cz/item/CS_URS_2024_01/776991121"/>
    <hyperlink ref="F921" r:id="rId107" display="https://podminky.urs.cz/item/CS_URS_2024_01/998776121"/>
    <hyperlink ref="F924" r:id="rId108" display="https://podminky.urs.cz/item/CS_URS_2024_01/781111011"/>
    <hyperlink ref="F926" r:id="rId109" display="https://podminky.urs.cz/item/CS_URS_2024_01/781121011"/>
    <hyperlink ref="F928" r:id="rId110" display="https://podminky.urs.cz/item/CS_URS_2024_01/781131112"/>
    <hyperlink ref="F976" r:id="rId111" display="https://podminky.urs.cz/item/CS_URS_2024_01/781131241"/>
    <hyperlink ref="F981" r:id="rId112" display="https://podminky.urs.cz/item/CS_URS_2024_01/781131264"/>
    <hyperlink ref="F1029" r:id="rId113" display="https://podminky.urs.cz/item/CS_URS_2024_01/781474154"/>
    <hyperlink ref="F1110" r:id="rId114" display="https://podminky.urs.cz/item/CS_URS_2024_01/781495115"/>
    <hyperlink ref="F1163" r:id="rId115" display="https://podminky.urs.cz/item/CS_URS_2024_01/781495211"/>
    <hyperlink ref="F1209" r:id="rId116" display="https://podminky.urs.cz/item/CS_URS_2024_01/998781121"/>
    <hyperlink ref="F1320" r:id="rId117" display="https://podminky.urs.cz/item/CS_URS_2024_01/784181101"/>
    <hyperlink ref="F1463" r:id="rId118" display="https://podminky.urs.cz/item/CS_URS_2024_01/784221101"/>
    <hyperlink ref="F1465" r:id="rId119" display="https://podminky.urs.cz/item/CS_URS_2024_01/78422115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90</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1651</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1652</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ROUND(J94,2)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ROUND((SUM(BE94:BE194)),2)</f>
        <v>0</v>
      </c>
      <c r="G35" s="36"/>
      <c r="H35" s="36"/>
      <c r="I35" s="126">
        <v>0.21</v>
      </c>
      <c r="J35" s="125">
        <f>ROUND(((SUM(BE94:BE194))*I35),2)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ROUND((SUM(BF94:BF194)),2)</f>
        <v>0</v>
      </c>
      <c r="G36" s="36"/>
      <c r="H36" s="36"/>
      <c r="I36" s="126">
        <v>0.12</v>
      </c>
      <c r="J36" s="125">
        <f>ROUND(((SUM(BF94:BF194))*I36),2)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ROUND((SUM(BG94:BG194)),2)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ROUND((SUM(BH94:BH194)),2)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ROUND((SUM(BI94:BI194)),2)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1651</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1 - Zdravotní instalace</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J94</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1653</v>
      </c>
      <c r="E64" s="145"/>
      <c r="F64" s="145"/>
      <c r="G64" s="145"/>
      <c r="H64" s="145"/>
      <c r="I64" s="145"/>
      <c r="J64" s="146">
        <f>J95</f>
        <v>0</v>
      </c>
      <c r="K64" s="143"/>
      <c r="L64" s="147"/>
    </row>
    <row r="65" spans="2:12" s="9" customFormat="1" ht="24.95" customHeight="1">
      <c r="B65" s="142"/>
      <c r="C65" s="143"/>
      <c r="D65" s="144" t="s">
        <v>1654</v>
      </c>
      <c r="E65" s="145"/>
      <c r="F65" s="145"/>
      <c r="G65" s="145"/>
      <c r="H65" s="145"/>
      <c r="I65" s="145"/>
      <c r="J65" s="146">
        <f>J113</f>
        <v>0</v>
      </c>
      <c r="K65" s="143"/>
      <c r="L65" s="147"/>
    </row>
    <row r="66" spans="2:12" s="9" customFormat="1" ht="24.95" customHeight="1">
      <c r="B66" s="142"/>
      <c r="C66" s="143"/>
      <c r="D66" s="144" t="s">
        <v>1655</v>
      </c>
      <c r="E66" s="145"/>
      <c r="F66" s="145"/>
      <c r="G66" s="145"/>
      <c r="H66" s="145"/>
      <c r="I66" s="145"/>
      <c r="J66" s="146">
        <f>J121</f>
        <v>0</v>
      </c>
      <c r="K66" s="143"/>
      <c r="L66" s="147"/>
    </row>
    <row r="67" spans="2:12" s="9" customFormat="1" ht="24.95" customHeight="1">
      <c r="B67" s="142"/>
      <c r="C67" s="143"/>
      <c r="D67" s="144" t="s">
        <v>1656</v>
      </c>
      <c r="E67" s="145"/>
      <c r="F67" s="145"/>
      <c r="G67" s="145"/>
      <c r="H67" s="145"/>
      <c r="I67" s="145"/>
      <c r="J67" s="146">
        <f>J130</f>
        <v>0</v>
      </c>
      <c r="K67" s="143"/>
      <c r="L67" s="147"/>
    </row>
    <row r="68" spans="2:12" s="9" customFormat="1" ht="24.95" customHeight="1">
      <c r="B68" s="142"/>
      <c r="C68" s="143"/>
      <c r="D68" s="144" t="s">
        <v>1657</v>
      </c>
      <c r="E68" s="145"/>
      <c r="F68" s="145"/>
      <c r="G68" s="145"/>
      <c r="H68" s="145"/>
      <c r="I68" s="145"/>
      <c r="J68" s="146">
        <f>J135</f>
        <v>0</v>
      </c>
      <c r="K68" s="143"/>
      <c r="L68" s="147"/>
    </row>
    <row r="69" spans="2:12" s="9" customFormat="1" ht="24.95" customHeight="1">
      <c r="B69" s="142"/>
      <c r="C69" s="143"/>
      <c r="D69" s="144" t="s">
        <v>1658</v>
      </c>
      <c r="E69" s="145"/>
      <c r="F69" s="145"/>
      <c r="G69" s="145"/>
      <c r="H69" s="145"/>
      <c r="I69" s="145"/>
      <c r="J69" s="146">
        <f>J158</f>
        <v>0</v>
      </c>
      <c r="K69" s="143"/>
      <c r="L69" s="147"/>
    </row>
    <row r="70" spans="2:12" s="9" customFormat="1" ht="24.95" customHeight="1">
      <c r="B70" s="142"/>
      <c r="C70" s="143"/>
      <c r="D70" s="144" t="s">
        <v>1659</v>
      </c>
      <c r="E70" s="145"/>
      <c r="F70" s="145"/>
      <c r="G70" s="145"/>
      <c r="H70" s="145"/>
      <c r="I70" s="145"/>
      <c r="J70" s="146">
        <f>J166</f>
        <v>0</v>
      </c>
      <c r="K70" s="143"/>
      <c r="L70" s="147"/>
    </row>
    <row r="71" spans="2:12" s="9" customFormat="1" ht="24.95" customHeight="1">
      <c r="B71" s="142"/>
      <c r="C71" s="143"/>
      <c r="D71" s="144" t="s">
        <v>1660</v>
      </c>
      <c r="E71" s="145"/>
      <c r="F71" s="145"/>
      <c r="G71" s="145"/>
      <c r="H71" s="145"/>
      <c r="I71" s="145"/>
      <c r="J71" s="146">
        <f>J182</f>
        <v>0</v>
      </c>
      <c r="K71" s="143"/>
      <c r="L71" s="147"/>
    </row>
    <row r="72" spans="2:12" s="9" customFormat="1" ht="24.95" customHeight="1">
      <c r="B72" s="142"/>
      <c r="C72" s="143"/>
      <c r="D72" s="144" t="s">
        <v>1661</v>
      </c>
      <c r="E72" s="145"/>
      <c r="F72" s="145"/>
      <c r="G72" s="145"/>
      <c r="H72" s="145"/>
      <c r="I72" s="145"/>
      <c r="J72" s="146">
        <f>J193</f>
        <v>0</v>
      </c>
      <c r="K72" s="143"/>
      <c r="L72" s="147"/>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154</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90" t="str">
        <f>E7</f>
        <v>Infekce Nemocnice Tábor, a.s.(2.ETAPA)</v>
      </c>
      <c r="F82" s="391"/>
      <c r="G82" s="391"/>
      <c r="H82" s="391"/>
      <c r="I82" s="38"/>
      <c r="J82" s="38"/>
      <c r="K82" s="38"/>
      <c r="L82" s="115"/>
      <c r="S82" s="36"/>
      <c r="T82" s="36"/>
      <c r="U82" s="36"/>
      <c r="V82" s="36"/>
      <c r="W82" s="36"/>
      <c r="X82" s="36"/>
      <c r="Y82" s="36"/>
      <c r="Z82" s="36"/>
      <c r="AA82" s="36"/>
      <c r="AB82" s="36"/>
      <c r="AC82" s="36"/>
      <c r="AD82" s="36"/>
      <c r="AE82" s="36"/>
    </row>
    <row r="83" spans="2:12" s="1" customFormat="1" ht="12" customHeight="1">
      <c r="B83" s="23"/>
      <c r="C83" s="31" t="s">
        <v>137</v>
      </c>
      <c r="D83" s="24"/>
      <c r="E83" s="24"/>
      <c r="F83" s="24"/>
      <c r="G83" s="24"/>
      <c r="H83" s="24"/>
      <c r="I83" s="24"/>
      <c r="J83" s="24"/>
      <c r="K83" s="24"/>
      <c r="L83" s="22"/>
    </row>
    <row r="84" spans="1:31" s="2" customFormat="1" ht="16.5" customHeight="1">
      <c r="A84" s="36"/>
      <c r="B84" s="37"/>
      <c r="C84" s="38"/>
      <c r="D84" s="38"/>
      <c r="E84" s="390" t="s">
        <v>1651</v>
      </c>
      <c r="F84" s="392"/>
      <c r="G84" s="392"/>
      <c r="H84" s="392"/>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139</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344" t="str">
        <f>E11</f>
        <v>1 - Zdravotní instalace</v>
      </c>
      <c r="F86" s="392"/>
      <c r="G86" s="392"/>
      <c r="H86" s="392"/>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F14</f>
        <v xml:space="preserve"> </v>
      </c>
      <c r="G88" s="38"/>
      <c r="H88" s="38"/>
      <c r="I88" s="31" t="s">
        <v>23</v>
      </c>
      <c r="J88" s="61" t="str">
        <f>IF(J14="","",J14)</f>
        <v>26. 1. 2024</v>
      </c>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E17</f>
        <v>Nemocnice Tábor, a.s.</v>
      </c>
      <c r="G90" s="38"/>
      <c r="H90" s="38"/>
      <c r="I90" s="31" t="s">
        <v>31</v>
      </c>
      <c r="J90" s="34" t="str">
        <f>E23</f>
        <v>AGP nova spol. s r.o.</v>
      </c>
      <c r="K90" s="38"/>
      <c r="L90" s="115"/>
      <c r="S90" s="36"/>
      <c r="T90" s="36"/>
      <c r="U90" s="36"/>
      <c r="V90" s="36"/>
      <c r="W90" s="36"/>
      <c r="X90" s="36"/>
      <c r="Y90" s="36"/>
      <c r="Z90" s="36"/>
      <c r="AA90" s="36"/>
      <c r="AB90" s="36"/>
      <c r="AC90" s="36"/>
      <c r="AD90" s="36"/>
      <c r="AE90" s="36"/>
    </row>
    <row r="91" spans="1:31" s="2" customFormat="1" ht="15.2" customHeight="1">
      <c r="A91" s="36"/>
      <c r="B91" s="37"/>
      <c r="C91" s="31" t="s">
        <v>29</v>
      </c>
      <c r="D91" s="38"/>
      <c r="E91" s="38"/>
      <c r="F91" s="29" t="str">
        <f>IF(E20="","",E20)</f>
        <v>Vyplň údaj</v>
      </c>
      <c r="G91" s="38"/>
      <c r="H91" s="38"/>
      <c r="I91" s="31" t="s">
        <v>34</v>
      </c>
      <c r="J91" s="34" t="str">
        <f>E26</f>
        <v xml:space="preserve"> </v>
      </c>
      <c r="K91" s="38"/>
      <c r="L91" s="115"/>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11" customFormat="1" ht="29.25" customHeight="1">
      <c r="A93" s="153"/>
      <c r="B93" s="154"/>
      <c r="C93" s="155" t="s">
        <v>155</v>
      </c>
      <c r="D93" s="156" t="s">
        <v>56</v>
      </c>
      <c r="E93" s="156" t="s">
        <v>52</v>
      </c>
      <c r="F93" s="156" t="s">
        <v>53</v>
      </c>
      <c r="G93" s="156" t="s">
        <v>156</v>
      </c>
      <c r="H93" s="156" t="s">
        <v>157</v>
      </c>
      <c r="I93" s="156" t="s">
        <v>158</v>
      </c>
      <c r="J93" s="156" t="s">
        <v>143</v>
      </c>
      <c r="K93" s="157" t="s">
        <v>159</v>
      </c>
      <c r="L93" s="158"/>
      <c r="M93" s="70" t="s">
        <v>19</v>
      </c>
      <c r="N93" s="71" t="s">
        <v>41</v>
      </c>
      <c r="O93" s="71" t="s">
        <v>160</v>
      </c>
      <c r="P93" s="71" t="s">
        <v>161</v>
      </c>
      <c r="Q93" s="71" t="s">
        <v>162</v>
      </c>
      <c r="R93" s="71" t="s">
        <v>163</v>
      </c>
      <c r="S93" s="71" t="s">
        <v>164</v>
      </c>
      <c r="T93" s="72" t="s">
        <v>165</v>
      </c>
      <c r="U93" s="153"/>
      <c r="V93" s="153"/>
      <c r="W93" s="153"/>
      <c r="X93" s="153"/>
      <c r="Y93" s="153"/>
      <c r="Z93" s="153"/>
      <c r="AA93" s="153"/>
      <c r="AB93" s="153"/>
      <c r="AC93" s="153"/>
      <c r="AD93" s="153"/>
      <c r="AE93" s="153"/>
    </row>
    <row r="94" spans="1:63" s="2" customFormat="1" ht="22.9" customHeight="1">
      <c r="A94" s="36"/>
      <c r="B94" s="37"/>
      <c r="C94" s="77" t="s">
        <v>166</v>
      </c>
      <c r="D94" s="38"/>
      <c r="E94" s="38"/>
      <c r="F94" s="38"/>
      <c r="G94" s="38"/>
      <c r="H94" s="38"/>
      <c r="I94" s="38"/>
      <c r="J94" s="159">
        <f>BK94</f>
        <v>0</v>
      </c>
      <c r="K94" s="38"/>
      <c r="L94" s="41"/>
      <c r="M94" s="73"/>
      <c r="N94" s="160"/>
      <c r="O94" s="74"/>
      <c r="P94" s="161">
        <f>P95+P113+P121+P130+P135+P158+P166+P182+P193</f>
        <v>0</v>
      </c>
      <c r="Q94" s="74"/>
      <c r="R94" s="161">
        <f>R95+R113+R121+R130+R135+R158+R166+R182+R193</f>
        <v>0</v>
      </c>
      <c r="S94" s="74"/>
      <c r="T94" s="162">
        <f>T95+T113+T121+T130+T135+T158+T166+T182+T193</f>
        <v>0</v>
      </c>
      <c r="U94" s="36"/>
      <c r="V94" s="36"/>
      <c r="W94" s="36"/>
      <c r="X94" s="36"/>
      <c r="Y94" s="36"/>
      <c r="Z94" s="36"/>
      <c r="AA94" s="36"/>
      <c r="AB94" s="36"/>
      <c r="AC94" s="36"/>
      <c r="AD94" s="36"/>
      <c r="AE94" s="36"/>
      <c r="AT94" s="19" t="s">
        <v>70</v>
      </c>
      <c r="AU94" s="19" t="s">
        <v>144</v>
      </c>
      <c r="BK94" s="163">
        <f>BK95+BK113+BK121+BK130+BK135+BK158+BK166+BK182+BK193</f>
        <v>0</v>
      </c>
    </row>
    <row r="95" spans="2:63" s="12" customFormat="1" ht="25.9" customHeight="1">
      <c r="B95" s="164"/>
      <c r="C95" s="165"/>
      <c r="D95" s="166" t="s">
        <v>70</v>
      </c>
      <c r="E95" s="167" t="s">
        <v>1662</v>
      </c>
      <c r="F95" s="167" t="s">
        <v>1663</v>
      </c>
      <c r="G95" s="165"/>
      <c r="H95" s="165"/>
      <c r="I95" s="168"/>
      <c r="J95" s="169">
        <f>BK95</f>
        <v>0</v>
      </c>
      <c r="K95" s="165"/>
      <c r="L95" s="170"/>
      <c r="M95" s="171"/>
      <c r="N95" s="172"/>
      <c r="O95" s="172"/>
      <c r="P95" s="173">
        <f>SUM(P96:P112)</f>
        <v>0</v>
      </c>
      <c r="Q95" s="172"/>
      <c r="R95" s="173">
        <f>SUM(R96:R112)</f>
        <v>0</v>
      </c>
      <c r="S95" s="172"/>
      <c r="T95" s="174">
        <f>SUM(T96:T112)</f>
        <v>0</v>
      </c>
      <c r="AR95" s="175" t="s">
        <v>79</v>
      </c>
      <c r="AT95" s="176" t="s">
        <v>70</v>
      </c>
      <c r="AU95" s="176" t="s">
        <v>71</v>
      </c>
      <c r="AY95" s="175" t="s">
        <v>169</v>
      </c>
      <c r="BK95" s="177">
        <f>SUM(BK96:BK112)</f>
        <v>0</v>
      </c>
    </row>
    <row r="96" spans="1:65" s="2" customFormat="1" ht="24.2" customHeight="1">
      <c r="A96" s="36"/>
      <c r="B96" s="37"/>
      <c r="C96" s="180" t="s">
        <v>14</v>
      </c>
      <c r="D96" s="180" t="s">
        <v>172</v>
      </c>
      <c r="E96" s="181" t="s">
        <v>1664</v>
      </c>
      <c r="F96" s="182" t="s">
        <v>1665</v>
      </c>
      <c r="G96" s="183" t="s">
        <v>339</v>
      </c>
      <c r="H96" s="184">
        <v>74</v>
      </c>
      <c r="I96" s="185"/>
      <c r="J96" s="186">
        <f aca="true" t="shared" si="0" ref="J96:J112">ROUND(I96*H96,2)</f>
        <v>0</v>
      </c>
      <c r="K96" s="182" t="s">
        <v>19</v>
      </c>
      <c r="L96" s="41"/>
      <c r="M96" s="187" t="s">
        <v>19</v>
      </c>
      <c r="N96" s="188" t="s">
        <v>42</v>
      </c>
      <c r="O96" s="66"/>
      <c r="P96" s="189">
        <f aca="true" t="shared" si="1" ref="P96:P112">O96*H96</f>
        <v>0</v>
      </c>
      <c r="Q96" s="189">
        <v>0</v>
      </c>
      <c r="R96" s="189">
        <f aca="true" t="shared" si="2" ref="R96:R112">Q96*H96</f>
        <v>0</v>
      </c>
      <c r="S96" s="189">
        <v>0</v>
      </c>
      <c r="T96" s="190">
        <f aca="true" t="shared" si="3" ref="T96:T112">S96*H96</f>
        <v>0</v>
      </c>
      <c r="U96" s="36"/>
      <c r="V96" s="36"/>
      <c r="W96" s="36"/>
      <c r="X96" s="36"/>
      <c r="Y96" s="36"/>
      <c r="Z96" s="36"/>
      <c r="AA96" s="36"/>
      <c r="AB96" s="36"/>
      <c r="AC96" s="36"/>
      <c r="AD96" s="36"/>
      <c r="AE96" s="36"/>
      <c r="AR96" s="191" t="s">
        <v>312</v>
      </c>
      <c r="AT96" s="191" t="s">
        <v>172</v>
      </c>
      <c r="AU96" s="191" t="s">
        <v>14</v>
      </c>
      <c r="AY96" s="19" t="s">
        <v>169</v>
      </c>
      <c r="BE96" s="192">
        <f aca="true" t="shared" si="4" ref="BE96:BE112">IF(N96="základní",J96,0)</f>
        <v>0</v>
      </c>
      <c r="BF96" s="192">
        <f aca="true" t="shared" si="5" ref="BF96:BF112">IF(N96="snížená",J96,0)</f>
        <v>0</v>
      </c>
      <c r="BG96" s="192">
        <f aca="true" t="shared" si="6" ref="BG96:BG112">IF(N96="zákl. přenesená",J96,0)</f>
        <v>0</v>
      </c>
      <c r="BH96" s="192">
        <f aca="true" t="shared" si="7" ref="BH96:BH112">IF(N96="sníž. přenesená",J96,0)</f>
        <v>0</v>
      </c>
      <c r="BI96" s="192">
        <f aca="true" t="shared" si="8" ref="BI96:BI112">IF(N96="nulová",J96,0)</f>
        <v>0</v>
      </c>
      <c r="BJ96" s="19" t="s">
        <v>14</v>
      </c>
      <c r="BK96" s="192">
        <f aca="true" t="shared" si="9" ref="BK96:BK112">ROUND(I96*H96,2)</f>
        <v>0</v>
      </c>
      <c r="BL96" s="19" t="s">
        <v>312</v>
      </c>
      <c r="BM96" s="191" t="s">
        <v>79</v>
      </c>
    </row>
    <row r="97" spans="1:65" s="2" customFormat="1" ht="24.2" customHeight="1">
      <c r="A97" s="36"/>
      <c r="B97" s="37"/>
      <c r="C97" s="180" t="s">
        <v>79</v>
      </c>
      <c r="D97" s="180" t="s">
        <v>172</v>
      </c>
      <c r="E97" s="181" t="s">
        <v>1666</v>
      </c>
      <c r="F97" s="182" t="s">
        <v>1667</v>
      </c>
      <c r="G97" s="183" t="s">
        <v>339</v>
      </c>
      <c r="H97" s="184">
        <v>36</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312</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312</v>
      </c>
      <c r="BM97" s="191" t="s">
        <v>106</v>
      </c>
    </row>
    <row r="98" spans="1:65" s="2" customFormat="1" ht="24.2" customHeight="1">
      <c r="A98" s="36"/>
      <c r="B98" s="37"/>
      <c r="C98" s="180" t="s">
        <v>103</v>
      </c>
      <c r="D98" s="180" t="s">
        <v>172</v>
      </c>
      <c r="E98" s="181" t="s">
        <v>1668</v>
      </c>
      <c r="F98" s="182" t="s">
        <v>1669</v>
      </c>
      <c r="G98" s="183" t="s">
        <v>339</v>
      </c>
      <c r="H98" s="184">
        <v>69</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312</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312</v>
      </c>
      <c r="BM98" s="191" t="s">
        <v>112</v>
      </c>
    </row>
    <row r="99" spans="1:65" s="2" customFormat="1" ht="16.5" customHeight="1">
      <c r="A99" s="36"/>
      <c r="B99" s="37"/>
      <c r="C99" s="180" t="s">
        <v>106</v>
      </c>
      <c r="D99" s="180" t="s">
        <v>172</v>
      </c>
      <c r="E99" s="181" t="s">
        <v>1670</v>
      </c>
      <c r="F99" s="182" t="s">
        <v>1671</v>
      </c>
      <c r="G99" s="183" t="s">
        <v>539</v>
      </c>
      <c r="H99" s="184">
        <v>158</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312</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312</v>
      </c>
      <c r="BM99" s="191" t="s">
        <v>224</v>
      </c>
    </row>
    <row r="100" spans="1:65" s="2" customFormat="1" ht="24.2" customHeight="1">
      <c r="A100" s="36"/>
      <c r="B100" s="37"/>
      <c r="C100" s="180" t="s">
        <v>109</v>
      </c>
      <c r="D100" s="180" t="s">
        <v>172</v>
      </c>
      <c r="E100" s="181" t="s">
        <v>1672</v>
      </c>
      <c r="F100" s="182" t="s">
        <v>1673</v>
      </c>
      <c r="G100" s="183" t="s">
        <v>539</v>
      </c>
      <c r="H100" s="184">
        <v>158</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312</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312</v>
      </c>
      <c r="BM100" s="191" t="s">
        <v>236</v>
      </c>
    </row>
    <row r="101" spans="1:65" s="2" customFormat="1" ht="16.5" customHeight="1">
      <c r="A101" s="36"/>
      <c r="B101" s="37"/>
      <c r="C101" s="180" t="s">
        <v>112</v>
      </c>
      <c r="D101" s="180" t="s">
        <v>172</v>
      </c>
      <c r="E101" s="181" t="s">
        <v>1674</v>
      </c>
      <c r="F101" s="182" t="s">
        <v>1675</v>
      </c>
      <c r="G101" s="183" t="s">
        <v>539</v>
      </c>
      <c r="H101" s="184">
        <v>4</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312</v>
      </c>
      <c r="AT101" s="191" t="s">
        <v>172</v>
      </c>
      <c r="AU101" s="191" t="s">
        <v>14</v>
      </c>
      <c r="AY101" s="19" t="s">
        <v>169</v>
      </c>
      <c r="BE101" s="192">
        <f t="shared" si="4"/>
        <v>0</v>
      </c>
      <c r="BF101" s="192">
        <f t="shared" si="5"/>
        <v>0</v>
      </c>
      <c r="BG101" s="192">
        <f t="shared" si="6"/>
        <v>0</v>
      </c>
      <c r="BH101" s="192">
        <f t="shared" si="7"/>
        <v>0</v>
      </c>
      <c r="BI101" s="192">
        <f t="shared" si="8"/>
        <v>0</v>
      </c>
      <c r="BJ101" s="19" t="s">
        <v>14</v>
      </c>
      <c r="BK101" s="192">
        <f t="shared" si="9"/>
        <v>0</v>
      </c>
      <c r="BL101" s="19" t="s">
        <v>312</v>
      </c>
      <c r="BM101" s="191" t="s">
        <v>8</v>
      </c>
    </row>
    <row r="102" spans="1:65" s="2" customFormat="1" ht="24.2" customHeight="1">
      <c r="A102" s="36"/>
      <c r="B102" s="37"/>
      <c r="C102" s="180" t="s">
        <v>115</v>
      </c>
      <c r="D102" s="180" t="s">
        <v>172</v>
      </c>
      <c r="E102" s="181" t="s">
        <v>1676</v>
      </c>
      <c r="F102" s="182" t="s">
        <v>1677</v>
      </c>
      <c r="G102" s="183" t="s">
        <v>539</v>
      </c>
      <c r="H102" s="184">
        <v>4</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312</v>
      </c>
      <c r="AT102" s="191" t="s">
        <v>172</v>
      </c>
      <c r="AU102" s="191" t="s">
        <v>14</v>
      </c>
      <c r="AY102" s="19" t="s">
        <v>169</v>
      </c>
      <c r="BE102" s="192">
        <f t="shared" si="4"/>
        <v>0</v>
      </c>
      <c r="BF102" s="192">
        <f t="shared" si="5"/>
        <v>0</v>
      </c>
      <c r="BG102" s="192">
        <f t="shared" si="6"/>
        <v>0</v>
      </c>
      <c r="BH102" s="192">
        <f t="shared" si="7"/>
        <v>0</v>
      </c>
      <c r="BI102" s="192">
        <f t="shared" si="8"/>
        <v>0</v>
      </c>
      <c r="BJ102" s="19" t="s">
        <v>14</v>
      </c>
      <c r="BK102" s="192">
        <f t="shared" si="9"/>
        <v>0</v>
      </c>
      <c r="BL102" s="19" t="s">
        <v>312</v>
      </c>
      <c r="BM102" s="191" t="s">
        <v>302</v>
      </c>
    </row>
    <row r="103" spans="1:65" s="2" customFormat="1" ht="16.5" customHeight="1">
      <c r="A103" s="36"/>
      <c r="B103" s="37"/>
      <c r="C103" s="180" t="s">
        <v>224</v>
      </c>
      <c r="D103" s="180" t="s">
        <v>172</v>
      </c>
      <c r="E103" s="181" t="s">
        <v>1678</v>
      </c>
      <c r="F103" s="182" t="s">
        <v>1679</v>
      </c>
      <c r="G103" s="183" t="s">
        <v>539</v>
      </c>
      <c r="H103" s="184">
        <v>37</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312</v>
      </c>
      <c r="AT103" s="191" t="s">
        <v>172</v>
      </c>
      <c r="AU103" s="191" t="s">
        <v>14</v>
      </c>
      <c r="AY103" s="19" t="s">
        <v>169</v>
      </c>
      <c r="BE103" s="192">
        <f t="shared" si="4"/>
        <v>0</v>
      </c>
      <c r="BF103" s="192">
        <f t="shared" si="5"/>
        <v>0</v>
      </c>
      <c r="BG103" s="192">
        <f t="shared" si="6"/>
        <v>0</v>
      </c>
      <c r="BH103" s="192">
        <f t="shared" si="7"/>
        <v>0</v>
      </c>
      <c r="BI103" s="192">
        <f t="shared" si="8"/>
        <v>0</v>
      </c>
      <c r="BJ103" s="19" t="s">
        <v>14</v>
      </c>
      <c r="BK103" s="192">
        <f t="shared" si="9"/>
        <v>0</v>
      </c>
      <c r="BL103" s="19" t="s">
        <v>312</v>
      </c>
      <c r="BM103" s="191" t="s">
        <v>312</v>
      </c>
    </row>
    <row r="104" spans="1:65" s="2" customFormat="1" ht="24.2" customHeight="1">
      <c r="A104" s="36"/>
      <c r="B104" s="37"/>
      <c r="C104" s="180" t="s">
        <v>170</v>
      </c>
      <c r="D104" s="180" t="s">
        <v>172</v>
      </c>
      <c r="E104" s="181" t="s">
        <v>1680</v>
      </c>
      <c r="F104" s="182" t="s">
        <v>1681</v>
      </c>
      <c r="G104" s="183" t="s">
        <v>539</v>
      </c>
      <c r="H104" s="184">
        <v>37</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312</v>
      </c>
      <c r="AT104" s="191" t="s">
        <v>172</v>
      </c>
      <c r="AU104" s="191" t="s">
        <v>14</v>
      </c>
      <c r="AY104" s="19" t="s">
        <v>169</v>
      </c>
      <c r="BE104" s="192">
        <f t="shared" si="4"/>
        <v>0</v>
      </c>
      <c r="BF104" s="192">
        <f t="shared" si="5"/>
        <v>0</v>
      </c>
      <c r="BG104" s="192">
        <f t="shared" si="6"/>
        <v>0</v>
      </c>
      <c r="BH104" s="192">
        <f t="shared" si="7"/>
        <v>0</v>
      </c>
      <c r="BI104" s="192">
        <f t="shared" si="8"/>
        <v>0</v>
      </c>
      <c r="BJ104" s="19" t="s">
        <v>14</v>
      </c>
      <c r="BK104" s="192">
        <f t="shared" si="9"/>
        <v>0</v>
      </c>
      <c r="BL104" s="19" t="s">
        <v>312</v>
      </c>
      <c r="BM104" s="191" t="s">
        <v>329</v>
      </c>
    </row>
    <row r="105" spans="1:65" s="2" customFormat="1" ht="24.2" customHeight="1">
      <c r="A105" s="36"/>
      <c r="B105" s="37"/>
      <c r="C105" s="180" t="s">
        <v>236</v>
      </c>
      <c r="D105" s="180" t="s">
        <v>172</v>
      </c>
      <c r="E105" s="181" t="s">
        <v>1682</v>
      </c>
      <c r="F105" s="182" t="s">
        <v>1683</v>
      </c>
      <c r="G105" s="183" t="s">
        <v>539</v>
      </c>
      <c r="H105" s="184">
        <v>14</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312</v>
      </c>
      <c r="AT105" s="191" t="s">
        <v>172</v>
      </c>
      <c r="AU105" s="191" t="s">
        <v>14</v>
      </c>
      <c r="AY105" s="19" t="s">
        <v>169</v>
      </c>
      <c r="BE105" s="192">
        <f t="shared" si="4"/>
        <v>0</v>
      </c>
      <c r="BF105" s="192">
        <f t="shared" si="5"/>
        <v>0</v>
      </c>
      <c r="BG105" s="192">
        <f t="shared" si="6"/>
        <v>0</v>
      </c>
      <c r="BH105" s="192">
        <f t="shared" si="7"/>
        <v>0</v>
      </c>
      <c r="BI105" s="192">
        <f t="shared" si="8"/>
        <v>0</v>
      </c>
      <c r="BJ105" s="19" t="s">
        <v>14</v>
      </c>
      <c r="BK105" s="192">
        <f t="shared" si="9"/>
        <v>0</v>
      </c>
      <c r="BL105" s="19" t="s">
        <v>312</v>
      </c>
      <c r="BM105" s="191" t="s">
        <v>360</v>
      </c>
    </row>
    <row r="106" spans="1:65" s="2" customFormat="1" ht="16.5" customHeight="1">
      <c r="A106" s="36"/>
      <c r="B106" s="37"/>
      <c r="C106" s="180" t="s">
        <v>286</v>
      </c>
      <c r="D106" s="180" t="s">
        <v>172</v>
      </c>
      <c r="E106" s="181" t="s">
        <v>1684</v>
      </c>
      <c r="F106" s="182" t="s">
        <v>1685</v>
      </c>
      <c r="G106" s="183" t="s">
        <v>539</v>
      </c>
      <c r="H106" s="184">
        <v>12</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312</v>
      </c>
      <c r="AT106" s="191" t="s">
        <v>172</v>
      </c>
      <c r="AU106" s="191" t="s">
        <v>14</v>
      </c>
      <c r="AY106" s="19" t="s">
        <v>169</v>
      </c>
      <c r="BE106" s="192">
        <f t="shared" si="4"/>
        <v>0</v>
      </c>
      <c r="BF106" s="192">
        <f t="shared" si="5"/>
        <v>0</v>
      </c>
      <c r="BG106" s="192">
        <f t="shared" si="6"/>
        <v>0</v>
      </c>
      <c r="BH106" s="192">
        <f t="shared" si="7"/>
        <v>0</v>
      </c>
      <c r="BI106" s="192">
        <f t="shared" si="8"/>
        <v>0</v>
      </c>
      <c r="BJ106" s="19" t="s">
        <v>14</v>
      </c>
      <c r="BK106" s="192">
        <f t="shared" si="9"/>
        <v>0</v>
      </c>
      <c r="BL106" s="19" t="s">
        <v>312</v>
      </c>
      <c r="BM106" s="191" t="s">
        <v>191</v>
      </c>
    </row>
    <row r="107" spans="1:65" s="2" customFormat="1" ht="16.5" customHeight="1">
      <c r="A107" s="36"/>
      <c r="B107" s="37"/>
      <c r="C107" s="180" t="s">
        <v>8</v>
      </c>
      <c r="D107" s="180" t="s">
        <v>172</v>
      </c>
      <c r="E107" s="181" t="s">
        <v>1686</v>
      </c>
      <c r="F107" s="182" t="s">
        <v>1687</v>
      </c>
      <c r="G107" s="183" t="s">
        <v>539</v>
      </c>
      <c r="H107" s="184">
        <v>55</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312</v>
      </c>
      <c r="AT107" s="191" t="s">
        <v>172</v>
      </c>
      <c r="AU107" s="191" t="s">
        <v>14</v>
      </c>
      <c r="AY107" s="19" t="s">
        <v>169</v>
      </c>
      <c r="BE107" s="192">
        <f t="shared" si="4"/>
        <v>0</v>
      </c>
      <c r="BF107" s="192">
        <f t="shared" si="5"/>
        <v>0</v>
      </c>
      <c r="BG107" s="192">
        <f t="shared" si="6"/>
        <v>0</v>
      </c>
      <c r="BH107" s="192">
        <f t="shared" si="7"/>
        <v>0</v>
      </c>
      <c r="BI107" s="192">
        <f t="shared" si="8"/>
        <v>0</v>
      </c>
      <c r="BJ107" s="19" t="s">
        <v>14</v>
      </c>
      <c r="BK107" s="192">
        <f t="shared" si="9"/>
        <v>0</v>
      </c>
      <c r="BL107" s="19" t="s">
        <v>312</v>
      </c>
      <c r="BM107" s="191" t="s">
        <v>252</v>
      </c>
    </row>
    <row r="108" spans="1:65" s="2" customFormat="1" ht="16.5" customHeight="1">
      <c r="A108" s="36"/>
      <c r="B108" s="37"/>
      <c r="C108" s="180" t="s">
        <v>296</v>
      </c>
      <c r="D108" s="180" t="s">
        <v>172</v>
      </c>
      <c r="E108" s="181" t="s">
        <v>1688</v>
      </c>
      <c r="F108" s="182" t="s">
        <v>1689</v>
      </c>
      <c r="G108" s="183" t="s">
        <v>539</v>
      </c>
      <c r="H108" s="184">
        <v>11</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312</v>
      </c>
      <c r="AT108" s="191" t="s">
        <v>172</v>
      </c>
      <c r="AU108" s="191" t="s">
        <v>14</v>
      </c>
      <c r="AY108" s="19" t="s">
        <v>169</v>
      </c>
      <c r="BE108" s="192">
        <f t="shared" si="4"/>
        <v>0</v>
      </c>
      <c r="BF108" s="192">
        <f t="shared" si="5"/>
        <v>0</v>
      </c>
      <c r="BG108" s="192">
        <f t="shared" si="6"/>
        <v>0</v>
      </c>
      <c r="BH108" s="192">
        <f t="shared" si="7"/>
        <v>0</v>
      </c>
      <c r="BI108" s="192">
        <f t="shared" si="8"/>
        <v>0</v>
      </c>
      <c r="BJ108" s="19" t="s">
        <v>14</v>
      </c>
      <c r="BK108" s="192">
        <f t="shared" si="9"/>
        <v>0</v>
      </c>
      <c r="BL108" s="19" t="s">
        <v>312</v>
      </c>
      <c r="BM108" s="191" t="s">
        <v>336</v>
      </c>
    </row>
    <row r="109" spans="1:65" s="2" customFormat="1" ht="24.2" customHeight="1">
      <c r="A109" s="36"/>
      <c r="B109" s="37"/>
      <c r="C109" s="180" t="s">
        <v>302</v>
      </c>
      <c r="D109" s="180" t="s">
        <v>172</v>
      </c>
      <c r="E109" s="181" t="s">
        <v>1690</v>
      </c>
      <c r="F109" s="182" t="s">
        <v>1691</v>
      </c>
      <c r="G109" s="183" t="s">
        <v>539</v>
      </c>
      <c r="H109" s="184">
        <v>67</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312</v>
      </c>
      <c r="AT109" s="191" t="s">
        <v>172</v>
      </c>
      <c r="AU109" s="191" t="s">
        <v>14</v>
      </c>
      <c r="AY109" s="19" t="s">
        <v>169</v>
      </c>
      <c r="BE109" s="192">
        <f t="shared" si="4"/>
        <v>0</v>
      </c>
      <c r="BF109" s="192">
        <f t="shared" si="5"/>
        <v>0</v>
      </c>
      <c r="BG109" s="192">
        <f t="shared" si="6"/>
        <v>0</v>
      </c>
      <c r="BH109" s="192">
        <f t="shared" si="7"/>
        <v>0</v>
      </c>
      <c r="BI109" s="192">
        <f t="shared" si="8"/>
        <v>0</v>
      </c>
      <c r="BJ109" s="19" t="s">
        <v>14</v>
      </c>
      <c r="BK109" s="192">
        <f t="shared" si="9"/>
        <v>0</v>
      </c>
      <c r="BL109" s="19" t="s">
        <v>312</v>
      </c>
      <c r="BM109" s="191" t="s">
        <v>272</v>
      </c>
    </row>
    <row r="110" spans="1:65" s="2" customFormat="1" ht="24.2" customHeight="1">
      <c r="A110" s="36"/>
      <c r="B110" s="37"/>
      <c r="C110" s="180" t="s">
        <v>307</v>
      </c>
      <c r="D110" s="180" t="s">
        <v>172</v>
      </c>
      <c r="E110" s="181" t="s">
        <v>1692</v>
      </c>
      <c r="F110" s="182" t="s">
        <v>1693</v>
      </c>
      <c r="G110" s="183" t="s">
        <v>539</v>
      </c>
      <c r="H110" s="184">
        <v>11</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312</v>
      </c>
      <c r="AT110" s="191" t="s">
        <v>172</v>
      </c>
      <c r="AU110" s="191" t="s">
        <v>14</v>
      </c>
      <c r="AY110" s="19" t="s">
        <v>169</v>
      </c>
      <c r="BE110" s="192">
        <f t="shared" si="4"/>
        <v>0</v>
      </c>
      <c r="BF110" s="192">
        <f t="shared" si="5"/>
        <v>0</v>
      </c>
      <c r="BG110" s="192">
        <f t="shared" si="6"/>
        <v>0</v>
      </c>
      <c r="BH110" s="192">
        <f t="shared" si="7"/>
        <v>0</v>
      </c>
      <c r="BI110" s="192">
        <f t="shared" si="8"/>
        <v>0</v>
      </c>
      <c r="BJ110" s="19" t="s">
        <v>14</v>
      </c>
      <c r="BK110" s="192">
        <f t="shared" si="9"/>
        <v>0</v>
      </c>
      <c r="BL110" s="19" t="s">
        <v>312</v>
      </c>
      <c r="BM110" s="191" t="s">
        <v>246</v>
      </c>
    </row>
    <row r="111" spans="1:65" s="2" customFormat="1" ht="24.2" customHeight="1">
      <c r="A111" s="36"/>
      <c r="B111" s="37"/>
      <c r="C111" s="180" t="s">
        <v>312</v>
      </c>
      <c r="D111" s="180" t="s">
        <v>172</v>
      </c>
      <c r="E111" s="181" t="s">
        <v>1694</v>
      </c>
      <c r="F111" s="182" t="s">
        <v>1695</v>
      </c>
      <c r="G111" s="183" t="s">
        <v>339</v>
      </c>
      <c r="H111" s="184">
        <v>179</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312</v>
      </c>
      <c r="AT111" s="191" t="s">
        <v>172</v>
      </c>
      <c r="AU111" s="191" t="s">
        <v>14</v>
      </c>
      <c r="AY111" s="19" t="s">
        <v>169</v>
      </c>
      <c r="BE111" s="192">
        <f t="shared" si="4"/>
        <v>0</v>
      </c>
      <c r="BF111" s="192">
        <f t="shared" si="5"/>
        <v>0</v>
      </c>
      <c r="BG111" s="192">
        <f t="shared" si="6"/>
        <v>0</v>
      </c>
      <c r="BH111" s="192">
        <f t="shared" si="7"/>
        <v>0</v>
      </c>
      <c r="BI111" s="192">
        <f t="shared" si="8"/>
        <v>0</v>
      </c>
      <c r="BJ111" s="19" t="s">
        <v>14</v>
      </c>
      <c r="BK111" s="192">
        <f t="shared" si="9"/>
        <v>0</v>
      </c>
      <c r="BL111" s="19" t="s">
        <v>312</v>
      </c>
      <c r="BM111" s="191" t="s">
        <v>572</v>
      </c>
    </row>
    <row r="112" spans="1:65" s="2" customFormat="1" ht="24.2" customHeight="1">
      <c r="A112" s="36"/>
      <c r="B112" s="37"/>
      <c r="C112" s="180" t="s">
        <v>321</v>
      </c>
      <c r="D112" s="180" t="s">
        <v>172</v>
      </c>
      <c r="E112" s="181" t="s">
        <v>1696</v>
      </c>
      <c r="F112" s="182" t="s">
        <v>1697</v>
      </c>
      <c r="G112" s="183" t="s">
        <v>282</v>
      </c>
      <c r="H112" s="184">
        <v>1</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312</v>
      </c>
      <c r="AT112" s="191" t="s">
        <v>172</v>
      </c>
      <c r="AU112" s="191" t="s">
        <v>14</v>
      </c>
      <c r="AY112" s="19" t="s">
        <v>169</v>
      </c>
      <c r="BE112" s="192">
        <f t="shared" si="4"/>
        <v>0</v>
      </c>
      <c r="BF112" s="192">
        <f t="shared" si="5"/>
        <v>0</v>
      </c>
      <c r="BG112" s="192">
        <f t="shared" si="6"/>
        <v>0</v>
      </c>
      <c r="BH112" s="192">
        <f t="shared" si="7"/>
        <v>0</v>
      </c>
      <c r="BI112" s="192">
        <f t="shared" si="8"/>
        <v>0</v>
      </c>
      <c r="BJ112" s="19" t="s">
        <v>14</v>
      </c>
      <c r="BK112" s="192">
        <f t="shared" si="9"/>
        <v>0</v>
      </c>
      <c r="BL112" s="19" t="s">
        <v>312</v>
      </c>
      <c r="BM112" s="191" t="s">
        <v>584</v>
      </c>
    </row>
    <row r="113" spans="2:63" s="12" customFormat="1" ht="25.9" customHeight="1">
      <c r="B113" s="164"/>
      <c r="C113" s="165"/>
      <c r="D113" s="166" t="s">
        <v>70</v>
      </c>
      <c r="E113" s="167" t="s">
        <v>1698</v>
      </c>
      <c r="F113" s="167" t="s">
        <v>1699</v>
      </c>
      <c r="G113" s="165"/>
      <c r="H113" s="165"/>
      <c r="I113" s="168"/>
      <c r="J113" s="169">
        <f>BK113</f>
        <v>0</v>
      </c>
      <c r="K113" s="165"/>
      <c r="L113" s="170"/>
      <c r="M113" s="171"/>
      <c r="N113" s="172"/>
      <c r="O113" s="172"/>
      <c r="P113" s="173">
        <f>SUM(P114:P120)</f>
        <v>0</v>
      </c>
      <c r="Q113" s="172"/>
      <c r="R113" s="173">
        <f>SUM(R114:R120)</f>
        <v>0</v>
      </c>
      <c r="S113" s="172"/>
      <c r="T113" s="174">
        <f>SUM(T114:T120)</f>
        <v>0</v>
      </c>
      <c r="AR113" s="175" t="s">
        <v>14</v>
      </c>
      <c r="AT113" s="176" t="s">
        <v>70</v>
      </c>
      <c r="AU113" s="176" t="s">
        <v>71</v>
      </c>
      <c r="AY113" s="175" t="s">
        <v>169</v>
      </c>
      <c r="BK113" s="177">
        <f>SUM(BK114:BK120)</f>
        <v>0</v>
      </c>
    </row>
    <row r="114" spans="1:65" s="2" customFormat="1" ht="24.2" customHeight="1">
      <c r="A114" s="36"/>
      <c r="B114" s="37"/>
      <c r="C114" s="180" t="s">
        <v>329</v>
      </c>
      <c r="D114" s="180" t="s">
        <v>172</v>
      </c>
      <c r="E114" s="181" t="s">
        <v>1700</v>
      </c>
      <c r="F114" s="182" t="s">
        <v>1701</v>
      </c>
      <c r="G114" s="183" t="s">
        <v>339</v>
      </c>
      <c r="H114" s="184">
        <v>20</v>
      </c>
      <c r="I114" s="185"/>
      <c r="J114" s="186">
        <f aca="true" t="shared" si="10" ref="J114:J120">ROUND(I114*H114,2)</f>
        <v>0</v>
      </c>
      <c r="K114" s="182" t="s">
        <v>19</v>
      </c>
      <c r="L114" s="41"/>
      <c r="M114" s="187" t="s">
        <v>19</v>
      </c>
      <c r="N114" s="188" t="s">
        <v>42</v>
      </c>
      <c r="O114" s="66"/>
      <c r="P114" s="189">
        <f aca="true" t="shared" si="11" ref="P114:P120">O114*H114</f>
        <v>0</v>
      </c>
      <c r="Q114" s="189">
        <v>0</v>
      </c>
      <c r="R114" s="189">
        <f aca="true" t="shared" si="12" ref="R114:R120">Q114*H114</f>
        <v>0</v>
      </c>
      <c r="S114" s="189">
        <v>0</v>
      </c>
      <c r="T114" s="190">
        <f aca="true" t="shared" si="13" ref="T114:T120">S114*H114</f>
        <v>0</v>
      </c>
      <c r="U114" s="36"/>
      <c r="V114" s="36"/>
      <c r="W114" s="36"/>
      <c r="X114" s="36"/>
      <c r="Y114" s="36"/>
      <c r="Z114" s="36"/>
      <c r="AA114" s="36"/>
      <c r="AB114" s="36"/>
      <c r="AC114" s="36"/>
      <c r="AD114" s="36"/>
      <c r="AE114" s="36"/>
      <c r="AR114" s="191" t="s">
        <v>106</v>
      </c>
      <c r="AT114" s="191" t="s">
        <v>172</v>
      </c>
      <c r="AU114" s="191" t="s">
        <v>14</v>
      </c>
      <c r="AY114" s="19" t="s">
        <v>169</v>
      </c>
      <c r="BE114" s="192">
        <f aca="true" t="shared" si="14" ref="BE114:BE120">IF(N114="základní",J114,0)</f>
        <v>0</v>
      </c>
      <c r="BF114" s="192">
        <f aca="true" t="shared" si="15" ref="BF114:BF120">IF(N114="snížená",J114,0)</f>
        <v>0</v>
      </c>
      <c r="BG114" s="192">
        <f aca="true" t="shared" si="16" ref="BG114:BG120">IF(N114="zákl. přenesená",J114,0)</f>
        <v>0</v>
      </c>
      <c r="BH114" s="192">
        <f aca="true" t="shared" si="17" ref="BH114:BH120">IF(N114="sníž. přenesená",J114,0)</f>
        <v>0</v>
      </c>
      <c r="BI114" s="192">
        <f aca="true" t="shared" si="18" ref="BI114:BI120">IF(N114="nulová",J114,0)</f>
        <v>0</v>
      </c>
      <c r="BJ114" s="19" t="s">
        <v>14</v>
      </c>
      <c r="BK114" s="192">
        <f aca="true" t="shared" si="19" ref="BK114:BK120">ROUND(I114*H114,2)</f>
        <v>0</v>
      </c>
      <c r="BL114" s="19" t="s">
        <v>106</v>
      </c>
      <c r="BM114" s="191" t="s">
        <v>599</v>
      </c>
    </row>
    <row r="115" spans="1:65" s="2" customFormat="1" ht="24.2" customHeight="1">
      <c r="A115" s="36"/>
      <c r="B115" s="37"/>
      <c r="C115" s="180" t="s">
        <v>353</v>
      </c>
      <c r="D115" s="180" t="s">
        <v>172</v>
      </c>
      <c r="E115" s="181" t="s">
        <v>1702</v>
      </c>
      <c r="F115" s="182" t="s">
        <v>1703</v>
      </c>
      <c r="G115" s="183" t="s">
        <v>339</v>
      </c>
      <c r="H115" s="184">
        <v>6</v>
      </c>
      <c r="I115" s="185"/>
      <c r="J115" s="186">
        <f t="shared" si="10"/>
        <v>0</v>
      </c>
      <c r="K115" s="182" t="s">
        <v>19</v>
      </c>
      <c r="L115" s="41"/>
      <c r="M115" s="187" t="s">
        <v>19</v>
      </c>
      <c r="N115" s="188" t="s">
        <v>42</v>
      </c>
      <c r="O115" s="66"/>
      <c r="P115" s="189">
        <f t="shared" si="11"/>
        <v>0</v>
      </c>
      <c r="Q115" s="189">
        <v>0</v>
      </c>
      <c r="R115" s="189">
        <f t="shared" si="12"/>
        <v>0</v>
      </c>
      <c r="S115" s="189">
        <v>0</v>
      </c>
      <c r="T115" s="190">
        <f t="shared" si="13"/>
        <v>0</v>
      </c>
      <c r="U115" s="36"/>
      <c r="V115" s="36"/>
      <c r="W115" s="36"/>
      <c r="X115" s="36"/>
      <c r="Y115" s="36"/>
      <c r="Z115" s="36"/>
      <c r="AA115" s="36"/>
      <c r="AB115" s="36"/>
      <c r="AC115" s="36"/>
      <c r="AD115" s="36"/>
      <c r="AE115" s="36"/>
      <c r="AR115" s="191" t="s">
        <v>106</v>
      </c>
      <c r="AT115" s="191" t="s">
        <v>172</v>
      </c>
      <c r="AU115" s="191" t="s">
        <v>14</v>
      </c>
      <c r="AY115" s="19" t="s">
        <v>169</v>
      </c>
      <c r="BE115" s="192">
        <f t="shared" si="14"/>
        <v>0</v>
      </c>
      <c r="BF115" s="192">
        <f t="shared" si="15"/>
        <v>0</v>
      </c>
      <c r="BG115" s="192">
        <f t="shared" si="16"/>
        <v>0</v>
      </c>
      <c r="BH115" s="192">
        <f t="shared" si="17"/>
        <v>0</v>
      </c>
      <c r="BI115" s="192">
        <f t="shared" si="18"/>
        <v>0</v>
      </c>
      <c r="BJ115" s="19" t="s">
        <v>14</v>
      </c>
      <c r="BK115" s="192">
        <f t="shared" si="19"/>
        <v>0</v>
      </c>
      <c r="BL115" s="19" t="s">
        <v>106</v>
      </c>
      <c r="BM115" s="191" t="s">
        <v>618</v>
      </c>
    </row>
    <row r="116" spans="1:65" s="2" customFormat="1" ht="21.75" customHeight="1">
      <c r="A116" s="36"/>
      <c r="B116" s="37"/>
      <c r="C116" s="180" t="s">
        <v>360</v>
      </c>
      <c r="D116" s="180" t="s">
        <v>172</v>
      </c>
      <c r="E116" s="181" t="s">
        <v>1704</v>
      </c>
      <c r="F116" s="182" t="s">
        <v>1705</v>
      </c>
      <c r="G116" s="183" t="s">
        <v>539</v>
      </c>
      <c r="H116" s="184">
        <v>4</v>
      </c>
      <c r="I116" s="185"/>
      <c r="J116" s="186">
        <f t="shared" si="10"/>
        <v>0</v>
      </c>
      <c r="K116" s="182" t="s">
        <v>19</v>
      </c>
      <c r="L116" s="41"/>
      <c r="M116" s="187" t="s">
        <v>19</v>
      </c>
      <c r="N116" s="188" t="s">
        <v>42</v>
      </c>
      <c r="O116" s="66"/>
      <c r="P116" s="189">
        <f t="shared" si="11"/>
        <v>0</v>
      </c>
      <c r="Q116" s="189">
        <v>0</v>
      </c>
      <c r="R116" s="189">
        <f t="shared" si="12"/>
        <v>0</v>
      </c>
      <c r="S116" s="189">
        <v>0</v>
      </c>
      <c r="T116" s="190">
        <f t="shared" si="13"/>
        <v>0</v>
      </c>
      <c r="U116" s="36"/>
      <c r="V116" s="36"/>
      <c r="W116" s="36"/>
      <c r="X116" s="36"/>
      <c r="Y116" s="36"/>
      <c r="Z116" s="36"/>
      <c r="AA116" s="36"/>
      <c r="AB116" s="36"/>
      <c r="AC116" s="36"/>
      <c r="AD116" s="36"/>
      <c r="AE116" s="36"/>
      <c r="AR116" s="191" t="s">
        <v>106</v>
      </c>
      <c r="AT116" s="191" t="s">
        <v>172</v>
      </c>
      <c r="AU116" s="191" t="s">
        <v>14</v>
      </c>
      <c r="AY116" s="19" t="s">
        <v>169</v>
      </c>
      <c r="BE116" s="192">
        <f t="shared" si="14"/>
        <v>0</v>
      </c>
      <c r="BF116" s="192">
        <f t="shared" si="15"/>
        <v>0</v>
      </c>
      <c r="BG116" s="192">
        <f t="shared" si="16"/>
        <v>0</v>
      </c>
      <c r="BH116" s="192">
        <f t="shared" si="17"/>
        <v>0</v>
      </c>
      <c r="BI116" s="192">
        <f t="shared" si="18"/>
        <v>0</v>
      </c>
      <c r="BJ116" s="19" t="s">
        <v>14</v>
      </c>
      <c r="BK116" s="192">
        <f t="shared" si="19"/>
        <v>0</v>
      </c>
      <c r="BL116" s="19" t="s">
        <v>106</v>
      </c>
      <c r="BM116" s="191" t="s">
        <v>629</v>
      </c>
    </row>
    <row r="117" spans="1:65" s="2" customFormat="1" ht="24.2" customHeight="1">
      <c r="A117" s="36"/>
      <c r="B117" s="37"/>
      <c r="C117" s="180" t="s">
        <v>7</v>
      </c>
      <c r="D117" s="180" t="s">
        <v>172</v>
      </c>
      <c r="E117" s="181" t="s">
        <v>1706</v>
      </c>
      <c r="F117" s="182" t="s">
        <v>1707</v>
      </c>
      <c r="G117" s="183" t="s">
        <v>539</v>
      </c>
      <c r="H117" s="184">
        <v>4</v>
      </c>
      <c r="I117" s="185"/>
      <c r="J117" s="186">
        <f t="shared" si="10"/>
        <v>0</v>
      </c>
      <c r="K117" s="182" t="s">
        <v>19</v>
      </c>
      <c r="L117" s="41"/>
      <c r="M117" s="187" t="s">
        <v>19</v>
      </c>
      <c r="N117" s="188" t="s">
        <v>42</v>
      </c>
      <c r="O117" s="66"/>
      <c r="P117" s="189">
        <f t="shared" si="11"/>
        <v>0</v>
      </c>
      <c r="Q117" s="189">
        <v>0</v>
      </c>
      <c r="R117" s="189">
        <f t="shared" si="12"/>
        <v>0</v>
      </c>
      <c r="S117" s="189">
        <v>0</v>
      </c>
      <c r="T117" s="190">
        <f t="shared" si="13"/>
        <v>0</v>
      </c>
      <c r="U117" s="36"/>
      <c r="V117" s="36"/>
      <c r="W117" s="36"/>
      <c r="X117" s="36"/>
      <c r="Y117" s="36"/>
      <c r="Z117" s="36"/>
      <c r="AA117" s="36"/>
      <c r="AB117" s="36"/>
      <c r="AC117" s="36"/>
      <c r="AD117" s="36"/>
      <c r="AE117" s="36"/>
      <c r="AR117" s="191" t="s">
        <v>106</v>
      </c>
      <c r="AT117" s="191" t="s">
        <v>172</v>
      </c>
      <c r="AU117" s="191" t="s">
        <v>14</v>
      </c>
      <c r="AY117" s="19" t="s">
        <v>169</v>
      </c>
      <c r="BE117" s="192">
        <f t="shared" si="14"/>
        <v>0</v>
      </c>
      <c r="BF117" s="192">
        <f t="shared" si="15"/>
        <v>0</v>
      </c>
      <c r="BG117" s="192">
        <f t="shared" si="16"/>
        <v>0</v>
      </c>
      <c r="BH117" s="192">
        <f t="shared" si="17"/>
        <v>0</v>
      </c>
      <c r="BI117" s="192">
        <f t="shared" si="18"/>
        <v>0</v>
      </c>
      <c r="BJ117" s="19" t="s">
        <v>14</v>
      </c>
      <c r="BK117" s="192">
        <f t="shared" si="19"/>
        <v>0</v>
      </c>
      <c r="BL117" s="19" t="s">
        <v>106</v>
      </c>
      <c r="BM117" s="191" t="s">
        <v>641</v>
      </c>
    </row>
    <row r="118" spans="1:65" s="2" customFormat="1" ht="24.2" customHeight="1">
      <c r="A118" s="36"/>
      <c r="B118" s="37"/>
      <c r="C118" s="180" t="s">
        <v>191</v>
      </c>
      <c r="D118" s="180" t="s">
        <v>172</v>
      </c>
      <c r="E118" s="181" t="s">
        <v>1708</v>
      </c>
      <c r="F118" s="182" t="s">
        <v>1709</v>
      </c>
      <c r="G118" s="183" t="s">
        <v>539</v>
      </c>
      <c r="H118" s="184">
        <v>4</v>
      </c>
      <c r="I118" s="185"/>
      <c r="J118" s="186">
        <f t="shared" si="10"/>
        <v>0</v>
      </c>
      <c r="K118" s="182" t="s">
        <v>19</v>
      </c>
      <c r="L118" s="41"/>
      <c r="M118" s="187" t="s">
        <v>19</v>
      </c>
      <c r="N118" s="188" t="s">
        <v>42</v>
      </c>
      <c r="O118" s="66"/>
      <c r="P118" s="189">
        <f t="shared" si="11"/>
        <v>0</v>
      </c>
      <c r="Q118" s="189">
        <v>0</v>
      </c>
      <c r="R118" s="189">
        <f t="shared" si="12"/>
        <v>0</v>
      </c>
      <c r="S118" s="189">
        <v>0</v>
      </c>
      <c r="T118" s="190">
        <f t="shared" si="13"/>
        <v>0</v>
      </c>
      <c r="U118" s="36"/>
      <c r="V118" s="36"/>
      <c r="W118" s="36"/>
      <c r="X118" s="36"/>
      <c r="Y118" s="36"/>
      <c r="Z118" s="36"/>
      <c r="AA118" s="36"/>
      <c r="AB118" s="36"/>
      <c r="AC118" s="36"/>
      <c r="AD118" s="36"/>
      <c r="AE118" s="36"/>
      <c r="AR118" s="191" t="s">
        <v>106</v>
      </c>
      <c r="AT118" s="191" t="s">
        <v>172</v>
      </c>
      <c r="AU118" s="191" t="s">
        <v>14</v>
      </c>
      <c r="AY118" s="19" t="s">
        <v>169</v>
      </c>
      <c r="BE118" s="192">
        <f t="shared" si="14"/>
        <v>0</v>
      </c>
      <c r="BF118" s="192">
        <f t="shared" si="15"/>
        <v>0</v>
      </c>
      <c r="BG118" s="192">
        <f t="shared" si="16"/>
        <v>0</v>
      </c>
      <c r="BH118" s="192">
        <f t="shared" si="17"/>
        <v>0</v>
      </c>
      <c r="BI118" s="192">
        <f t="shared" si="18"/>
        <v>0</v>
      </c>
      <c r="BJ118" s="19" t="s">
        <v>14</v>
      </c>
      <c r="BK118" s="192">
        <f t="shared" si="19"/>
        <v>0</v>
      </c>
      <c r="BL118" s="19" t="s">
        <v>106</v>
      </c>
      <c r="BM118" s="191" t="s">
        <v>651</v>
      </c>
    </row>
    <row r="119" spans="1:65" s="2" customFormat="1" ht="21.75" customHeight="1">
      <c r="A119" s="36"/>
      <c r="B119" s="37"/>
      <c r="C119" s="180" t="s">
        <v>523</v>
      </c>
      <c r="D119" s="180" t="s">
        <v>172</v>
      </c>
      <c r="E119" s="181" t="s">
        <v>1710</v>
      </c>
      <c r="F119" s="182" t="s">
        <v>1711</v>
      </c>
      <c r="G119" s="183" t="s">
        <v>539</v>
      </c>
      <c r="H119" s="184">
        <v>4</v>
      </c>
      <c r="I119" s="185"/>
      <c r="J119" s="186">
        <f t="shared" si="10"/>
        <v>0</v>
      </c>
      <c r="K119" s="182" t="s">
        <v>19</v>
      </c>
      <c r="L119" s="41"/>
      <c r="M119" s="187" t="s">
        <v>19</v>
      </c>
      <c r="N119" s="188" t="s">
        <v>42</v>
      </c>
      <c r="O119" s="66"/>
      <c r="P119" s="189">
        <f t="shared" si="11"/>
        <v>0</v>
      </c>
      <c r="Q119" s="189">
        <v>0</v>
      </c>
      <c r="R119" s="189">
        <f t="shared" si="12"/>
        <v>0</v>
      </c>
      <c r="S119" s="189">
        <v>0</v>
      </c>
      <c r="T119" s="190">
        <f t="shared" si="13"/>
        <v>0</v>
      </c>
      <c r="U119" s="36"/>
      <c r="V119" s="36"/>
      <c r="W119" s="36"/>
      <c r="X119" s="36"/>
      <c r="Y119" s="36"/>
      <c r="Z119" s="36"/>
      <c r="AA119" s="36"/>
      <c r="AB119" s="36"/>
      <c r="AC119" s="36"/>
      <c r="AD119" s="36"/>
      <c r="AE119" s="36"/>
      <c r="AR119" s="191" t="s">
        <v>106</v>
      </c>
      <c r="AT119" s="191" t="s">
        <v>172</v>
      </c>
      <c r="AU119" s="191" t="s">
        <v>14</v>
      </c>
      <c r="AY119" s="19" t="s">
        <v>169</v>
      </c>
      <c r="BE119" s="192">
        <f t="shared" si="14"/>
        <v>0</v>
      </c>
      <c r="BF119" s="192">
        <f t="shared" si="15"/>
        <v>0</v>
      </c>
      <c r="BG119" s="192">
        <f t="shared" si="16"/>
        <v>0</v>
      </c>
      <c r="BH119" s="192">
        <f t="shared" si="17"/>
        <v>0</v>
      </c>
      <c r="BI119" s="192">
        <f t="shared" si="18"/>
        <v>0</v>
      </c>
      <c r="BJ119" s="19" t="s">
        <v>14</v>
      </c>
      <c r="BK119" s="192">
        <f t="shared" si="19"/>
        <v>0</v>
      </c>
      <c r="BL119" s="19" t="s">
        <v>106</v>
      </c>
      <c r="BM119" s="191" t="s">
        <v>664</v>
      </c>
    </row>
    <row r="120" spans="1:65" s="2" customFormat="1" ht="24.2" customHeight="1">
      <c r="A120" s="36"/>
      <c r="B120" s="37"/>
      <c r="C120" s="180" t="s">
        <v>252</v>
      </c>
      <c r="D120" s="180" t="s">
        <v>172</v>
      </c>
      <c r="E120" s="181" t="s">
        <v>1227</v>
      </c>
      <c r="F120" s="182" t="s">
        <v>1697</v>
      </c>
      <c r="G120" s="183" t="s">
        <v>282</v>
      </c>
      <c r="H120" s="184">
        <v>1</v>
      </c>
      <c r="I120" s="185"/>
      <c r="J120" s="186">
        <f t="shared" si="10"/>
        <v>0</v>
      </c>
      <c r="K120" s="182" t="s">
        <v>19</v>
      </c>
      <c r="L120" s="41"/>
      <c r="M120" s="187" t="s">
        <v>19</v>
      </c>
      <c r="N120" s="188" t="s">
        <v>42</v>
      </c>
      <c r="O120" s="66"/>
      <c r="P120" s="189">
        <f t="shared" si="11"/>
        <v>0</v>
      </c>
      <c r="Q120" s="189">
        <v>0</v>
      </c>
      <c r="R120" s="189">
        <f t="shared" si="12"/>
        <v>0</v>
      </c>
      <c r="S120" s="189">
        <v>0</v>
      </c>
      <c r="T120" s="190">
        <f t="shared" si="13"/>
        <v>0</v>
      </c>
      <c r="U120" s="36"/>
      <c r="V120" s="36"/>
      <c r="W120" s="36"/>
      <c r="X120" s="36"/>
      <c r="Y120" s="36"/>
      <c r="Z120" s="36"/>
      <c r="AA120" s="36"/>
      <c r="AB120" s="36"/>
      <c r="AC120" s="36"/>
      <c r="AD120" s="36"/>
      <c r="AE120" s="36"/>
      <c r="AR120" s="191" t="s">
        <v>106</v>
      </c>
      <c r="AT120" s="191" t="s">
        <v>172</v>
      </c>
      <c r="AU120" s="191" t="s">
        <v>14</v>
      </c>
      <c r="AY120" s="19" t="s">
        <v>169</v>
      </c>
      <c r="BE120" s="192">
        <f t="shared" si="14"/>
        <v>0</v>
      </c>
      <c r="BF120" s="192">
        <f t="shared" si="15"/>
        <v>0</v>
      </c>
      <c r="BG120" s="192">
        <f t="shared" si="16"/>
        <v>0</v>
      </c>
      <c r="BH120" s="192">
        <f t="shared" si="17"/>
        <v>0</v>
      </c>
      <c r="BI120" s="192">
        <f t="shared" si="18"/>
        <v>0</v>
      </c>
      <c r="BJ120" s="19" t="s">
        <v>14</v>
      </c>
      <c r="BK120" s="192">
        <f t="shared" si="19"/>
        <v>0</v>
      </c>
      <c r="BL120" s="19" t="s">
        <v>106</v>
      </c>
      <c r="BM120" s="191" t="s">
        <v>680</v>
      </c>
    </row>
    <row r="121" spans="2:63" s="12" customFormat="1" ht="25.9" customHeight="1">
      <c r="B121" s="164"/>
      <c r="C121" s="165"/>
      <c r="D121" s="166" t="s">
        <v>70</v>
      </c>
      <c r="E121" s="167" t="s">
        <v>1712</v>
      </c>
      <c r="F121" s="167" t="s">
        <v>1713</v>
      </c>
      <c r="G121" s="165"/>
      <c r="H121" s="165"/>
      <c r="I121" s="168"/>
      <c r="J121" s="169">
        <f>BK121</f>
        <v>0</v>
      </c>
      <c r="K121" s="165"/>
      <c r="L121" s="170"/>
      <c r="M121" s="171"/>
      <c r="N121" s="172"/>
      <c r="O121" s="172"/>
      <c r="P121" s="173">
        <f>SUM(P122:P129)</f>
        <v>0</v>
      </c>
      <c r="Q121" s="172"/>
      <c r="R121" s="173">
        <f>SUM(R122:R129)</f>
        <v>0</v>
      </c>
      <c r="S121" s="172"/>
      <c r="T121" s="174">
        <f>SUM(T122:T129)</f>
        <v>0</v>
      </c>
      <c r="AR121" s="175" t="s">
        <v>14</v>
      </c>
      <c r="AT121" s="176" t="s">
        <v>70</v>
      </c>
      <c r="AU121" s="176" t="s">
        <v>71</v>
      </c>
      <c r="AY121" s="175" t="s">
        <v>169</v>
      </c>
      <c r="BK121" s="177">
        <f>SUM(BK122:BK129)</f>
        <v>0</v>
      </c>
    </row>
    <row r="122" spans="1:65" s="2" customFormat="1" ht="16.5" customHeight="1">
      <c r="A122" s="36"/>
      <c r="B122" s="37"/>
      <c r="C122" s="180" t="s">
        <v>344</v>
      </c>
      <c r="D122" s="180" t="s">
        <v>172</v>
      </c>
      <c r="E122" s="181" t="s">
        <v>1714</v>
      </c>
      <c r="F122" s="182" t="s">
        <v>1715</v>
      </c>
      <c r="G122" s="183" t="s">
        <v>339</v>
      </c>
      <c r="H122" s="184">
        <v>38</v>
      </c>
      <c r="I122" s="185"/>
      <c r="J122" s="186">
        <f aca="true" t="shared" si="20" ref="J122:J129">ROUND(I122*H122,2)</f>
        <v>0</v>
      </c>
      <c r="K122" s="182" t="s">
        <v>19</v>
      </c>
      <c r="L122" s="41"/>
      <c r="M122" s="187" t="s">
        <v>19</v>
      </c>
      <c r="N122" s="188" t="s">
        <v>42</v>
      </c>
      <c r="O122" s="66"/>
      <c r="P122" s="189">
        <f aca="true" t="shared" si="21" ref="P122:P129">O122*H122</f>
        <v>0</v>
      </c>
      <c r="Q122" s="189">
        <v>0</v>
      </c>
      <c r="R122" s="189">
        <f aca="true" t="shared" si="22" ref="R122:R129">Q122*H122</f>
        <v>0</v>
      </c>
      <c r="S122" s="189">
        <v>0</v>
      </c>
      <c r="T122" s="190">
        <f aca="true" t="shared" si="23" ref="T122:T129">S122*H122</f>
        <v>0</v>
      </c>
      <c r="U122" s="36"/>
      <c r="V122" s="36"/>
      <c r="W122" s="36"/>
      <c r="X122" s="36"/>
      <c r="Y122" s="36"/>
      <c r="Z122" s="36"/>
      <c r="AA122" s="36"/>
      <c r="AB122" s="36"/>
      <c r="AC122" s="36"/>
      <c r="AD122" s="36"/>
      <c r="AE122" s="36"/>
      <c r="AR122" s="191" t="s">
        <v>106</v>
      </c>
      <c r="AT122" s="191" t="s">
        <v>172</v>
      </c>
      <c r="AU122" s="191" t="s">
        <v>14</v>
      </c>
      <c r="AY122" s="19" t="s">
        <v>169</v>
      </c>
      <c r="BE122" s="192">
        <f aca="true" t="shared" si="24" ref="BE122:BE129">IF(N122="základní",J122,0)</f>
        <v>0</v>
      </c>
      <c r="BF122" s="192">
        <f aca="true" t="shared" si="25" ref="BF122:BF129">IF(N122="snížená",J122,0)</f>
        <v>0</v>
      </c>
      <c r="BG122" s="192">
        <f aca="true" t="shared" si="26" ref="BG122:BG129">IF(N122="zákl. přenesená",J122,0)</f>
        <v>0</v>
      </c>
      <c r="BH122" s="192">
        <f aca="true" t="shared" si="27" ref="BH122:BH129">IF(N122="sníž. přenesená",J122,0)</f>
        <v>0</v>
      </c>
      <c r="BI122" s="192">
        <f aca="true" t="shared" si="28" ref="BI122:BI129">IF(N122="nulová",J122,0)</f>
        <v>0</v>
      </c>
      <c r="BJ122" s="19" t="s">
        <v>14</v>
      </c>
      <c r="BK122" s="192">
        <f aca="true" t="shared" si="29" ref="BK122:BK129">ROUND(I122*H122,2)</f>
        <v>0</v>
      </c>
      <c r="BL122" s="19" t="s">
        <v>106</v>
      </c>
      <c r="BM122" s="191" t="s">
        <v>692</v>
      </c>
    </row>
    <row r="123" spans="1:65" s="2" customFormat="1" ht="16.5" customHeight="1">
      <c r="A123" s="36"/>
      <c r="B123" s="37"/>
      <c r="C123" s="180" t="s">
        <v>336</v>
      </c>
      <c r="D123" s="180" t="s">
        <v>172</v>
      </c>
      <c r="E123" s="181" t="s">
        <v>1716</v>
      </c>
      <c r="F123" s="182" t="s">
        <v>1717</v>
      </c>
      <c r="G123" s="183" t="s">
        <v>339</v>
      </c>
      <c r="H123" s="184">
        <v>40</v>
      </c>
      <c r="I123" s="185"/>
      <c r="J123" s="186">
        <f t="shared" si="20"/>
        <v>0</v>
      </c>
      <c r="K123" s="182" t="s">
        <v>19</v>
      </c>
      <c r="L123" s="41"/>
      <c r="M123" s="187" t="s">
        <v>19</v>
      </c>
      <c r="N123" s="188" t="s">
        <v>42</v>
      </c>
      <c r="O123" s="66"/>
      <c r="P123" s="189">
        <f t="shared" si="21"/>
        <v>0</v>
      </c>
      <c r="Q123" s="189">
        <v>0</v>
      </c>
      <c r="R123" s="189">
        <f t="shared" si="22"/>
        <v>0</v>
      </c>
      <c r="S123" s="189">
        <v>0</v>
      </c>
      <c r="T123" s="190">
        <f t="shared" si="23"/>
        <v>0</v>
      </c>
      <c r="U123" s="36"/>
      <c r="V123" s="36"/>
      <c r="W123" s="36"/>
      <c r="X123" s="36"/>
      <c r="Y123" s="36"/>
      <c r="Z123" s="36"/>
      <c r="AA123" s="36"/>
      <c r="AB123" s="36"/>
      <c r="AC123" s="36"/>
      <c r="AD123" s="36"/>
      <c r="AE123" s="36"/>
      <c r="AR123" s="191" t="s">
        <v>106</v>
      </c>
      <c r="AT123" s="191" t="s">
        <v>172</v>
      </c>
      <c r="AU123" s="191" t="s">
        <v>14</v>
      </c>
      <c r="AY123" s="19" t="s">
        <v>169</v>
      </c>
      <c r="BE123" s="192">
        <f t="shared" si="24"/>
        <v>0</v>
      </c>
      <c r="BF123" s="192">
        <f t="shared" si="25"/>
        <v>0</v>
      </c>
      <c r="BG123" s="192">
        <f t="shared" si="26"/>
        <v>0</v>
      </c>
      <c r="BH123" s="192">
        <f t="shared" si="27"/>
        <v>0</v>
      </c>
      <c r="BI123" s="192">
        <f t="shared" si="28"/>
        <v>0</v>
      </c>
      <c r="BJ123" s="19" t="s">
        <v>14</v>
      </c>
      <c r="BK123" s="192">
        <f t="shared" si="29"/>
        <v>0</v>
      </c>
      <c r="BL123" s="19" t="s">
        <v>106</v>
      </c>
      <c r="BM123" s="191" t="s">
        <v>703</v>
      </c>
    </row>
    <row r="124" spans="1:65" s="2" customFormat="1" ht="16.5" customHeight="1">
      <c r="A124" s="36"/>
      <c r="B124" s="37"/>
      <c r="C124" s="180" t="s">
        <v>368</v>
      </c>
      <c r="D124" s="180" t="s">
        <v>172</v>
      </c>
      <c r="E124" s="181" t="s">
        <v>1718</v>
      </c>
      <c r="F124" s="182" t="s">
        <v>1719</v>
      </c>
      <c r="G124" s="183" t="s">
        <v>339</v>
      </c>
      <c r="H124" s="184">
        <v>16</v>
      </c>
      <c r="I124" s="185"/>
      <c r="J124" s="186">
        <f t="shared" si="20"/>
        <v>0</v>
      </c>
      <c r="K124" s="182" t="s">
        <v>19</v>
      </c>
      <c r="L124" s="41"/>
      <c r="M124" s="187" t="s">
        <v>19</v>
      </c>
      <c r="N124" s="188" t="s">
        <v>42</v>
      </c>
      <c r="O124" s="66"/>
      <c r="P124" s="189">
        <f t="shared" si="21"/>
        <v>0</v>
      </c>
      <c r="Q124" s="189">
        <v>0</v>
      </c>
      <c r="R124" s="189">
        <f t="shared" si="22"/>
        <v>0</v>
      </c>
      <c r="S124" s="189">
        <v>0</v>
      </c>
      <c r="T124" s="190">
        <f t="shared" si="23"/>
        <v>0</v>
      </c>
      <c r="U124" s="36"/>
      <c r="V124" s="36"/>
      <c r="W124" s="36"/>
      <c r="X124" s="36"/>
      <c r="Y124" s="36"/>
      <c r="Z124" s="36"/>
      <c r="AA124" s="36"/>
      <c r="AB124" s="36"/>
      <c r="AC124" s="36"/>
      <c r="AD124" s="36"/>
      <c r="AE124" s="36"/>
      <c r="AR124" s="191" t="s">
        <v>106</v>
      </c>
      <c r="AT124" s="191" t="s">
        <v>172</v>
      </c>
      <c r="AU124" s="191" t="s">
        <v>14</v>
      </c>
      <c r="AY124" s="19" t="s">
        <v>169</v>
      </c>
      <c r="BE124" s="192">
        <f t="shared" si="24"/>
        <v>0</v>
      </c>
      <c r="BF124" s="192">
        <f t="shared" si="25"/>
        <v>0</v>
      </c>
      <c r="BG124" s="192">
        <f t="shared" si="26"/>
        <v>0</v>
      </c>
      <c r="BH124" s="192">
        <f t="shared" si="27"/>
        <v>0</v>
      </c>
      <c r="BI124" s="192">
        <f t="shared" si="28"/>
        <v>0</v>
      </c>
      <c r="BJ124" s="19" t="s">
        <v>14</v>
      </c>
      <c r="BK124" s="192">
        <f t="shared" si="29"/>
        <v>0</v>
      </c>
      <c r="BL124" s="19" t="s">
        <v>106</v>
      </c>
      <c r="BM124" s="191" t="s">
        <v>716</v>
      </c>
    </row>
    <row r="125" spans="1:65" s="2" customFormat="1" ht="16.5" customHeight="1">
      <c r="A125" s="36"/>
      <c r="B125" s="37"/>
      <c r="C125" s="180" t="s">
        <v>272</v>
      </c>
      <c r="D125" s="180" t="s">
        <v>172</v>
      </c>
      <c r="E125" s="181" t="s">
        <v>1720</v>
      </c>
      <c r="F125" s="182" t="s">
        <v>1721</v>
      </c>
      <c r="G125" s="183" t="s">
        <v>339</v>
      </c>
      <c r="H125" s="184">
        <v>53</v>
      </c>
      <c r="I125" s="185"/>
      <c r="J125" s="186">
        <f t="shared" si="20"/>
        <v>0</v>
      </c>
      <c r="K125" s="182" t="s">
        <v>19</v>
      </c>
      <c r="L125" s="41"/>
      <c r="M125" s="187" t="s">
        <v>19</v>
      </c>
      <c r="N125" s="188" t="s">
        <v>42</v>
      </c>
      <c r="O125" s="66"/>
      <c r="P125" s="189">
        <f t="shared" si="21"/>
        <v>0</v>
      </c>
      <c r="Q125" s="189">
        <v>0</v>
      </c>
      <c r="R125" s="189">
        <f t="shared" si="22"/>
        <v>0</v>
      </c>
      <c r="S125" s="189">
        <v>0</v>
      </c>
      <c r="T125" s="190">
        <f t="shared" si="23"/>
        <v>0</v>
      </c>
      <c r="U125" s="36"/>
      <c r="V125" s="36"/>
      <c r="W125" s="36"/>
      <c r="X125" s="36"/>
      <c r="Y125" s="36"/>
      <c r="Z125" s="36"/>
      <c r="AA125" s="36"/>
      <c r="AB125" s="36"/>
      <c r="AC125" s="36"/>
      <c r="AD125" s="36"/>
      <c r="AE125" s="36"/>
      <c r="AR125" s="191" t="s">
        <v>106</v>
      </c>
      <c r="AT125" s="191" t="s">
        <v>172</v>
      </c>
      <c r="AU125" s="191" t="s">
        <v>14</v>
      </c>
      <c r="AY125" s="19" t="s">
        <v>169</v>
      </c>
      <c r="BE125" s="192">
        <f t="shared" si="24"/>
        <v>0</v>
      </c>
      <c r="BF125" s="192">
        <f t="shared" si="25"/>
        <v>0</v>
      </c>
      <c r="BG125" s="192">
        <f t="shared" si="26"/>
        <v>0</v>
      </c>
      <c r="BH125" s="192">
        <f t="shared" si="27"/>
        <v>0</v>
      </c>
      <c r="BI125" s="192">
        <f t="shared" si="28"/>
        <v>0</v>
      </c>
      <c r="BJ125" s="19" t="s">
        <v>14</v>
      </c>
      <c r="BK125" s="192">
        <f t="shared" si="29"/>
        <v>0</v>
      </c>
      <c r="BL125" s="19" t="s">
        <v>106</v>
      </c>
      <c r="BM125" s="191" t="s">
        <v>725</v>
      </c>
    </row>
    <row r="126" spans="1:65" s="2" customFormat="1" ht="16.5" customHeight="1">
      <c r="A126" s="36"/>
      <c r="B126" s="37"/>
      <c r="C126" s="180" t="s">
        <v>259</v>
      </c>
      <c r="D126" s="180" t="s">
        <v>172</v>
      </c>
      <c r="E126" s="181" t="s">
        <v>1722</v>
      </c>
      <c r="F126" s="182" t="s">
        <v>1723</v>
      </c>
      <c r="G126" s="183" t="s">
        <v>539</v>
      </c>
      <c r="H126" s="184">
        <v>4</v>
      </c>
      <c r="I126" s="185"/>
      <c r="J126" s="186">
        <f t="shared" si="20"/>
        <v>0</v>
      </c>
      <c r="K126" s="182" t="s">
        <v>19</v>
      </c>
      <c r="L126" s="41"/>
      <c r="M126" s="187" t="s">
        <v>19</v>
      </c>
      <c r="N126" s="188" t="s">
        <v>42</v>
      </c>
      <c r="O126" s="66"/>
      <c r="P126" s="189">
        <f t="shared" si="21"/>
        <v>0</v>
      </c>
      <c r="Q126" s="189">
        <v>0</v>
      </c>
      <c r="R126" s="189">
        <f t="shared" si="22"/>
        <v>0</v>
      </c>
      <c r="S126" s="189">
        <v>0</v>
      </c>
      <c r="T126" s="190">
        <f t="shared" si="23"/>
        <v>0</v>
      </c>
      <c r="U126" s="36"/>
      <c r="V126" s="36"/>
      <c r="W126" s="36"/>
      <c r="X126" s="36"/>
      <c r="Y126" s="36"/>
      <c r="Z126" s="36"/>
      <c r="AA126" s="36"/>
      <c r="AB126" s="36"/>
      <c r="AC126" s="36"/>
      <c r="AD126" s="36"/>
      <c r="AE126" s="36"/>
      <c r="AR126" s="191" t="s">
        <v>106</v>
      </c>
      <c r="AT126" s="191" t="s">
        <v>172</v>
      </c>
      <c r="AU126" s="191" t="s">
        <v>14</v>
      </c>
      <c r="AY126" s="19" t="s">
        <v>169</v>
      </c>
      <c r="BE126" s="192">
        <f t="shared" si="24"/>
        <v>0</v>
      </c>
      <c r="BF126" s="192">
        <f t="shared" si="25"/>
        <v>0</v>
      </c>
      <c r="BG126" s="192">
        <f t="shared" si="26"/>
        <v>0</v>
      </c>
      <c r="BH126" s="192">
        <f t="shared" si="27"/>
        <v>0</v>
      </c>
      <c r="BI126" s="192">
        <f t="shared" si="28"/>
        <v>0</v>
      </c>
      <c r="BJ126" s="19" t="s">
        <v>14</v>
      </c>
      <c r="BK126" s="192">
        <f t="shared" si="29"/>
        <v>0</v>
      </c>
      <c r="BL126" s="19" t="s">
        <v>106</v>
      </c>
      <c r="BM126" s="191" t="s">
        <v>730</v>
      </c>
    </row>
    <row r="127" spans="1:65" s="2" customFormat="1" ht="16.5" customHeight="1">
      <c r="A127" s="36"/>
      <c r="B127" s="37"/>
      <c r="C127" s="180" t="s">
        <v>246</v>
      </c>
      <c r="D127" s="180" t="s">
        <v>172</v>
      </c>
      <c r="E127" s="181" t="s">
        <v>1724</v>
      </c>
      <c r="F127" s="182" t="s">
        <v>1725</v>
      </c>
      <c r="G127" s="183" t="s">
        <v>539</v>
      </c>
      <c r="H127" s="184">
        <v>12</v>
      </c>
      <c r="I127" s="185"/>
      <c r="J127" s="186">
        <f t="shared" si="20"/>
        <v>0</v>
      </c>
      <c r="K127" s="182" t="s">
        <v>19</v>
      </c>
      <c r="L127" s="41"/>
      <c r="M127" s="187" t="s">
        <v>19</v>
      </c>
      <c r="N127" s="188" t="s">
        <v>42</v>
      </c>
      <c r="O127" s="66"/>
      <c r="P127" s="189">
        <f t="shared" si="21"/>
        <v>0</v>
      </c>
      <c r="Q127" s="189">
        <v>0</v>
      </c>
      <c r="R127" s="189">
        <f t="shared" si="22"/>
        <v>0</v>
      </c>
      <c r="S127" s="189">
        <v>0</v>
      </c>
      <c r="T127" s="190">
        <f t="shared" si="23"/>
        <v>0</v>
      </c>
      <c r="U127" s="36"/>
      <c r="V127" s="36"/>
      <c r="W127" s="36"/>
      <c r="X127" s="36"/>
      <c r="Y127" s="36"/>
      <c r="Z127" s="36"/>
      <c r="AA127" s="36"/>
      <c r="AB127" s="36"/>
      <c r="AC127" s="36"/>
      <c r="AD127" s="36"/>
      <c r="AE127" s="36"/>
      <c r="AR127" s="191" t="s">
        <v>106</v>
      </c>
      <c r="AT127" s="191" t="s">
        <v>172</v>
      </c>
      <c r="AU127" s="191" t="s">
        <v>14</v>
      </c>
      <c r="AY127" s="19" t="s">
        <v>169</v>
      </c>
      <c r="BE127" s="192">
        <f t="shared" si="24"/>
        <v>0</v>
      </c>
      <c r="BF127" s="192">
        <f t="shared" si="25"/>
        <v>0</v>
      </c>
      <c r="BG127" s="192">
        <f t="shared" si="26"/>
        <v>0</v>
      </c>
      <c r="BH127" s="192">
        <f t="shared" si="27"/>
        <v>0</v>
      </c>
      <c r="BI127" s="192">
        <f t="shared" si="28"/>
        <v>0</v>
      </c>
      <c r="BJ127" s="19" t="s">
        <v>14</v>
      </c>
      <c r="BK127" s="192">
        <f t="shared" si="29"/>
        <v>0</v>
      </c>
      <c r="BL127" s="19" t="s">
        <v>106</v>
      </c>
      <c r="BM127" s="191" t="s">
        <v>738</v>
      </c>
    </row>
    <row r="128" spans="1:65" s="2" customFormat="1" ht="16.5" customHeight="1">
      <c r="A128" s="36"/>
      <c r="B128" s="37"/>
      <c r="C128" s="180" t="s">
        <v>279</v>
      </c>
      <c r="D128" s="180" t="s">
        <v>172</v>
      </c>
      <c r="E128" s="181" t="s">
        <v>1726</v>
      </c>
      <c r="F128" s="182" t="s">
        <v>1727</v>
      </c>
      <c r="G128" s="183" t="s">
        <v>539</v>
      </c>
      <c r="H128" s="184">
        <v>5</v>
      </c>
      <c r="I128" s="185"/>
      <c r="J128" s="186">
        <f t="shared" si="20"/>
        <v>0</v>
      </c>
      <c r="K128" s="182" t="s">
        <v>19</v>
      </c>
      <c r="L128" s="41"/>
      <c r="M128" s="187" t="s">
        <v>19</v>
      </c>
      <c r="N128" s="188" t="s">
        <v>42</v>
      </c>
      <c r="O128" s="66"/>
      <c r="P128" s="189">
        <f t="shared" si="21"/>
        <v>0</v>
      </c>
      <c r="Q128" s="189">
        <v>0</v>
      </c>
      <c r="R128" s="189">
        <f t="shared" si="22"/>
        <v>0</v>
      </c>
      <c r="S128" s="189">
        <v>0</v>
      </c>
      <c r="T128" s="190">
        <f t="shared" si="23"/>
        <v>0</v>
      </c>
      <c r="U128" s="36"/>
      <c r="V128" s="36"/>
      <c r="W128" s="36"/>
      <c r="X128" s="36"/>
      <c r="Y128" s="36"/>
      <c r="Z128" s="36"/>
      <c r="AA128" s="36"/>
      <c r="AB128" s="36"/>
      <c r="AC128" s="36"/>
      <c r="AD128" s="36"/>
      <c r="AE128" s="36"/>
      <c r="AR128" s="191" t="s">
        <v>106</v>
      </c>
      <c r="AT128" s="191" t="s">
        <v>172</v>
      </c>
      <c r="AU128" s="191" t="s">
        <v>14</v>
      </c>
      <c r="AY128" s="19" t="s">
        <v>169</v>
      </c>
      <c r="BE128" s="192">
        <f t="shared" si="24"/>
        <v>0</v>
      </c>
      <c r="BF128" s="192">
        <f t="shared" si="25"/>
        <v>0</v>
      </c>
      <c r="BG128" s="192">
        <f t="shared" si="26"/>
        <v>0</v>
      </c>
      <c r="BH128" s="192">
        <f t="shared" si="27"/>
        <v>0</v>
      </c>
      <c r="BI128" s="192">
        <f t="shared" si="28"/>
        <v>0</v>
      </c>
      <c r="BJ128" s="19" t="s">
        <v>14</v>
      </c>
      <c r="BK128" s="192">
        <f t="shared" si="29"/>
        <v>0</v>
      </c>
      <c r="BL128" s="19" t="s">
        <v>106</v>
      </c>
      <c r="BM128" s="191" t="s">
        <v>616</v>
      </c>
    </row>
    <row r="129" spans="1:65" s="2" customFormat="1" ht="24.2" customHeight="1">
      <c r="A129" s="36"/>
      <c r="B129" s="37"/>
      <c r="C129" s="180" t="s">
        <v>572</v>
      </c>
      <c r="D129" s="180" t="s">
        <v>172</v>
      </c>
      <c r="E129" s="181" t="s">
        <v>1265</v>
      </c>
      <c r="F129" s="182" t="s">
        <v>1697</v>
      </c>
      <c r="G129" s="183" t="s">
        <v>282</v>
      </c>
      <c r="H129" s="184">
        <v>1</v>
      </c>
      <c r="I129" s="185"/>
      <c r="J129" s="186">
        <f t="shared" si="20"/>
        <v>0</v>
      </c>
      <c r="K129" s="182" t="s">
        <v>19</v>
      </c>
      <c r="L129" s="41"/>
      <c r="M129" s="187" t="s">
        <v>19</v>
      </c>
      <c r="N129" s="188" t="s">
        <v>42</v>
      </c>
      <c r="O129" s="66"/>
      <c r="P129" s="189">
        <f t="shared" si="21"/>
        <v>0</v>
      </c>
      <c r="Q129" s="189">
        <v>0</v>
      </c>
      <c r="R129" s="189">
        <f t="shared" si="22"/>
        <v>0</v>
      </c>
      <c r="S129" s="189">
        <v>0</v>
      </c>
      <c r="T129" s="190">
        <f t="shared" si="23"/>
        <v>0</v>
      </c>
      <c r="U129" s="36"/>
      <c r="V129" s="36"/>
      <c r="W129" s="36"/>
      <c r="X129" s="36"/>
      <c r="Y129" s="36"/>
      <c r="Z129" s="36"/>
      <c r="AA129" s="36"/>
      <c r="AB129" s="36"/>
      <c r="AC129" s="36"/>
      <c r="AD129" s="36"/>
      <c r="AE129" s="36"/>
      <c r="AR129" s="191" t="s">
        <v>106</v>
      </c>
      <c r="AT129" s="191" t="s">
        <v>172</v>
      </c>
      <c r="AU129" s="191" t="s">
        <v>14</v>
      </c>
      <c r="AY129" s="19" t="s">
        <v>169</v>
      </c>
      <c r="BE129" s="192">
        <f t="shared" si="24"/>
        <v>0</v>
      </c>
      <c r="BF129" s="192">
        <f t="shared" si="25"/>
        <v>0</v>
      </c>
      <c r="BG129" s="192">
        <f t="shared" si="26"/>
        <v>0</v>
      </c>
      <c r="BH129" s="192">
        <f t="shared" si="27"/>
        <v>0</v>
      </c>
      <c r="BI129" s="192">
        <f t="shared" si="28"/>
        <v>0</v>
      </c>
      <c r="BJ129" s="19" t="s">
        <v>14</v>
      </c>
      <c r="BK129" s="192">
        <f t="shared" si="29"/>
        <v>0</v>
      </c>
      <c r="BL129" s="19" t="s">
        <v>106</v>
      </c>
      <c r="BM129" s="191" t="s">
        <v>754</v>
      </c>
    </row>
    <row r="130" spans="2:63" s="12" customFormat="1" ht="25.9" customHeight="1">
      <c r="B130" s="164"/>
      <c r="C130" s="165"/>
      <c r="D130" s="166" t="s">
        <v>70</v>
      </c>
      <c r="E130" s="167" t="s">
        <v>1728</v>
      </c>
      <c r="F130" s="167" t="s">
        <v>1729</v>
      </c>
      <c r="G130" s="165"/>
      <c r="H130" s="165"/>
      <c r="I130" s="168"/>
      <c r="J130" s="169">
        <f>BK130</f>
        <v>0</v>
      </c>
      <c r="K130" s="165"/>
      <c r="L130" s="170"/>
      <c r="M130" s="171"/>
      <c r="N130" s="172"/>
      <c r="O130" s="172"/>
      <c r="P130" s="173">
        <f>SUM(P131:P134)</f>
        <v>0</v>
      </c>
      <c r="Q130" s="172"/>
      <c r="R130" s="173">
        <f>SUM(R131:R134)</f>
        <v>0</v>
      </c>
      <c r="S130" s="172"/>
      <c r="T130" s="174">
        <f>SUM(T131:T134)</f>
        <v>0</v>
      </c>
      <c r="AR130" s="175" t="s">
        <v>14</v>
      </c>
      <c r="AT130" s="176" t="s">
        <v>70</v>
      </c>
      <c r="AU130" s="176" t="s">
        <v>71</v>
      </c>
      <c r="AY130" s="175" t="s">
        <v>169</v>
      </c>
      <c r="BK130" s="177">
        <f>SUM(BK131:BK134)</f>
        <v>0</v>
      </c>
    </row>
    <row r="131" spans="1:65" s="2" customFormat="1" ht="24.2" customHeight="1">
      <c r="A131" s="36"/>
      <c r="B131" s="37"/>
      <c r="C131" s="180" t="s">
        <v>579</v>
      </c>
      <c r="D131" s="180" t="s">
        <v>172</v>
      </c>
      <c r="E131" s="181" t="s">
        <v>1730</v>
      </c>
      <c r="F131" s="182" t="s">
        <v>1731</v>
      </c>
      <c r="G131" s="183" t="s">
        <v>339</v>
      </c>
      <c r="H131" s="184">
        <v>126</v>
      </c>
      <c r="I131" s="185"/>
      <c r="J131" s="186">
        <f>ROUND(I131*H131,2)</f>
        <v>0</v>
      </c>
      <c r="K131" s="182" t="s">
        <v>19</v>
      </c>
      <c r="L131" s="41"/>
      <c r="M131" s="187" t="s">
        <v>19</v>
      </c>
      <c r="N131" s="188" t="s">
        <v>42</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106</v>
      </c>
      <c r="AT131" s="191" t="s">
        <v>172</v>
      </c>
      <c r="AU131" s="191" t="s">
        <v>14</v>
      </c>
      <c r="AY131" s="19" t="s">
        <v>169</v>
      </c>
      <c r="BE131" s="192">
        <f>IF(N131="základní",J131,0)</f>
        <v>0</v>
      </c>
      <c r="BF131" s="192">
        <f>IF(N131="snížená",J131,0)</f>
        <v>0</v>
      </c>
      <c r="BG131" s="192">
        <f>IF(N131="zákl. přenesená",J131,0)</f>
        <v>0</v>
      </c>
      <c r="BH131" s="192">
        <f>IF(N131="sníž. přenesená",J131,0)</f>
        <v>0</v>
      </c>
      <c r="BI131" s="192">
        <f>IF(N131="nulová",J131,0)</f>
        <v>0</v>
      </c>
      <c r="BJ131" s="19" t="s">
        <v>14</v>
      </c>
      <c r="BK131" s="192">
        <f>ROUND(I131*H131,2)</f>
        <v>0</v>
      </c>
      <c r="BL131" s="19" t="s">
        <v>106</v>
      </c>
      <c r="BM131" s="191" t="s">
        <v>763</v>
      </c>
    </row>
    <row r="132" spans="1:65" s="2" customFormat="1" ht="16.5" customHeight="1">
      <c r="A132" s="36"/>
      <c r="B132" s="37"/>
      <c r="C132" s="180" t="s">
        <v>584</v>
      </c>
      <c r="D132" s="180" t="s">
        <v>172</v>
      </c>
      <c r="E132" s="181" t="s">
        <v>1732</v>
      </c>
      <c r="F132" s="182" t="s">
        <v>1733</v>
      </c>
      <c r="G132" s="183" t="s">
        <v>1734</v>
      </c>
      <c r="H132" s="184">
        <v>18</v>
      </c>
      <c r="I132" s="185"/>
      <c r="J132" s="186">
        <f>ROUND(I132*H132,2)</f>
        <v>0</v>
      </c>
      <c r="K132" s="182" t="s">
        <v>19</v>
      </c>
      <c r="L132" s="41"/>
      <c r="M132" s="187" t="s">
        <v>19</v>
      </c>
      <c r="N132" s="188" t="s">
        <v>42</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106</v>
      </c>
      <c r="AT132" s="191" t="s">
        <v>172</v>
      </c>
      <c r="AU132" s="191" t="s">
        <v>14</v>
      </c>
      <c r="AY132" s="19" t="s">
        <v>169</v>
      </c>
      <c r="BE132" s="192">
        <f>IF(N132="základní",J132,0)</f>
        <v>0</v>
      </c>
      <c r="BF132" s="192">
        <f>IF(N132="snížená",J132,0)</f>
        <v>0</v>
      </c>
      <c r="BG132" s="192">
        <f>IF(N132="zákl. přenesená",J132,0)</f>
        <v>0</v>
      </c>
      <c r="BH132" s="192">
        <f>IF(N132="sníž. přenesená",J132,0)</f>
        <v>0</v>
      </c>
      <c r="BI132" s="192">
        <f>IF(N132="nulová",J132,0)</f>
        <v>0</v>
      </c>
      <c r="BJ132" s="19" t="s">
        <v>14</v>
      </c>
      <c r="BK132" s="192">
        <f>ROUND(I132*H132,2)</f>
        <v>0</v>
      </c>
      <c r="BL132" s="19" t="s">
        <v>106</v>
      </c>
      <c r="BM132" s="191" t="s">
        <v>773</v>
      </c>
    </row>
    <row r="133" spans="1:65" s="2" customFormat="1" ht="16.5" customHeight="1">
      <c r="A133" s="36"/>
      <c r="B133" s="37"/>
      <c r="C133" s="180" t="s">
        <v>595</v>
      </c>
      <c r="D133" s="180" t="s">
        <v>172</v>
      </c>
      <c r="E133" s="181" t="s">
        <v>1735</v>
      </c>
      <c r="F133" s="182" t="s">
        <v>1736</v>
      </c>
      <c r="G133" s="183" t="s">
        <v>1734</v>
      </c>
      <c r="H133" s="184">
        <v>18</v>
      </c>
      <c r="I133" s="185"/>
      <c r="J133" s="186">
        <f>ROUND(I133*H133,2)</f>
        <v>0</v>
      </c>
      <c r="K133" s="182" t="s">
        <v>19</v>
      </c>
      <c r="L133" s="41"/>
      <c r="M133" s="187" t="s">
        <v>19</v>
      </c>
      <c r="N133" s="188" t="s">
        <v>42</v>
      </c>
      <c r="O133" s="66"/>
      <c r="P133" s="189">
        <f>O133*H133</f>
        <v>0</v>
      </c>
      <c r="Q133" s="189">
        <v>0</v>
      </c>
      <c r="R133" s="189">
        <f>Q133*H133</f>
        <v>0</v>
      </c>
      <c r="S133" s="189">
        <v>0</v>
      </c>
      <c r="T133" s="190">
        <f>S133*H133</f>
        <v>0</v>
      </c>
      <c r="U133" s="36"/>
      <c r="V133" s="36"/>
      <c r="W133" s="36"/>
      <c r="X133" s="36"/>
      <c r="Y133" s="36"/>
      <c r="Z133" s="36"/>
      <c r="AA133" s="36"/>
      <c r="AB133" s="36"/>
      <c r="AC133" s="36"/>
      <c r="AD133" s="36"/>
      <c r="AE133" s="36"/>
      <c r="AR133" s="191" t="s">
        <v>106</v>
      </c>
      <c r="AT133" s="191" t="s">
        <v>172</v>
      </c>
      <c r="AU133" s="191" t="s">
        <v>14</v>
      </c>
      <c r="AY133" s="19" t="s">
        <v>169</v>
      </c>
      <c r="BE133" s="192">
        <f>IF(N133="základní",J133,0)</f>
        <v>0</v>
      </c>
      <c r="BF133" s="192">
        <f>IF(N133="snížená",J133,0)</f>
        <v>0</v>
      </c>
      <c r="BG133" s="192">
        <f>IF(N133="zákl. přenesená",J133,0)</f>
        <v>0</v>
      </c>
      <c r="BH133" s="192">
        <f>IF(N133="sníž. přenesená",J133,0)</f>
        <v>0</v>
      </c>
      <c r="BI133" s="192">
        <f>IF(N133="nulová",J133,0)</f>
        <v>0</v>
      </c>
      <c r="BJ133" s="19" t="s">
        <v>14</v>
      </c>
      <c r="BK133" s="192">
        <f>ROUND(I133*H133,2)</f>
        <v>0</v>
      </c>
      <c r="BL133" s="19" t="s">
        <v>106</v>
      </c>
      <c r="BM133" s="191" t="s">
        <v>784</v>
      </c>
    </row>
    <row r="134" spans="1:65" s="2" customFormat="1" ht="24.2" customHeight="1">
      <c r="A134" s="36"/>
      <c r="B134" s="37"/>
      <c r="C134" s="180" t="s">
        <v>599</v>
      </c>
      <c r="D134" s="180" t="s">
        <v>172</v>
      </c>
      <c r="E134" s="181" t="s">
        <v>1737</v>
      </c>
      <c r="F134" s="182" t="s">
        <v>1697</v>
      </c>
      <c r="G134" s="183" t="s">
        <v>282</v>
      </c>
      <c r="H134" s="184">
        <v>1</v>
      </c>
      <c r="I134" s="185"/>
      <c r="J134" s="186">
        <f>ROUND(I134*H134,2)</f>
        <v>0</v>
      </c>
      <c r="K134" s="182" t="s">
        <v>19</v>
      </c>
      <c r="L134" s="41"/>
      <c r="M134" s="187" t="s">
        <v>19</v>
      </c>
      <c r="N134" s="188" t="s">
        <v>42</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106</v>
      </c>
      <c r="AT134" s="191" t="s">
        <v>172</v>
      </c>
      <c r="AU134" s="191" t="s">
        <v>14</v>
      </c>
      <c r="AY134" s="19" t="s">
        <v>169</v>
      </c>
      <c r="BE134" s="192">
        <f>IF(N134="základní",J134,0)</f>
        <v>0</v>
      </c>
      <c r="BF134" s="192">
        <f>IF(N134="snížená",J134,0)</f>
        <v>0</v>
      </c>
      <c r="BG134" s="192">
        <f>IF(N134="zákl. přenesená",J134,0)</f>
        <v>0</v>
      </c>
      <c r="BH134" s="192">
        <f>IF(N134="sníž. přenesená",J134,0)</f>
        <v>0</v>
      </c>
      <c r="BI134" s="192">
        <f>IF(N134="nulová",J134,0)</f>
        <v>0</v>
      </c>
      <c r="BJ134" s="19" t="s">
        <v>14</v>
      </c>
      <c r="BK134" s="192">
        <f>ROUND(I134*H134,2)</f>
        <v>0</v>
      </c>
      <c r="BL134" s="19" t="s">
        <v>106</v>
      </c>
      <c r="BM134" s="191" t="s">
        <v>798</v>
      </c>
    </row>
    <row r="135" spans="2:63" s="12" customFormat="1" ht="25.9" customHeight="1">
      <c r="B135" s="164"/>
      <c r="C135" s="165"/>
      <c r="D135" s="166" t="s">
        <v>70</v>
      </c>
      <c r="E135" s="167" t="s">
        <v>1738</v>
      </c>
      <c r="F135" s="167" t="s">
        <v>1739</v>
      </c>
      <c r="G135" s="165"/>
      <c r="H135" s="165"/>
      <c r="I135" s="168"/>
      <c r="J135" s="169">
        <f>BK135</f>
        <v>0</v>
      </c>
      <c r="K135" s="165"/>
      <c r="L135" s="170"/>
      <c r="M135" s="171"/>
      <c r="N135" s="172"/>
      <c r="O135" s="172"/>
      <c r="P135" s="173">
        <f>SUM(P136:P157)</f>
        <v>0</v>
      </c>
      <c r="Q135" s="172"/>
      <c r="R135" s="173">
        <f>SUM(R136:R157)</f>
        <v>0</v>
      </c>
      <c r="S135" s="172"/>
      <c r="T135" s="174">
        <f>SUM(T136:T157)</f>
        <v>0</v>
      </c>
      <c r="AR135" s="175" t="s">
        <v>79</v>
      </c>
      <c r="AT135" s="176" t="s">
        <v>70</v>
      </c>
      <c r="AU135" s="176" t="s">
        <v>71</v>
      </c>
      <c r="AY135" s="175" t="s">
        <v>169</v>
      </c>
      <c r="BK135" s="177">
        <f>SUM(BK136:BK157)</f>
        <v>0</v>
      </c>
    </row>
    <row r="136" spans="1:65" s="2" customFormat="1" ht="24.2" customHeight="1">
      <c r="A136" s="36"/>
      <c r="B136" s="37"/>
      <c r="C136" s="180" t="s">
        <v>610</v>
      </c>
      <c r="D136" s="180" t="s">
        <v>172</v>
      </c>
      <c r="E136" s="181" t="s">
        <v>1740</v>
      </c>
      <c r="F136" s="182" t="s">
        <v>1741</v>
      </c>
      <c r="G136" s="183" t="s">
        <v>339</v>
      </c>
      <c r="H136" s="184">
        <v>138</v>
      </c>
      <c r="I136" s="185"/>
      <c r="J136" s="186">
        <f aca="true" t="shared" si="30" ref="J136:J157">ROUND(I136*H136,2)</f>
        <v>0</v>
      </c>
      <c r="K136" s="182" t="s">
        <v>19</v>
      </c>
      <c r="L136" s="41"/>
      <c r="M136" s="187" t="s">
        <v>19</v>
      </c>
      <c r="N136" s="188" t="s">
        <v>42</v>
      </c>
      <c r="O136" s="66"/>
      <c r="P136" s="189">
        <f aca="true" t="shared" si="31" ref="P136:P157">O136*H136</f>
        <v>0</v>
      </c>
      <c r="Q136" s="189">
        <v>0</v>
      </c>
      <c r="R136" s="189">
        <f aca="true" t="shared" si="32" ref="R136:R157">Q136*H136</f>
        <v>0</v>
      </c>
      <c r="S136" s="189">
        <v>0</v>
      </c>
      <c r="T136" s="190">
        <f aca="true" t="shared" si="33" ref="T136:T157">S136*H136</f>
        <v>0</v>
      </c>
      <c r="U136" s="36"/>
      <c r="V136" s="36"/>
      <c r="W136" s="36"/>
      <c r="X136" s="36"/>
      <c r="Y136" s="36"/>
      <c r="Z136" s="36"/>
      <c r="AA136" s="36"/>
      <c r="AB136" s="36"/>
      <c r="AC136" s="36"/>
      <c r="AD136" s="36"/>
      <c r="AE136" s="36"/>
      <c r="AR136" s="191" t="s">
        <v>312</v>
      </c>
      <c r="AT136" s="191" t="s">
        <v>172</v>
      </c>
      <c r="AU136" s="191" t="s">
        <v>14</v>
      </c>
      <c r="AY136" s="19" t="s">
        <v>169</v>
      </c>
      <c r="BE136" s="192">
        <f aca="true" t="shared" si="34" ref="BE136:BE157">IF(N136="základní",J136,0)</f>
        <v>0</v>
      </c>
      <c r="BF136" s="192">
        <f aca="true" t="shared" si="35" ref="BF136:BF157">IF(N136="snížená",J136,0)</f>
        <v>0</v>
      </c>
      <c r="BG136" s="192">
        <f aca="true" t="shared" si="36" ref="BG136:BG157">IF(N136="zákl. přenesená",J136,0)</f>
        <v>0</v>
      </c>
      <c r="BH136" s="192">
        <f aca="true" t="shared" si="37" ref="BH136:BH157">IF(N136="sníž. přenesená",J136,0)</f>
        <v>0</v>
      </c>
      <c r="BI136" s="192">
        <f aca="true" t="shared" si="38" ref="BI136:BI157">IF(N136="nulová",J136,0)</f>
        <v>0</v>
      </c>
      <c r="BJ136" s="19" t="s">
        <v>14</v>
      </c>
      <c r="BK136" s="192">
        <f aca="true" t="shared" si="39" ref="BK136:BK157">ROUND(I136*H136,2)</f>
        <v>0</v>
      </c>
      <c r="BL136" s="19" t="s">
        <v>312</v>
      </c>
      <c r="BM136" s="191" t="s">
        <v>810</v>
      </c>
    </row>
    <row r="137" spans="1:65" s="2" customFormat="1" ht="24.2" customHeight="1">
      <c r="A137" s="36"/>
      <c r="B137" s="37"/>
      <c r="C137" s="180" t="s">
        <v>618</v>
      </c>
      <c r="D137" s="180" t="s">
        <v>172</v>
      </c>
      <c r="E137" s="181" t="s">
        <v>1742</v>
      </c>
      <c r="F137" s="182" t="s">
        <v>1743</v>
      </c>
      <c r="G137" s="183" t="s">
        <v>339</v>
      </c>
      <c r="H137" s="184">
        <v>167</v>
      </c>
      <c r="I137" s="185"/>
      <c r="J137" s="186">
        <f t="shared" si="30"/>
        <v>0</v>
      </c>
      <c r="K137" s="182" t="s">
        <v>19</v>
      </c>
      <c r="L137" s="41"/>
      <c r="M137" s="187" t="s">
        <v>19</v>
      </c>
      <c r="N137" s="188" t="s">
        <v>42</v>
      </c>
      <c r="O137" s="66"/>
      <c r="P137" s="189">
        <f t="shared" si="31"/>
        <v>0</v>
      </c>
      <c r="Q137" s="189">
        <v>0</v>
      </c>
      <c r="R137" s="189">
        <f t="shared" si="32"/>
        <v>0</v>
      </c>
      <c r="S137" s="189">
        <v>0</v>
      </c>
      <c r="T137" s="190">
        <f t="shared" si="33"/>
        <v>0</v>
      </c>
      <c r="U137" s="36"/>
      <c r="V137" s="36"/>
      <c r="W137" s="36"/>
      <c r="X137" s="36"/>
      <c r="Y137" s="36"/>
      <c r="Z137" s="36"/>
      <c r="AA137" s="36"/>
      <c r="AB137" s="36"/>
      <c r="AC137" s="36"/>
      <c r="AD137" s="36"/>
      <c r="AE137" s="36"/>
      <c r="AR137" s="191" t="s">
        <v>312</v>
      </c>
      <c r="AT137" s="191" t="s">
        <v>172</v>
      </c>
      <c r="AU137" s="191" t="s">
        <v>14</v>
      </c>
      <c r="AY137" s="19" t="s">
        <v>169</v>
      </c>
      <c r="BE137" s="192">
        <f t="shared" si="34"/>
        <v>0</v>
      </c>
      <c r="BF137" s="192">
        <f t="shared" si="35"/>
        <v>0</v>
      </c>
      <c r="BG137" s="192">
        <f t="shared" si="36"/>
        <v>0</v>
      </c>
      <c r="BH137" s="192">
        <f t="shared" si="37"/>
        <v>0</v>
      </c>
      <c r="BI137" s="192">
        <f t="shared" si="38"/>
        <v>0</v>
      </c>
      <c r="BJ137" s="19" t="s">
        <v>14</v>
      </c>
      <c r="BK137" s="192">
        <f t="shared" si="39"/>
        <v>0</v>
      </c>
      <c r="BL137" s="19" t="s">
        <v>312</v>
      </c>
      <c r="BM137" s="191" t="s">
        <v>821</v>
      </c>
    </row>
    <row r="138" spans="1:65" s="2" customFormat="1" ht="24.2" customHeight="1">
      <c r="A138" s="36"/>
      <c r="B138" s="37"/>
      <c r="C138" s="180" t="s">
        <v>624</v>
      </c>
      <c r="D138" s="180" t="s">
        <v>172</v>
      </c>
      <c r="E138" s="181" t="s">
        <v>1744</v>
      </c>
      <c r="F138" s="182" t="s">
        <v>1745</v>
      </c>
      <c r="G138" s="183" t="s">
        <v>339</v>
      </c>
      <c r="H138" s="184">
        <v>25</v>
      </c>
      <c r="I138" s="185"/>
      <c r="J138" s="186">
        <f t="shared" si="30"/>
        <v>0</v>
      </c>
      <c r="K138" s="182" t="s">
        <v>19</v>
      </c>
      <c r="L138" s="41"/>
      <c r="M138" s="187" t="s">
        <v>19</v>
      </c>
      <c r="N138" s="188" t="s">
        <v>42</v>
      </c>
      <c r="O138" s="66"/>
      <c r="P138" s="189">
        <f t="shared" si="31"/>
        <v>0</v>
      </c>
      <c r="Q138" s="189">
        <v>0</v>
      </c>
      <c r="R138" s="189">
        <f t="shared" si="32"/>
        <v>0</v>
      </c>
      <c r="S138" s="189">
        <v>0</v>
      </c>
      <c r="T138" s="190">
        <f t="shared" si="33"/>
        <v>0</v>
      </c>
      <c r="U138" s="36"/>
      <c r="V138" s="36"/>
      <c r="W138" s="36"/>
      <c r="X138" s="36"/>
      <c r="Y138" s="36"/>
      <c r="Z138" s="36"/>
      <c r="AA138" s="36"/>
      <c r="AB138" s="36"/>
      <c r="AC138" s="36"/>
      <c r="AD138" s="36"/>
      <c r="AE138" s="36"/>
      <c r="AR138" s="191" t="s">
        <v>312</v>
      </c>
      <c r="AT138" s="191" t="s">
        <v>172</v>
      </c>
      <c r="AU138" s="191" t="s">
        <v>14</v>
      </c>
      <c r="AY138" s="19" t="s">
        <v>169</v>
      </c>
      <c r="BE138" s="192">
        <f t="shared" si="34"/>
        <v>0</v>
      </c>
      <c r="BF138" s="192">
        <f t="shared" si="35"/>
        <v>0</v>
      </c>
      <c r="BG138" s="192">
        <f t="shared" si="36"/>
        <v>0</v>
      </c>
      <c r="BH138" s="192">
        <f t="shared" si="37"/>
        <v>0</v>
      </c>
      <c r="BI138" s="192">
        <f t="shared" si="38"/>
        <v>0</v>
      </c>
      <c r="BJ138" s="19" t="s">
        <v>14</v>
      </c>
      <c r="BK138" s="192">
        <f t="shared" si="39"/>
        <v>0</v>
      </c>
      <c r="BL138" s="19" t="s">
        <v>312</v>
      </c>
      <c r="BM138" s="191" t="s">
        <v>831</v>
      </c>
    </row>
    <row r="139" spans="1:65" s="2" customFormat="1" ht="24.2" customHeight="1">
      <c r="A139" s="36"/>
      <c r="B139" s="37"/>
      <c r="C139" s="180" t="s">
        <v>629</v>
      </c>
      <c r="D139" s="180" t="s">
        <v>172</v>
      </c>
      <c r="E139" s="181" t="s">
        <v>1746</v>
      </c>
      <c r="F139" s="182" t="s">
        <v>1747</v>
      </c>
      <c r="G139" s="183" t="s">
        <v>339</v>
      </c>
      <c r="H139" s="184">
        <v>79</v>
      </c>
      <c r="I139" s="185"/>
      <c r="J139" s="186">
        <f t="shared" si="30"/>
        <v>0</v>
      </c>
      <c r="K139" s="182" t="s">
        <v>19</v>
      </c>
      <c r="L139" s="41"/>
      <c r="M139" s="187" t="s">
        <v>19</v>
      </c>
      <c r="N139" s="188" t="s">
        <v>42</v>
      </c>
      <c r="O139" s="66"/>
      <c r="P139" s="189">
        <f t="shared" si="31"/>
        <v>0</v>
      </c>
      <c r="Q139" s="189">
        <v>0</v>
      </c>
      <c r="R139" s="189">
        <f t="shared" si="32"/>
        <v>0</v>
      </c>
      <c r="S139" s="189">
        <v>0</v>
      </c>
      <c r="T139" s="190">
        <f t="shared" si="33"/>
        <v>0</v>
      </c>
      <c r="U139" s="36"/>
      <c r="V139" s="36"/>
      <c r="W139" s="36"/>
      <c r="X139" s="36"/>
      <c r="Y139" s="36"/>
      <c r="Z139" s="36"/>
      <c r="AA139" s="36"/>
      <c r="AB139" s="36"/>
      <c r="AC139" s="36"/>
      <c r="AD139" s="36"/>
      <c r="AE139" s="36"/>
      <c r="AR139" s="191" t="s">
        <v>312</v>
      </c>
      <c r="AT139" s="191" t="s">
        <v>172</v>
      </c>
      <c r="AU139" s="191" t="s">
        <v>14</v>
      </c>
      <c r="AY139" s="19" t="s">
        <v>169</v>
      </c>
      <c r="BE139" s="192">
        <f t="shared" si="34"/>
        <v>0</v>
      </c>
      <c r="BF139" s="192">
        <f t="shared" si="35"/>
        <v>0</v>
      </c>
      <c r="BG139" s="192">
        <f t="shared" si="36"/>
        <v>0</v>
      </c>
      <c r="BH139" s="192">
        <f t="shared" si="37"/>
        <v>0</v>
      </c>
      <c r="BI139" s="192">
        <f t="shared" si="38"/>
        <v>0</v>
      </c>
      <c r="BJ139" s="19" t="s">
        <v>14</v>
      </c>
      <c r="BK139" s="192">
        <f t="shared" si="39"/>
        <v>0</v>
      </c>
      <c r="BL139" s="19" t="s">
        <v>312</v>
      </c>
      <c r="BM139" s="191" t="s">
        <v>843</v>
      </c>
    </row>
    <row r="140" spans="1:65" s="2" customFormat="1" ht="24.2" customHeight="1">
      <c r="A140" s="36"/>
      <c r="B140" s="37"/>
      <c r="C140" s="180" t="s">
        <v>634</v>
      </c>
      <c r="D140" s="180" t="s">
        <v>172</v>
      </c>
      <c r="E140" s="181" t="s">
        <v>1748</v>
      </c>
      <c r="F140" s="182" t="s">
        <v>1749</v>
      </c>
      <c r="G140" s="183" t="s">
        <v>339</v>
      </c>
      <c r="H140" s="184">
        <v>39</v>
      </c>
      <c r="I140" s="185"/>
      <c r="J140" s="186">
        <f t="shared" si="30"/>
        <v>0</v>
      </c>
      <c r="K140" s="182" t="s">
        <v>19</v>
      </c>
      <c r="L140" s="41"/>
      <c r="M140" s="187" t="s">
        <v>19</v>
      </c>
      <c r="N140" s="188" t="s">
        <v>42</v>
      </c>
      <c r="O140" s="66"/>
      <c r="P140" s="189">
        <f t="shared" si="31"/>
        <v>0</v>
      </c>
      <c r="Q140" s="189">
        <v>0</v>
      </c>
      <c r="R140" s="189">
        <f t="shared" si="32"/>
        <v>0</v>
      </c>
      <c r="S140" s="189">
        <v>0</v>
      </c>
      <c r="T140" s="190">
        <f t="shared" si="33"/>
        <v>0</v>
      </c>
      <c r="U140" s="36"/>
      <c r="V140" s="36"/>
      <c r="W140" s="36"/>
      <c r="X140" s="36"/>
      <c r="Y140" s="36"/>
      <c r="Z140" s="36"/>
      <c r="AA140" s="36"/>
      <c r="AB140" s="36"/>
      <c r="AC140" s="36"/>
      <c r="AD140" s="36"/>
      <c r="AE140" s="36"/>
      <c r="AR140" s="191" t="s">
        <v>312</v>
      </c>
      <c r="AT140" s="191" t="s">
        <v>172</v>
      </c>
      <c r="AU140" s="191" t="s">
        <v>14</v>
      </c>
      <c r="AY140" s="19" t="s">
        <v>169</v>
      </c>
      <c r="BE140" s="192">
        <f t="shared" si="34"/>
        <v>0</v>
      </c>
      <c r="BF140" s="192">
        <f t="shared" si="35"/>
        <v>0</v>
      </c>
      <c r="BG140" s="192">
        <f t="shared" si="36"/>
        <v>0</v>
      </c>
      <c r="BH140" s="192">
        <f t="shared" si="37"/>
        <v>0</v>
      </c>
      <c r="BI140" s="192">
        <f t="shared" si="38"/>
        <v>0</v>
      </c>
      <c r="BJ140" s="19" t="s">
        <v>14</v>
      </c>
      <c r="BK140" s="192">
        <f t="shared" si="39"/>
        <v>0</v>
      </c>
      <c r="BL140" s="19" t="s">
        <v>312</v>
      </c>
      <c r="BM140" s="191" t="s">
        <v>853</v>
      </c>
    </row>
    <row r="141" spans="1:65" s="2" customFormat="1" ht="24.2" customHeight="1">
      <c r="A141" s="36"/>
      <c r="B141" s="37"/>
      <c r="C141" s="180" t="s">
        <v>641</v>
      </c>
      <c r="D141" s="180" t="s">
        <v>172</v>
      </c>
      <c r="E141" s="181" t="s">
        <v>1750</v>
      </c>
      <c r="F141" s="182" t="s">
        <v>1751</v>
      </c>
      <c r="G141" s="183" t="s">
        <v>339</v>
      </c>
      <c r="H141" s="184">
        <v>61</v>
      </c>
      <c r="I141" s="185"/>
      <c r="J141" s="186">
        <f t="shared" si="30"/>
        <v>0</v>
      </c>
      <c r="K141" s="182" t="s">
        <v>19</v>
      </c>
      <c r="L141" s="41"/>
      <c r="M141" s="187" t="s">
        <v>19</v>
      </c>
      <c r="N141" s="188" t="s">
        <v>42</v>
      </c>
      <c r="O141" s="66"/>
      <c r="P141" s="189">
        <f t="shared" si="31"/>
        <v>0</v>
      </c>
      <c r="Q141" s="189">
        <v>0</v>
      </c>
      <c r="R141" s="189">
        <f t="shared" si="32"/>
        <v>0</v>
      </c>
      <c r="S141" s="189">
        <v>0</v>
      </c>
      <c r="T141" s="190">
        <f t="shared" si="33"/>
        <v>0</v>
      </c>
      <c r="U141" s="36"/>
      <c r="V141" s="36"/>
      <c r="W141" s="36"/>
      <c r="X141" s="36"/>
      <c r="Y141" s="36"/>
      <c r="Z141" s="36"/>
      <c r="AA141" s="36"/>
      <c r="AB141" s="36"/>
      <c r="AC141" s="36"/>
      <c r="AD141" s="36"/>
      <c r="AE141" s="36"/>
      <c r="AR141" s="191" t="s">
        <v>312</v>
      </c>
      <c r="AT141" s="191" t="s">
        <v>172</v>
      </c>
      <c r="AU141" s="191" t="s">
        <v>14</v>
      </c>
      <c r="AY141" s="19" t="s">
        <v>169</v>
      </c>
      <c r="BE141" s="192">
        <f t="shared" si="34"/>
        <v>0</v>
      </c>
      <c r="BF141" s="192">
        <f t="shared" si="35"/>
        <v>0</v>
      </c>
      <c r="BG141" s="192">
        <f t="shared" si="36"/>
        <v>0</v>
      </c>
      <c r="BH141" s="192">
        <f t="shared" si="37"/>
        <v>0</v>
      </c>
      <c r="BI141" s="192">
        <f t="shared" si="38"/>
        <v>0</v>
      </c>
      <c r="BJ141" s="19" t="s">
        <v>14</v>
      </c>
      <c r="BK141" s="192">
        <f t="shared" si="39"/>
        <v>0</v>
      </c>
      <c r="BL141" s="19" t="s">
        <v>312</v>
      </c>
      <c r="BM141" s="191" t="s">
        <v>862</v>
      </c>
    </row>
    <row r="142" spans="1:65" s="2" customFormat="1" ht="24.2" customHeight="1">
      <c r="A142" s="36"/>
      <c r="B142" s="37"/>
      <c r="C142" s="180" t="s">
        <v>646</v>
      </c>
      <c r="D142" s="180" t="s">
        <v>172</v>
      </c>
      <c r="E142" s="181" t="s">
        <v>1752</v>
      </c>
      <c r="F142" s="182" t="s">
        <v>1753</v>
      </c>
      <c r="G142" s="183" t="s">
        <v>339</v>
      </c>
      <c r="H142" s="184">
        <v>100</v>
      </c>
      <c r="I142" s="185"/>
      <c r="J142" s="186">
        <f t="shared" si="30"/>
        <v>0</v>
      </c>
      <c r="K142" s="182" t="s">
        <v>19</v>
      </c>
      <c r="L142" s="41"/>
      <c r="M142" s="187" t="s">
        <v>19</v>
      </c>
      <c r="N142" s="188" t="s">
        <v>42</v>
      </c>
      <c r="O142" s="66"/>
      <c r="P142" s="189">
        <f t="shared" si="31"/>
        <v>0</v>
      </c>
      <c r="Q142" s="189">
        <v>0</v>
      </c>
      <c r="R142" s="189">
        <f t="shared" si="32"/>
        <v>0</v>
      </c>
      <c r="S142" s="189">
        <v>0</v>
      </c>
      <c r="T142" s="190">
        <f t="shared" si="33"/>
        <v>0</v>
      </c>
      <c r="U142" s="36"/>
      <c r="V142" s="36"/>
      <c r="W142" s="36"/>
      <c r="X142" s="36"/>
      <c r="Y142" s="36"/>
      <c r="Z142" s="36"/>
      <c r="AA142" s="36"/>
      <c r="AB142" s="36"/>
      <c r="AC142" s="36"/>
      <c r="AD142" s="36"/>
      <c r="AE142" s="36"/>
      <c r="AR142" s="191" t="s">
        <v>312</v>
      </c>
      <c r="AT142" s="191" t="s">
        <v>172</v>
      </c>
      <c r="AU142" s="191" t="s">
        <v>14</v>
      </c>
      <c r="AY142" s="19" t="s">
        <v>169</v>
      </c>
      <c r="BE142" s="192">
        <f t="shared" si="34"/>
        <v>0</v>
      </c>
      <c r="BF142" s="192">
        <f t="shared" si="35"/>
        <v>0</v>
      </c>
      <c r="BG142" s="192">
        <f t="shared" si="36"/>
        <v>0</v>
      </c>
      <c r="BH142" s="192">
        <f t="shared" si="37"/>
        <v>0</v>
      </c>
      <c r="BI142" s="192">
        <f t="shared" si="38"/>
        <v>0</v>
      </c>
      <c r="BJ142" s="19" t="s">
        <v>14</v>
      </c>
      <c r="BK142" s="192">
        <f t="shared" si="39"/>
        <v>0</v>
      </c>
      <c r="BL142" s="19" t="s">
        <v>312</v>
      </c>
      <c r="BM142" s="191" t="s">
        <v>875</v>
      </c>
    </row>
    <row r="143" spans="1:65" s="2" customFormat="1" ht="21.75" customHeight="1">
      <c r="A143" s="36"/>
      <c r="B143" s="37"/>
      <c r="C143" s="180" t="s">
        <v>651</v>
      </c>
      <c r="D143" s="180" t="s">
        <v>172</v>
      </c>
      <c r="E143" s="181" t="s">
        <v>1754</v>
      </c>
      <c r="F143" s="182" t="s">
        <v>1755</v>
      </c>
      <c r="G143" s="183" t="s">
        <v>339</v>
      </c>
      <c r="H143" s="184">
        <v>609</v>
      </c>
      <c r="I143" s="185"/>
      <c r="J143" s="186">
        <f t="shared" si="30"/>
        <v>0</v>
      </c>
      <c r="K143" s="182" t="s">
        <v>19</v>
      </c>
      <c r="L143" s="41"/>
      <c r="M143" s="187" t="s">
        <v>19</v>
      </c>
      <c r="N143" s="188" t="s">
        <v>42</v>
      </c>
      <c r="O143" s="66"/>
      <c r="P143" s="189">
        <f t="shared" si="31"/>
        <v>0</v>
      </c>
      <c r="Q143" s="189">
        <v>0</v>
      </c>
      <c r="R143" s="189">
        <f t="shared" si="32"/>
        <v>0</v>
      </c>
      <c r="S143" s="189">
        <v>0</v>
      </c>
      <c r="T143" s="190">
        <f t="shared" si="33"/>
        <v>0</v>
      </c>
      <c r="U143" s="36"/>
      <c r="V143" s="36"/>
      <c r="W143" s="36"/>
      <c r="X143" s="36"/>
      <c r="Y143" s="36"/>
      <c r="Z143" s="36"/>
      <c r="AA143" s="36"/>
      <c r="AB143" s="36"/>
      <c r="AC143" s="36"/>
      <c r="AD143" s="36"/>
      <c r="AE143" s="36"/>
      <c r="AR143" s="191" t="s">
        <v>312</v>
      </c>
      <c r="AT143" s="191" t="s">
        <v>172</v>
      </c>
      <c r="AU143" s="191" t="s">
        <v>14</v>
      </c>
      <c r="AY143" s="19" t="s">
        <v>169</v>
      </c>
      <c r="BE143" s="192">
        <f t="shared" si="34"/>
        <v>0</v>
      </c>
      <c r="BF143" s="192">
        <f t="shared" si="35"/>
        <v>0</v>
      </c>
      <c r="BG143" s="192">
        <f t="shared" si="36"/>
        <v>0</v>
      </c>
      <c r="BH143" s="192">
        <f t="shared" si="37"/>
        <v>0</v>
      </c>
      <c r="BI143" s="192">
        <f t="shared" si="38"/>
        <v>0</v>
      </c>
      <c r="BJ143" s="19" t="s">
        <v>14</v>
      </c>
      <c r="BK143" s="192">
        <f t="shared" si="39"/>
        <v>0</v>
      </c>
      <c r="BL143" s="19" t="s">
        <v>312</v>
      </c>
      <c r="BM143" s="191" t="s">
        <v>888</v>
      </c>
    </row>
    <row r="144" spans="1:65" s="2" customFormat="1" ht="16.5" customHeight="1">
      <c r="A144" s="36"/>
      <c r="B144" s="37"/>
      <c r="C144" s="180" t="s">
        <v>659</v>
      </c>
      <c r="D144" s="180" t="s">
        <v>172</v>
      </c>
      <c r="E144" s="181" t="s">
        <v>1756</v>
      </c>
      <c r="F144" s="182" t="s">
        <v>1757</v>
      </c>
      <c r="G144" s="183" t="s">
        <v>339</v>
      </c>
      <c r="H144" s="184">
        <v>609</v>
      </c>
      <c r="I144" s="185"/>
      <c r="J144" s="186">
        <f t="shared" si="30"/>
        <v>0</v>
      </c>
      <c r="K144" s="182" t="s">
        <v>19</v>
      </c>
      <c r="L144" s="41"/>
      <c r="M144" s="187" t="s">
        <v>19</v>
      </c>
      <c r="N144" s="188" t="s">
        <v>42</v>
      </c>
      <c r="O144" s="66"/>
      <c r="P144" s="189">
        <f t="shared" si="31"/>
        <v>0</v>
      </c>
      <c r="Q144" s="189">
        <v>0</v>
      </c>
      <c r="R144" s="189">
        <f t="shared" si="32"/>
        <v>0</v>
      </c>
      <c r="S144" s="189">
        <v>0</v>
      </c>
      <c r="T144" s="190">
        <f t="shared" si="33"/>
        <v>0</v>
      </c>
      <c r="U144" s="36"/>
      <c r="V144" s="36"/>
      <c r="W144" s="36"/>
      <c r="X144" s="36"/>
      <c r="Y144" s="36"/>
      <c r="Z144" s="36"/>
      <c r="AA144" s="36"/>
      <c r="AB144" s="36"/>
      <c r="AC144" s="36"/>
      <c r="AD144" s="36"/>
      <c r="AE144" s="36"/>
      <c r="AR144" s="191" t="s">
        <v>312</v>
      </c>
      <c r="AT144" s="191" t="s">
        <v>172</v>
      </c>
      <c r="AU144" s="191" t="s">
        <v>14</v>
      </c>
      <c r="AY144" s="19" t="s">
        <v>169</v>
      </c>
      <c r="BE144" s="192">
        <f t="shared" si="34"/>
        <v>0</v>
      </c>
      <c r="BF144" s="192">
        <f t="shared" si="35"/>
        <v>0</v>
      </c>
      <c r="BG144" s="192">
        <f t="shared" si="36"/>
        <v>0</v>
      </c>
      <c r="BH144" s="192">
        <f t="shared" si="37"/>
        <v>0</v>
      </c>
      <c r="BI144" s="192">
        <f t="shared" si="38"/>
        <v>0</v>
      </c>
      <c r="BJ144" s="19" t="s">
        <v>14</v>
      </c>
      <c r="BK144" s="192">
        <f t="shared" si="39"/>
        <v>0</v>
      </c>
      <c r="BL144" s="19" t="s">
        <v>312</v>
      </c>
      <c r="BM144" s="191" t="s">
        <v>898</v>
      </c>
    </row>
    <row r="145" spans="1:65" s="2" customFormat="1" ht="16.5" customHeight="1">
      <c r="A145" s="36"/>
      <c r="B145" s="37"/>
      <c r="C145" s="180" t="s">
        <v>664</v>
      </c>
      <c r="D145" s="180" t="s">
        <v>172</v>
      </c>
      <c r="E145" s="181" t="s">
        <v>1758</v>
      </c>
      <c r="F145" s="182" t="s">
        <v>1759</v>
      </c>
      <c r="G145" s="183" t="s">
        <v>539</v>
      </c>
      <c r="H145" s="184">
        <v>106</v>
      </c>
      <c r="I145" s="185"/>
      <c r="J145" s="186">
        <f t="shared" si="30"/>
        <v>0</v>
      </c>
      <c r="K145" s="182" t="s">
        <v>19</v>
      </c>
      <c r="L145" s="41"/>
      <c r="M145" s="187" t="s">
        <v>19</v>
      </c>
      <c r="N145" s="188" t="s">
        <v>42</v>
      </c>
      <c r="O145" s="66"/>
      <c r="P145" s="189">
        <f t="shared" si="31"/>
        <v>0</v>
      </c>
      <c r="Q145" s="189">
        <v>0</v>
      </c>
      <c r="R145" s="189">
        <f t="shared" si="32"/>
        <v>0</v>
      </c>
      <c r="S145" s="189">
        <v>0</v>
      </c>
      <c r="T145" s="190">
        <f t="shared" si="33"/>
        <v>0</v>
      </c>
      <c r="U145" s="36"/>
      <c r="V145" s="36"/>
      <c r="W145" s="36"/>
      <c r="X145" s="36"/>
      <c r="Y145" s="36"/>
      <c r="Z145" s="36"/>
      <c r="AA145" s="36"/>
      <c r="AB145" s="36"/>
      <c r="AC145" s="36"/>
      <c r="AD145" s="36"/>
      <c r="AE145" s="36"/>
      <c r="AR145" s="191" t="s">
        <v>312</v>
      </c>
      <c r="AT145" s="191" t="s">
        <v>172</v>
      </c>
      <c r="AU145" s="191" t="s">
        <v>14</v>
      </c>
      <c r="AY145" s="19" t="s">
        <v>169</v>
      </c>
      <c r="BE145" s="192">
        <f t="shared" si="34"/>
        <v>0</v>
      </c>
      <c r="BF145" s="192">
        <f t="shared" si="35"/>
        <v>0</v>
      </c>
      <c r="BG145" s="192">
        <f t="shared" si="36"/>
        <v>0</v>
      </c>
      <c r="BH145" s="192">
        <f t="shared" si="37"/>
        <v>0</v>
      </c>
      <c r="BI145" s="192">
        <f t="shared" si="38"/>
        <v>0</v>
      </c>
      <c r="BJ145" s="19" t="s">
        <v>14</v>
      </c>
      <c r="BK145" s="192">
        <f t="shared" si="39"/>
        <v>0</v>
      </c>
      <c r="BL145" s="19" t="s">
        <v>312</v>
      </c>
      <c r="BM145" s="191" t="s">
        <v>908</v>
      </c>
    </row>
    <row r="146" spans="1:65" s="2" customFormat="1" ht="24.2" customHeight="1">
      <c r="A146" s="36"/>
      <c r="B146" s="37"/>
      <c r="C146" s="180" t="s">
        <v>669</v>
      </c>
      <c r="D146" s="180" t="s">
        <v>172</v>
      </c>
      <c r="E146" s="181" t="s">
        <v>1760</v>
      </c>
      <c r="F146" s="182" t="s">
        <v>1761</v>
      </c>
      <c r="G146" s="183" t="s">
        <v>539</v>
      </c>
      <c r="H146" s="184">
        <v>4</v>
      </c>
      <c r="I146" s="185"/>
      <c r="J146" s="186">
        <f t="shared" si="30"/>
        <v>0</v>
      </c>
      <c r="K146" s="182" t="s">
        <v>19</v>
      </c>
      <c r="L146" s="41"/>
      <c r="M146" s="187" t="s">
        <v>19</v>
      </c>
      <c r="N146" s="188" t="s">
        <v>42</v>
      </c>
      <c r="O146" s="66"/>
      <c r="P146" s="189">
        <f t="shared" si="31"/>
        <v>0</v>
      </c>
      <c r="Q146" s="189">
        <v>0</v>
      </c>
      <c r="R146" s="189">
        <f t="shared" si="32"/>
        <v>0</v>
      </c>
      <c r="S146" s="189">
        <v>0</v>
      </c>
      <c r="T146" s="190">
        <f t="shared" si="33"/>
        <v>0</v>
      </c>
      <c r="U146" s="36"/>
      <c r="V146" s="36"/>
      <c r="W146" s="36"/>
      <c r="X146" s="36"/>
      <c r="Y146" s="36"/>
      <c r="Z146" s="36"/>
      <c r="AA146" s="36"/>
      <c r="AB146" s="36"/>
      <c r="AC146" s="36"/>
      <c r="AD146" s="36"/>
      <c r="AE146" s="36"/>
      <c r="AR146" s="191" t="s">
        <v>312</v>
      </c>
      <c r="AT146" s="191" t="s">
        <v>172</v>
      </c>
      <c r="AU146" s="191" t="s">
        <v>14</v>
      </c>
      <c r="AY146" s="19" t="s">
        <v>169</v>
      </c>
      <c r="BE146" s="192">
        <f t="shared" si="34"/>
        <v>0</v>
      </c>
      <c r="BF146" s="192">
        <f t="shared" si="35"/>
        <v>0</v>
      </c>
      <c r="BG146" s="192">
        <f t="shared" si="36"/>
        <v>0</v>
      </c>
      <c r="BH146" s="192">
        <f t="shared" si="37"/>
        <v>0</v>
      </c>
      <c r="BI146" s="192">
        <f t="shared" si="38"/>
        <v>0</v>
      </c>
      <c r="BJ146" s="19" t="s">
        <v>14</v>
      </c>
      <c r="BK146" s="192">
        <f t="shared" si="39"/>
        <v>0</v>
      </c>
      <c r="BL146" s="19" t="s">
        <v>312</v>
      </c>
      <c r="BM146" s="191" t="s">
        <v>802</v>
      </c>
    </row>
    <row r="147" spans="1:65" s="2" customFormat="1" ht="24.2" customHeight="1">
      <c r="A147" s="36"/>
      <c r="B147" s="37"/>
      <c r="C147" s="180" t="s">
        <v>680</v>
      </c>
      <c r="D147" s="180" t="s">
        <v>172</v>
      </c>
      <c r="E147" s="181" t="s">
        <v>1762</v>
      </c>
      <c r="F147" s="182" t="s">
        <v>1763</v>
      </c>
      <c r="G147" s="183" t="s">
        <v>539</v>
      </c>
      <c r="H147" s="184">
        <v>5</v>
      </c>
      <c r="I147" s="185"/>
      <c r="J147" s="186">
        <f t="shared" si="30"/>
        <v>0</v>
      </c>
      <c r="K147" s="182" t="s">
        <v>19</v>
      </c>
      <c r="L147" s="41"/>
      <c r="M147" s="187" t="s">
        <v>19</v>
      </c>
      <c r="N147" s="188" t="s">
        <v>42</v>
      </c>
      <c r="O147" s="66"/>
      <c r="P147" s="189">
        <f t="shared" si="31"/>
        <v>0</v>
      </c>
      <c r="Q147" s="189">
        <v>0</v>
      </c>
      <c r="R147" s="189">
        <f t="shared" si="32"/>
        <v>0</v>
      </c>
      <c r="S147" s="189">
        <v>0</v>
      </c>
      <c r="T147" s="190">
        <f t="shared" si="33"/>
        <v>0</v>
      </c>
      <c r="U147" s="36"/>
      <c r="V147" s="36"/>
      <c r="W147" s="36"/>
      <c r="X147" s="36"/>
      <c r="Y147" s="36"/>
      <c r="Z147" s="36"/>
      <c r="AA147" s="36"/>
      <c r="AB147" s="36"/>
      <c r="AC147" s="36"/>
      <c r="AD147" s="36"/>
      <c r="AE147" s="36"/>
      <c r="AR147" s="191" t="s">
        <v>312</v>
      </c>
      <c r="AT147" s="191" t="s">
        <v>172</v>
      </c>
      <c r="AU147" s="191" t="s">
        <v>14</v>
      </c>
      <c r="AY147" s="19" t="s">
        <v>169</v>
      </c>
      <c r="BE147" s="192">
        <f t="shared" si="34"/>
        <v>0</v>
      </c>
      <c r="BF147" s="192">
        <f t="shared" si="35"/>
        <v>0</v>
      </c>
      <c r="BG147" s="192">
        <f t="shared" si="36"/>
        <v>0</v>
      </c>
      <c r="BH147" s="192">
        <f t="shared" si="37"/>
        <v>0</v>
      </c>
      <c r="BI147" s="192">
        <f t="shared" si="38"/>
        <v>0</v>
      </c>
      <c r="BJ147" s="19" t="s">
        <v>14</v>
      </c>
      <c r="BK147" s="192">
        <f t="shared" si="39"/>
        <v>0</v>
      </c>
      <c r="BL147" s="19" t="s">
        <v>312</v>
      </c>
      <c r="BM147" s="191" t="s">
        <v>930</v>
      </c>
    </row>
    <row r="148" spans="1:65" s="2" customFormat="1" ht="24.2" customHeight="1">
      <c r="A148" s="36"/>
      <c r="B148" s="37"/>
      <c r="C148" s="180" t="s">
        <v>686</v>
      </c>
      <c r="D148" s="180" t="s">
        <v>172</v>
      </c>
      <c r="E148" s="181" t="s">
        <v>1764</v>
      </c>
      <c r="F148" s="182" t="s">
        <v>1765</v>
      </c>
      <c r="G148" s="183" t="s">
        <v>539</v>
      </c>
      <c r="H148" s="184">
        <v>8</v>
      </c>
      <c r="I148" s="185"/>
      <c r="J148" s="186">
        <f t="shared" si="30"/>
        <v>0</v>
      </c>
      <c r="K148" s="182" t="s">
        <v>19</v>
      </c>
      <c r="L148" s="41"/>
      <c r="M148" s="187" t="s">
        <v>19</v>
      </c>
      <c r="N148" s="188" t="s">
        <v>42</v>
      </c>
      <c r="O148" s="66"/>
      <c r="P148" s="189">
        <f t="shared" si="31"/>
        <v>0</v>
      </c>
      <c r="Q148" s="189">
        <v>0</v>
      </c>
      <c r="R148" s="189">
        <f t="shared" si="32"/>
        <v>0</v>
      </c>
      <c r="S148" s="189">
        <v>0</v>
      </c>
      <c r="T148" s="190">
        <f t="shared" si="33"/>
        <v>0</v>
      </c>
      <c r="U148" s="36"/>
      <c r="V148" s="36"/>
      <c r="W148" s="36"/>
      <c r="X148" s="36"/>
      <c r="Y148" s="36"/>
      <c r="Z148" s="36"/>
      <c r="AA148" s="36"/>
      <c r="AB148" s="36"/>
      <c r="AC148" s="36"/>
      <c r="AD148" s="36"/>
      <c r="AE148" s="36"/>
      <c r="AR148" s="191" t="s">
        <v>312</v>
      </c>
      <c r="AT148" s="191" t="s">
        <v>172</v>
      </c>
      <c r="AU148" s="191" t="s">
        <v>14</v>
      </c>
      <c r="AY148" s="19" t="s">
        <v>169</v>
      </c>
      <c r="BE148" s="192">
        <f t="shared" si="34"/>
        <v>0</v>
      </c>
      <c r="BF148" s="192">
        <f t="shared" si="35"/>
        <v>0</v>
      </c>
      <c r="BG148" s="192">
        <f t="shared" si="36"/>
        <v>0</v>
      </c>
      <c r="BH148" s="192">
        <f t="shared" si="37"/>
        <v>0</v>
      </c>
      <c r="BI148" s="192">
        <f t="shared" si="38"/>
        <v>0</v>
      </c>
      <c r="BJ148" s="19" t="s">
        <v>14</v>
      </c>
      <c r="BK148" s="192">
        <f t="shared" si="39"/>
        <v>0</v>
      </c>
      <c r="BL148" s="19" t="s">
        <v>312</v>
      </c>
      <c r="BM148" s="191" t="s">
        <v>866</v>
      </c>
    </row>
    <row r="149" spans="1:65" s="2" customFormat="1" ht="16.5" customHeight="1">
      <c r="A149" s="36"/>
      <c r="B149" s="37"/>
      <c r="C149" s="180" t="s">
        <v>692</v>
      </c>
      <c r="D149" s="180" t="s">
        <v>172</v>
      </c>
      <c r="E149" s="181" t="s">
        <v>1766</v>
      </c>
      <c r="F149" s="182" t="s">
        <v>1767</v>
      </c>
      <c r="G149" s="183" t="s">
        <v>339</v>
      </c>
      <c r="H149" s="184">
        <v>25</v>
      </c>
      <c r="I149" s="185"/>
      <c r="J149" s="186">
        <f t="shared" si="30"/>
        <v>0</v>
      </c>
      <c r="K149" s="182" t="s">
        <v>19</v>
      </c>
      <c r="L149" s="41"/>
      <c r="M149" s="187" t="s">
        <v>19</v>
      </c>
      <c r="N149" s="188" t="s">
        <v>42</v>
      </c>
      <c r="O149" s="66"/>
      <c r="P149" s="189">
        <f t="shared" si="31"/>
        <v>0</v>
      </c>
      <c r="Q149" s="189">
        <v>0</v>
      </c>
      <c r="R149" s="189">
        <f t="shared" si="32"/>
        <v>0</v>
      </c>
      <c r="S149" s="189">
        <v>0</v>
      </c>
      <c r="T149" s="190">
        <f t="shared" si="33"/>
        <v>0</v>
      </c>
      <c r="U149" s="36"/>
      <c r="V149" s="36"/>
      <c r="W149" s="36"/>
      <c r="X149" s="36"/>
      <c r="Y149" s="36"/>
      <c r="Z149" s="36"/>
      <c r="AA149" s="36"/>
      <c r="AB149" s="36"/>
      <c r="AC149" s="36"/>
      <c r="AD149" s="36"/>
      <c r="AE149" s="36"/>
      <c r="AR149" s="191" t="s">
        <v>312</v>
      </c>
      <c r="AT149" s="191" t="s">
        <v>172</v>
      </c>
      <c r="AU149" s="191" t="s">
        <v>14</v>
      </c>
      <c r="AY149" s="19" t="s">
        <v>169</v>
      </c>
      <c r="BE149" s="192">
        <f t="shared" si="34"/>
        <v>0</v>
      </c>
      <c r="BF149" s="192">
        <f t="shared" si="35"/>
        <v>0</v>
      </c>
      <c r="BG149" s="192">
        <f t="shared" si="36"/>
        <v>0</v>
      </c>
      <c r="BH149" s="192">
        <f t="shared" si="37"/>
        <v>0</v>
      </c>
      <c r="BI149" s="192">
        <f t="shared" si="38"/>
        <v>0</v>
      </c>
      <c r="BJ149" s="19" t="s">
        <v>14</v>
      </c>
      <c r="BK149" s="192">
        <f t="shared" si="39"/>
        <v>0</v>
      </c>
      <c r="BL149" s="19" t="s">
        <v>312</v>
      </c>
      <c r="BM149" s="191" t="s">
        <v>949</v>
      </c>
    </row>
    <row r="150" spans="1:65" s="2" customFormat="1" ht="16.5" customHeight="1">
      <c r="A150" s="36"/>
      <c r="B150" s="37"/>
      <c r="C150" s="180" t="s">
        <v>698</v>
      </c>
      <c r="D150" s="180" t="s">
        <v>172</v>
      </c>
      <c r="E150" s="181" t="s">
        <v>1768</v>
      </c>
      <c r="F150" s="182" t="s">
        <v>1769</v>
      </c>
      <c r="G150" s="183" t="s">
        <v>339</v>
      </c>
      <c r="H150" s="184">
        <v>79</v>
      </c>
      <c r="I150" s="185"/>
      <c r="J150" s="186">
        <f t="shared" si="30"/>
        <v>0</v>
      </c>
      <c r="K150" s="182" t="s">
        <v>19</v>
      </c>
      <c r="L150" s="41"/>
      <c r="M150" s="187" t="s">
        <v>19</v>
      </c>
      <c r="N150" s="188" t="s">
        <v>42</v>
      </c>
      <c r="O150" s="66"/>
      <c r="P150" s="189">
        <f t="shared" si="31"/>
        <v>0</v>
      </c>
      <c r="Q150" s="189">
        <v>0</v>
      </c>
      <c r="R150" s="189">
        <f t="shared" si="32"/>
        <v>0</v>
      </c>
      <c r="S150" s="189">
        <v>0</v>
      </c>
      <c r="T150" s="190">
        <f t="shared" si="33"/>
        <v>0</v>
      </c>
      <c r="U150" s="36"/>
      <c r="V150" s="36"/>
      <c r="W150" s="36"/>
      <c r="X150" s="36"/>
      <c r="Y150" s="36"/>
      <c r="Z150" s="36"/>
      <c r="AA150" s="36"/>
      <c r="AB150" s="36"/>
      <c r="AC150" s="36"/>
      <c r="AD150" s="36"/>
      <c r="AE150" s="36"/>
      <c r="AR150" s="191" t="s">
        <v>312</v>
      </c>
      <c r="AT150" s="191" t="s">
        <v>172</v>
      </c>
      <c r="AU150" s="191" t="s">
        <v>14</v>
      </c>
      <c r="AY150" s="19" t="s">
        <v>169</v>
      </c>
      <c r="BE150" s="192">
        <f t="shared" si="34"/>
        <v>0</v>
      </c>
      <c r="BF150" s="192">
        <f t="shared" si="35"/>
        <v>0</v>
      </c>
      <c r="BG150" s="192">
        <f t="shared" si="36"/>
        <v>0</v>
      </c>
      <c r="BH150" s="192">
        <f t="shared" si="37"/>
        <v>0</v>
      </c>
      <c r="BI150" s="192">
        <f t="shared" si="38"/>
        <v>0</v>
      </c>
      <c r="BJ150" s="19" t="s">
        <v>14</v>
      </c>
      <c r="BK150" s="192">
        <f t="shared" si="39"/>
        <v>0</v>
      </c>
      <c r="BL150" s="19" t="s">
        <v>312</v>
      </c>
      <c r="BM150" s="191" t="s">
        <v>959</v>
      </c>
    </row>
    <row r="151" spans="1:65" s="2" customFormat="1" ht="16.5" customHeight="1">
      <c r="A151" s="36"/>
      <c r="B151" s="37"/>
      <c r="C151" s="180" t="s">
        <v>703</v>
      </c>
      <c r="D151" s="180" t="s">
        <v>172</v>
      </c>
      <c r="E151" s="181" t="s">
        <v>1770</v>
      </c>
      <c r="F151" s="182" t="s">
        <v>1771</v>
      </c>
      <c r="G151" s="183" t="s">
        <v>339</v>
      </c>
      <c r="H151" s="184">
        <v>39</v>
      </c>
      <c r="I151" s="185"/>
      <c r="J151" s="186">
        <f t="shared" si="30"/>
        <v>0</v>
      </c>
      <c r="K151" s="182" t="s">
        <v>19</v>
      </c>
      <c r="L151" s="41"/>
      <c r="M151" s="187" t="s">
        <v>19</v>
      </c>
      <c r="N151" s="188" t="s">
        <v>42</v>
      </c>
      <c r="O151" s="66"/>
      <c r="P151" s="189">
        <f t="shared" si="31"/>
        <v>0</v>
      </c>
      <c r="Q151" s="189">
        <v>0</v>
      </c>
      <c r="R151" s="189">
        <f t="shared" si="32"/>
        <v>0</v>
      </c>
      <c r="S151" s="189">
        <v>0</v>
      </c>
      <c r="T151" s="190">
        <f t="shared" si="33"/>
        <v>0</v>
      </c>
      <c r="U151" s="36"/>
      <c r="V151" s="36"/>
      <c r="W151" s="36"/>
      <c r="X151" s="36"/>
      <c r="Y151" s="36"/>
      <c r="Z151" s="36"/>
      <c r="AA151" s="36"/>
      <c r="AB151" s="36"/>
      <c r="AC151" s="36"/>
      <c r="AD151" s="36"/>
      <c r="AE151" s="36"/>
      <c r="AR151" s="191" t="s">
        <v>312</v>
      </c>
      <c r="AT151" s="191" t="s">
        <v>172</v>
      </c>
      <c r="AU151" s="191" t="s">
        <v>14</v>
      </c>
      <c r="AY151" s="19" t="s">
        <v>169</v>
      </c>
      <c r="BE151" s="192">
        <f t="shared" si="34"/>
        <v>0</v>
      </c>
      <c r="BF151" s="192">
        <f t="shared" si="35"/>
        <v>0</v>
      </c>
      <c r="BG151" s="192">
        <f t="shared" si="36"/>
        <v>0</v>
      </c>
      <c r="BH151" s="192">
        <f t="shared" si="37"/>
        <v>0</v>
      </c>
      <c r="BI151" s="192">
        <f t="shared" si="38"/>
        <v>0</v>
      </c>
      <c r="BJ151" s="19" t="s">
        <v>14</v>
      </c>
      <c r="BK151" s="192">
        <f t="shared" si="39"/>
        <v>0</v>
      </c>
      <c r="BL151" s="19" t="s">
        <v>312</v>
      </c>
      <c r="BM151" s="191" t="s">
        <v>976</v>
      </c>
    </row>
    <row r="152" spans="1:65" s="2" customFormat="1" ht="16.5" customHeight="1">
      <c r="A152" s="36"/>
      <c r="B152" s="37"/>
      <c r="C152" s="180" t="s">
        <v>708</v>
      </c>
      <c r="D152" s="180" t="s">
        <v>172</v>
      </c>
      <c r="E152" s="181" t="s">
        <v>1772</v>
      </c>
      <c r="F152" s="182" t="s">
        <v>1773</v>
      </c>
      <c r="G152" s="183" t="s">
        <v>339</v>
      </c>
      <c r="H152" s="184">
        <v>61</v>
      </c>
      <c r="I152" s="185"/>
      <c r="J152" s="186">
        <f t="shared" si="30"/>
        <v>0</v>
      </c>
      <c r="K152" s="182" t="s">
        <v>19</v>
      </c>
      <c r="L152" s="41"/>
      <c r="M152" s="187" t="s">
        <v>19</v>
      </c>
      <c r="N152" s="188" t="s">
        <v>42</v>
      </c>
      <c r="O152" s="66"/>
      <c r="P152" s="189">
        <f t="shared" si="31"/>
        <v>0</v>
      </c>
      <c r="Q152" s="189">
        <v>0</v>
      </c>
      <c r="R152" s="189">
        <f t="shared" si="32"/>
        <v>0</v>
      </c>
      <c r="S152" s="189">
        <v>0</v>
      </c>
      <c r="T152" s="190">
        <f t="shared" si="33"/>
        <v>0</v>
      </c>
      <c r="U152" s="36"/>
      <c r="V152" s="36"/>
      <c r="W152" s="36"/>
      <c r="X152" s="36"/>
      <c r="Y152" s="36"/>
      <c r="Z152" s="36"/>
      <c r="AA152" s="36"/>
      <c r="AB152" s="36"/>
      <c r="AC152" s="36"/>
      <c r="AD152" s="36"/>
      <c r="AE152" s="36"/>
      <c r="AR152" s="191" t="s">
        <v>312</v>
      </c>
      <c r="AT152" s="191" t="s">
        <v>172</v>
      </c>
      <c r="AU152" s="191" t="s">
        <v>14</v>
      </c>
      <c r="AY152" s="19" t="s">
        <v>169</v>
      </c>
      <c r="BE152" s="192">
        <f t="shared" si="34"/>
        <v>0</v>
      </c>
      <c r="BF152" s="192">
        <f t="shared" si="35"/>
        <v>0</v>
      </c>
      <c r="BG152" s="192">
        <f t="shared" si="36"/>
        <v>0</v>
      </c>
      <c r="BH152" s="192">
        <f t="shared" si="37"/>
        <v>0</v>
      </c>
      <c r="BI152" s="192">
        <f t="shared" si="38"/>
        <v>0</v>
      </c>
      <c r="BJ152" s="19" t="s">
        <v>14</v>
      </c>
      <c r="BK152" s="192">
        <f t="shared" si="39"/>
        <v>0</v>
      </c>
      <c r="BL152" s="19" t="s">
        <v>312</v>
      </c>
      <c r="BM152" s="191" t="s">
        <v>989</v>
      </c>
    </row>
    <row r="153" spans="1:65" s="2" customFormat="1" ht="16.5" customHeight="1">
      <c r="A153" s="36"/>
      <c r="B153" s="37"/>
      <c r="C153" s="180" t="s">
        <v>716</v>
      </c>
      <c r="D153" s="180" t="s">
        <v>172</v>
      </c>
      <c r="E153" s="181" t="s">
        <v>1774</v>
      </c>
      <c r="F153" s="182" t="s">
        <v>1775</v>
      </c>
      <c r="G153" s="183" t="s">
        <v>339</v>
      </c>
      <c r="H153" s="184">
        <v>100</v>
      </c>
      <c r="I153" s="185"/>
      <c r="J153" s="186">
        <f t="shared" si="30"/>
        <v>0</v>
      </c>
      <c r="K153" s="182" t="s">
        <v>19</v>
      </c>
      <c r="L153" s="41"/>
      <c r="M153" s="187" t="s">
        <v>19</v>
      </c>
      <c r="N153" s="188" t="s">
        <v>42</v>
      </c>
      <c r="O153" s="66"/>
      <c r="P153" s="189">
        <f t="shared" si="31"/>
        <v>0</v>
      </c>
      <c r="Q153" s="189">
        <v>0</v>
      </c>
      <c r="R153" s="189">
        <f t="shared" si="32"/>
        <v>0</v>
      </c>
      <c r="S153" s="189">
        <v>0</v>
      </c>
      <c r="T153" s="190">
        <f t="shared" si="33"/>
        <v>0</v>
      </c>
      <c r="U153" s="36"/>
      <c r="V153" s="36"/>
      <c r="W153" s="36"/>
      <c r="X153" s="36"/>
      <c r="Y153" s="36"/>
      <c r="Z153" s="36"/>
      <c r="AA153" s="36"/>
      <c r="AB153" s="36"/>
      <c r="AC153" s="36"/>
      <c r="AD153" s="36"/>
      <c r="AE153" s="36"/>
      <c r="AR153" s="191" t="s">
        <v>312</v>
      </c>
      <c r="AT153" s="191" t="s">
        <v>172</v>
      </c>
      <c r="AU153" s="191" t="s">
        <v>14</v>
      </c>
      <c r="AY153" s="19" t="s">
        <v>169</v>
      </c>
      <c r="BE153" s="192">
        <f t="shared" si="34"/>
        <v>0</v>
      </c>
      <c r="BF153" s="192">
        <f t="shared" si="35"/>
        <v>0</v>
      </c>
      <c r="BG153" s="192">
        <f t="shared" si="36"/>
        <v>0</v>
      </c>
      <c r="BH153" s="192">
        <f t="shared" si="37"/>
        <v>0</v>
      </c>
      <c r="BI153" s="192">
        <f t="shared" si="38"/>
        <v>0</v>
      </c>
      <c r="BJ153" s="19" t="s">
        <v>14</v>
      </c>
      <c r="BK153" s="192">
        <f t="shared" si="39"/>
        <v>0</v>
      </c>
      <c r="BL153" s="19" t="s">
        <v>312</v>
      </c>
      <c r="BM153" s="191" t="s">
        <v>1027</v>
      </c>
    </row>
    <row r="154" spans="1:65" s="2" customFormat="1" ht="16.5" customHeight="1">
      <c r="A154" s="36"/>
      <c r="B154" s="37"/>
      <c r="C154" s="180" t="s">
        <v>721</v>
      </c>
      <c r="D154" s="180" t="s">
        <v>172</v>
      </c>
      <c r="E154" s="181" t="s">
        <v>1776</v>
      </c>
      <c r="F154" s="182" t="s">
        <v>1777</v>
      </c>
      <c r="G154" s="183" t="s">
        <v>539</v>
      </c>
      <c r="H154" s="184">
        <v>16</v>
      </c>
      <c r="I154" s="185"/>
      <c r="J154" s="186">
        <f t="shared" si="30"/>
        <v>0</v>
      </c>
      <c r="K154" s="182" t="s">
        <v>19</v>
      </c>
      <c r="L154" s="41"/>
      <c r="M154" s="187" t="s">
        <v>19</v>
      </c>
      <c r="N154" s="188" t="s">
        <v>42</v>
      </c>
      <c r="O154" s="66"/>
      <c r="P154" s="189">
        <f t="shared" si="31"/>
        <v>0</v>
      </c>
      <c r="Q154" s="189">
        <v>0</v>
      </c>
      <c r="R154" s="189">
        <f t="shared" si="32"/>
        <v>0</v>
      </c>
      <c r="S154" s="189">
        <v>0</v>
      </c>
      <c r="T154" s="190">
        <f t="shared" si="33"/>
        <v>0</v>
      </c>
      <c r="U154" s="36"/>
      <c r="V154" s="36"/>
      <c r="W154" s="36"/>
      <c r="X154" s="36"/>
      <c r="Y154" s="36"/>
      <c r="Z154" s="36"/>
      <c r="AA154" s="36"/>
      <c r="AB154" s="36"/>
      <c r="AC154" s="36"/>
      <c r="AD154" s="36"/>
      <c r="AE154" s="36"/>
      <c r="AR154" s="191" t="s">
        <v>312</v>
      </c>
      <c r="AT154" s="191" t="s">
        <v>172</v>
      </c>
      <c r="AU154" s="191" t="s">
        <v>14</v>
      </c>
      <c r="AY154" s="19" t="s">
        <v>169</v>
      </c>
      <c r="BE154" s="192">
        <f t="shared" si="34"/>
        <v>0</v>
      </c>
      <c r="BF154" s="192">
        <f t="shared" si="35"/>
        <v>0</v>
      </c>
      <c r="BG154" s="192">
        <f t="shared" si="36"/>
        <v>0</v>
      </c>
      <c r="BH154" s="192">
        <f t="shared" si="37"/>
        <v>0</v>
      </c>
      <c r="BI154" s="192">
        <f t="shared" si="38"/>
        <v>0</v>
      </c>
      <c r="BJ154" s="19" t="s">
        <v>14</v>
      </c>
      <c r="BK154" s="192">
        <f t="shared" si="39"/>
        <v>0</v>
      </c>
      <c r="BL154" s="19" t="s">
        <v>312</v>
      </c>
      <c r="BM154" s="191" t="s">
        <v>1037</v>
      </c>
    </row>
    <row r="155" spans="1:65" s="2" customFormat="1" ht="24.2" customHeight="1">
      <c r="A155" s="36"/>
      <c r="B155" s="37"/>
      <c r="C155" s="180" t="s">
        <v>725</v>
      </c>
      <c r="D155" s="180" t="s">
        <v>172</v>
      </c>
      <c r="E155" s="181" t="s">
        <v>1778</v>
      </c>
      <c r="F155" s="182" t="s">
        <v>1779</v>
      </c>
      <c r="G155" s="183" t="s">
        <v>539</v>
      </c>
      <c r="H155" s="184">
        <v>8</v>
      </c>
      <c r="I155" s="185"/>
      <c r="J155" s="186">
        <f t="shared" si="30"/>
        <v>0</v>
      </c>
      <c r="K155" s="182" t="s">
        <v>19</v>
      </c>
      <c r="L155" s="41"/>
      <c r="M155" s="187" t="s">
        <v>19</v>
      </c>
      <c r="N155" s="188" t="s">
        <v>42</v>
      </c>
      <c r="O155" s="66"/>
      <c r="P155" s="189">
        <f t="shared" si="31"/>
        <v>0</v>
      </c>
      <c r="Q155" s="189">
        <v>0</v>
      </c>
      <c r="R155" s="189">
        <f t="shared" si="32"/>
        <v>0</v>
      </c>
      <c r="S155" s="189">
        <v>0</v>
      </c>
      <c r="T155" s="190">
        <f t="shared" si="33"/>
        <v>0</v>
      </c>
      <c r="U155" s="36"/>
      <c r="V155" s="36"/>
      <c r="W155" s="36"/>
      <c r="X155" s="36"/>
      <c r="Y155" s="36"/>
      <c r="Z155" s="36"/>
      <c r="AA155" s="36"/>
      <c r="AB155" s="36"/>
      <c r="AC155" s="36"/>
      <c r="AD155" s="36"/>
      <c r="AE155" s="36"/>
      <c r="AR155" s="191" t="s">
        <v>312</v>
      </c>
      <c r="AT155" s="191" t="s">
        <v>172</v>
      </c>
      <c r="AU155" s="191" t="s">
        <v>14</v>
      </c>
      <c r="AY155" s="19" t="s">
        <v>169</v>
      </c>
      <c r="BE155" s="192">
        <f t="shared" si="34"/>
        <v>0</v>
      </c>
      <c r="BF155" s="192">
        <f t="shared" si="35"/>
        <v>0</v>
      </c>
      <c r="BG155" s="192">
        <f t="shared" si="36"/>
        <v>0</v>
      </c>
      <c r="BH155" s="192">
        <f t="shared" si="37"/>
        <v>0</v>
      </c>
      <c r="BI155" s="192">
        <f t="shared" si="38"/>
        <v>0</v>
      </c>
      <c r="BJ155" s="19" t="s">
        <v>14</v>
      </c>
      <c r="BK155" s="192">
        <f t="shared" si="39"/>
        <v>0</v>
      </c>
      <c r="BL155" s="19" t="s">
        <v>312</v>
      </c>
      <c r="BM155" s="191" t="s">
        <v>1048</v>
      </c>
    </row>
    <row r="156" spans="1:65" s="2" customFormat="1" ht="24.2" customHeight="1">
      <c r="A156" s="36"/>
      <c r="B156" s="37"/>
      <c r="C156" s="180" t="s">
        <v>728</v>
      </c>
      <c r="D156" s="180" t="s">
        <v>172</v>
      </c>
      <c r="E156" s="181" t="s">
        <v>1780</v>
      </c>
      <c r="F156" s="182" t="s">
        <v>1781</v>
      </c>
      <c r="G156" s="183" t="s">
        <v>539</v>
      </c>
      <c r="H156" s="184">
        <v>14</v>
      </c>
      <c r="I156" s="185"/>
      <c r="J156" s="186">
        <f t="shared" si="30"/>
        <v>0</v>
      </c>
      <c r="K156" s="182" t="s">
        <v>19</v>
      </c>
      <c r="L156" s="41"/>
      <c r="M156" s="187" t="s">
        <v>19</v>
      </c>
      <c r="N156" s="188" t="s">
        <v>42</v>
      </c>
      <c r="O156" s="66"/>
      <c r="P156" s="189">
        <f t="shared" si="31"/>
        <v>0</v>
      </c>
      <c r="Q156" s="189">
        <v>0</v>
      </c>
      <c r="R156" s="189">
        <f t="shared" si="32"/>
        <v>0</v>
      </c>
      <c r="S156" s="189">
        <v>0</v>
      </c>
      <c r="T156" s="190">
        <f t="shared" si="33"/>
        <v>0</v>
      </c>
      <c r="U156" s="36"/>
      <c r="V156" s="36"/>
      <c r="W156" s="36"/>
      <c r="X156" s="36"/>
      <c r="Y156" s="36"/>
      <c r="Z156" s="36"/>
      <c r="AA156" s="36"/>
      <c r="AB156" s="36"/>
      <c r="AC156" s="36"/>
      <c r="AD156" s="36"/>
      <c r="AE156" s="36"/>
      <c r="AR156" s="191" t="s">
        <v>312</v>
      </c>
      <c r="AT156" s="191" t="s">
        <v>172</v>
      </c>
      <c r="AU156" s="191" t="s">
        <v>14</v>
      </c>
      <c r="AY156" s="19" t="s">
        <v>169</v>
      </c>
      <c r="BE156" s="192">
        <f t="shared" si="34"/>
        <v>0</v>
      </c>
      <c r="BF156" s="192">
        <f t="shared" si="35"/>
        <v>0</v>
      </c>
      <c r="BG156" s="192">
        <f t="shared" si="36"/>
        <v>0</v>
      </c>
      <c r="BH156" s="192">
        <f t="shared" si="37"/>
        <v>0</v>
      </c>
      <c r="BI156" s="192">
        <f t="shared" si="38"/>
        <v>0</v>
      </c>
      <c r="BJ156" s="19" t="s">
        <v>14</v>
      </c>
      <c r="BK156" s="192">
        <f t="shared" si="39"/>
        <v>0</v>
      </c>
      <c r="BL156" s="19" t="s">
        <v>312</v>
      </c>
      <c r="BM156" s="191" t="s">
        <v>1060</v>
      </c>
    </row>
    <row r="157" spans="1:65" s="2" customFormat="1" ht="24.2" customHeight="1">
      <c r="A157" s="36"/>
      <c r="B157" s="37"/>
      <c r="C157" s="180" t="s">
        <v>730</v>
      </c>
      <c r="D157" s="180" t="s">
        <v>172</v>
      </c>
      <c r="E157" s="181" t="s">
        <v>1291</v>
      </c>
      <c r="F157" s="182" t="s">
        <v>1782</v>
      </c>
      <c r="G157" s="183" t="s">
        <v>282</v>
      </c>
      <c r="H157" s="184">
        <v>1</v>
      </c>
      <c r="I157" s="185"/>
      <c r="J157" s="186">
        <f t="shared" si="30"/>
        <v>0</v>
      </c>
      <c r="K157" s="182" t="s">
        <v>19</v>
      </c>
      <c r="L157" s="41"/>
      <c r="M157" s="187" t="s">
        <v>19</v>
      </c>
      <c r="N157" s="188" t="s">
        <v>42</v>
      </c>
      <c r="O157" s="66"/>
      <c r="P157" s="189">
        <f t="shared" si="31"/>
        <v>0</v>
      </c>
      <c r="Q157" s="189">
        <v>0</v>
      </c>
      <c r="R157" s="189">
        <f t="shared" si="32"/>
        <v>0</v>
      </c>
      <c r="S157" s="189">
        <v>0</v>
      </c>
      <c r="T157" s="190">
        <f t="shared" si="33"/>
        <v>0</v>
      </c>
      <c r="U157" s="36"/>
      <c r="V157" s="36"/>
      <c r="W157" s="36"/>
      <c r="X157" s="36"/>
      <c r="Y157" s="36"/>
      <c r="Z157" s="36"/>
      <c r="AA157" s="36"/>
      <c r="AB157" s="36"/>
      <c r="AC157" s="36"/>
      <c r="AD157" s="36"/>
      <c r="AE157" s="36"/>
      <c r="AR157" s="191" t="s">
        <v>312</v>
      </c>
      <c r="AT157" s="191" t="s">
        <v>172</v>
      </c>
      <c r="AU157" s="191" t="s">
        <v>14</v>
      </c>
      <c r="AY157" s="19" t="s">
        <v>169</v>
      </c>
      <c r="BE157" s="192">
        <f t="shared" si="34"/>
        <v>0</v>
      </c>
      <c r="BF157" s="192">
        <f t="shared" si="35"/>
        <v>0</v>
      </c>
      <c r="BG157" s="192">
        <f t="shared" si="36"/>
        <v>0</v>
      </c>
      <c r="BH157" s="192">
        <f t="shared" si="37"/>
        <v>0</v>
      </c>
      <c r="BI157" s="192">
        <f t="shared" si="38"/>
        <v>0</v>
      </c>
      <c r="BJ157" s="19" t="s">
        <v>14</v>
      </c>
      <c r="BK157" s="192">
        <f t="shared" si="39"/>
        <v>0</v>
      </c>
      <c r="BL157" s="19" t="s">
        <v>312</v>
      </c>
      <c r="BM157" s="191" t="s">
        <v>1068</v>
      </c>
    </row>
    <row r="158" spans="2:63" s="12" customFormat="1" ht="25.9" customHeight="1">
      <c r="B158" s="164"/>
      <c r="C158" s="165"/>
      <c r="D158" s="166" t="s">
        <v>70</v>
      </c>
      <c r="E158" s="167" t="s">
        <v>1783</v>
      </c>
      <c r="F158" s="167" t="s">
        <v>1784</v>
      </c>
      <c r="G158" s="165"/>
      <c r="H158" s="165"/>
      <c r="I158" s="168"/>
      <c r="J158" s="169">
        <f>BK158</f>
        <v>0</v>
      </c>
      <c r="K158" s="165"/>
      <c r="L158" s="170"/>
      <c r="M158" s="171"/>
      <c r="N158" s="172"/>
      <c r="O158" s="172"/>
      <c r="P158" s="173">
        <f>SUM(P159:P165)</f>
        <v>0</v>
      </c>
      <c r="Q158" s="172"/>
      <c r="R158" s="173">
        <f>SUM(R159:R165)</f>
        <v>0</v>
      </c>
      <c r="S158" s="172"/>
      <c r="T158" s="174">
        <f>SUM(T159:T165)</f>
        <v>0</v>
      </c>
      <c r="AR158" s="175" t="s">
        <v>14</v>
      </c>
      <c r="AT158" s="176" t="s">
        <v>70</v>
      </c>
      <c r="AU158" s="176" t="s">
        <v>71</v>
      </c>
      <c r="AY158" s="175" t="s">
        <v>169</v>
      </c>
      <c r="BK158" s="177">
        <f>SUM(BK159:BK165)</f>
        <v>0</v>
      </c>
    </row>
    <row r="159" spans="1:65" s="2" customFormat="1" ht="33" customHeight="1">
      <c r="A159" s="36"/>
      <c r="B159" s="37"/>
      <c r="C159" s="180" t="s">
        <v>732</v>
      </c>
      <c r="D159" s="180" t="s">
        <v>172</v>
      </c>
      <c r="E159" s="181" t="s">
        <v>1785</v>
      </c>
      <c r="F159" s="182" t="s">
        <v>1786</v>
      </c>
      <c r="G159" s="183" t="s">
        <v>1787</v>
      </c>
      <c r="H159" s="184">
        <v>1</v>
      </c>
      <c r="I159" s="185"/>
      <c r="J159" s="186">
        <f aca="true" t="shared" si="40" ref="J159:J165">ROUND(I159*H159,2)</f>
        <v>0</v>
      </c>
      <c r="K159" s="182" t="s">
        <v>19</v>
      </c>
      <c r="L159" s="41"/>
      <c r="M159" s="187" t="s">
        <v>19</v>
      </c>
      <c r="N159" s="188" t="s">
        <v>42</v>
      </c>
      <c r="O159" s="66"/>
      <c r="P159" s="189">
        <f aca="true" t="shared" si="41" ref="P159:P165">O159*H159</f>
        <v>0</v>
      </c>
      <c r="Q159" s="189">
        <v>0</v>
      </c>
      <c r="R159" s="189">
        <f aca="true" t="shared" si="42" ref="R159:R165">Q159*H159</f>
        <v>0</v>
      </c>
      <c r="S159" s="189">
        <v>0</v>
      </c>
      <c r="T159" s="190">
        <f aca="true" t="shared" si="43" ref="T159:T165">S159*H159</f>
        <v>0</v>
      </c>
      <c r="U159" s="36"/>
      <c r="V159" s="36"/>
      <c r="W159" s="36"/>
      <c r="X159" s="36"/>
      <c r="Y159" s="36"/>
      <c r="Z159" s="36"/>
      <c r="AA159" s="36"/>
      <c r="AB159" s="36"/>
      <c r="AC159" s="36"/>
      <c r="AD159" s="36"/>
      <c r="AE159" s="36"/>
      <c r="AR159" s="191" t="s">
        <v>106</v>
      </c>
      <c r="AT159" s="191" t="s">
        <v>172</v>
      </c>
      <c r="AU159" s="191" t="s">
        <v>14</v>
      </c>
      <c r="AY159" s="19" t="s">
        <v>169</v>
      </c>
      <c r="BE159" s="192">
        <f aca="true" t="shared" si="44" ref="BE159:BE165">IF(N159="základní",J159,0)</f>
        <v>0</v>
      </c>
      <c r="BF159" s="192">
        <f aca="true" t="shared" si="45" ref="BF159:BF165">IF(N159="snížená",J159,0)</f>
        <v>0</v>
      </c>
      <c r="BG159" s="192">
        <f aca="true" t="shared" si="46" ref="BG159:BG165">IF(N159="zákl. přenesená",J159,0)</f>
        <v>0</v>
      </c>
      <c r="BH159" s="192">
        <f aca="true" t="shared" si="47" ref="BH159:BH165">IF(N159="sníž. přenesená",J159,0)</f>
        <v>0</v>
      </c>
      <c r="BI159" s="192">
        <f aca="true" t="shared" si="48" ref="BI159:BI165">IF(N159="nulová",J159,0)</f>
        <v>0</v>
      </c>
      <c r="BJ159" s="19" t="s">
        <v>14</v>
      </c>
      <c r="BK159" s="192">
        <f aca="true" t="shared" si="49" ref="BK159:BK165">ROUND(I159*H159,2)</f>
        <v>0</v>
      </c>
      <c r="BL159" s="19" t="s">
        <v>106</v>
      </c>
      <c r="BM159" s="191" t="s">
        <v>1081</v>
      </c>
    </row>
    <row r="160" spans="1:65" s="2" customFormat="1" ht="16.5" customHeight="1">
      <c r="A160" s="36"/>
      <c r="B160" s="37"/>
      <c r="C160" s="180" t="s">
        <v>738</v>
      </c>
      <c r="D160" s="180" t="s">
        <v>172</v>
      </c>
      <c r="E160" s="181" t="s">
        <v>1788</v>
      </c>
      <c r="F160" s="182" t="s">
        <v>1789</v>
      </c>
      <c r="G160" s="183" t="s">
        <v>539</v>
      </c>
      <c r="H160" s="184">
        <v>1</v>
      </c>
      <c r="I160" s="185"/>
      <c r="J160" s="186">
        <f t="shared" si="40"/>
        <v>0</v>
      </c>
      <c r="K160" s="182" t="s">
        <v>19</v>
      </c>
      <c r="L160" s="41"/>
      <c r="M160" s="187" t="s">
        <v>19</v>
      </c>
      <c r="N160" s="188" t="s">
        <v>42</v>
      </c>
      <c r="O160" s="66"/>
      <c r="P160" s="189">
        <f t="shared" si="41"/>
        <v>0</v>
      </c>
      <c r="Q160" s="189">
        <v>0</v>
      </c>
      <c r="R160" s="189">
        <f t="shared" si="42"/>
        <v>0</v>
      </c>
      <c r="S160" s="189">
        <v>0</v>
      </c>
      <c r="T160" s="190">
        <f t="shared" si="43"/>
        <v>0</v>
      </c>
      <c r="U160" s="36"/>
      <c r="V160" s="36"/>
      <c r="W160" s="36"/>
      <c r="X160" s="36"/>
      <c r="Y160" s="36"/>
      <c r="Z160" s="36"/>
      <c r="AA160" s="36"/>
      <c r="AB160" s="36"/>
      <c r="AC160" s="36"/>
      <c r="AD160" s="36"/>
      <c r="AE160" s="36"/>
      <c r="AR160" s="191" t="s">
        <v>106</v>
      </c>
      <c r="AT160" s="191" t="s">
        <v>172</v>
      </c>
      <c r="AU160" s="191" t="s">
        <v>14</v>
      </c>
      <c r="AY160" s="19" t="s">
        <v>169</v>
      </c>
      <c r="BE160" s="192">
        <f t="shared" si="44"/>
        <v>0</v>
      </c>
      <c r="BF160" s="192">
        <f t="shared" si="45"/>
        <v>0</v>
      </c>
      <c r="BG160" s="192">
        <f t="shared" si="46"/>
        <v>0</v>
      </c>
      <c r="BH160" s="192">
        <f t="shared" si="47"/>
        <v>0</v>
      </c>
      <c r="BI160" s="192">
        <f t="shared" si="48"/>
        <v>0</v>
      </c>
      <c r="BJ160" s="19" t="s">
        <v>14</v>
      </c>
      <c r="BK160" s="192">
        <f t="shared" si="49"/>
        <v>0</v>
      </c>
      <c r="BL160" s="19" t="s">
        <v>106</v>
      </c>
      <c r="BM160" s="191" t="s">
        <v>1092</v>
      </c>
    </row>
    <row r="161" spans="1:65" s="2" customFormat="1" ht="24.2" customHeight="1">
      <c r="A161" s="36"/>
      <c r="B161" s="37"/>
      <c r="C161" s="180" t="s">
        <v>559</v>
      </c>
      <c r="D161" s="180" t="s">
        <v>172</v>
      </c>
      <c r="E161" s="181" t="s">
        <v>1790</v>
      </c>
      <c r="F161" s="182" t="s">
        <v>1791</v>
      </c>
      <c r="G161" s="183" t="s">
        <v>339</v>
      </c>
      <c r="H161" s="184">
        <v>2.5</v>
      </c>
      <c r="I161" s="185"/>
      <c r="J161" s="186">
        <f t="shared" si="40"/>
        <v>0</v>
      </c>
      <c r="K161" s="182" t="s">
        <v>19</v>
      </c>
      <c r="L161" s="41"/>
      <c r="M161" s="187" t="s">
        <v>19</v>
      </c>
      <c r="N161" s="188" t="s">
        <v>42</v>
      </c>
      <c r="O161" s="66"/>
      <c r="P161" s="189">
        <f t="shared" si="41"/>
        <v>0</v>
      </c>
      <c r="Q161" s="189">
        <v>0</v>
      </c>
      <c r="R161" s="189">
        <f t="shared" si="42"/>
        <v>0</v>
      </c>
      <c r="S161" s="189">
        <v>0</v>
      </c>
      <c r="T161" s="190">
        <f t="shared" si="43"/>
        <v>0</v>
      </c>
      <c r="U161" s="36"/>
      <c r="V161" s="36"/>
      <c r="W161" s="36"/>
      <c r="X161" s="36"/>
      <c r="Y161" s="36"/>
      <c r="Z161" s="36"/>
      <c r="AA161" s="36"/>
      <c r="AB161" s="36"/>
      <c r="AC161" s="36"/>
      <c r="AD161" s="36"/>
      <c r="AE161" s="36"/>
      <c r="AR161" s="191" t="s">
        <v>106</v>
      </c>
      <c r="AT161" s="191" t="s">
        <v>172</v>
      </c>
      <c r="AU161" s="191" t="s">
        <v>14</v>
      </c>
      <c r="AY161" s="19" t="s">
        <v>169</v>
      </c>
      <c r="BE161" s="192">
        <f t="shared" si="44"/>
        <v>0</v>
      </c>
      <c r="BF161" s="192">
        <f t="shared" si="45"/>
        <v>0</v>
      </c>
      <c r="BG161" s="192">
        <f t="shared" si="46"/>
        <v>0</v>
      </c>
      <c r="BH161" s="192">
        <f t="shared" si="47"/>
        <v>0</v>
      </c>
      <c r="BI161" s="192">
        <f t="shared" si="48"/>
        <v>0</v>
      </c>
      <c r="BJ161" s="19" t="s">
        <v>14</v>
      </c>
      <c r="BK161" s="192">
        <f t="shared" si="49"/>
        <v>0</v>
      </c>
      <c r="BL161" s="19" t="s">
        <v>106</v>
      </c>
      <c r="BM161" s="191" t="s">
        <v>1100</v>
      </c>
    </row>
    <row r="162" spans="1:65" s="2" customFormat="1" ht="24.2" customHeight="1">
      <c r="A162" s="36"/>
      <c r="B162" s="37"/>
      <c r="C162" s="180" t="s">
        <v>616</v>
      </c>
      <c r="D162" s="180" t="s">
        <v>172</v>
      </c>
      <c r="E162" s="181" t="s">
        <v>1792</v>
      </c>
      <c r="F162" s="182" t="s">
        <v>1793</v>
      </c>
      <c r="G162" s="183" t="s">
        <v>339</v>
      </c>
      <c r="H162" s="184">
        <v>16</v>
      </c>
      <c r="I162" s="185"/>
      <c r="J162" s="186">
        <f t="shared" si="40"/>
        <v>0</v>
      </c>
      <c r="K162" s="182" t="s">
        <v>19</v>
      </c>
      <c r="L162" s="41"/>
      <c r="M162" s="187" t="s">
        <v>19</v>
      </c>
      <c r="N162" s="188" t="s">
        <v>42</v>
      </c>
      <c r="O162" s="66"/>
      <c r="P162" s="189">
        <f t="shared" si="41"/>
        <v>0</v>
      </c>
      <c r="Q162" s="189">
        <v>0</v>
      </c>
      <c r="R162" s="189">
        <f t="shared" si="42"/>
        <v>0</v>
      </c>
      <c r="S162" s="189">
        <v>0</v>
      </c>
      <c r="T162" s="190">
        <f t="shared" si="43"/>
        <v>0</v>
      </c>
      <c r="U162" s="36"/>
      <c r="V162" s="36"/>
      <c r="W162" s="36"/>
      <c r="X162" s="36"/>
      <c r="Y162" s="36"/>
      <c r="Z162" s="36"/>
      <c r="AA162" s="36"/>
      <c r="AB162" s="36"/>
      <c r="AC162" s="36"/>
      <c r="AD162" s="36"/>
      <c r="AE162" s="36"/>
      <c r="AR162" s="191" t="s">
        <v>106</v>
      </c>
      <c r="AT162" s="191" t="s">
        <v>172</v>
      </c>
      <c r="AU162" s="191" t="s">
        <v>14</v>
      </c>
      <c r="AY162" s="19" t="s">
        <v>169</v>
      </c>
      <c r="BE162" s="192">
        <f t="shared" si="44"/>
        <v>0</v>
      </c>
      <c r="BF162" s="192">
        <f t="shared" si="45"/>
        <v>0</v>
      </c>
      <c r="BG162" s="192">
        <f t="shared" si="46"/>
        <v>0</v>
      </c>
      <c r="BH162" s="192">
        <f t="shared" si="47"/>
        <v>0</v>
      </c>
      <c r="BI162" s="192">
        <f t="shared" si="48"/>
        <v>0</v>
      </c>
      <c r="BJ162" s="19" t="s">
        <v>14</v>
      </c>
      <c r="BK162" s="192">
        <f t="shared" si="49"/>
        <v>0</v>
      </c>
      <c r="BL162" s="19" t="s">
        <v>106</v>
      </c>
      <c r="BM162" s="191" t="s">
        <v>1108</v>
      </c>
    </row>
    <row r="163" spans="1:65" s="2" customFormat="1" ht="16.5" customHeight="1">
      <c r="A163" s="36"/>
      <c r="B163" s="37"/>
      <c r="C163" s="180" t="s">
        <v>748</v>
      </c>
      <c r="D163" s="180" t="s">
        <v>172</v>
      </c>
      <c r="E163" s="181" t="s">
        <v>1794</v>
      </c>
      <c r="F163" s="182" t="s">
        <v>1795</v>
      </c>
      <c r="G163" s="183" t="s">
        <v>539</v>
      </c>
      <c r="H163" s="184">
        <v>1</v>
      </c>
      <c r="I163" s="185"/>
      <c r="J163" s="186">
        <f t="shared" si="40"/>
        <v>0</v>
      </c>
      <c r="K163" s="182" t="s">
        <v>19</v>
      </c>
      <c r="L163" s="41"/>
      <c r="M163" s="187" t="s">
        <v>19</v>
      </c>
      <c r="N163" s="188" t="s">
        <v>42</v>
      </c>
      <c r="O163" s="66"/>
      <c r="P163" s="189">
        <f t="shared" si="41"/>
        <v>0</v>
      </c>
      <c r="Q163" s="189">
        <v>0</v>
      </c>
      <c r="R163" s="189">
        <f t="shared" si="42"/>
        <v>0</v>
      </c>
      <c r="S163" s="189">
        <v>0</v>
      </c>
      <c r="T163" s="190">
        <f t="shared" si="43"/>
        <v>0</v>
      </c>
      <c r="U163" s="36"/>
      <c r="V163" s="36"/>
      <c r="W163" s="36"/>
      <c r="X163" s="36"/>
      <c r="Y163" s="36"/>
      <c r="Z163" s="36"/>
      <c r="AA163" s="36"/>
      <c r="AB163" s="36"/>
      <c r="AC163" s="36"/>
      <c r="AD163" s="36"/>
      <c r="AE163" s="36"/>
      <c r="AR163" s="191" t="s">
        <v>106</v>
      </c>
      <c r="AT163" s="191" t="s">
        <v>172</v>
      </c>
      <c r="AU163" s="191" t="s">
        <v>14</v>
      </c>
      <c r="AY163" s="19" t="s">
        <v>169</v>
      </c>
      <c r="BE163" s="192">
        <f t="shared" si="44"/>
        <v>0</v>
      </c>
      <c r="BF163" s="192">
        <f t="shared" si="45"/>
        <v>0</v>
      </c>
      <c r="BG163" s="192">
        <f t="shared" si="46"/>
        <v>0</v>
      </c>
      <c r="BH163" s="192">
        <f t="shared" si="47"/>
        <v>0</v>
      </c>
      <c r="BI163" s="192">
        <f t="shared" si="48"/>
        <v>0</v>
      </c>
      <c r="BJ163" s="19" t="s">
        <v>14</v>
      </c>
      <c r="BK163" s="192">
        <f t="shared" si="49"/>
        <v>0</v>
      </c>
      <c r="BL163" s="19" t="s">
        <v>106</v>
      </c>
      <c r="BM163" s="191" t="s">
        <v>1116</v>
      </c>
    </row>
    <row r="164" spans="1:65" s="2" customFormat="1" ht="24.2" customHeight="1">
      <c r="A164" s="36"/>
      <c r="B164" s="37"/>
      <c r="C164" s="180" t="s">
        <v>754</v>
      </c>
      <c r="D164" s="180" t="s">
        <v>172</v>
      </c>
      <c r="E164" s="181" t="s">
        <v>1796</v>
      </c>
      <c r="F164" s="182" t="s">
        <v>1797</v>
      </c>
      <c r="G164" s="183" t="s">
        <v>339</v>
      </c>
      <c r="H164" s="184">
        <v>18.5</v>
      </c>
      <c r="I164" s="185"/>
      <c r="J164" s="186">
        <f t="shared" si="40"/>
        <v>0</v>
      </c>
      <c r="K164" s="182" t="s">
        <v>19</v>
      </c>
      <c r="L164" s="41"/>
      <c r="M164" s="187" t="s">
        <v>19</v>
      </c>
      <c r="N164" s="188" t="s">
        <v>42</v>
      </c>
      <c r="O164" s="66"/>
      <c r="P164" s="189">
        <f t="shared" si="41"/>
        <v>0</v>
      </c>
      <c r="Q164" s="189">
        <v>0</v>
      </c>
      <c r="R164" s="189">
        <f t="shared" si="42"/>
        <v>0</v>
      </c>
      <c r="S164" s="189">
        <v>0</v>
      </c>
      <c r="T164" s="190">
        <f t="shared" si="43"/>
        <v>0</v>
      </c>
      <c r="U164" s="36"/>
      <c r="V164" s="36"/>
      <c r="W164" s="36"/>
      <c r="X164" s="36"/>
      <c r="Y164" s="36"/>
      <c r="Z164" s="36"/>
      <c r="AA164" s="36"/>
      <c r="AB164" s="36"/>
      <c r="AC164" s="36"/>
      <c r="AD164" s="36"/>
      <c r="AE164" s="36"/>
      <c r="AR164" s="191" t="s">
        <v>106</v>
      </c>
      <c r="AT164" s="191" t="s">
        <v>172</v>
      </c>
      <c r="AU164" s="191" t="s">
        <v>14</v>
      </c>
      <c r="AY164" s="19" t="s">
        <v>169</v>
      </c>
      <c r="BE164" s="192">
        <f t="shared" si="44"/>
        <v>0</v>
      </c>
      <c r="BF164" s="192">
        <f t="shared" si="45"/>
        <v>0</v>
      </c>
      <c r="BG164" s="192">
        <f t="shared" si="46"/>
        <v>0</v>
      </c>
      <c r="BH164" s="192">
        <f t="shared" si="47"/>
        <v>0</v>
      </c>
      <c r="BI164" s="192">
        <f t="shared" si="48"/>
        <v>0</v>
      </c>
      <c r="BJ164" s="19" t="s">
        <v>14</v>
      </c>
      <c r="BK164" s="192">
        <f t="shared" si="49"/>
        <v>0</v>
      </c>
      <c r="BL164" s="19" t="s">
        <v>106</v>
      </c>
      <c r="BM164" s="191" t="s">
        <v>1126</v>
      </c>
    </row>
    <row r="165" spans="1:65" s="2" customFormat="1" ht="24.2" customHeight="1">
      <c r="A165" s="36"/>
      <c r="B165" s="37"/>
      <c r="C165" s="180" t="s">
        <v>757</v>
      </c>
      <c r="D165" s="180" t="s">
        <v>172</v>
      </c>
      <c r="E165" s="181" t="s">
        <v>1798</v>
      </c>
      <c r="F165" s="182" t="s">
        <v>1782</v>
      </c>
      <c r="G165" s="183" t="s">
        <v>282</v>
      </c>
      <c r="H165" s="184">
        <v>1</v>
      </c>
      <c r="I165" s="185"/>
      <c r="J165" s="186">
        <f t="shared" si="40"/>
        <v>0</v>
      </c>
      <c r="K165" s="182" t="s">
        <v>19</v>
      </c>
      <c r="L165" s="41"/>
      <c r="M165" s="187" t="s">
        <v>19</v>
      </c>
      <c r="N165" s="188" t="s">
        <v>42</v>
      </c>
      <c r="O165" s="66"/>
      <c r="P165" s="189">
        <f t="shared" si="41"/>
        <v>0</v>
      </c>
      <c r="Q165" s="189">
        <v>0</v>
      </c>
      <c r="R165" s="189">
        <f t="shared" si="42"/>
        <v>0</v>
      </c>
      <c r="S165" s="189">
        <v>0</v>
      </c>
      <c r="T165" s="190">
        <f t="shared" si="43"/>
        <v>0</v>
      </c>
      <c r="U165" s="36"/>
      <c r="V165" s="36"/>
      <c r="W165" s="36"/>
      <c r="X165" s="36"/>
      <c r="Y165" s="36"/>
      <c r="Z165" s="36"/>
      <c r="AA165" s="36"/>
      <c r="AB165" s="36"/>
      <c r="AC165" s="36"/>
      <c r="AD165" s="36"/>
      <c r="AE165" s="36"/>
      <c r="AR165" s="191" t="s">
        <v>106</v>
      </c>
      <c r="AT165" s="191" t="s">
        <v>172</v>
      </c>
      <c r="AU165" s="191" t="s">
        <v>14</v>
      </c>
      <c r="AY165" s="19" t="s">
        <v>169</v>
      </c>
      <c r="BE165" s="192">
        <f t="shared" si="44"/>
        <v>0</v>
      </c>
      <c r="BF165" s="192">
        <f t="shared" si="45"/>
        <v>0</v>
      </c>
      <c r="BG165" s="192">
        <f t="shared" si="46"/>
        <v>0</v>
      </c>
      <c r="BH165" s="192">
        <f t="shared" si="47"/>
        <v>0</v>
      </c>
      <c r="BI165" s="192">
        <f t="shared" si="48"/>
        <v>0</v>
      </c>
      <c r="BJ165" s="19" t="s">
        <v>14</v>
      </c>
      <c r="BK165" s="192">
        <f t="shared" si="49"/>
        <v>0</v>
      </c>
      <c r="BL165" s="19" t="s">
        <v>106</v>
      </c>
      <c r="BM165" s="191" t="s">
        <v>1134</v>
      </c>
    </row>
    <row r="166" spans="2:63" s="12" customFormat="1" ht="25.9" customHeight="1">
      <c r="B166" s="164"/>
      <c r="C166" s="165"/>
      <c r="D166" s="166" t="s">
        <v>70</v>
      </c>
      <c r="E166" s="167" t="s">
        <v>1799</v>
      </c>
      <c r="F166" s="167" t="s">
        <v>1800</v>
      </c>
      <c r="G166" s="165"/>
      <c r="H166" s="165"/>
      <c r="I166" s="168"/>
      <c r="J166" s="169">
        <f>BK166</f>
        <v>0</v>
      </c>
      <c r="K166" s="165"/>
      <c r="L166" s="170"/>
      <c r="M166" s="171"/>
      <c r="N166" s="172"/>
      <c r="O166" s="172"/>
      <c r="P166" s="173">
        <f>SUM(P167:P181)</f>
        <v>0</v>
      </c>
      <c r="Q166" s="172"/>
      <c r="R166" s="173">
        <f>SUM(R167:R181)</f>
        <v>0</v>
      </c>
      <c r="S166" s="172"/>
      <c r="T166" s="174">
        <f>SUM(T167:T181)</f>
        <v>0</v>
      </c>
      <c r="AR166" s="175" t="s">
        <v>79</v>
      </c>
      <c r="AT166" s="176" t="s">
        <v>70</v>
      </c>
      <c r="AU166" s="176" t="s">
        <v>71</v>
      </c>
      <c r="AY166" s="175" t="s">
        <v>169</v>
      </c>
      <c r="BK166" s="177">
        <f>SUM(BK167:BK181)</f>
        <v>0</v>
      </c>
    </row>
    <row r="167" spans="1:65" s="2" customFormat="1" ht="37.9" customHeight="1">
      <c r="A167" s="36"/>
      <c r="B167" s="37"/>
      <c r="C167" s="180" t="s">
        <v>763</v>
      </c>
      <c r="D167" s="180" t="s">
        <v>172</v>
      </c>
      <c r="E167" s="181" t="s">
        <v>1801</v>
      </c>
      <c r="F167" s="182" t="s">
        <v>1802</v>
      </c>
      <c r="G167" s="183" t="s">
        <v>1787</v>
      </c>
      <c r="H167" s="184">
        <v>1</v>
      </c>
      <c r="I167" s="185"/>
      <c r="J167" s="186">
        <f aca="true" t="shared" si="50" ref="J167:J181">ROUND(I167*H167,2)</f>
        <v>0</v>
      </c>
      <c r="K167" s="182" t="s">
        <v>19</v>
      </c>
      <c r="L167" s="41"/>
      <c r="M167" s="187" t="s">
        <v>19</v>
      </c>
      <c r="N167" s="188" t="s">
        <v>42</v>
      </c>
      <c r="O167" s="66"/>
      <c r="P167" s="189">
        <f aca="true" t="shared" si="51" ref="P167:P181">O167*H167</f>
        <v>0</v>
      </c>
      <c r="Q167" s="189">
        <v>0</v>
      </c>
      <c r="R167" s="189">
        <f aca="true" t="shared" si="52" ref="R167:R181">Q167*H167</f>
        <v>0</v>
      </c>
      <c r="S167" s="189">
        <v>0</v>
      </c>
      <c r="T167" s="190">
        <f aca="true" t="shared" si="53" ref="T167:T181">S167*H167</f>
        <v>0</v>
      </c>
      <c r="U167" s="36"/>
      <c r="V167" s="36"/>
      <c r="W167" s="36"/>
      <c r="X167" s="36"/>
      <c r="Y167" s="36"/>
      <c r="Z167" s="36"/>
      <c r="AA167" s="36"/>
      <c r="AB167" s="36"/>
      <c r="AC167" s="36"/>
      <c r="AD167" s="36"/>
      <c r="AE167" s="36"/>
      <c r="AR167" s="191" t="s">
        <v>312</v>
      </c>
      <c r="AT167" s="191" t="s">
        <v>172</v>
      </c>
      <c r="AU167" s="191" t="s">
        <v>14</v>
      </c>
      <c r="AY167" s="19" t="s">
        <v>169</v>
      </c>
      <c r="BE167" s="192">
        <f aca="true" t="shared" si="54" ref="BE167:BE181">IF(N167="základní",J167,0)</f>
        <v>0</v>
      </c>
      <c r="BF167" s="192">
        <f aca="true" t="shared" si="55" ref="BF167:BF181">IF(N167="snížená",J167,0)</f>
        <v>0</v>
      </c>
      <c r="BG167" s="192">
        <f aca="true" t="shared" si="56" ref="BG167:BG181">IF(N167="zákl. přenesená",J167,0)</f>
        <v>0</v>
      </c>
      <c r="BH167" s="192">
        <f aca="true" t="shared" si="57" ref="BH167:BH181">IF(N167="sníž. přenesená",J167,0)</f>
        <v>0</v>
      </c>
      <c r="BI167" s="192">
        <f aca="true" t="shared" si="58" ref="BI167:BI181">IF(N167="nulová",J167,0)</f>
        <v>0</v>
      </c>
      <c r="BJ167" s="19" t="s">
        <v>14</v>
      </c>
      <c r="BK167" s="192">
        <f aca="true" t="shared" si="59" ref="BK167:BK181">ROUND(I167*H167,2)</f>
        <v>0</v>
      </c>
      <c r="BL167" s="19" t="s">
        <v>312</v>
      </c>
      <c r="BM167" s="191" t="s">
        <v>1142</v>
      </c>
    </row>
    <row r="168" spans="1:65" s="2" customFormat="1" ht="37.9" customHeight="1">
      <c r="A168" s="36"/>
      <c r="B168" s="37"/>
      <c r="C168" s="180" t="s">
        <v>768</v>
      </c>
      <c r="D168" s="180" t="s">
        <v>172</v>
      </c>
      <c r="E168" s="181" t="s">
        <v>1803</v>
      </c>
      <c r="F168" s="182" t="s">
        <v>1804</v>
      </c>
      <c r="G168" s="183" t="s">
        <v>1787</v>
      </c>
      <c r="H168" s="184">
        <v>3</v>
      </c>
      <c r="I168" s="185"/>
      <c r="J168" s="186">
        <f t="shared" si="50"/>
        <v>0</v>
      </c>
      <c r="K168" s="182" t="s">
        <v>19</v>
      </c>
      <c r="L168" s="41"/>
      <c r="M168" s="187" t="s">
        <v>19</v>
      </c>
      <c r="N168" s="188" t="s">
        <v>42</v>
      </c>
      <c r="O168" s="66"/>
      <c r="P168" s="189">
        <f t="shared" si="51"/>
        <v>0</v>
      </c>
      <c r="Q168" s="189">
        <v>0</v>
      </c>
      <c r="R168" s="189">
        <f t="shared" si="52"/>
        <v>0</v>
      </c>
      <c r="S168" s="189">
        <v>0</v>
      </c>
      <c r="T168" s="190">
        <f t="shared" si="53"/>
        <v>0</v>
      </c>
      <c r="U168" s="36"/>
      <c r="V168" s="36"/>
      <c r="W168" s="36"/>
      <c r="X168" s="36"/>
      <c r="Y168" s="36"/>
      <c r="Z168" s="36"/>
      <c r="AA168" s="36"/>
      <c r="AB168" s="36"/>
      <c r="AC168" s="36"/>
      <c r="AD168" s="36"/>
      <c r="AE168" s="36"/>
      <c r="AR168" s="191" t="s">
        <v>312</v>
      </c>
      <c r="AT168" s="191" t="s">
        <v>172</v>
      </c>
      <c r="AU168" s="191" t="s">
        <v>14</v>
      </c>
      <c r="AY168" s="19" t="s">
        <v>169</v>
      </c>
      <c r="BE168" s="192">
        <f t="shared" si="54"/>
        <v>0</v>
      </c>
      <c r="BF168" s="192">
        <f t="shared" si="55"/>
        <v>0</v>
      </c>
      <c r="BG168" s="192">
        <f t="shared" si="56"/>
        <v>0</v>
      </c>
      <c r="BH168" s="192">
        <f t="shared" si="57"/>
        <v>0</v>
      </c>
      <c r="BI168" s="192">
        <f t="shared" si="58"/>
        <v>0</v>
      </c>
      <c r="BJ168" s="19" t="s">
        <v>14</v>
      </c>
      <c r="BK168" s="192">
        <f t="shared" si="59"/>
        <v>0</v>
      </c>
      <c r="BL168" s="19" t="s">
        <v>312</v>
      </c>
      <c r="BM168" s="191" t="s">
        <v>1150</v>
      </c>
    </row>
    <row r="169" spans="1:65" s="2" customFormat="1" ht="49.15" customHeight="1">
      <c r="A169" s="36"/>
      <c r="B169" s="37"/>
      <c r="C169" s="180" t="s">
        <v>773</v>
      </c>
      <c r="D169" s="180" t="s">
        <v>172</v>
      </c>
      <c r="E169" s="181" t="s">
        <v>1805</v>
      </c>
      <c r="F169" s="182" t="s">
        <v>1806</v>
      </c>
      <c r="G169" s="183" t="s">
        <v>1787</v>
      </c>
      <c r="H169" s="184">
        <v>18</v>
      </c>
      <c r="I169" s="185"/>
      <c r="J169" s="186">
        <f t="shared" si="50"/>
        <v>0</v>
      </c>
      <c r="K169" s="182" t="s">
        <v>19</v>
      </c>
      <c r="L169" s="41"/>
      <c r="M169" s="187" t="s">
        <v>19</v>
      </c>
      <c r="N169" s="188" t="s">
        <v>42</v>
      </c>
      <c r="O169" s="66"/>
      <c r="P169" s="189">
        <f t="shared" si="51"/>
        <v>0</v>
      </c>
      <c r="Q169" s="189">
        <v>0</v>
      </c>
      <c r="R169" s="189">
        <f t="shared" si="52"/>
        <v>0</v>
      </c>
      <c r="S169" s="189">
        <v>0</v>
      </c>
      <c r="T169" s="190">
        <f t="shared" si="53"/>
        <v>0</v>
      </c>
      <c r="U169" s="36"/>
      <c r="V169" s="36"/>
      <c r="W169" s="36"/>
      <c r="X169" s="36"/>
      <c r="Y169" s="36"/>
      <c r="Z169" s="36"/>
      <c r="AA169" s="36"/>
      <c r="AB169" s="36"/>
      <c r="AC169" s="36"/>
      <c r="AD169" s="36"/>
      <c r="AE169" s="36"/>
      <c r="AR169" s="191" t="s">
        <v>312</v>
      </c>
      <c r="AT169" s="191" t="s">
        <v>172</v>
      </c>
      <c r="AU169" s="191" t="s">
        <v>14</v>
      </c>
      <c r="AY169" s="19" t="s">
        <v>169</v>
      </c>
      <c r="BE169" s="192">
        <f t="shared" si="54"/>
        <v>0</v>
      </c>
      <c r="BF169" s="192">
        <f t="shared" si="55"/>
        <v>0</v>
      </c>
      <c r="BG169" s="192">
        <f t="shared" si="56"/>
        <v>0</v>
      </c>
      <c r="BH169" s="192">
        <f t="shared" si="57"/>
        <v>0</v>
      </c>
      <c r="BI169" s="192">
        <f t="shared" si="58"/>
        <v>0</v>
      </c>
      <c r="BJ169" s="19" t="s">
        <v>14</v>
      </c>
      <c r="BK169" s="192">
        <f t="shared" si="59"/>
        <v>0</v>
      </c>
      <c r="BL169" s="19" t="s">
        <v>312</v>
      </c>
      <c r="BM169" s="191" t="s">
        <v>1158</v>
      </c>
    </row>
    <row r="170" spans="1:65" s="2" customFormat="1" ht="66.75" customHeight="1">
      <c r="A170" s="36"/>
      <c r="B170" s="37"/>
      <c r="C170" s="180" t="s">
        <v>779</v>
      </c>
      <c r="D170" s="180" t="s">
        <v>172</v>
      </c>
      <c r="E170" s="181" t="s">
        <v>1807</v>
      </c>
      <c r="F170" s="182" t="s">
        <v>1808</v>
      </c>
      <c r="G170" s="183" t="s">
        <v>539</v>
      </c>
      <c r="H170" s="184">
        <v>3</v>
      </c>
      <c r="I170" s="185"/>
      <c r="J170" s="186">
        <f t="shared" si="50"/>
        <v>0</v>
      </c>
      <c r="K170" s="182" t="s">
        <v>19</v>
      </c>
      <c r="L170" s="41"/>
      <c r="M170" s="187" t="s">
        <v>19</v>
      </c>
      <c r="N170" s="188" t="s">
        <v>42</v>
      </c>
      <c r="O170" s="66"/>
      <c r="P170" s="189">
        <f t="shared" si="51"/>
        <v>0</v>
      </c>
      <c r="Q170" s="189">
        <v>0</v>
      </c>
      <c r="R170" s="189">
        <f t="shared" si="52"/>
        <v>0</v>
      </c>
      <c r="S170" s="189">
        <v>0</v>
      </c>
      <c r="T170" s="190">
        <f t="shared" si="53"/>
        <v>0</v>
      </c>
      <c r="U170" s="36"/>
      <c r="V170" s="36"/>
      <c r="W170" s="36"/>
      <c r="X170" s="36"/>
      <c r="Y170" s="36"/>
      <c r="Z170" s="36"/>
      <c r="AA170" s="36"/>
      <c r="AB170" s="36"/>
      <c r="AC170" s="36"/>
      <c r="AD170" s="36"/>
      <c r="AE170" s="36"/>
      <c r="AR170" s="191" t="s">
        <v>312</v>
      </c>
      <c r="AT170" s="191" t="s">
        <v>172</v>
      </c>
      <c r="AU170" s="191" t="s">
        <v>14</v>
      </c>
      <c r="AY170" s="19" t="s">
        <v>169</v>
      </c>
      <c r="BE170" s="192">
        <f t="shared" si="54"/>
        <v>0</v>
      </c>
      <c r="BF170" s="192">
        <f t="shared" si="55"/>
        <v>0</v>
      </c>
      <c r="BG170" s="192">
        <f t="shared" si="56"/>
        <v>0</v>
      </c>
      <c r="BH170" s="192">
        <f t="shared" si="57"/>
        <v>0</v>
      </c>
      <c r="BI170" s="192">
        <f t="shared" si="58"/>
        <v>0</v>
      </c>
      <c r="BJ170" s="19" t="s">
        <v>14</v>
      </c>
      <c r="BK170" s="192">
        <f t="shared" si="59"/>
        <v>0</v>
      </c>
      <c r="BL170" s="19" t="s">
        <v>312</v>
      </c>
      <c r="BM170" s="191" t="s">
        <v>1166</v>
      </c>
    </row>
    <row r="171" spans="1:65" s="2" customFormat="1" ht="37.9" customHeight="1">
      <c r="A171" s="36"/>
      <c r="B171" s="37"/>
      <c r="C171" s="180" t="s">
        <v>784</v>
      </c>
      <c r="D171" s="180" t="s">
        <v>172</v>
      </c>
      <c r="E171" s="181" t="s">
        <v>1809</v>
      </c>
      <c r="F171" s="182" t="s">
        <v>1810</v>
      </c>
      <c r="G171" s="183" t="s">
        <v>539</v>
      </c>
      <c r="H171" s="184">
        <v>18</v>
      </c>
      <c r="I171" s="185"/>
      <c r="J171" s="186">
        <f t="shared" si="50"/>
        <v>0</v>
      </c>
      <c r="K171" s="182" t="s">
        <v>19</v>
      </c>
      <c r="L171" s="41"/>
      <c r="M171" s="187" t="s">
        <v>19</v>
      </c>
      <c r="N171" s="188" t="s">
        <v>42</v>
      </c>
      <c r="O171" s="66"/>
      <c r="P171" s="189">
        <f t="shared" si="51"/>
        <v>0</v>
      </c>
      <c r="Q171" s="189">
        <v>0</v>
      </c>
      <c r="R171" s="189">
        <f t="shared" si="52"/>
        <v>0</v>
      </c>
      <c r="S171" s="189">
        <v>0</v>
      </c>
      <c r="T171" s="190">
        <f t="shared" si="53"/>
        <v>0</v>
      </c>
      <c r="U171" s="36"/>
      <c r="V171" s="36"/>
      <c r="W171" s="36"/>
      <c r="X171" s="36"/>
      <c r="Y171" s="36"/>
      <c r="Z171" s="36"/>
      <c r="AA171" s="36"/>
      <c r="AB171" s="36"/>
      <c r="AC171" s="36"/>
      <c r="AD171" s="36"/>
      <c r="AE171" s="36"/>
      <c r="AR171" s="191" t="s">
        <v>312</v>
      </c>
      <c r="AT171" s="191" t="s">
        <v>172</v>
      </c>
      <c r="AU171" s="191" t="s">
        <v>14</v>
      </c>
      <c r="AY171" s="19" t="s">
        <v>169</v>
      </c>
      <c r="BE171" s="192">
        <f t="shared" si="54"/>
        <v>0</v>
      </c>
      <c r="BF171" s="192">
        <f t="shared" si="55"/>
        <v>0</v>
      </c>
      <c r="BG171" s="192">
        <f t="shared" si="56"/>
        <v>0</v>
      </c>
      <c r="BH171" s="192">
        <f t="shared" si="57"/>
        <v>0</v>
      </c>
      <c r="BI171" s="192">
        <f t="shared" si="58"/>
        <v>0</v>
      </c>
      <c r="BJ171" s="19" t="s">
        <v>14</v>
      </c>
      <c r="BK171" s="192">
        <f t="shared" si="59"/>
        <v>0</v>
      </c>
      <c r="BL171" s="19" t="s">
        <v>312</v>
      </c>
      <c r="BM171" s="191" t="s">
        <v>1174</v>
      </c>
    </row>
    <row r="172" spans="1:65" s="2" customFormat="1" ht="37.9" customHeight="1">
      <c r="A172" s="36"/>
      <c r="B172" s="37"/>
      <c r="C172" s="180" t="s">
        <v>790</v>
      </c>
      <c r="D172" s="180" t="s">
        <v>172</v>
      </c>
      <c r="E172" s="181" t="s">
        <v>1811</v>
      </c>
      <c r="F172" s="182" t="s">
        <v>1812</v>
      </c>
      <c r="G172" s="183" t="s">
        <v>539</v>
      </c>
      <c r="H172" s="184">
        <v>3</v>
      </c>
      <c r="I172" s="185"/>
      <c r="J172" s="186">
        <f t="shared" si="50"/>
        <v>0</v>
      </c>
      <c r="K172" s="182" t="s">
        <v>19</v>
      </c>
      <c r="L172" s="41"/>
      <c r="M172" s="187" t="s">
        <v>19</v>
      </c>
      <c r="N172" s="188" t="s">
        <v>42</v>
      </c>
      <c r="O172" s="66"/>
      <c r="P172" s="189">
        <f t="shared" si="51"/>
        <v>0</v>
      </c>
      <c r="Q172" s="189">
        <v>0</v>
      </c>
      <c r="R172" s="189">
        <f t="shared" si="52"/>
        <v>0</v>
      </c>
      <c r="S172" s="189">
        <v>0</v>
      </c>
      <c r="T172" s="190">
        <f t="shared" si="53"/>
        <v>0</v>
      </c>
      <c r="U172" s="36"/>
      <c r="V172" s="36"/>
      <c r="W172" s="36"/>
      <c r="X172" s="36"/>
      <c r="Y172" s="36"/>
      <c r="Z172" s="36"/>
      <c r="AA172" s="36"/>
      <c r="AB172" s="36"/>
      <c r="AC172" s="36"/>
      <c r="AD172" s="36"/>
      <c r="AE172" s="36"/>
      <c r="AR172" s="191" t="s">
        <v>312</v>
      </c>
      <c r="AT172" s="191" t="s">
        <v>172</v>
      </c>
      <c r="AU172" s="191" t="s">
        <v>14</v>
      </c>
      <c r="AY172" s="19" t="s">
        <v>169</v>
      </c>
      <c r="BE172" s="192">
        <f t="shared" si="54"/>
        <v>0</v>
      </c>
      <c r="BF172" s="192">
        <f t="shared" si="55"/>
        <v>0</v>
      </c>
      <c r="BG172" s="192">
        <f t="shared" si="56"/>
        <v>0</v>
      </c>
      <c r="BH172" s="192">
        <f t="shared" si="57"/>
        <v>0</v>
      </c>
      <c r="BI172" s="192">
        <f t="shared" si="58"/>
        <v>0</v>
      </c>
      <c r="BJ172" s="19" t="s">
        <v>14</v>
      </c>
      <c r="BK172" s="192">
        <f t="shared" si="59"/>
        <v>0</v>
      </c>
      <c r="BL172" s="19" t="s">
        <v>312</v>
      </c>
      <c r="BM172" s="191" t="s">
        <v>1182</v>
      </c>
    </row>
    <row r="173" spans="1:65" s="2" customFormat="1" ht="55.5" customHeight="1">
      <c r="A173" s="36"/>
      <c r="B173" s="37"/>
      <c r="C173" s="180" t="s">
        <v>798</v>
      </c>
      <c r="D173" s="180" t="s">
        <v>172</v>
      </c>
      <c r="E173" s="181" t="s">
        <v>1813</v>
      </c>
      <c r="F173" s="182" t="s">
        <v>1814</v>
      </c>
      <c r="G173" s="183" t="s">
        <v>539</v>
      </c>
      <c r="H173" s="184">
        <v>3</v>
      </c>
      <c r="I173" s="185"/>
      <c r="J173" s="186">
        <f t="shared" si="50"/>
        <v>0</v>
      </c>
      <c r="K173" s="182" t="s">
        <v>19</v>
      </c>
      <c r="L173" s="41"/>
      <c r="M173" s="187" t="s">
        <v>19</v>
      </c>
      <c r="N173" s="188" t="s">
        <v>42</v>
      </c>
      <c r="O173" s="66"/>
      <c r="P173" s="189">
        <f t="shared" si="51"/>
        <v>0</v>
      </c>
      <c r="Q173" s="189">
        <v>0</v>
      </c>
      <c r="R173" s="189">
        <f t="shared" si="52"/>
        <v>0</v>
      </c>
      <c r="S173" s="189">
        <v>0</v>
      </c>
      <c r="T173" s="190">
        <f t="shared" si="53"/>
        <v>0</v>
      </c>
      <c r="U173" s="36"/>
      <c r="V173" s="36"/>
      <c r="W173" s="36"/>
      <c r="X173" s="36"/>
      <c r="Y173" s="36"/>
      <c r="Z173" s="36"/>
      <c r="AA173" s="36"/>
      <c r="AB173" s="36"/>
      <c r="AC173" s="36"/>
      <c r="AD173" s="36"/>
      <c r="AE173" s="36"/>
      <c r="AR173" s="191" t="s">
        <v>312</v>
      </c>
      <c r="AT173" s="191" t="s">
        <v>172</v>
      </c>
      <c r="AU173" s="191" t="s">
        <v>14</v>
      </c>
      <c r="AY173" s="19" t="s">
        <v>169</v>
      </c>
      <c r="BE173" s="192">
        <f t="shared" si="54"/>
        <v>0</v>
      </c>
      <c r="BF173" s="192">
        <f t="shared" si="55"/>
        <v>0</v>
      </c>
      <c r="BG173" s="192">
        <f t="shared" si="56"/>
        <v>0</v>
      </c>
      <c r="BH173" s="192">
        <f t="shared" si="57"/>
        <v>0</v>
      </c>
      <c r="BI173" s="192">
        <f t="shared" si="58"/>
        <v>0</v>
      </c>
      <c r="BJ173" s="19" t="s">
        <v>14</v>
      </c>
      <c r="BK173" s="192">
        <f t="shared" si="59"/>
        <v>0</v>
      </c>
      <c r="BL173" s="19" t="s">
        <v>312</v>
      </c>
      <c r="BM173" s="191" t="s">
        <v>1190</v>
      </c>
    </row>
    <row r="174" spans="1:65" s="2" customFormat="1" ht="24.2" customHeight="1">
      <c r="A174" s="36"/>
      <c r="B174" s="37"/>
      <c r="C174" s="180" t="s">
        <v>804</v>
      </c>
      <c r="D174" s="180" t="s">
        <v>172</v>
      </c>
      <c r="E174" s="181" t="s">
        <v>1815</v>
      </c>
      <c r="F174" s="182" t="s">
        <v>1816</v>
      </c>
      <c r="G174" s="183" t="s">
        <v>539</v>
      </c>
      <c r="H174" s="184">
        <v>16</v>
      </c>
      <c r="I174" s="185"/>
      <c r="J174" s="186">
        <f t="shared" si="50"/>
        <v>0</v>
      </c>
      <c r="K174" s="182" t="s">
        <v>19</v>
      </c>
      <c r="L174" s="41"/>
      <c r="M174" s="187" t="s">
        <v>19</v>
      </c>
      <c r="N174" s="188" t="s">
        <v>42</v>
      </c>
      <c r="O174" s="66"/>
      <c r="P174" s="189">
        <f t="shared" si="51"/>
        <v>0</v>
      </c>
      <c r="Q174" s="189">
        <v>0</v>
      </c>
      <c r="R174" s="189">
        <f t="shared" si="52"/>
        <v>0</v>
      </c>
      <c r="S174" s="189">
        <v>0</v>
      </c>
      <c r="T174" s="190">
        <f t="shared" si="53"/>
        <v>0</v>
      </c>
      <c r="U174" s="36"/>
      <c r="V174" s="36"/>
      <c r="W174" s="36"/>
      <c r="X174" s="36"/>
      <c r="Y174" s="36"/>
      <c r="Z174" s="36"/>
      <c r="AA174" s="36"/>
      <c r="AB174" s="36"/>
      <c r="AC174" s="36"/>
      <c r="AD174" s="36"/>
      <c r="AE174" s="36"/>
      <c r="AR174" s="191" t="s">
        <v>312</v>
      </c>
      <c r="AT174" s="191" t="s">
        <v>172</v>
      </c>
      <c r="AU174" s="191" t="s">
        <v>14</v>
      </c>
      <c r="AY174" s="19" t="s">
        <v>169</v>
      </c>
      <c r="BE174" s="192">
        <f t="shared" si="54"/>
        <v>0</v>
      </c>
      <c r="BF174" s="192">
        <f t="shared" si="55"/>
        <v>0</v>
      </c>
      <c r="BG174" s="192">
        <f t="shared" si="56"/>
        <v>0</v>
      </c>
      <c r="BH174" s="192">
        <f t="shared" si="57"/>
        <v>0</v>
      </c>
      <c r="BI174" s="192">
        <f t="shared" si="58"/>
        <v>0</v>
      </c>
      <c r="BJ174" s="19" t="s">
        <v>14</v>
      </c>
      <c r="BK174" s="192">
        <f t="shared" si="59"/>
        <v>0</v>
      </c>
      <c r="BL174" s="19" t="s">
        <v>312</v>
      </c>
      <c r="BM174" s="191" t="s">
        <v>1198</v>
      </c>
    </row>
    <row r="175" spans="1:65" s="2" customFormat="1" ht="24.2" customHeight="1">
      <c r="A175" s="36"/>
      <c r="B175" s="37"/>
      <c r="C175" s="180" t="s">
        <v>810</v>
      </c>
      <c r="D175" s="180" t="s">
        <v>172</v>
      </c>
      <c r="E175" s="181" t="s">
        <v>1817</v>
      </c>
      <c r="F175" s="182" t="s">
        <v>1818</v>
      </c>
      <c r="G175" s="183" t="s">
        <v>539</v>
      </c>
      <c r="H175" s="184">
        <v>62</v>
      </c>
      <c r="I175" s="185"/>
      <c r="J175" s="186">
        <f t="shared" si="50"/>
        <v>0</v>
      </c>
      <c r="K175" s="182" t="s">
        <v>19</v>
      </c>
      <c r="L175" s="41"/>
      <c r="M175" s="187" t="s">
        <v>19</v>
      </c>
      <c r="N175" s="188" t="s">
        <v>42</v>
      </c>
      <c r="O175" s="66"/>
      <c r="P175" s="189">
        <f t="shared" si="51"/>
        <v>0</v>
      </c>
      <c r="Q175" s="189">
        <v>0</v>
      </c>
      <c r="R175" s="189">
        <f t="shared" si="52"/>
        <v>0</v>
      </c>
      <c r="S175" s="189">
        <v>0</v>
      </c>
      <c r="T175" s="190">
        <f t="shared" si="53"/>
        <v>0</v>
      </c>
      <c r="U175" s="36"/>
      <c r="V175" s="36"/>
      <c r="W175" s="36"/>
      <c r="X175" s="36"/>
      <c r="Y175" s="36"/>
      <c r="Z175" s="36"/>
      <c r="AA175" s="36"/>
      <c r="AB175" s="36"/>
      <c r="AC175" s="36"/>
      <c r="AD175" s="36"/>
      <c r="AE175" s="36"/>
      <c r="AR175" s="191" t="s">
        <v>312</v>
      </c>
      <c r="AT175" s="191" t="s">
        <v>172</v>
      </c>
      <c r="AU175" s="191" t="s">
        <v>14</v>
      </c>
      <c r="AY175" s="19" t="s">
        <v>169</v>
      </c>
      <c r="BE175" s="192">
        <f t="shared" si="54"/>
        <v>0</v>
      </c>
      <c r="BF175" s="192">
        <f t="shared" si="55"/>
        <v>0</v>
      </c>
      <c r="BG175" s="192">
        <f t="shared" si="56"/>
        <v>0</v>
      </c>
      <c r="BH175" s="192">
        <f t="shared" si="57"/>
        <v>0</v>
      </c>
      <c r="BI175" s="192">
        <f t="shared" si="58"/>
        <v>0</v>
      </c>
      <c r="BJ175" s="19" t="s">
        <v>14</v>
      </c>
      <c r="BK175" s="192">
        <f t="shared" si="59"/>
        <v>0</v>
      </c>
      <c r="BL175" s="19" t="s">
        <v>312</v>
      </c>
      <c r="BM175" s="191" t="s">
        <v>1206</v>
      </c>
    </row>
    <row r="176" spans="1:65" s="2" customFormat="1" ht="37.9" customHeight="1">
      <c r="A176" s="36"/>
      <c r="B176" s="37"/>
      <c r="C176" s="180" t="s">
        <v>816</v>
      </c>
      <c r="D176" s="180" t="s">
        <v>172</v>
      </c>
      <c r="E176" s="181" t="s">
        <v>1819</v>
      </c>
      <c r="F176" s="182" t="s">
        <v>1820</v>
      </c>
      <c r="G176" s="183" t="s">
        <v>539</v>
      </c>
      <c r="H176" s="184">
        <v>3</v>
      </c>
      <c r="I176" s="185"/>
      <c r="J176" s="186">
        <f t="shared" si="50"/>
        <v>0</v>
      </c>
      <c r="K176" s="182" t="s">
        <v>19</v>
      </c>
      <c r="L176" s="41"/>
      <c r="M176" s="187" t="s">
        <v>19</v>
      </c>
      <c r="N176" s="188" t="s">
        <v>42</v>
      </c>
      <c r="O176" s="66"/>
      <c r="P176" s="189">
        <f t="shared" si="51"/>
        <v>0</v>
      </c>
      <c r="Q176" s="189">
        <v>0</v>
      </c>
      <c r="R176" s="189">
        <f t="shared" si="52"/>
        <v>0</v>
      </c>
      <c r="S176" s="189">
        <v>0</v>
      </c>
      <c r="T176" s="190">
        <f t="shared" si="53"/>
        <v>0</v>
      </c>
      <c r="U176" s="36"/>
      <c r="V176" s="36"/>
      <c r="W176" s="36"/>
      <c r="X176" s="36"/>
      <c r="Y176" s="36"/>
      <c r="Z176" s="36"/>
      <c r="AA176" s="36"/>
      <c r="AB176" s="36"/>
      <c r="AC176" s="36"/>
      <c r="AD176" s="36"/>
      <c r="AE176" s="36"/>
      <c r="AR176" s="191" t="s">
        <v>312</v>
      </c>
      <c r="AT176" s="191" t="s">
        <v>172</v>
      </c>
      <c r="AU176" s="191" t="s">
        <v>14</v>
      </c>
      <c r="AY176" s="19" t="s">
        <v>169</v>
      </c>
      <c r="BE176" s="192">
        <f t="shared" si="54"/>
        <v>0</v>
      </c>
      <c r="BF176" s="192">
        <f t="shared" si="55"/>
        <v>0</v>
      </c>
      <c r="BG176" s="192">
        <f t="shared" si="56"/>
        <v>0</v>
      </c>
      <c r="BH176" s="192">
        <f t="shared" si="57"/>
        <v>0</v>
      </c>
      <c r="BI176" s="192">
        <f t="shared" si="58"/>
        <v>0</v>
      </c>
      <c r="BJ176" s="19" t="s">
        <v>14</v>
      </c>
      <c r="BK176" s="192">
        <f t="shared" si="59"/>
        <v>0</v>
      </c>
      <c r="BL176" s="19" t="s">
        <v>312</v>
      </c>
      <c r="BM176" s="191" t="s">
        <v>1214</v>
      </c>
    </row>
    <row r="177" spans="1:65" s="2" customFormat="1" ht="24.2" customHeight="1">
      <c r="A177" s="36"/>
      <c r="B177" s="37"/>
      <c r="C177" s="180" t="s">
        <v>821</v>
      </c>
      <c r="D177" s="180" t="s">
        <v>172</v>
      </c>
      <c r="E177" s="181" t="s">
        <v>1821</v>
      </c>
      <c r="F177" s="182" t="s">
        <v>1822</v>
      </c>
      <c r="G177" s="183" t="s">
        <v>539</v>
      </c>
      <c r="H177" s="184">
        <v>19</v>
      </c>
      <c r="I177" s="185"/>
      <c r="J177" s="186">
        <f t="shared" si="50"/>
        <v>0</v>
      </c>
      <c r="K177" s="182" t="s">
        <v>19</v>
      </c>
      <c r="L177" s="41"/>
      <c r="M177" s="187" t="s">
        <v>19</v>
      </c>
      <c r="N177" s="188" t="s">
        <v>42</v>
      </c>
      <c r="O177" s="66"/>
      <c r="P177" s="189">
        <f t="shared" si="51"/>
        <v>0</v>
      </c>
      <c r="Q177" s="189">
        <v>0</v>
      </c>
      <c r="R177" s="189">
        <f t="shared" si="52"/>
        <v>0</v>
      </c>
      <c r="S177" s="189">
        <v>0</v>
      </c>
      <c r="T177" s="190">
        <f t="shared" si="53"/>
        <v>0</v>
      </c>
      <c r="U177" s="36"/>
      <c r="V177" s="36"/>
      <c r="W177" s="36"/>
      <c r="X177" s="36"/>
      <c r="Y177" s="36"/>
      <c r="Z177" s="36"/>
      <c r="AA177" s="36"/>
      <c r="AB177" s="36"/>
      <c r="AC177" s="36"/>
      <c r="AD177" s="36"/>
      <c r="AE177" s="36"/>
      <c r="AR177" s="191" t="s">
        <v>312</v>
      </c>
      <c r="AT177" s="191" t="s">
        <v>172</v>
      </c>
      <c r="AU177" s="191" t="s">
        <v>14</v>
      </c>
      <c r="AY177" s="19" t="s">
        <v>169</v>
      </c>
      <c r="BE177" s="192">
        <f t="shared" si="54"/>
        <v>0</v>
      </c>
      <c r="BF177" s="192">
        <f t="shared" si="55"/>
        <v>0</v>
      </c>
      <c r="BG177" s="192">
        <f t="shared" si="56"/>
        <v>0</v>
      </c>
      <c r="BH177" s="192">
        <f t="shared" si="57"/>
        <v>0</v>
      </c>
      <c r="BI177" s="192">
        <f t="shared" si="58"/>
        <v>0</v>
      </c>
      <c r="BJ177" s="19" t="s">
        <v>14</v>
      </c>
      <c r="BK177" s="192">
        <f t="shared" si="59"/>
        <v>0</v>
      </c>
      <c r="BL177" s="19" t="s">
        <v>312</v>
      </c>
      <c r="BM177" s="191" t="s">
        <v>1222</v>
      </c>
    </row>
    <row r="178" spans="1:65" s="2" customFormat="1" ht="24.2" customHeight="1">
      <c r="A178" s="36"/>
      <c r="B178" s="37"/>
      <c r="C178" s="180" t="s">
        <v>826</v>
      </c>
      <c r="D178" s="180" t="s">
        <v>172</v>
      </c>
      <c r="E178" s="181" t="s">
        <v>1823</v>
      </c>
      <c r="F178" s="182" t="s">
        <v>1824</v>
      </c>
      <c r="G178" s="183" t="s">
        <v>539</v>
      </c>
      <c r="H178" s="184">
        <v>3</v>
      </c>
      <c r="I178" s="185"/>
      <c r="J178" s="186">
        <f t="shared" si="50"/>
        <v>0</v>
      </c>
      <c r="K178" s="182" t="s">
        <v>19</v>
      </c>
      <c r="L178" s="41"/>
      <c r="M178" s="187" t="s">
        <v>19</v>
      </c>
      <c r="N178" s="188" t="s">
        <v>42</v>
      </c>
      <c r="O178" s="66"/>
      <c r="P178" s="189">
        <f t="shared" si="51"/>
        <v>0</v>
      </c>
      <c r="Q178" s="189">
        <v>0</v>
      </c>
      <c r="R178" s="189">
        <f t="shared" si="52"/>
        <v>0</v>
      </c>
      <c r="S178" s="189">
        <v>0</v>
      </c>
      <c r="T178" s="190">
        <f t="shared" si="53"/>
        <v>0</v>
      </c>
      <c r="U178" s="36"/>
      <c r="V178" s="36"/>
      <c r="W178" s="36"/>
      <c r="X178" s="36"/>
      <c r="Y178" s="36"/>
      <c r="Z178" s="36"/>
      <c r="AA178" s="36"/>
      <c r="AB178" s="36"/>
      <c r="AC178" s="36"/>
      <c r="AD178" s="36"/>
      <c r="AE178" s="36"/>
      <c r="AR178" s="191" t="s">
        <v>312</v>
      </c>
      <c r="AT178" s="191" t="s">
        <v>172</v>
      </c>
      <c r="AU178" s="191" t="s">
        <v>14</v>
      </c>
      <c r="AY178" s="19" t="s">
        <v>169</v>
      </c>
      <c r="BE178" s="192">
        <f t="shared" si="54"/>
        <v>0</v>
      </c>
      <c r="BF178" s="192">
        <f t="shared" si="55"/>
        <v>0</v>
      </c>
      <c r="BG178" s="192">
        <f t="shared" si="56"/>
        <v>0</v>
      </c>
      <c r="BH178" s="192">
        <f t="shared" si="57"/>
        <v>0</v>
      </c>
      <c r="BI178" s="192">
        <f t="shared" si="58"/>
        <v>0</v>
      </c>
      <c r="BJ178" s="19" t="s">
        <v>14</v>
      </c>
      <c r="BK178" s="192">
        <f t="shared" si="59"/>
        <v>0</v>
      </c>
      <c r="BL178" s="19" t="s">
        <v>312</v>
      </c>
      <c r="BM178" s="191" t="s">
        <v>1232</v>
      </c>
    </row>
    <row r="179" spans="1:65" s="2" customFormat="1" ht="37.9" customHeight="1">
      <c r="A179" s="36"/>
      <c r="B179" s="37"/>
      <c r="C179" s="180" t="s">
        <v>831</v>
      </c>
      <c r="D179" s="180" t="s">
        <v>172</v>
      </c>
      <c r="E179" s="181" t="s">
        <v>1825</v>
      </c>
      <c r="F179" s="182" t="s">
        <v>1826</v>
      </c>
      <c r="G179" s="183" t="s">
        <v>539</v>
      </c>
      <c r="H179" s="184">
        <v>16</v>
      </c>
      <c r="I179" s="185"/>
      <c r="J179" s="186">
        <f t="shared" si="50"/>
        <v>0</v>
      </c>
      <c r="K179" s="182" t="s">
        <v>19</v>
      </c>
      <c r="L179" s="41"/>
      <c r="M179" s="187" t="s">
        <v>19</v>
      </c>
      <c r="N179" s="188" t="s">
        <v>42</v>
      </c>
      <c r="O179" s="66"/>
      <c r="P179" s="189">
        <f t="shared" si="51"/>
        <v>0</v>
      </c>
      <c r="Q179" s="189">
        <v>0</v>
      </c>
      <c r="R179" s="189">
        <f t="shared" si="52"/>
        <v>0</v>
      </c>
      <c r="S179" s="189">
        <v>0</v>
      </c>
      <c r="T179" s="190">
        <f t="shared" si="53"/>
        <v>0</v>
      </c>
      <c r="U179" s="36"/>
      <c r="V179" s="36"/>
      <c r="W179" s="36"/>
      <c r="X179" s="36"/>
      <c r="Y179" s="36"/>
      <c r="Z179" s="36"/>
      <c r="AA179" s="36"/>
      <c r="AB179" s="36"/>
      <c r="AC179" s="36"/>
      <c r="AD179" s="36"/>
      <c r="AE179" s="36"/>
      <c r="AR179" s="191" t="s">
        <v>312</v>
      </c>
      <c r="AT179" s="191" t="s">
        <v>172</v>
      </c>
      <c r="AU179" s="191" t="s">
        <v>14</v>
      </c>
      <c r="AY179" s="19" t="s">
        <v>169</v>
      </c>
      <c r="BE179" s="192">
        <f t="shared" si="54"/>
        <v>0</v>
      </c>
      <c r="BF179" s="192">
        <f t="shared" si="55"/>
        <v>0</v>
      </c>
      <c r="BG179" s="192">
        <f t="shared" si="56"/>
        <v>0</v>
      </c>
      <c r="BH179" s="192">
        <f t="shared" si="57"/>
        <v>0</v>
      </c>
      <c r="BI179" s="192">
        <f t="shared" si="58"/>
        <v>0</v>
      </c>
      <c r="BJ179" s="19" t="s">
        <v>14</v>
      </c>
      <c r="BK179" s="192">
        <f t="shared" si="59"/>
        <v>0</v>
      </c>
      <c r="BL179" s="19" t="s">
        <v>312</v>
      </c>
      <c r="BM179" s="191" t="s">
        <v>1240</v>
      </c>
    </row>
    <row r="180" spans="1:65" s="2" customFormat="1" ht="24.2" customHeight="1">
      <c r="A180" s="36"/>
      <c r="B180" s="37"/>
      <c r="C180" s="180" t="s">
        <v>836</v>
      </c>
      <c r="D180" s="180" t="s">
        <v>172</v>
      </c>
      <c r="E180" s="181" t="s">
        <v>1827</v>
      </c>
      <c r="F180" s="182" t="s">
        <v>1828</v>
      </c>
      <c r="G180" s="183" t="s">
        <v>539</v>
      </c>
      <c r="H180" s="184">
        <v>24</v>
      </c>
      <c r="I180" s="185"/>
      <c r="J180" s="186">
        <f t="shared" si="50"/>
        <v>0</v>
      </c>
      <c r="K180" s="182" t="s">
        <v>19</v>
      </c>
      <c r="L180" s="41"/>
      <c r="M180" s="187" t="s">
        <v>19</v>
      </c>
      <c r="N180" s="188" t="s">
        <v>42</v>
      </c>
      <c r="O180" s="66"/>
      <c r="P180" s="189">
        <f t="shared" si="51"/>
        <v>0</v>
      </c>
      <c r="Q180" s="189">
        <v>0</v>
      </c>
      <c r="R180" s="189">
        <f t="shared" si="52"/>
        <v>0</v>
      </c>
      <c r="S180" s="189">
        <v>0</v>
      </c>
      <c r="T180" s="190">
        <f t="shared" si="53"/>
        <v>0</v>
      </c>
      <c r="U180" s="36"/>
      <c r="V180" s="36"/>
      <c r="W180" s="36"/>
      <c r="X180" s="36"/>
      <c r="Y180" s="36"/>
      <c r="Z180" s="36"/>
      <c r="AA180" s="36"/>
      <c r="AB180" s="36"/>
      <c r="AC180" s="36"/>
      <c r="AD180" s="36"/>
      <c r="AE180" s="36"/>
      <c r="AR180" s="191" t="s">
        <v>312</v>
      </c>
      <c r="AT180" s="191" t="s">
        <v>172</v>
      </c>
      <c r="AU180" s="191" t="s">
        <v>14</v>
      </c>
      <c r="AY180" s="19" t="s">
        <v>169</v>
      </c>
      <c r="BE180" s="192">
        <f t="shared" si="54"/>
        <v>0</v>
      </c>
      <c r="BF180" s="192">
        <f t="shared" si="55"/>
        <v>0</v>
      </c>
      <c r="BG180" s="192">
        <f t="shared" si="56"/>
        <v>0</v>
      </c>
      <c r="BH180" s="192">
        <f t="shared" si="57"/>
        <v>0</v>
      </c>
      <c r="BI180" s="192">
        <f t="shared" si="58"/>
        <v>0</v>
      </c>
      <c r="BJ180" s="19" t="s">
        <v>14</v>
      </c>
      <c r="BK180" s="192">
        <f t="shared" si="59"/>
        <v>0</v>
      </c>
      <c r="BL180" s="19" t="s">
        <v>312</v>
      </c>
      <c r="BM180" s="191" t="s">
        <v>1248</v>
      </c>
    </row>
    <row r="181" spans="1:65" s="2" customFormat="1" ht="24.2" customHeight="1">
      <c r="A181" s="36"/>
      <c r="B181" s="37"/>
      <c r="C181" s="180" t="s">
        <v>843</v>
      </c>
      <c r="D181" s="180" t="s">
        <v>172</v>
      </c>
      <c r="E181" s="181" t="s">
        <v>1829</v>
      </c>
      <c r="F181" s="182" t="s">
        <v>1830</v>
      </c>
      <c r="G181" s="183" t="s">
        <v>282</v>
      </c>
      <c r="H181" s="184">
        <v>1</v>
      </c>
      <c r="I181" s="185"/>
      <c r="J181" s="186">
        <f t="shared" si="50"/>
        <v>0</v>
      </c>
      <c r="K181" s="182" t="s">
        <v>19</v>
      </c>
      <c r="L181" s="41"/>
      <c r="M181" s="187" t="s">
        <v>19</v>
      </c>
      <c r="N181" s="188" t="s">
        <v>42</v>
      </c>
      <c r="O181" s="66"/>
      <c r="P181" s="189">
        <f t="shared" si="51"/>
        <v>0</v>
      </c>
      <c r="Q181" s="189">
        <v>0</v>
      </c>
      <c r="R181" s="189">
        <f t="shared" si="52"/>
        <v>0</v>
      </c>
      <c r="S181" s="189">
        <v>0</v>
      </c>
      <c r="T181" s="190">
        <f t="shared" si="53"/>
        <v>0</v>
      </c>
      <c r="U181" s="36"/>
      <c r="V181" s="36"/>
      <c r="W181" s="36"/>
      <c r="X181" s="36"/>
      <c r="Y181" s="36"/>
      <c r="Z181" s="36"/>
      <c r="AA181" s="36"/>
      <c r="AB181" s="36"/>
      <c r="AC181" s="36"/>
      <c r="AD181" s="36"/>
      <c r="AE181" s="36"/>
      <c r="AR181" s="191" t="s">
        <v>312</v>
      </c>
      <c r="AT181" s="191" t="s">
        <v>172</v>
      </c>
      <c r="AU181" s="191" t="s">
        <v>14</v>
      </c>
      <c r="AY181" s="19" t="s">
        <v>169</v>
      </c>
      <c r="BE181" s="192">
        <f t="shared" si="54"/>
        <v>0</v>
      </c>
      <c r="BF181" s="192">
        <f t="shared" si="55"/>
        <v>0</v>
      </c>
      <c r="BG181" s="192">
        <f t="shared" si="56"/>
        <v>0</v>
      </c>
      <c r="BH181" s="192">
        <f t="shared" si="57"/>
        <v>0</v>
      </c>
      <c r="BI181" s="192">
        <f t="shared" si="58"/>
        <v>0</v>
      </c>
      <c r="BJ181" s="19" t="s">
        <v>14</v>
      </c>
      <c r="BK181" s="192">
        <f t="shared" si="59"/>
        <v>0</v>
      </c>
      <c r="BL181" s="19" t="s">
        <v>312</v>
      </c>
      <c r="BM181" s="191" t="s">
        <v>1256</v>
      </c>
    </row>
    <row r="182" spans="2:63" s="12" customFormat="1" ht="25.9" customHeight="1">
      <c r="B182" s="164"/>
      <c r="C182" s="165"/>
      <c r="D182" s="166" t="s">
        <v>70</v>
      </c>
      <c r="E182" s="167" t="s">
        <v>327</v>
      </c>
      <c r="F182" s="167" t="s">
        <v>1831</v>
      </c>
      <c r="G182" s="165"/>
      <c r="H182" s="165"/>
      <c r="I182" s="168"/>
      <c r="J182" s="169">
        <f>BK182</f>
        <v>0</v>
      </c>
      <c r="K182" s="165"/>
      <c r="L182" s="170"/>
      <c r="M182" s="171"/>
      <c r="N182" s="172"/>
      <c r="O182" s="172"/>
      <c r="P182" s="173">
        <f>SUM(P183:P192)</f>
        <v>0</v>
      </c>
      <c r="Q182" s="172"/>
      <c r="R182" s="173">
        <f>SUM(R183:R192)</f>
        <v>0</v>
      </c>
      <c r="S182" s="172"/>
      <c r="T182" s="174">
        <f>SUM(T183:T192)</f>
        <v>0</v>
      </c>
      <c r="AR182" s="175" t="s">
        <v>79</v>
      </c>
      <c r="AT182" s="176" t="s">
        <v>70</v>
      </c>
      <c r="AU182" s="176" t="s">
        <v>71</v>
      </c>
      <c r="AY182" s="175" t="s">
        <v>169</v>
      </c>
      <c r="BK182" s="177">
        <f>SUM(BK183:BK192)</f>
        <v>0</v>
      </c>
    </row>
    <row r="183" spans="1:65" s="2" customFormat="1" ht="16.5" customHeight="1">
      <c r="A183" s="36"/>
      <c r="B183" s="37"/>
      <c r="C183" s="180" t="s">
        <v>849</v>
      </c>
      <c r="D183" s="180" t="s">
        <v>172</v>
      </c>
      <c r="E183" s="181" t="s">
        <v>1832</v>
      </c>
      <c r="F183" s="182" t="s">
        <v>1833</v>
      </c>
      <c r="G183" s="183" t="s">
        <v>339</v>
      </c>
      <c r="H183" s="184">
        <v>74</v>
      </c>
      <c r="I183" s="185"/>
      <c r="J183" s="186">
        <f aca="true" t="shared" si="60" ref="J183:J192">ROUND(I183*H183,2)</f>
        <v>0</v>
      </c>
      <c r="K183" s="182" t="s">
        <v>19</v>
      </c>
      <c r="L183" s="41"/>
      <c r="M183" s="187" t="s">
        <v>19</v>
      </c>
      <c r="N183" s="188" t="s">
        <v>42</v>
      </c>
      <c r="O183" s="66"/>
      <c r="P183" s="189">
        <f aca="true" t="shared" si="61" ref="P183:P192">O183*H183</f>
        <v>0</v>
      </c>
      <c r="Q183" s="189">
        <v>0</v>
      </c>
      <c r="R183" s="189">
        <f aca="true" t="shared" si="62" ref="R183:R192">Q183*H183</f>
        <v>0</v>
      </c>
      <c r="S183" s="189">
        <v>0</v>
      </c>
      <c r="T183" s="190">
        <f aca="true" t="shared" si="63" ref="T183:T192">S183*H183</f>
        <v>0</v>
      </c>
      <c r="U183" s="36"/>
      <c r="V183" s="36"/>
      <c r="W183" s="36"/>
      <c r="X183" s="36"/>
      <c r="Y183" s="36"/>
      <c r="Z183" s="36"/>
      <c r="AA183" s="36"/>
      <c r="AB183" s="36"/>
      <c r="AC183" s="36"/>
      <c r="AD183" s="36"/>
      <c r="AE183" s="36"/>
      <c r="AR183" s="191" t="s">
        <v>312</v>
      </c>
      <c r="AT183" s="191" t="s">
        <v>172</v>
      </c>
      <c r="AU183" s="191" t="s">
        <v>14</v>
      </c>
      <c r="AY183" s="19" t="s">
        <v>169</v>
      </c>
      <c r="BE183" s="192">
        <f aca="true" t="shared" si="64" ref="BE183:BE192">IF(N183="základní",J183,0)</f>
        <v>0</v>
      </c>
      <c r="BF183" s="192">
        <f aca="true" t="shared" si="65" ref="BF183:BF192">IF(N183="snížená",J183,0)</f>
        <v>0</v>
      </c>
      <c r="BG183" s="192">
        <f aca="true" t="shared" si="66" ref="BG183:BG192">IF(N183="zákl. přenesená",J183,0)</f>
        <v>0</v>
      </c>
      <c r="BH183" s="192">
        <f aca="true" t="shared" si="67" ref="BH183:BH192">IF(N183="sníž. přenesená",J183,0)</f>
        <v>0</v>
      </c>
      <c r="BI183" s="192">
        <f aca="true" t="shared" si="68" ref="BI183:BI192">IF(N183="nulová",J183,0)</f>
        <v>0</v>
      </c>
      <c r="BJ183" s="19" t="s">
        <v>14</v>
      </c>
      <c r="BK183" s="192">
        <f aca="true" t="shared" si="69" ref="BK183:BK192">ROUND(I183*H183,2)</f>
        <v>0</v>
      </c>
      <c r="BL183" s="19" t="s">
        <v>312</v>
      </c>
      <c r="BM183" s="191" t="s">
        <v>1264</v>
      </c>
    </row>
    <row r="184" spans="1:65" s="2" customFormat="1" ht="16.5" customHeight="1">
      <c r="A184" s="36"/>
      <c r="B184" s="37"/>
      <c r="C184" s="180" t="s">
        <v>853</v>
      </c>
      <c r="D184" s="180" t="s">
        <v>172</v>
      </c>
      <c r="E184" s="181" t="s">
        <v>1834</v>
      </c>
      <c r="F184" s="182" t="s">
        <v>1835</v>
      </c>
      <c r="G184" s="183" t="s">
        <v>339</v>
      </c>
      <c r="H184" s="184">
        <v>78</v>
      </c>
      <c r="I184" s="185"/>
      <c r="J184" s="186">
        <f t="shared" si="60"/>
        <v>0</v>
      </c>
      <c r="K184" s="182" t="s">
        <v>19</v>
      </c>
      <c r="L184" s="41"/>
      <c r="M184" s="187" t="s">
        <v>19</v>
      </c>
      <c r="N184" s="188" t="s">
        <v>42</v>
      </c>
      <c r="O184" s="66"/>
      <c r="P184" s="189">
        <f t="shared" si="61"/>
        <v>0</v>
      </c>
      <c r="Q184" s="189">
        <v>0</v>
      </c>
      <c r="R184" s="189">
        <f t="shared" si="62"/>
        <v>0</v>
      </c>
      <c r="S184" s="189">
        <v>0</v>
      </c>
      <c r="T184" s="190">
        <f t="shared" si="63"/>
        <v>0</v>
      </c>
      <c r="U184" s="36"/>
      <c r="V184" s="36"/>
      <c r="W184" s="36"/>
      <c r="X184" s="36"/>
      <c r="Y184" s="36"/>
      <c r="Z184" s="36"/>
      <c r="AA184" s="36"/>
      <c r="AB184" s="36"/>
      <c r="AC184" s="36"/>
      <c r="AD184" s="36"/>
      <c r="AE184" s="36"/>
      <c r="AR184" s="191" t="s">
        <v>312</v>
      </c>
      <c r="AT184" s="191" t="s">
        <v>172</v>
      </c>
      <c r="AU184" s="191" t="s">
        <v>14</v>
      </c>
      <c r="AY184" s="19" t="s">
        <v>169</v>
      </c>
      <c r="BE184" s="192">
        <f t="shared" si="64"/>
        <v>0</v>
      </c>
      <c r="BF184" s="192">
        <f t="shared" si="65"/>
        <v>0</v>
      </c>
      <c r="BG184" s="192">
        <f t="shared" si="66"/>
        <v>0</v>
      </c>
      <c r="BH184" s="192">
        <f t="shared" si="67"/>
        <v>0</v>
      </c>
      <c r="BI184" s="192">
        <f t="shared" si="68"/>
        <v>0</v>
      </c>
      <c r="BJ184" s="19" t="s">
        <v>14</v>
      </c>
      <c r="BK184" s="192">
        <f t="shared" si="69"/>
        <v>0</v>
      </c>
      <c r="BL184" s="19" t="s">
        <v>312</v>
      </c>
      <c r="BM184" s="191" t="s">
        <v>1274</v>
      </c>
    </row>
    <row r="185" spans="1:65" s="2" customFormat="1" ht="16.5" customHeight="1">
      <c r="A185" s="36"/>
      <c r="B185" s="37"/>
      <c r="C185" s="180" t="s">
        <v>857</v>
      </c>
      <c r="D185" s="180" t="s">
        <v>172</v>
      </c>
      <c r="E185" s="181" t="s">
        <v>1836</v>
      </c>
      <c r="F185" s="182" t="s">
        <v>1837</v>
      </c>
      <c r="G185" s="183" t="s">
        <v>339</v>
      </c>
      <c r="H185" s="184">
        <v>64</v>
      </c>
      <c r="I185" s="185"/>
      <c r="J185" s="186">
        <f t="shared" si="60"/>
        <v>0</v>
      </c>
      <c r="K185" s="182" t="s">
        <v>19</v>
      </c>
      <c r="L185" s="41"/>
      <c r="M185" s="187" t="s">
        <v>19</v>
      </c>
      <c r="N185" s="188" t="s">
        <v>42</v>
      </c>
      <c r="O185" s="66"/>
      <c r="P185" s="189">
        <f t="shared" si="61"/>
        <v>0</v>
      </c>
      <c r="Q185" s="189">
        <v>0</v>
      </c>
      <c r="R185" s="189">
        <f t="shared" si="62"/>
        <v>0</v>
      </c>
      <c r="S185" s="189">
        <v>0</v>
      </c>
      <c r="T185" s="190">
        <f t="shared" si="63"/>
        <v>0</v>
      </c>
      <c r="U185" s="36"/>
      <c r="V185" s="36"/>
      <c r="W185" s="36"/>
      <c r="X185" s="36"/>
      <c r="Y185" s="36"/>
      <c r="Z185" s="36"/>
      <c r="AA185" s="36"/>
      <c r="AB185" s="36"/>
      <c r="AC185" s="36"/>
      <c r="AD185" s="36"/>
      <c r="AE185" s="36"/>
      <c r="AR185" s="191" t="s">
        <v>312</v>
      </c>
      <c r="AT185" s="191" t="s">
        <v>172</v>
      </c>
      <c r="AU185" s="191" t="s">
        <v>14</v>
      </c>
      <c r="AY185" s="19" t="s">
        <v>169</v>
      </c>
      <c r="BE185" s="192">
        <f t="shared" si="64"/>
        <v>0</v>
      </c>
      <c r="BF185" s="192">
        <f t="shared" si="65"/>
        <v>0</v>
      </c>
      <c r="BG185" s="192">
        <f t="shared" si="66"/>
        <v>0</v>
      </c>
      <c r="BH185" s="192">
        <f t="shared" si="67"/>
        <v>0</v>
      </c>
      <c r="BI185" s="192">
        <f t="shared" si="68"/>
        <v>0</v>
      </c>
      <c r="BJ185" s="19" t="s">
        <v>14</v>
      </c>
      <c r="BK185" s="192">
        <f t="shared" si="69"/>
        <v>0</v>
      </c>
      <c r="BL185" s="19" t="s">
        <v>312</v>
      </c>
      <c r="BM185" s="191" t="s">
        <v>1282</v>
      </c>
    </row>
    <row r="186" spans="1:65" s="2" customFormat="1" ht="16.5" customHeight="1">
      <c r="A186" s="36"/>
      <c r="B186" s="37"/>
      <c r="C186" s="180" t="s">
        <v>862</v>
      </c>
      <c r="D186" s="180" t="s">
        <v>172</v>
      </c>
      <c r="E186" s="181" t="s">
        <v>1838</v>
      </c>
      <c r="F186" s="182" t="s">
        <v>1839</v>
      </c>
      <c r="G186" s="183" t="s">
        <v>339</v>
      </c>
      <c r="H186" s="184">
        <v>89</v>
      </c>
      <c r="I186" s="185"/>
      <c r="J186" s="186">
        <f t="shared" si="60"/>
        <v>0</v>
      </c>
      <c r="K186" s="182" t="s">
        <v>19</v>
      </c>
      <c r="L186" s="41"/>
      <c r="M186" s="187" t="s">
        <v>19</v>
      </c>
      <c r="N186" s="188" t="s">
        <v>42</v>
      </c>
      <c r="O186" s="66"/>
      <c r="P186" s="189">
        <f t="shared" si="61"/>
        <v>0</v>
      </c>
      <c r="Q186" s="189">
        <v>0</v>
      </c>
      <c r="R186" s="189">
        <f t="shared" si="62"/>
        <v>0</v>
      </c>
      <c r="S186" s="189">
        <v>0</v>
      </c>
      <c r="T186" s="190">
        <f t="shared" si="63"/>
        <v>0</v>
      </c>
      <c r="U186" s="36"/>
      <c r="V186" s="36"/>
      <c r="W186" s="36"/>
      <c r="X186" s="36"/>
      <c r="Y186" s="36"/>
      <c r="Z186" s="36"/>
      <c r="AA186" s="36"/>
      <c r="AB186" s="36"/>
      <c r="AC186" s="36"/>
      <c r="AD186" s="36"/>
      <c r="AE186" s="36"/>
      <c r="AR186" s="191" t="s">
        <v>312</v>
      </c>
      <c r="AT186" s="191" t="s">
        <v>172</v>
      </c>
      <c r="AU186" s="191" t="s">
        <v>14</v>
      </c>
      <c r="AY186" s="19" t="s">
        <v>169</v>
      </c>
      <c r="BE186" s="192">
        <f t="shared" si="64"/>
        <v>0</v>
      </c>
      <c r="BF186" s="192">
        <f t="shared" si="65"/>
        <v>0</v>
      </c>
      <c r="BG186" s="192">
        <f t="shared" si="66"/>
        <v>0</v>
      </c>
      <c r="BH186" s="192">
        <f t="shared" si="67"/>
        <v>0</v>
      </c>
      <c r="BI186" s="192">
        <f t="shared" si="68"/>
        <v>0</v>
      </c>
      <c r="BJ186" s="19" t="s">
        <v>14</v>
      </c>
      <c r="BK186" s="192">
        <f t="shared" si="69"/>
        <v>0</v>
      </c>
      <c r="BL186" s="19" t="s">
        <v>312</v>
      </c>
      <c r="BM186" s="191" t="s">
        <v>1290</v>
      </c>
    </row>
    <row r="187" spans="1:65" s="2" customFormat="1" ht="16.5" customHeight="1">
      <c r="A187" s="36"/>
      <c r="B187" s="37"/>
      <c r="C187" s="180" t="s">
        <v>868</v>
      </c>
      <c r="D187" s="180" t="s">
        <v>172</v>
      </c>
      <c r="E187" s="181" t="s">
        <v>1840</v>
      </c>
      <c r="F187" s="182" t="s">
        <v>1841</v>
      </c>
      <c r="G187" s="183" t="s">
        <v>339</v>
      </c>
      <c r="H187" s="184">
        <v>2</v>
      </c>
      <c r="I187" s="185"/>
      <c r="J187" s="186">
        <f t="shared" si="60"/>
        <v>0</v>
      </c>
      <c r="K187" s="182" t="s">
        <v>19</v>
      </c>
      <c r="L187" s="41"/>
      <c r="M187" s="187" t="s">
        <v>19</v>
      </c>
      <c r="N187" s="188" t="s">
        <v>42</v>
      </c>
      <c r="O187" s="66"/>
      <c r="P187" s="189">
        <f t="shared" si="61"/>
        <v>0</v>
      </c>
      <c r="Q187" s="189">
        <v>0</v>
      </c>
      <c r="R187" s="189">
        <f t="shared" si="62"/>
        <v>0</v>
      </c>
      <c r="S187" s="189">
        <v>0</v>
      </c>
      <c r="T187" s="190">
        <f t="shared" si="63"/>
        <v>0</v>
      </c>
      <c r="U187" s="36"/>
      <c r="V187" s="36"/>
      <c r="W187" s="36"/>
      <c r="X187" s="36"/>
      <c r="Y187" s="36"/>
      <c r="Z187" s="36"/>
      <c r="AA187" s="36"/>
      <c r="AB187" s="36"/>
      <c r="AC187" s="36"/>
      <c r="AD187" s="36"/>
      <c r="AE187" s="36"/>
      <c r="AR187" s="191" t="s">
        <v>312</v>
      </c>
      <c r="AT187" s="191" t="s">
        <v>172</v>
      </c>
      <c r="AU187" s="191" t="s">
        <v>14</v>
      </c>
      <c r="AY187" s="19" t="s">
        <v>169</v>
      </c>
      <c r="BE187" s="192">
        <f t="shared" si="64"/>
        <v>0</v>
      </c>
      <c r="BF187" s="192">
        <f t="shared" si="65"/>
        <v>0</v>
      </c>
      <c r="BG187" s="192">
        <f t="shared" si="66"/>
        <v>0</v>
      </c>
      <c r="BH187" s="192">
        <f t="shared" si="67"/>
        <v>0</v>
      </c>
      <c r="BI187" s="192">
        <f t="shared" si="68"/>
        <v>0</v>
      </c>
      <c r="BJ187" s="19" t="s">
        <v>14</v>
      </c>
      <c r="BK187" s="192">
        <f t="shared" si="69"/>
        <v>0</v>
      </c>
      <c r="BL187" s="19" t="s">
        <v>312</v>
      </c>
      <c r="BM187" s="191" t="s">
        <v>1315</v>
      </c>
    </row>
    <row r="188" spans="1:65" s="2" customFormat="1" ht="16.5" customHeight="1">
      <c r="A188" s="36"/>
      <c r="B188" s="37"/>
      <c r="C188" s="180" t="s">
        <v>875</v>
      </c>
      <c r="D188" s="180" t="s">
        <v>172</v>
      </c>
      <c r="E188" s="181" t="s">
        <v>1842</v>
      </c>
      <c r="F188" s="182" t="s">
        <v>1843</v>
      </c>
      <c r="G188" s="183" t="s">
        <v>339</v>
      </c>
      <c r="H188" s="184">
        <v>105</v>
      </c>
      <c r="I188" s="185"/>
      <c r="J188" s="186">
        <f t="shared" si="60"/>
        <v>0</v>
      </c>
      <c r="K188" s="182" t="s">
        <v>19</v>
      </c>
      <c r="L188" s="41"/>
      <c r="M188" s="187" t="s">
        <v>19</v>
      </c>
      <c r="N188" s="188" t="s">
        <v>42</v>
      </c>
      <c r="O188" s="66"/>
      <c r="P188" s="189">
        <f t="shared" si="61"/>
        <v>0</v>
      </c>
      <c r="Q188" s="189">
        <v>0</v>
      </c>
      <c r="R188" s="189">
        <f t="shared" si="62"/>
        <v>0</v>
      </c>
      <c r="S188" s="189">
        <v>0</v>
      </c>
      <c r="T188" s="190">
        <f t="shared" si="63"/>
        <v>0</v>
      </c>
      <c r="U188" s="36"/>
      <c r="V188" s="36"/>
      <c r="W188" s="36"/>
      <c r="X188" s="36"/>
      <c r="Y188" s="36"/>
      <c r="Z188" s="36"/>
      <c r="AA188" s="36"/>
      <c r="AB188" s="36"/>
      <c r="AC188" s="36"/>
      <c r="AD188" s="36"/>
      <c r="AE188" s="36"/>
      <c r="AR188" s="191" t="s">
        <v>312</v>
      </c>
      <c r="AT188" s="191" t="s">
        <v>172</v>
      </c>
      <c r="AU188" s="191" t="s">
        <v>14</v>
      </c>
      <c r="AY188" s="19" t="s">
        <v>169</v>
      </c>
      <c r="BE188" s="192">
        <f t="shared" si="64"/>
        <v>0</v>
      </c>
      <c r="BF188" s="192">
        <f t="shared" si="65"/>
        <v>0</v>
      </c>
      <c r="BG188" s="192">
        <f t="shared" si="66"/>
        <v>0</v>
      </c>
      <c r="BH188" s="192">
        <f t="shared" si="67"/>
        <v>0</v>
      </c>
      <c r="BI188" s="192">
        <f t="shared" si="68"/>
        <v>0</v>
      </c>
      <c r="BJ188" s="19" t="s">
        <v>14</v>
      </c>
      <c r="BK188" s="192">
        <f t="shared" si="69"/>
        <v>0</v>
      </c>
      <c r="BL188" s="19" t="s">
        <v>312</v>
      </c>
      <c r="BM188" s="191" t="s">
        <v>1327</v>
      </c>
    </row>
    <row r="189" spans="1:65" s="2" customFormat="1" ht="16.5" customHeight="1">
      <c r="A189" s="36"/>
      <c r="B189" s="37"/>
      <c r="C189" s="180" t="s">
        <v>883</v>
      </c>
      <c r="D189" s="180" t="s">
        <v>172</v>
      </c>
      <c r="E189" s="181" t="s">
        <v>1844</v>
      </c>
      <c r="F189" s="182" t="s">
        <v>1845</v>
      </c>
      <c r="G189" s="183" t="s">
        <v>339</v>
      </c>
      <c r="H189" s="184">
        <v>118</v>
      </c>
      <c r="I189" s="185"/>
      <c r="J189" s="186">
        <f t="shared" si="60"/>
        <v>0</v>
      </c>
      <c r="K189" s="182" t="s">
        <v>19</v>
      </c>
      <c r="L189" s="41"/>
      <c r="M189" s="187" t="s">
        <v>19</v>
      </c>
      <c r="N189" s="188" t="s">
        <v>42</v>
      </c>
      <c r="O189" s="66"/>
      <c r="P189" s="189">
        <f t="shared" si="61"/>
        <v>0</v>
      </c>
      <c r="Q189" s="189">
        <v>0</v>
      </c>
      <c r="R189" s="189">
        <f t="shared" si="62"/>
        <v>0</v>
      </c>
      <c r="S189" s="189">
        <v>0</v>
      </c>
      <c r="T189" s="190">
        <f t="shared" si="63"/>
        <v>0</v>
      </c>
      <c r="U189" s="36"/>
      <c r="V189" s="36"/>
      <c r="W189" s="36"/>
      <c r="X189" s="36"/>
      <c r="Y189" s="36"/>
      <c r="Z189" s="36"/>
      <c r="AA189" s="36"/>
      <c r="AB189" s="36"/>
      <c r="AC189" s="36"/>
      <c r="AD189" s="36"/>
      <c r="AE189" s="36"/>
      <c r="AR189" s="191" t="s">
        <v>312</v>
      </c>
      <c r="AT189" s="191" t="s">
        <v>172</v>
      </c>
      <c r="AU189" s="191" t="s">
        <v>14</v>
      </c>
      <c r="AY189" s="19" t="s">
        <v>169</v>
      </c>
      <c r="BE189" s="192">
        <f t="shared" si="64"/>
        <v>0</v>
      </c>
      <c r="BF189" s="192">
        <f t="shared" si="65"/>
        <v>0</v>
      </c>
      <c r="BG189" s="192">
        <f t="shared" si="66"/>
        <v>0</v>
      </c>
      <c r="BH189" s="192">
        <f t="shared" si="67"/>
        <v>0</v>
      </c>
      <c r="BI189" s="192">
        <f t="shared" si="68"/>
        <v>0</v>
      </c>
      <c r="BJ189" s="19" t="s">
        <v>14</v>
      </c>
      <c r="BK189" s="192">
        <f t="shared" si="69"/>
        <v>0</v>
      </c>
      <c r="BL189" s="19" t="s">
        <v>312</v>
      </c>
      <c r="BM189" s="191" t="s">
        <v>1337</v>
      </c>
    </row>
    <row r="190" spans="1:65" s="2" customFormat="1" ht="16.5" customHeight="1">
      <c r="A190" s="36"/>
      <c r="B190" s="37"/>
      <c r="C190" s="180" t="s">
        <v>888</v>
      </c>
      <c r="D190" s="180" t="s">
        <v>172</v>
      </c>
      <c r="E190" s="181" t="s">
        <v>1846</v>
      </c>
      <c r="F190" s="182" t="s">
        <v>1847</v>
      </c>
      <c r="G190" s="183" t="s">
        <v>339</v>
      </c>
      <c r="H190" s="184">
        <v>67</v>
      </c>
      <c r="I190" s="185"/>
      <c r="J190" s="186">
        <f t="shared" si="60"/>
        <v>0</v>
      </c>
      <c r="K190" s="182" t="s">
        <v>19</v>
      </c>
      <c r="L190" s="41"/>
      <c r="M190" s="187" t="s">
        <v>19</v>
      </c>
      <c r="N190" s="188" t="s">
        <v>42</v>
      </c>
      <c r="O190" s="66"/>
      <c r="P190" s="189">
        <f t="shared" si="61"/>
        <v>0</v>
      </c>
      <c r="Q190" s="189">
        <v>0</v>
      </c>
      <c r="R190" s="189">
        <f t="shared" si="62"/>
        <v>0</v>
      </c>
      <c r="S190" s="189">
        <v>0</v>
      </c>
      <c r="T190" s="190">
        <f t="shared" si="63"/>
        <v>0</v>
      </c>
      <c r="U190" s="36"/>
      <c r="V190" s="36"/>
      <c r="W190" s="36"/>
      <c r="X190" s="36"/>
      <c r="Y190" s="36"/>
      <c r="Z190" s="36"/>
      <c r="AA190" s="36"/>
      <c r="AB190" s="36"/>
      <c r="AC190" s="36"/>
      <c r="AD190" s="36"/>
      <c r="AE190" s="36"/>
      <c r="AR190" s="191" t="s">
        <v>312</v>
      </c>
      <c r="AT190" s="191" t="s">
        <v>172</v>
      </c>
      <c r="AU190" s="191" t="s">
        <v>14</v>
      </c>
      <c r="AY190" s="19" t="s">
        <v>169</v>
      </c>
      <c r="BE190" s="192">
        <f t="shared" si="64"/>
        <v>0</v>
      </c>
      <c r="BF190" s="192">
        <f t="shared" si="65"/>
        <v>0</v>
      </c>
      <c r="BG190" s="192">
        <f t="shared" si="66"/>
        <v>0</v>
      </c>
      <c r="BH190" s="192">
        <f t="shared" si="67"/>
        <v>0</v>
      </c>
      <c r="BI190" s="192">
        <f t="shared" si="68"/>
        <v>0</v>
      </c>
      <c r="BJ190" s="19" t="s">
        <v>14</v>
      </c>
      <c r="BK190" s="192">
        <f t="shared" si="69"/>
        <v>0</v>
      </c>
      <c r="BL190" s="19" t="s">
        <v>312</v>
      </c>
      <c r="BM190" s="191" t="s">
        <v>1347</v>
      </c>
    </row>
    <row r="191" spans="1:65" s="2" customFormat="1" ht="16.5" customHeight="1">
      <c r="A191" s="36"/>
      <c r="B191" s="37"/>
      <c r="C191" s="180" t="s">
        <v>893</v>
      </c>
      <c r="D191" s="180" t="s">
        <v>172</v>
      </c>
      <c r="E191" s="181" t="s">
        <v>1848</v>
      </c>
      <c r="F191" s="182" t="s">
        <v>1849</v>
      </c>
      <c r="G191" s="183" t="s">
        <v>339</v>
      </c>
      <c r="H191" s="184">
        <v>89</v>
      </c>
      <c r="I191" s="185"/>
      <c r="J191" s="186">
        <f t="shared" si="60"/>
        <v>0</v>
      </c>
      <c r="K191" s="182" t="s">
        <v>19</v>
      </c>
      <c r="L191" s="41"/>
      <c r="M191" s="187" t="s">
        <v>19</v>
      </c>
      <c r="N191" s="188" t="s">
        <v>42</v>
      </c>
      <c r="O191" s="66"/>
      <c r="P191" s="189">
        <f t="shared" si="61"/>
        <v>0</v>
      </c>
      <c r="Q191" s="189">
        <v>0</v>
      </c>
      <c r="R191" s="189">
        <f t="shared" si="62"/>
        <v>0</v>
      </c>
      <c r="S191" s="189">
        <v>0</v>
      </c>
      <c r="T191" s="190">
        <f t="shared" si="63"/>
        <v>0</v>
      </c>
      <c r="U191" s="36"/>
      <c r="V191" s="36"/>
      <c r="W191" s="36"/>
      <c r="X191" s="36"/>
      <c r="Y191" s="36"/>
      <c r="Z191" s="36"/>
      <c r="AA191" s="36"/>
      <c r="AB191" s="36"/>
      <c r="AC191" s="36"/>
      <c r="AD191" s="36"/>
      <c r="AE191" s="36"/>
      <c r="AR191" s="191" t="s">
        <v>312</v>
      </c>
      <c r="AT191" s="191" t="s">
        <v>172</v>
      </c>
      <c r="AU191" s="191" t="s">
        <v>14</v>
      </c>
      <c r="AY191" s="19" t="s">
        <v>169</v>
      </c>
      <c r="BE191" s="192">
        <f t="shared" si="64"/>
        <v>0</v>
      </c>
      <c r="BF191" s="192">
        <f t="shared" si="65"/>
        <v>0</v>
      </c>
      <c r="BG191" s="192">
        <f t="shared" si="66"/>
        <v>0</v>
      </c>
      <c r="BH191" s="192">
        <f t="shared" si="67"/>
        <v>0</v>
      </c>
      <c r="BI191" s="192">
        <f t="shared" si="68"/>
        <v>0</v>
      </c>
      <c r="BJ191" s="19" t="s">
        <v>14</v>
      </c>
      <c r="BK191" s="192">
        <f t="shared" si="69"/>
        <v>0</v>
      </c>
      <c r="BL191" s="19" t="s">
        <v>312</v>
      </c>
      <c r="BM191" s="191" t="s">
        <v>1358</v>
      </c>
    </row>
    <row r="192" spans="1:65" s="2" customFormat="1" ht="24.2" customHeight="1">
      <c r="A192" s="36"/>
      <c r="B192" s="37"/>
      <c r="C192" s="180" t="s">
        <v>898</v>
      </c>
      <c r="D192" s="180" t="s">
        <v>172</v>
      </c>
      <c r="E192" s="181" t="s">
        <v>1850</v>
      </c>
      <c r="F192" s="182" t="s">
        <v>1851</v>
      </c>
      <c r="G192" s="183" t="s">
        <v>282</v>
      </c>
      <c r="H192" s="184">
        <v>1</v>
      </c>
      <c r="I192" s="185"/>
      <c r="J192" s="186">
        <f t="shared" si="60"/>
        <v>0</v>
      </c>
      <c r="K192" s="182" t="s">
        <v>19</v>
      </c>
      <c r="L192" s="41"/>
      <c r="M192" s="187" t="s">
        <v>19</v>
      </c>
      <c r="N192" s="188" t="s">
        <v>42</v>
      </c>
      <c r="O192" s="66"/>
      <c r="P192" s="189">
        <f t="shared" si="61"/>
        <v>0</v>
      </c>
      <c r="Q192" s="189">
        <v>0</v>
      </c>
      <c r="R192" s="189">
        <f t="shared" si="62"/>
        <v>0</v>
      </c>
      <c r="S192" s="189">
        <v>0</v>
      </c>
      <c r="T192" s="190">
        <f t="shared" si="63"/>
        <v>0</v>
      </c>
      <c r="U192" s="36"/>
      <c r="V192" s="36"/>
      <c r="W192" s="36"/>
      <c r="X192" s="36"/>
      <c r="Y192" s="36"/>
      <c r="Z192" s="36"/>
      <c r="AA192" s="36"/>
      <c r="AB192" s="36"/>
      <c r="AC192" s="36"/>
      <c r="AD192" s="36"/>
      <c r="AE192" s="36"/>
      <c r="AR192" s="191" t="s">
        <v>312</v>
      </c>
      <c r="AT192" s="191" t="s">
        <v>172</v>
      </c>
      <c r="AU192" s="191" t="s">
        <v>14</v>
      </c>
      <c r="AY192" s="19" t="s">
        <v>169</v>
      </c>
      <c r="BE192" s="192">
        <f t="shared" si="64"/>
        <v>0</v>
      </c>
      <c r="BF192" s="192">
        <f t="shared" si="65"/>
        <v>0</v>
      </c>
      <c r="BG192" s="192">
        <f t="shared" si="66"/>
        <v>0</v>
      </c>
      <c r="BH192" s="192">
        <f t="shared" si="67"/>
        <v>0</v>
      </c>
      <c r="BI192" s="192">
        <f t="shared" si="68"/>
        <v>0</v>
      </c>
      <c r="BJ192" s="19" t="s">
        <v>14</v>
      </c>
      <c r="BK192" s="192">
        <f t="shared" si="69"/>
        <v>0</v>
      </c>
      <c r="BL192" s="19" t="s">
        <v>312</v>
      </c>
      <c r="BM192" s="191" t="s">
        <v>1365</v>
      </c>
    </row>
    <row r="193" spans="2:63" s="12" customFormat="1" ht="25.9" customHeight="1">
      <c r="B193" s="164"/>
      <c r="C193" s="165"/>
      <c r="D193" s="166" t="s">
        <v>70</v>
      </c>
      <c r="E193" s="167" t="s">
        <v>1852</v>
      </c>
      <c r="F193" s="167" t="s">
        <v>1853</v>
      </c>
      <c r="G193" s="165"/>
      <c r="H193" s="165"/>
      <c r="I193" s="168"/>
      <c r="J193" s="169">
        <f>BK193</f>
        <v>0</v>
      </c>
      <c r="K193" s="165"/>
      <c r="L193" s="170"/>
      <c r="M193" s="171"/>
      <c r="N193" s="172"/>
      <c r="O193" s="172"/>
      <c r="P193" s="173">
        <f>P194</f>
        <v>0</v>
      </c>
      <c r="Q193" s="172"/>
      <c r="R193" s="173">
        <f>R194</f>
        <v>0</v>
      </c>
      <c r="S193" s="172"/>
      <c r="T193" s="174">
        <f>T194</f>
        <v>0</v>
      </c>
      <c r="AR193" s="175" t="s">
        <v>14</v>
      </c>
      <c r="AT193" s="176" t="s">
        <v>70</v>
      </c>
      <c r="AU193" s="176" t="s">
        <v>71</v>
      </c>
      <c r="AY193" s="175" t="s">
        <v>169</v>
      </c>
      <c r="BK193" s="177">
        <f>BK194</f>
        <v>0</v>
      </c>
    </row>
    <row r="194" spans="1:65" s="2" customFormat="1" ht="16.5" customHeight="1">
      <c r="A194" s="36"/>
      <c r="B194" s="37"/>
      <c r="C194" s="180" t="s">
        <v>903</v>
      </c>
      <c r="D194" s="180" t="s">
        <v>172</v>
      </c>
      <c r="E194" s="181" t="s">
        <v>1854</v>
      </c>
      <c r="F194" s="182" t="s">
        <v>1855</v>
      </c>
      <c r="G194" s="183" t="s">
        <v>1856</v>
      </c>
      <c r="H194" s="184">
        <v>10</v>
      </c>
      <c r="I194" s="185"/>
      <c r="J194" s="186">
        <f>ROUND(I194*H194,2)</f>
        <v>0</v>
      </c>
      <c r="K194" s="182" t="s">
        <v>19</v>
      </c>
      <c r="L194" s="41"/>
      <c r="M194" s="248" t="s">
        <v>19</v>
      </c>
      <c r="N194" s="249" t="s">
        <v>42</v>
      </c>
      <c r="O194" s="246"/>
      <c r="P194" s="250">
        <f>O194*H194</f>
        <v>0</v>
      </c>
      <c r="Q194" s="250">
        <v>0</v>
      </c>
      <c r="R194" s="250">
        <f>Q194*H194</f>
        <v>0</v>
      </c>
      <c r="S194" s="250">
        <v>0</v>
      </c>
      <c r="T194" s="251">
        <f>S194*H194</f>
        <v>0</v>
      </c>
      <c r="U194" s="36"/>
      <c r="V194" s="36"/>
      <c r="W194" s="36"/>
      <c r="X194" s="36"/>
      <c r="Y194" s="36"/>
      <c r="Z194" s="36"/>
      <c r="AA194" s="36"/>
      <c r="AB194" s="36"/>
      <c r="AC194" s="36"/>
      <c r="AD194" s="36"/>
      <c r="AE194" s="36"/>
      <c r="AR194" s="191" t="s">
        <v>106</v>
      </c>
      <c r="AT194" s="191" t="s">
        <v>172</v>
      </c>
      <c r="AU194" s="191" t="s">
        <v>14</v>
      </c>
      <c r="AY194" s="19" t="s">
        <v>169</v>
      </c>
      <c r="BE194" s="192">
        <f>IF(N194="základní",J194,0)</f>
        <v>0</v>
      </c>
      <c r="BF194" s="192">
        <f>IF(N194="snížená",J194,0)</f>
        <v>0</v>
      </c>
      <c r="BG194" s="192">
        <f>IF(N194="zákl. přenesená",J194,0)</f>
        <v>0</v>
      </c>
      <c r="BH194" s="192">
        <f>IF(N194="sníž. přenesená",J194,0)</f>
        <v>0</v>
      </c>
      <c r="BI194" s="192">
        <f>IF(N194="nulová",J194,0)</f>
        <v>0</v>
      </c>
      <c r="BJ194" s="19" t="s">
        <v>14</v>
      </c>
      <c r="BK194" s="192">
        <f>ROUND(I194*H194,2)</f>
        <v>0</v>
      </c>
      <c r="BL194" s="19" t="s">
        <v>106</v>
      </c>
      <c r="BM194" s="191" t="s">
        <v>1392</v>
      </c>
    </row>
    <row r="195" spans="1:31" s="2" customFormat="1" ht="6.95" customHeight="1">
      <c r="A195" s="36"/>
      <c r="B195" s="49"/>
      <c r="C195" s="50"/>
      <c r="D195" s="50"/>
      <c r="E195" s="50"/>
      <c r="F195" s="50"/>
      <c r="G195" s="50"/>
      <c r="H195" s="50"/>
      <c r="I195" s="50"/>
      <c r="J195" s="50"/>
      <c r="K195" s="50"/>
      <c r="L195" s="41"/>
      <c r="M195" s="36"/>
      <c r="O195" s="36"/>
      <c r="P195" s="36"/>
      <c r="Q195" s="36"/>
      <c r="R195" s="36"/>
      <c r="S195" s="36"/>
      <c r="T195" s="36"/>
      <c r="U195" s="36"/>
      <c r="V195" s="36"/>
      <c r="W195" s="36"/>
      <c r="X195" s="36"/>
      <c r="Y195" s="36"/>
      <c r="Z195" s="36"/>
      <c r="AA195" s="36"/>
      <c r="AB195" s="36"/>
      <c r="AC195" s="36"/>
      <c r="AD195" s="36"/>
      <c r="AE195" s="36"/>
    </row>
  </sheetData>
  <sheetProtection algorithmName="SHA-512" hashValue="4EjC6Zyj5WRM02d/XO/PmIy2jv1K2F4ORYzn/pxdRlW4VpLZ8g7kGiaS4If8pgKxsRRr/A5c+UmFd+/NO5l3NA==" saltValue="P2bGy7f494vb2PJezRQc64GONYuqhRUlgVrO1WYQZauUFoYsRH/CngjHZ8crjJZJLKK/qAyJTuaOnqBrrEWbgw==" spinCount="100000" sheet="1" objects="1" scenarios="1" formatColumns="0" formatRows="0" autoFilter="0"/>
  <autoFilter ref="C93:K194"/>
  <mergeCells count="12">
    <mergeCell ref="E86:H86"/>
    <mergeCell ref="L2:V2"/>
    <mergeCell ref="E50:H50"/>
    <mergeCell ref="E52:H52"/>
    <mergeCell ref="E54:H54"/>
    <mergeCell ref="E82:H82"/>
    <mergeCell ref="E84:H8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92</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1651</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1857</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ROUND(J87,2)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ROUND((SUM(BE87:BE105)),2)</f>
        <v>0</v>
      </c>
      <c r="G35" s="36"/>
      <c r="H35" s="36"/>
      <c r="I35" s="126">
        <v>0.21</v>
      </c>
      <c r="J35" s="125">
        <f>ROUND(((SUM(BE87:BE105))*I35),2)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ROUND((SUM(BF87:BF105)),2)</f>
        <v>0</v>
      </c>
      <c r="G36" s="36"/>
      <c r="H36" s="36"/>
      <c r="I36" s="126">
        <v>0.12</v>
      </c>
      <c r="J36" s="125">
        <f>ROUND(((SUM(BF87:BF105))*I36),2)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ROUND((SUM(BG87:BG105)),2)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ROUND((SUM(BH87:BH105)),2)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ROUND((SUM(BI87:BI105)),2)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1651</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2 - Přípojky - kanalizace, vodovod</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J87</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1858</v>
      </c>
      <c r="E64" s="145"/>
      <c r="F64" s="145"/>
      <c r="G64" s="145"/>
      <c r="H64" s="145"/>
      <c r="I64" s="145"/>
      <c r="J64" s="146">
        <f>J88</f>
        <v>0</v>
      </c>
      <c r="K64" s="143"/>
      <c r="L64" s="147"/>
    </row>
    <row r="65" spans="2:12" s="9" customFormat="1" ht="24.95" customHeight="1">
      <c r="B65" s="142"/>
      <c r="C65" s="143"/>
      <c r="D65" s="144" t="s">
        <v>1859</v>
      </c>
      <c r="E65" s="145"/>
      <c r="F65" s="145"/>
      <c r="G65" s="145"/>
      <c r="H65" s="145"/>
      <c r="I65" s="145"/>
      <c r="J65" s="146">
        <f>J97</f>
        <v>0</v>
      </c>
      <c r="K65" s="143"/>
      <c r="L65" s="147"/>
    </row>
    <row r="66" spans="1:31" s="2" customFormat="1" ht="21.75" customHeight="1">
      <c r="A66" s="36"/>
      <c r="B66" s="37"/>
      <c r="C66" s="38"/>
      <c r="D66" s="38"/>
      <c r="E66" s="38"/>
      <c r="F66" s="38"/>
      <c r="G66" s="38"/>
      <c r="H66" s="38"/>
      <c r="I66" s="38"/>
      <c r="J66" s="38"/>
      <c r="K66" s="38"/>
      <c r="L66" s="115"/>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15"/>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15"/>
      <c r="S71" s="36"/>
      <c r="T71" s="36"/>
      <c r="U71" s="36"/>
      <c r="V71" s="36"/>
      <c r="W71" s="36"/>
      <c r="X71" s="36"/>
      <c r="Y71" s="36"/>
      <c r="Z71" s="36"/>
      <c r="AA71" s="36"/>
      <c r="AB71" s="36"/>
      <c r="AC71" s="36"/>
      <c r="AD71" s="36"/>
      <c r="AE71" s="36"/>
    </row>
    <row r="72" spans="1:31" s="2" customFormat="1" ht="24.95" customHeight="1">
      <c r="A72" s="36"/>
      <c r="B72" s="37"/>
      <c r="C72" s="25" t="s">
        <v>154</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90" t="str">
        <f>E7</f>
        <v>Infekce Nemocnice Tábor, a.s.(2.ETAPA)</v>
      </c>
      <c r="F75" s="391"/>
      <c r="G75" s="391"/>
      <c r="H75" s="391"/>
      <c r="I75" s="38"/>
      <c r="J75" s="38"/>
      <c r="K75" s="38"/>
      <c r="L75" s="115"/>
      <c r="S75" s="36"/>
      <c r="T75" s="36"/>
      <c r="U75" s="36"/>
      <c r="V75" s="36"/>
      <c r="W75" s="36"/>
      <c r="X75" s="36"/>
      <c r="Y75" s="36"/>
      <c r="Z75" s="36"/>
      <c r="AA75" s="36"/>
      <c r="AB75" s="36"/>
      <c r="AC75" s="36"/>
      <c r="AD75" s="36"/>
      <c r="AE75" s="36"/>
    </row>
    <row r="76" spans="2:12" s="1" customFormat="1" ht="12" customHeight="1">
      <c r="B76" s="23"/>
      <c r="C76" s="31" t="s">
        <v>137</v>
      </c>
      <c r="D76" s="24"/>
      <c r="E76" s="24"/>
      <c r="F76" s="24"/>
      <c r="G76" s="24"/>
      <c r="H76" s="24"/>
      <c r="I76" s="24"/>
      <c r="J76" s="24"/>
      <c r="K76" s="24"/>
      <c r="L76" s="22"/>
    </row>
    <row r="77" spans="1:31" s="2" customFormat="1" ht="16.5" customHeight="1">
      <c r="A77" s="36"/>
      <c r="B77" s="37"/>
      <c r="C77" s="38"/>
      <c r="D77" s="38"/>
      <c r="E77" s="390" t="s">
        <v>1651</v>
      </c>
      <c r="F77" s="392"/>
      <c r="G77" s="392"/>
      <c r="H77" s="392"/>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139</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344" t="str">
        <f>E11</f>
        <v>2 - Přípojky - kanalizace, vodovod</v>
      </c>
      <c r="F79" s="392"/>
      <c r="G79" s="392"/>
      <c r="H79" s="392"/>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F14</f>
        <v xml:space="preserve"> </v>
      </c>
      <c r="G81" s="38"/>
      <c r="H81" s="38"/>
      <c r="I81" s="31" t="s">
        <v>23</v>
      </c>
      <c r="J81" s="61" t="str">
        <f>IF(J14="","",J14)</f>
        <v>26. 1. 2024</v>
      </c>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5.2" customHeight="1">
      <c r="A83" s="36"/>
      <c r="B83" s="37"/>
      <c r="C83" s="31" t="s">
        <v>25</v>
      </c>
      <c r="D83" s="38"/>
      <c r="E83" s="38"/>
      <c r="F83" s="29" t="str">
        <f>E17</f>
        <v>Nemocnice Tábor, a.s.</v>
      </c>
      <c r="G83" s="38"/>
      <c r="H83" s="38"/>
      <c r="I83" s="31" t="s">
        <v>31</v>
      </c>
      <c r="J83" s="34" t="str">
        <f>E23</f>
        <v>AGP nova spol. s r.o.</v>
      </c>
      <c r="K83" s="38"/>
      <c r="L83" s="115"/>
      <c r="S83" s="36"/>
      <c r="T83" s="36"/>
      <c r="U83" s="36"/>
      <c r="V83" s="36"/>
      <c r="W83" s="36"/>
      <c r="X83" s="36"/>
      <c r="Y83" s="36"/>
      <c r="Z83" s="36"/>
      <c r="AA83" s="36"/>
      <c r="AB83" s="36"/>
      <c r="AC83" s="36"/>
      <c r="AD83" s="36"/>
      <c r="AE83" s="36"/>
    </row>
    <row r="84" spans="1:31" s="2" customFormat="1" ht="15.2" customHeight="1">
      <c r="A84" s="36"/>
      <c r="B84" s="37"/>
      <c r="C84" s="31" t="s">
        <v>29</v>
      </c>
      <c r="D84" s="38"/>
      <c r="E84" s="38"/>
      <c r="F84" s="29" t="str">
        <f>IF(E20="","",E20)</f>
        <v>Vyplň údaj</v>
      </c>
      <c r="G84" s="38"/>
      <c r="H84" s="38"/>
      <c r="I84" s="31" t="s">
        <v>34</v>
      </c>
      <c r="J84" s="34" t="str">
        <f>E26</f>
        <v xml:space="preserve"> </v>
      </c>
      <c r="K84" s="38"/>
      <c r="L84" s="115"/>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11" customFormat="1" ht="29.25" customHeight="1">
      <c r="A86" s="153"/>
      <c r="B86" s="154"/>
      <c r="C86" s="155" t="s">
        <v>155</v>
      </c>
      <c r="D86" s="156" t="s">
        <v>56</v>
      </c>
      <c r="E86" s="156" t="s">
        <v>52</v>
      </c>
      <c r="F86" s="156" t="s">
        <v>53</v>
      </c>
      <c r="G86" s="156" t="s">
        <v>156</v>
      </c>
      <c r="H86" s="156" t="s">
        <v>157</v>
      </c>
      <c r="I86" s="156" t="s">
        <v>158</v>
      </c>
      <c r="J86" s="156" t="s">
        <v>143</v>
      </c>
      <c r="K86" s="157" t="s">
        <v>159</v>
      </c>
      <c r="L86" s="158"/>
      <c r="M86" s="70" t="s">
        <v>19</v>
      </c>
      <c r="N86" s="71" t="s">
        <v>41</v>
      </c>
      <c r="O86" s="71" t="s">
        <v>160</v>
      </c>
      <c r="P86" s="71" t="s">
        <v>161</v>
      </c>
      <c r="Q86" s="71" t="s">
        <v>162</v>
      </c>
      <c r="R86" s="71" t="s">
        <v>163</v>
      </c>
      <c r="S86" s="71" t="s">
        <v>164</v>
      </c>
      <c r="T86" s="72" t="s">
        <v>165</v>
      </c>
      <c r="U86" s="153"/>
      <c r="V86" s="153"/>
      <c r="W86" s="153"/>
      <c r="X86" s="153"/>
      <c r="Y86" s="153"/>
      <c r="Z86" s="153"/>
      <c r="AA86" s="153"/>
      <c r="AB86" s="153"/>
      <c r="AC86" s="153"/>
      <c r="AD86" s="153"/>
      <c r="AE86" s="153"/>
    </row>
    <row r="87" spans="1:63" s="2" customFormat="1" ht="22.9" customHeight="1">
      <c r="A87" s="36"/>
      <c r="B87" s="37"/>
      <c r="C87" s="77" t="s">
        <v>166</v>
      </c>
      <c r="D87" s="38"/>
      <c r="E87" s="38"/>
      <c r="F87" s="38"/>
      <c r="G87" s="38"/>
      <c r="H87" s="38"/>
      <c r="I87" s="38"/>
      <c r="J87" s="159">
        <f>BK87</f>
        <v>0</v>
      </c>
      <c r="K87" s="38"/>
      <c r="L87" s="41"/>
      <c r="M87" s="73"/>
      <c r="N87" s="160"/>
      <c r="O87" s="74"/>
      <c r="P87" s="161">
        <f>P88+P97</f>
        <v>0</v>
      </c>
      <c r="Q87" s="74"/>
      <c r="R87" s="161">
        <f>R88+R97</f>
        <v>0</v>
      </c>
      <c r="S87" s="74"/>
      <c r="T87" s="162">
        <f>T88+T97</f>
        <v>0</v>
      </c>
      <c r="U87" s="36"/>
      <c r="V87" s="36"/>
      <c r="W87" s="36"/>
      <c r="X87" s="36"/>
      <c r="Y87" s="36"/>
      <c r="Z87" s="36"/>
      <c r="AA87" s="36"/>
      <c r="AB87" s="36"/>
      <c r="AC87" s="36"/>
      <c r="AD87" s="36"/>
      <c r="AE87" s="36"/>
      <c r="AT87" s="19" t="s">
        <v>70</v>
      </c>
      <c r="AU87" s="19" t="s">
        <v>144</v>
      </c>
      <c r="BK87" s="163">
        <f>BK88+BK97</f>
        <v>0</v>
      </c>
    </row>
    <row r="88" spans="2:63" s="12" customFormat="1" ht="25.9" customHeight="1">
      <c r="B88" s="164"/>
      <c r="C88" s="165"/>
      <c r="D88" s="166" t="s">
        <v>70</v>
      </c>
      <c r="E88" s="167" t="s">
        <v>1662</v>
      </c>
      <c r="F88" s="167" t="s">
        <v>1860</v>
      </c>
      <c r="G88" s="165"/>
      <c r="H88" s="165"/>
      <c r="I88" s="168"/>
      <c r="J88" s="169">
        <f>BK88</f>
        <v>0</v>
      </c>
      <c r="K88" s="165"/>
      <c r="L88" s="170"/>
      <c r="M88" s="171"/>
      <c r="N88" s="172"/>
      <c r="O88" s="172"/>
      <c r="P88" s="173">
        <f>SUM(P89:P96)</f>
        <v>0</v>
      </c>
      <c r="Q88" s="172"/>
      <c r="R88" s="173">
        <f>SUM(R89:R96)</f>
        <v>0</v>
      </c>
      <c r="S88" s="172"/>
      <c r="T88" s="174">
        <f>SUM(T89:T96)</f>
        <v>0</v>
      </c>
      <c r="AR88" s="175" t="s">
        <v>79</v>
      </c>
      <c r="AT88" s="176" t="s">
        <v>70</v>
      </c>
      <c r="AU88" s="176" t="s">
        <v>71</v>
      </c>
      <c r="AY88" s="175" t="s">
        <v>169</v>
      </c>
      <c r="BK88" s="177">
        <f>SUM(BK89:BK96)</f>
        <v>0</v>
      </c>
    </row>
    <row r="89" spans="1:65" s="2" customFormat="1" ht="24.2" customHeight="1">
      <c r="A89" s="36"/>
      <c r="B89" s="37"/>
      <c r="C89" s="180" t="s">
        <v>14</v>
      </c>
      <c r="D89" s="180" t="s">
        <v>172</v>
      </c>
      <c r="E89" s="181" t="s">
        <v>1861</v>
      </c>
      <c r="F89" s="182" t="s">
        <v>1862</v>
      </c>
      <c r="G89" s="183" t="s">
        <v>339</v>
      </c>
      <c r="H89" s="184">
        <v>62</v>
      </c>
      <c r="I89" s="185"/>
      <c r="J89" s="186">
        <f aca="true" t="shared" si="0" ref="J89:J96">ROUND(I89*H89,2)</f>
        <v>0</v>
      </c>
      <c r="K89" s="182" t="s">
        <v>19</v>
      </c>
      <c r="L89" s="41"/>
      <c r="M89" s="187" t="s">
        <v>19</v>
      </c>
      <c r="N89" s="188" t="s">
        <v>42</v>
      </c>
      <c r="O89" s="66"/>
      <c r="P89" s="189">
        <f aca="true" t="shared" si="1" ref="P89:P96">O89*H89</f>
        <v>0</v>
      </c>
      <c r="Q89" s="189">
        <v>0</v>
      </c>
      <c r="R89" s="189">
        <f aca="true" t="shared" si="2" ref="R89:R96">Q89*H89</f>
        <v>0</v>
      </c>
      <c r="S89" s="189">
        <v>0</v>
      </c>
      <c r="T89" s="190">
        <f aca="true" t="shared" si="3" ref="T89:T96">S89*H89</f>
        <v>0</v>
      </c>
      <c r="U89" s="36"/>
      <c r="V89" s="36"/>
      <c r="W89" s="36"/>
      <c r="X89" s="36"/>
      <c r="Y89" s="36"/>
      <c r="Z89" s="36"/>
      <c r="AA89" s="36"/>
      <c r="AB89" s="36"/>
      <c r="AC89" s="36"/>
      <c r="AD89" s="36"/>
      <c r="AE89" s="36"/>
      <c r="AR89" s="191" t="s">
        <v>312</v>
      </c>
      <c r="AT89" s="191" t="s">
        <v>172</v>
      </c>
      <c r="AU89" s="191" t="s">
        <v>14</v>
      </c>
      <c r="AY89" s="19" t="s">
        <v>169</v>
      </c>
      <c r="BE89" s="192">
        <f aca="true" t="shared" si="4" ref="BE89:BE96">IF(N89="základní",J89,0)</f>
        <v>0</v>
      </c>
      <c r="BF89" s="192">
        <f aca="true" t="shared" si="5" ref="BF89:BF96">IF(N89="snížená",J89,0)</f>
        <v>0</v>
      </c>
      <c r="BG89" s="192">
        <f aca="true" t="shared" si="6" ref="BG89:BG96">IF(N89="zákl. přenesená",J89,0)</f>
        <v>0</v>
      </c>
      <c r="BH89" s="192">
        <f aca="true" t="shared" si="7" ref="BH89:BH96">IF(N89="sníž. přenesená",J89,0)</f>
        <v>0</v>
      </c>
      <c r="BI89" s="192">
        <f aca="true" t="shared" si="8" ref="BI89:BI96">IF(N89="nulová",J89,0)</f>
        <v>0</v>
      </c>
      <c r="BJ89" s="19" t="s">
        <v>14</v>
      </c>
      <c r="BK89" s="192">
        <f aca="true" t="shared" si="9" ref="BK89:BK96">ROUND(I89*H89,2)</f>
        <v>0</v>
      </c>
      <c r="BL89" s="19" t="s">
        <v>312</v>
      </c>
      <c r="BM89" s="191" t="s">
        <v>79</v>
      </c>
    </row>
    <row r="90" spans="1:65" s="2" customFormat="1" ht="24.2" customHeight="1">
      <c r="A90" s="36"/>
      <c r="B90" s="37"/>
      <c r="C90" s="180" t="s">
        <v>79</v>
      </c>
      <c r="D90" s="180" t="s">
        <v>172</v>
      </c>
      <c r="E90" s="181" t="s">
        <v>1664</v>
      </c>
      <c r="F90" s="182" t="s">
        <v>1863</v>
      </c>
      <c r="G90" s="183" t="s">
        <v>339</v>
      </c>
      <c r="H90" s="184">
        <v>22</v>
      </c>
      <c r="I90" s="185"/>
      <c r="J90" s="186">
        <f t="shared" si="0"/>
        <v>0</v>
      </c>
      <c r="K90" s="182" t="s">
        <v>19</v>
      </c>
      <c r="L90" s="41"/>
      <c r="M90" s="187" t="s">
        <v>19</v>
      </c>
      <c r="N90" s="188" t="s">
        <v>42</v>
      </c>
      <c r="O90" s="66"/>
      <c r="P90" s="189">
        <f t="shared" si="1"/>
        <v>0</v>
      </c>
      <c r="Q90" s="189">
        <v>0</v>
      </c>
      <c r="R90" s="189">
        <f t="shared" si="2"/>
        <v>0</v>
      </c>
      <c r="S90" s="189">
        <v>0</v>
      </c>
      <c r="T90" s="190">
        <f t="shared" si="3"/>
        <v>0</v>
      </c>
      <c r="U90" s="36"/>
      <c r="V90" s="36"/>
      <c r="W90" s="36"/>
      <c r="X90" s="36"/>
      <c r="Y90" s="36"/>
      <c r="Z90" s="36"/>
      <c r="AA90" s="36"/>
      <c r="AB90" s="36"/>
      <c r="AC90" s="36"/>
      <c r="AD90" s="36"/>
      <c r="AE90" s="36"/>
      <c r="AR90" s="191" t="s">
        <v>312</v>
      </c>
      <c r="AT90" s="191" t="s">
        <v>172</v>
      </c>
      <c r="AU90" s="191" t="s">
        <v>14</v>
      </c>
      <c r="AY90" s="19" t="s">
        <v>169</v>
      </c>
      <c r="BE90" s="192">
        <f t="shared" si="4"/>
        <v>0</v>
      </c>
      <c r="BF90" s="192">
        <f t="shared" si="5"/>
        <v>0</v>
      </c>
      <c r="BG90" s="192">
        <f t="shared" si="6"/>
        <v>0</v>
      </c>
      <c r="BH90" s="192">
        <f t="shared" si="7"/>
        <v>0</v>
      </c>
      <c r="BI90" s="192">
        <f t="shared" si="8"/>
        <v>0</v>
      </c>
      <c r="BJ90" s="19" t="s">
        <v>14</v>
      </c>
      <c r="BK90" s="192">
        <f t="shared" si="9"/>
        <v>0</v>
      </c>
      <c r="BL90" s="19" t="s">
        <v>312</v>
      </c>
      <c r="BM90" s="191" t="s">
        <v>106</v>
      </c>
    </row>
    <row r="91" spans="1:65" s="2" customFormat="1" ht="24.2" customHeight="1">
      <c r="A91" s="36"/>
      <c r="B91" s="37"/>
      <c r="C91" s="180" t="s">
        <v>103</v>
      </c>
      <c r="D91" s="180" t="s">
        <v>172</v>
      </c>
      <c r="E91" s="181" t="s">
        <v>1666</v>
      </c>
      <c r="F91" s="182" t="s">
        <v>1864</v>
      </c>
      <c r="G91" s="183" t="s">
        <v>339</v>
      </c>
      <c r="H91" s="184">
        <v>7</v>
      </c>
      <c r="I91" s="185"/>
      <c r="J91" s="186">
        <f t="shared" si="0"/>
        <v>0</v>
      </c>
      <c r="K91" s="182" t="s">
        <v>19</v>
      </c>
      <c r="L91" s="41"/>
      <c r="M91" s="187" t="s">
        <v>19</v>
      </c>
      <c r="N91" s="188" t="s">
        <v>42</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312</v>
      </c>
      <c r="AT91" s="191" t="s">
        <v>172</v>
      </c>
      <c r="AU91" s="191" t="s">
        <v>14</v>
      </c>
      <c r="AY91" s="19" t="s">
        <v>169</v>
      </c>
      <c r="BE91" s="192">
        <f t="shared" si="4"/>
        <v>0</v>
      </c>
      <c r="BF91" s="192">
        <f t="shared" si="5"/>
        <v>0</v>
      </c>
      <c r="BG91" s="192">
        <f t="shared" si="6"/>
        <v>0</v>
      </c>
      <c r="BH91" s="192">
        <f t="shared" si="7"/>
        <v>0</v>
      </c>
      <c r="BI91" s="192">
        <f t="shared" si="8"/>
        <v>0</v>
      </c>
      <c r="BJ91" s="19" t="s">
        <v>14</v>
      </c>
      <c r="BK91" s="192">
        <f t="shared" si="9"/>
        <v>0</v>
      </c>
      <c r="BL91" s="19" t="s">
        <v>312</v>
      </c>
      <c r="BM91" s="191" t="s">
        <v>112</v>
      </c>
    </row>
    <row r="92" spans="1:65" s="2" customFormat="1" ht="16.5" customHeight="1">
      <c r="A92" s="36"/>
      <c r="B92" s="37"/>
      <c r="C92" s="180" t="s">
        <v>106</v>
      </c>
      <c r="D92" s="180" t="s">
        <v>172</v>
      </c>
      <c r="E92" s="181" t="s">
        <v>1670</v>
      </c>
      <c r="F92" s="182" t="s">
        <v>1865</v>
      </c>
      <c r="G92" s="183" t="s">
        <v>539</v>
      </c>
      <c r="H92" s="184">
        <v>16</v>
      </c>
      <c r="I92" s="185"/>
      <c r="J92" s="186">
        <f t="shared" si="0"/>
        <v>0</v>
      </c>
      <c r="K92" s="182" t="s">
        <v>19</v>
      </c>
      <c r="L92" s="41"/>
      <c r="M92" s="187" t="s">
        <v>19</v>
      </c>
      <c r="N92" s="188" t="s">
        <v>42</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312</v>
      </c>
      <c r="AT92" s="191" t="s">
        <v>172</v>
      </c>
      <c r="AU92" s="191" t="s">
        <v>14</v>
      </c>
      <c r="AY92" s="19" t="s">
        <v>169</v>
      </c>
      <c r="BE92" s="192">
        <f t="shared" si="4"/>
        <v>0</v>
      </c>
      <c r="BF92" s="192">
        <f t="shared" si="5"/>
        <v>0</v>
      </c>
      <c r="BG92" s="192">
        <f t="shared" si="6"/>
        <v>0</v>
      </c>
      <c r="BH92" s="192">
        <f t="shared" si="7"/>
        <v>0</v>
      </c>
      <c r="BI92" s="192">
        <f t="shared" si="8"/>
        <v>0</v>
      </c>
      <c r="BJ92" s="19" t="s">
        <v>14</v>
      </c>
      <c r="BK92" s="192">
        <f t="shared" si="9"/>
        <v>0</v>
      </c>
      <c r="BL92" s="19" t="s">
        <v>312</v>
      </c>
      <c r="BM92" s="191" t="s">
        <v>224</v>
      </c>
    </row>
    <row r="93" spans="1:65" s="2" customFormat="1" ht="16.5" customHeight="1">
      <c r="A93" s="36"/>
      <c r="B93" s="37"/>
      <c r="C93" s="180" t="s">
        <v>109</v>
      </c>
      <c r="D93" s="180" t="s">
        <v>172</v>
      </c>
      <c r="E93" s="181" t="s">
        <v>1866</v>
      </c>
      <c r="F93" s="182" t="s">
        <v>1867</v>
      </c>
      <c r="G93" s="183" t="s">
        <v>539</v>
      </c>
      <c r="H93" s="184">
        <v>8</v>
      </c>
      <c r="I93" s="185"/>
      <c r="J93" s="186">
        <f t="shared" si="0"/>
        <v>0</v>
      </c>
      <c r="K93" s="182" t="s">
        <v>19</v>
      </c>
      <c r="L93" s="41"/>
      <c r="M93" s="187" t="s">
        <v>19</v>
      </c>
      <c r="N93" s="188" t="s">
        <v>42</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312</v>
      </c>
      <c r="AT93" s="191" t="s">
        <v>172</v>
      </c>
      <c r="AU93" s="191" t="s">
        <v>14</v>
      </c>
      <c r="AY93" s="19" t="s">
        <v>169</v>
      </c>
      <c r="BE93" s="192">
        <f t="shared" si="4"/>
        <v>0</v>
      </c>
      <c r="BF93" s="192">
        <f t="shared" si="5"/>
        <v>0</v>
      </c>
      <c r="BG93" s="192">
        <f t="shared" si="6"/>
        <v>0</v>
      </c>
      <c r="BH93" s="192">
        <f t="shared" si="7"/>
        <v>0</v>
      </c>
      <c r="BI93" s="192">
        <f t="shared" si="8"/>
        <v>0</v>
      </c>
      <c r="BJ93" s="19" t="s">
        <v>14</v>
      </c>
      <c r="BK93" s="192">
        <f t="shared" si="9"/>
        <v>0</v>
      </c>
      <c r="BL93" s="19" t="s">
        <v>312</v>
      </c>
      <c r="BM93" s="191" t="s">
        <v>236</v>
      </c>
    </row>
    <row r="94" spans="1:65" s="2" customFormat="1" ht="16.5" customHeight="1">
      <c r="A94" s="36"/>
      <c r="B94" s="37"/>
      <c r="C94" s="180" t="s">
        <v>112</v>
      </c>
      <c r="D94" s="180" t="s">
        <v>172</v>
      </c>
      <c r="E94" s="181" t="s">
        <v>1868</v>
      </c>
      <c r="F94" s="182" t="s">
        <v>1869</v>
      </c>
      <c r="G94" s="183" t="s">
        <v>539</v>
      </c>
      <c r="H94" s="184">
        <v>3</v>
      </c>
      <c r="I94" s="185"/>
      <c r="J94" s="186">
        <f t="shared" si="0"/>
        <v>0</v>
      </c>
      <c r="K94" s="182" t="s">
        <v>19</v>
      </c>
      <c r="L94" s="41"/>
      <c r="M94" s="187" t="s">
        <v>19</v>
      </c>
      <c r="N94" s="188" t="s">
        <v>42</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312</v>
      </c>
      <c r="AT94" s="191" t="s">
        <v>172</v>
      </c>
      <c r="AU94" s="191" t="s">
        <v>14</v>
      </c>
      <c r="AY94" s="19" t="s">
        <v>169</v>
      </c>
      <c r="BE94" s="192">
        <f t="shared" si="4"/>
        <v>0</v>
      </c>
      <c r="BF94" s="192">
        <f t="shared" si="5"/>
        <v>0</v>
      </c>
      <c r="BG94" s="192">
        <f t="shared" si="6"/>
        <v>0</v>
      </c>
      <c r="BH94" s="192">
        <f t="shared" si="7"/>
        <v>0</v>
      </c>
      <c r="BI94" s="192">
        <f t="shared" si="8"/>
        <v>0</v>
      </c>
      <c r="BJ94" s="19" t="s">
        <v>14</v>
      </c>
      <c r="BK94" s="192">
        <f t="shared" si="9"/>
        <v>0</v>
      </c>
      <c r="BL94" s="19" t="s">
        <v>312</v>
      </c>
      <c r="BM94" s="191" t="s">
        <v>8</v>
      </c>
    </row>
    <row r="95" spans="1:65" s="2" customFormat="1" ht="16.5" customHeight="1">
      <c r="A95" s="36"/>
      <c r="B95" s="37"/>
      <c r="C95" s="180" t="s">
        <v>115</v>
      </c>
      <c r="D95" s="180" t="s">
        <v>172</v>
      </c>
      <c r="E95" s="181" t="s">
        <v>1870</v>
      </c>
      <c r="F95" s="182" t="s">
        <v>1871</v>
      </c>
      <c r="G95" s="183" t="s">
        <v>539</v>
      </c>
      <c r="H95" s="184">
        <v>1</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312</v>
      </c>
      <c r="AT95" s="191" t="s">
        <v>172</v>
      </c>
      <c r="AU95" s="191" t="s">
        <v>14</v>
      </c>
      <c r="AY95" s="19" t="s">
        <v>169</v>
      </c>
      <c r="BE95" s="192">
        <f t="shared" si="4"/>
        <v>0</v>
      </c>
      <c r="BF95" s="192">
        <f t="shared" si="5"/>
        <v>0</v>
      </c>
      <c r="BG95" s="192">
        <f t="shared" si="6"/>
        <v>0</v>
      </c>
      <c r="BH95" s="192">
        <f t="shared" si="7"/>
        <v>0</v>
      </c>
      <c r="BI95" s="192">
        <f t="shared" si="8"/>
        <v>0</v>
      </c>
      <c r="BJ95" s="19" t="s">
        <v>14</v>
      </c>
      <c r="BK95" s="192">
        <f t="shared" si="9"/>
        <v>0</v>
      </c>
      <c r="BL95" s="19" t="s">
        <v>312</v>
      </c>
      <c r="BM95" s="191" t="s">
        <v>302</v>
      </c>
    </row>
    <row r="96" spans="1:65" s="2" customFormat="1" ht="16.5" customHeight="1">
      <c r="A96" s="36"/>
      <c r="B96" s="37"/>
      <c r="C96" s="180" t="s">
        <v>224</v>
      </c>
      <c r="D96" s="180" t="s">
        <v>172</v>
      </c>
      <c r="E96" s="181" t="s">
        <v>1696</v>
      </c>
      <c r="F96" s="182" t="s">
        <v>1872</v>
      </c>
      <c r="G96" s="183" t="s">
        <v>282</v>
      </c>
      <c r="H96" s="184">
        <v>1</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312</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312</v>
      </c>
      <c r="BM96" s="191" t="s">
        <v>312</v>
      </c>
    </row>
    <row r="97" spans="2:63" s="12" customFormat="1" ht="25.9" customHeight="1">
      <c r="B97" s="164"/>
      <c r="C97" s="165"/>
      <c r="D97" s="166" t="s">
        <v>70</v>
      </c>
      <c r="E97" s="167" t="s">
        <v>1698</v>
      </c>
      <c r="F97" s="167" t="s">
        <v>1873</v>
      </c>
      <c r="G97" s="165"/>
      <c r="H97" s="165"/>
      <c r="I97" s="168"/>
      <c r="J97" s="169">
        <f>BK97</f>
        <v>0</v>
      </c>
      <c r="K97" s="165"/>
      <c r="L97" s="170"/>
      <c r="M97" s="171"/>
      <c r="N97" s="172"/>
      <c r="O97" s="172"/>
      <c r="P97" s="173">
        <f>SUM(P98:P105)</f>
        <v>0</v>
      </c>
      <c r="Q97" s="172"/>
      <c r="R97" s="173">
        <f>SUM(R98:R105)</f>
        <v>0</v>
      </c>
      <c r="S97" s="172"/>
      <c r="T97" s="174">
        <f>SUM(T98:T105)</f>
        <v>0</v>
      </c>
      <c r="AR97" s="175" t="s">
        <v>14</v>
      </c>
      <c r="AT97" s="176" t="s">
        <v>70</v>
      </c>
      <c r="AU97" s="176" t="s">
        <v>71</v>
      </c>
      <c r="AY97" s="175" t="s">
        <v>169</v>
      </c>
      <c r="BK97" s="177">
        <f>SUM(BK98:BK105)</f>
        <v>0</v>
      </c>
    </row>
    <row r="98" spans="1:65" s="2" customFormat="1" ht="55.5" customHeight="1">
      <c r="A98" s="36"/>
      <c r="B98" s="37"/>
      <c r="C98" s="180" t="s">
        <v>170</v>
      </c>
      <c r="D98" s="180" t="s">
        <v>172</v>
      </c>
      <c r="E98" s="181" t="s">
        <v>1874</v>
      </c>
      <c r="F98" s="182" t="s">
        <v>1875</v>
      </c>
      <c r="G98" s="183" t="s">
        <v>539</v>
      </c>
      <c r="H98" s="184">
        <v>2</v>
      </c>
      <c r="I98" s="185"/>
      <c r="J98" s="186">
        <f aca="true" t="shared" si="10" ref="J98:J105">ROUND(I98*H98,2)</f>
        <v>0</v>
      </c>
      <c r="K98" s="182" t="s">
        <v>19</v>
      </c>
      <c r="L98" s="41"/>
      <c r="M98" s="187" t="s">
        <v>19</v>
      </c>
      <c r="N98" s="188" t="s">
        <v>42</v>
      </c>
      <c r="O98" s="66"/>
      <c r="P98" s="189">
        <f aca="true" t="shared" si="11" ref="P98:P105">O98*H98</f>
        <v>0</v>
      </c>
      <c r="Q98" s="189">
        <v>0</v>
      </c>
      <c r="R98" s="189">
        <f aca="true" t="shared" si="12" ref="R98:R105">Q98*H98</f>
        <v>0</v>
      </c>
      <c r="S98" s="189">
        <v>0</v>
      </c>
      <c r="T98" s="190">
        <f aca="true" t="shared" si="13" ref="T98:T105">S98*H98</f>
        <v>0</v>
      </c>
      <c r="U98" s="36"/>
      <c r="V98" s="36"/>
      <c r="W98" s="36"/>
      <c r="X98" s="36"/>
      <c r="Y98" s="36"/>
      <c r="Z98" s="36"/>
      <c r="AA98" s="36"/>
      <c r="AB98" s="36"/>
      <c r="AC98" s="36"/>
      <c r="AD98" s="36"/>
      <c r="AE98" s="36"/>
      <c r="AR98" s="191" t="s">
        <v>106</v>
      </c>
      <c r="AT98" s="191" t="s">
        <v>172</v>
      </c>
      <c r="AU98" s="191" t="s">
        <v>14</v>
      </c>
      <c r="AY98" s="19" t="s">
        <v>169</v>
      </c>
      <c r="BE98" s="192">
        <f aca="true" t="shared" si="14" ref="BE98:BE105">IF(N98="základní",J98,0)</f>
        <v>0</v>
      </c>
      <c r="BF98" s="192">
        <f aca="true" t="shared" si="15" ref="BF98:BF105">IF(N98="snížená",J98,0)</f>
        <v>0</v>
      </c>
      <c r="BG98" s="192">
        <f aca="true" t="shared" si="16" ref="BG98:BG105">IF(N98="zákl. přenesená",J98,0)</f>
        <v>0</v>
      </c>
      <c r="BH98" s="192">
        <f aca="true" t="shared" si="17" ref="BH98:BH105">IF(N98="sníž. přenesená",J98,0)</f>
        <v>0</v>
      </c>
      <c r="BI98" s="192">
        <f aca="true" t="shared" si="18" ref="BI98:BI105">IF(N98="nulová",J98,0)</f>
        <v>0</v>
      </c>
      <c r="BJ98" s="19" t="s">
        <v>14</v>
      </c>
      <c r="BK98" s="192">
        <f aca="true" t="shared" si="19" ref="BK98:BK105">ROUND(I98*H98,2)</f>
        <v>0</v>
      </c>
      <c r="BL98" s="19" t="s">
        <v>106</v>
      </c>
      <c r="BM98" s="191" t="s">
        <v>329</v>
      </c>
    </row>
    <row r="99" spans="1:65" s="2" customFormat="1" ht="62.65" customHeight="1">
      <c r="A99" s="36"/>
      <c r="B99" s="37"/>
      <c r="C99" s="180" t="s">
        <v>236</v>
      </c>
      <c r="D99" s="180" t="s">
        <v>172</v>
      </c>
      <c r="E99" s="181" t="s">
        <v>1876</v>
      </c>
      <c r="F99" s="182" t="s">
        <v>1877</v>
      </c>
      <c r="G99" s="183" t="s">
        <v>539</v>
      </c>
      <c r="H99" s="184">
        <v>1</v>
      </c>
      <c r="I99" s="185"/>
      <c r="J99" s="186">
        <f t="shared" si="10"/>
        <v>0</v>
      </c>
      <c r="K99" s="182" t="s">
        <v>19</v>
      </c>
      <c r="L99" s="41"/>
      <c r="M99" s="187" t="s">
        <v>19</v>
      </c>
      <c r="N99" s="188" t="s">
        <v>42</v>
      </c>
      <c r="O99" s="66"/>
      <c r="P99" s="189">
        <f t="shared" si="11"/>
        <v>0</v>
      </c>
      <c r="Q99" s="189">
        <v>0</v>
      </c>
      <c r="R99" s="189">
        <f t="shared" si="12"/>
        <v>0</v>
      </c>
      <c r="S99" s="189">
        <v>0</v>
      </c>
      <c r="T99" s="190">
        <f t="shared" si="13"/>
        <v>0</v>
      </c>
      <c r="U99" s="36"/>
      <c r="V99" s="36"/>
      <c r="W99" s="36"/>
      <c r="X99" s="36"/>
      <c r="Y99" s="36"/>
      <c r="Z99" s="36"/>
      <c r="AA99" s="36"/>
      <c r="AB99" s="36"/>
      <c r="AC99" s="36"/>
      <c r="AD99" s="36"/>
      <c r="AE99" s="36"/>
      <c r="AR99" s="191" t="s">
        <v>106</v>
      </c>
      <c r="AT99" s="191" t="s">
        <v>172</v>
      </c>
      <c r="AU99" s="191" t="s">
        <v>14</v>
      </c>
      <c r="AY99" s="19" t="s">
        <v>169</v>
      </c>
      <c r="BE99" s="192">
        <f t="shared" si="14"/>
        <v>0</v>
      </c>
      <c r="BF99" s="192">
        <f t="shared" si="15"/>
        <v>0</v>
      </c>
      <c r="BG99" s="192">
        <f t="shared" si="16"/>
        <v>0</v>
      </c>
      <c r="BH99" s="192">
        <f t="shared" si="17"/>
        <v>0</v>
      </c>
      <c r="BI99" s="192">
        <f t="shared" si="18"/>
        <v>0</v>
      </c>
      <c r="BJ99" s="19" t="s">
        <v>14</v>
      </c>
      <c r="BK99" s="192">
        <f t="shared" si="19"/>
        <v>0</v>
      </c>
      <c r="BL99" s="19" t="s">
        <v>106</v>
      </c>
      <c r="BM99" s="191" t="s">
        <v>360</v>
      </c>
    </row>
    <row r="100" spans="1:65" s="2" customFormat="1" ht="24.2" customHeight="1">
      <c r="A100" s="36"/>
      <c r="B100" s="37"/>
      <c r="C100" s="180" t="s">
        <v>286</v>
      </c>
      <c r="D100" s="180" t="s">
        <v>172</v>
      </c>
      <c r="E100" s="181" t="s">
        <v>1878</v>
      </c>
      <c r="F100" s="182" t="s">
        <v>1862</v>
      </c>
      <c r="G100" s="183" t="s">
        <v>339</v>
      </c>
      <c r="H100" s="184">
        <v>46</v>
      </c>
      <c r="I100" s="185"/>
      <c r="J100" s="186">
        <f t="shared" si="10"/>
        <v>0</v>
      </c>
      <c r="K100" s="182" t="s">
        <v>19</v>
      </c>
      <c r="L100" s="41"/>
      <c r="M100" s="187" t="s">
        <v>19</v>
      </c>
      <c r="N100" s="188" t="s">
        <v>42</v>
      </c>
      <c r="O100" s="66"/>
      <c r="P100" s="189">
        <f t="shared" si="11"/>
        <v>0</v>
      </c>
      <c r="Q100" s="189">
        <v>0</v>
      </c>
      <c r="R100" s="189">
        <f t="shared" si="12"/>
        <v>0</v>
      </c>
      <c r="S100" s="189">
        <v>0</v>
      </c>
      <c r="T100" s="190">
        <f t="shared" si="13"/>
        <v>0</v>
      </c>
      <c r="U100" s="36"/>
      <c r="V100" s="36"/>
      <c r="W100" s="36"/>
      <c r="X100" s="36"/>
      <c r="Y100" s="36"/>
      <c r="Z100" s="36"/>
      <c r="AA100" s="36"/>
      <c r="AB100" s="36"/>
      <c r="AC100" s="36"/>
      <c r="AD100" s="36"/>
      <c r="AE100" s="36"/>
      <c r="AR100" s="191" t="s">
        <v>106</v>
      </c>
      <c r="AT100" s="191" t="s">
        <v>172</v>
      </c>
      <c r="AU100" s="191" t="s">
        <v>14</v>
      </c>
      <c r="AY100" s="19" t="s">
        <v>169</v>
      </c>
      <c r="BE100" s="192">
        <f t="shared" si="14"/>
        <v>0</v>
      </c>
      <c r="BF100" s="192">
        <f t="shared" si="15"/>
        <v>0</v>
      </c>
      <c r="BG100" s="192">
        <f t="shared" si="16"/>
        <v>0</v>
      </c>
      <c r="BH100" s="192">
        <f t="shared" si="17"/>
        <v>0</v>
      </c>
      <c r="BI100" s="192">
        <f t="shared" si="18"/>
        <v>0</v>
      </c>
      <c r="BJ100" s="19" t="s">
        <v>14</v>
      </c>
      <c r="BK100" s="192">
        <f t="shared" si="19"/>
        <v>0</v>
      </c>
      <c r="BL100" s="19" t="s">
        <v>106</v>
      </c>
      <c r="BM100" s="191" t="s">
        <v>191</v>
      </c>
    </row>
    <row r="101" spans="1:65" s="2" customFormat="1" ht="16.5" customHeight="1">
      <c r="A101" s="36"/>
      <c r="B101" s="37"/>
      <c r="C101" s="180" t="s">
        <v>8</v>
      </c>
      <c r="D101" s="180" t="s">
        <v>172</v>
      </c>
      <c r="E101" s="181" t="s">
        <v>1879</v>
      </c>
      <c r="F101" s="182" t="s">
        <v>1880</v>
      </c>
      <c r="G101" s="183" t="s">
        <v>339</v>
      </c>
      <c r="H101" s="184">
        <v>15</v>
      </c>
      <c r="I101" s="185"/>
      <c r="J101" s="186">
        <f t="shared" si="10"/>
        <v>0</v>
      </c>
      <c r="K101" s="182" t="s">
        <v>19</v>
      </c>
      <c r="L101" s="41"/>
      <c r="M101" s="187" t="s">
        <v>19</v>
      </c>
      <c r="N101" s="188" t="s">
        <v>42</v>
      </c>
      <c r="O101" s="66"/>
      <c r="P101" s="189">
        <f t="shared" si="11"/>
        <v>0</v>
      </c>
      <c r="Q101" s="189">
        <v>0</v>
      </c>
      <c r="R101" s="189">
        <f t="shared" si="12"/>
        <v>0</v>
      </c>
      <c r="S101" s="189">
        <v>0</v>
      </c>
      <c r="T101" s="190">
        <f t="shared" si="13"/>
        <v>0</v>
      </c>
      <c r="U101" s="36"/>
      <c r="V101" s="36"/>
      <c r="W101" s="36"/>
      <c r="X101" s="36"/>
      <c r="Y101" s="36"/>
      <c r="Z101" s="36"/>
      <c r="AA101" s="36"/>
      <c r="AB101" s="36"/>
      <c r="AC101" s="36"/>
      <c r="AD101" s="36"/>
      <c r="AE101" s="36"/>
      <c r="AR101" s="191" t="s">
        <v>106</v>
      </c>
      <c r="AT101" s="191" t="s">
        <v>172</v>
      </c>
      <c r="AU101" s="191" t="s">
        <v>14</v>
      </c>
      <c r="AY101" s="19" t="s">
        <v>169</v>
      </c>
      <c r="BE101" s="192">
        <f t="shared" si="14"/>
        <v>0</v>
      </c>
      <c r="BF101" s="192">
        <f t="shared" si="15"/>
        <v>0</v>
      </c>
      <c r="BG101" s="192">
        <f t="shared" si="16"/>
        <v>0</v>
      </c>
      <c r="BH101" s="192">
        <f t="shared" si="17"/>
        <v>0</v>
      </c>
      <c r="BI101" s="192">
        <f t="shared" si="18"/>
        <v>0</v>
      </c>
      <c r="BJ101" s="19" t="s">
        <v>14</v>
      </c>
      <c r="BK101" s="192">
        <f t="shared" si="19"/>
        <v>0</v>
      </c>
      <c r="BL101" s="19" t="s">
        <v>106</v>
      </c>
      <c r="BM101" s="191" t="s">
        <v>252</v>
      </c>
    </row>
    <row r="102" spans="1:65" s="2" customFormat="1" ht="16.5" customHeight="1">
      <c r="A102" s="36"/>
      <c r="B102" s="37"/>
      <c r="C102" s="180" t="s">
        <v>296</v>
      </c>
      <c r="D102" s="180" t="s">
        <v>172</v>
      </c>
      <c r="E102" s="181" t="s">
        <v>1881</v>
      </c>
      <c r="F102" s="182" t="s">
        <v>1882</v>
      </c>
      <c r="G102" s="183" t="s">
        <v>539</v>
      </c>
      <c r="H102" s="184">
        <v>1</v>
      </c>
      <c r="I102" s="185"/>
      <c r="J102" s="186">
        <f t="shared" si="10"/>
        <v>0</v>
      </c>
      <c r="K102" s="182" t="s">
        <v>19</v>
      </c>
      <c r="L102" s="41"/>
      <c r="M102" s="187" t="s">
        <v>19</v>
      </c>
      <c r="N102" s="188" t="s">
        <v>42</v>
      </c>
      <c r="O102" s="66"/>
      <c r="P102" s="189">
        <f t="shared" si="11"/>
        <v>0</v>
      </c>
      <c r="Q102" s="189">
        <v>0</v>
      </c>
      <c r="R102" s="189">
        <f t="shared" si="12"/>
        <v>0</v>
      </c>
      <c r="S102" s="189">
        <v>0</v>
      </c>
      <c r="T102" s="190">
        <f t="shared" si="13"/>
        <v>0</v>
      </c>
      <c r="U102" s="36"/>
      <c r="V102" s="36"/>
      <c r="W102" s="36"/>
      <c r="X102" s="36"/>
      <c r="Y102" s="36"/>
      <c r="Z102" s="36"/>
      <c r="AA102" s="36"/>
      <c r="AB102" s="36"/>
      <c r="AC102" s="36"/>
      <c r="AD102" s="36"/>
      <c r="AE102" s="36"/>
      <c r="AR102" s="191" t="s">
        <v>106</v>
      </c>
      <c r="AT102" s="191" t="s">
        <v>172</v>
      </c>
      <c r="AU102" s="191" t="s">
        <v>14</v>
      </c>
      <c r="AY102" s="19" t="s">
        <v>169</v>
      </c>
      <c r="BE102" s="192">
        <f t="shared" si="14"/>
        <v>0</v>
      </c>
      <c r="BF102" s="192">
        <f t="shared" si="15"/>
        <v>0</v>
      </c>
      <c r="BG102" s="192">
        <f t="shared" si="16"/>
        <v>0</v>
      </c>
      <c r="BH102" s="192">
        <f t="shared" si="17"/>
        <v>0</v>
      </c>
      <c r="BI102" s="192">
        <f t="shared" si="18"/>
        <v>0</v>
      </c>
      <c r="BJ102" s="19" t="s">
        <v>14</v>
      </c>
      <c r="BK102" s="192">
        <f t="shared" si="19"/>
        <v>0</v>
      </c>
      <c r="BL102" s="19" t="s">
        <v>106</v>
      </c>
      <c r="BM102" s="191" t="s">
        <v>336</v>
      </c>
    </row>
    <row r="103" spans="1:65" s="2" customFormat="1" ht="16.5" customHeight="1">
      <c r="A103" s="36"/>
      <c r="B103" s="37"/>
      <c r="C103" s="180" t="s">
        <v>302</v>
      </c>
      <c r="D103" s="180" t="s">
        <v>172</v>
      </c>
      <c r="E103" s="181" t="s">
        <v>1883</v>
      </c>
      <c r="F103" s="182" t="s">
        <v>1884</v>
      </c>
      <c r="G103" s="183" t="s">
        <v>539</v>
      </c>
      <c r="H103" s="184">
        <v>1</v>
      </c>
      <c r="I103" s="185"/>
      <c r="J103" s="186">
        <f t="shared" si="10"/>
        <v>0</v>
      </c>
      <c r="K103" s="182" t="s">
        <v>19</v>
      </c>
      <c r="L103" s="41"/>
      <c r="M103" s="187" t="s">
        <v>19</v>
      </c>
      <c r="N103" s="188" t="s">
        <v>42</v>
      </c>
      <c r="O103" s="66"/>
      <c r="P103" s="189">
        <f t="shared" si="11"/>
        <v>0</v>
      </c>
      <c r="Q103" s="189">
        <v>0</v>
      </c>
      <c r="R103" s="189">
        <f t="shared" si="12"/>
        <v>0</v>
      </c>
      <c r="S103" s="189">
        <v>0</v>
      </c>
      <c r="T103" s="190">
        <f t="shared" si="13"/>
        <v>0</v>
      </c>
      <c r="U103" s="36"/>
      <c r="V103" s="36"/>
      <c r="W103" s="36"/>
      <c r="X103" s="36"/>
      <c r="Y103" s="36"/>
      <c r="Z103" s="36"/>
      <c r="AA103" s="36"/>
      <c r="AB103" s="36"/>
      <c r="AC103" s="36"/>
      <c r="AD103" s="36"/>
      <c r="AE103" s="36"/>
      <c r="AR103" s="191" t="s">
        <v>106</v>
      </c>
      <c r="AT103" s="191" t="s">
        <v>172</v>
      </c>
      <c r="AU103" s="191" t="s">
        <v>14</v>
      </c>
      <c r="AY103" s="19" t="s">
        <v>169</v>
      </c>
      <c r="BE103" s="192">
        <f t="shared" si="14"/>
        <v>0</v>
      </c>
      <c r="BF103" s="192">
        <f t="shared" si="15"/>
        <v>0</v>
      </c>
      <c r="BG103" s="192">
        <f t="shared" si="16"/>
        <v>0</v>
      </c>
      <c r="BH103" s="192">
        <f t="shared" si="17"/>
        <v>0</v>
      </c>
      <c r="BI103" s="192">
        <f t="shared" si="18"/>
        <v>0</v>
      </c>
      <c r="BJ103" s="19" t="s">
        <v>14</v>
      </c>
      <c r="BK103" s="192">
        <f t="shared" si="19"/>
        <v>0</v>
      </c>
      <c r="BL103" s="19" t="s">
        <v>106</v>
      </c>
      <c r="BM103" s="191" t="s">
        <v>272</v>
      </c>
    </row>
    <row r="104" spans="1:65" s="2" customFormat="1" ht="24.2" customHeight="1">
      <c r="A104" s="36"/>
      <c r="B104" s="37"/>
      <c r="C104" s="180" t="s">
        <v>307</v>
      </c>
      <c r="D104" s="180" t="s">
        <v>172</v>
      </c>
      <c r="E104" s="181" t="s">
        <v>1885</v>
      </c>
      <c r="F104" s="182" t="s">
        <v>1886</v>
      </c>
      <c r="G104" s="183" t="s">
        <v>282</v>
      </c>
      <c r="H104" s="184">
        <v>1</v>
      </c>
      <c r="I104" s="185"/>
      <c r="J104" s="186">
        <f t="shared" si="10"/>
        <v>0</v>
      </c>
      <c r="K104" s="182" t="s">
        <v>19</v>
      </c>
      <c r="L104" s="41"/>
      <c r="M104" s="187" t="s">
        <v>19</v>
      </c>
      <c r="N104" s="188" t="s">
        <v>42</v>
      </c>
      <c r="O104" s="66"/>
      <c r="P104" s="189">
        <f t="shared" si="11"/>
        <v>0</v>
      </c>
      <c r="Q104" s="189">
        <v>0</v>
      </c>
      <c r="R104" s="189">
        <f t="shared" si="12"/>
        <v>0</v>
      </c>
      <c r="S104" s="189">
        <v>0</v>
      </c>
      <c r="T104" s="190">
        <f t="shared" si="13"/>
        <v>0</v>
      </c>
      <c r="U104" s="36"/>
      <c r="V104" s="36"/>
      <c r="W104" s="36"/>
      <c r="X104" s="36"/>
      <c r="Y104" s="36"/>
      <c r="Z104" s="36"/>
      <c r="AA104" s="36"/>
      <c r="AB104" s="36"/>
      <c r="AC104" s="36"/>
      <c r="AD104" s="36"/>
      <c r="AE104" s="36"/>
      <c r="AR104" s="191" t="s">
        <v>106</v>
      </c>
      <c r="AT104" s="191" t="s">
        <v>172</v>
      </c>
      <c r="AU104" s="191" t="s">
        <v>14</v>
      </c>
      <c r="AY104" s="19" t="s">
        <v>169</v>
      </c>
      <c r="BE104" s="192">
        <f t="shared" si="14"/>
        <v>0</v>
      </c>
      <c r="BF104" s="192">
        <f t="shared" si="15"/>
        <v>0</v>
      </c>
      <c r="BG104" s="192">
        <f t="shared" si="16"/>
        <v>0</v>
      </c>
      <c r="BH104" s="192">
        <f t="shared" si="17"/>
        <v>0</v>
      </c>
      <c r="BI104" s="192">
        <f t="shared" si="18"/>
        <v>0</v>
      </c>
      <c r="BJ104" s="19" t="s">
        <v>14</v>
      </c>
      <c r="BK104" s="192">
        <f t="shared" si="19"/>
        <v>0</v>
      </c>
      <c r="BL104" s="19" t="s">
        <v>106</v>
      </c>
      <c r="BM104" s="191" t="s">
        <v>246</v>
      </c>
    </row>
    <row r="105" spans="1:65" s="2" customFormat="1" ht="16.5" customHeight="1">
      <c r="A105" s="36"/>
      <c r="B105" s="37"/>
      <c r="C105" s="180" t="s">
        <v>312</v>
      </c>
      <c r="D105" s="180" t="s">
        <v>172</v>
      </c>
      <c r="E105" s="181" t="s">
        <v>1696</v>
      </c>
      <c r="F105" s="182" t="s">
        <v>1872</v>
      </c>
      <c r="G105" s="183" t="s">
        <v>282</v>
      </c>
      <c r="H105" s="184">
        <v>1</v>
      </c>
      <c r="I105" s="185"/>
      <c r="J105" s="186">
        <f t="shared" si="10"/>
        <v>0</v>
      </c>
      <c r="K105" s="182" t="s">
        <v>19</v>
      </c>
      <c r="L105" s="41"/>
      <c r="M105" s="248" t="s">
        <v>19</v>
      </c>
      <c r="N105" s="249" t="s">
        <v>42</v>
      </c>
      <c r="O105" s="246"/>
      <c r="P105" s="250">
        <f t="shared" si="11"/>
        <v>0</v>
      </c>
      <c r="Q105" s="250">
        <v>0</v>
      </c>
      <c r="R105" s="250">
        <f t="shared" si="12"/>
        <v>0</v>
      </c>
      <c r="S105" s="250">
        <v>0</v>
      </c>
      <c r="T105" s="251">
        <f t="shared" si="13"/>
        <v>0</v>
      </c>
      <c r="U105" s="36"/>
      <c r="V105" s="36"/>
      <c r="W105" s="36"/>
      <c r="X105" s="36"/>
      <c r="Y105" s="36"/>
      <c r="Z105" s="36"/>
      <c r="AA105" s="36"/>
      <c r="AB105" s="36"/>
      <c r="AC105" s="36"/>
      <c r="AD105" s="36"/>
      <c r="AE105" s="36"/>
      <c r="AR105" s="191" t="s">
        <v>106</v>
      </c>
      <c r="AT105" s="191" t="s">
        <v>172</v>
      </c>
      <c r="AU105" s="191" t="s">
        <v>14</v>
      </c>
      <c r="AY105" s="19" t="s">
        <v>169</v>
      </c>
      <c r="BE105" s="192">
        <f t="shared" si="14"/>
        <v>0</v>
      </c>
      <c r="BF105" s="192">
        <f t="shared" si="15"/>
        <v>0</v>
      </c>
      <c r="BG105" s="192">
        <f t="shared" si="16"/>
        <v>0</v>
      </c>
      <c r="BH105" s="192">
        <f t="shared" si="17"/>
        <v>0</v>
      </c>
      <c r="BI105" s="192">
        <f t="shared" si="18"/>
        <v>0</v>
      </c>
      <c r="BJ105" s="19" t="s">
        <v>14</v>
      </c>
      <c r="BK105" s="192">
        <f t="shared" si="19"/>
        <v>0</v>
      </c>
      <c r="BL105" s="19" t="s">
        <v>106</v>
      </c>
      <c r="BM105" s="191" t="s">
        <v>572</v>
      </c>
    </row>
    <row r="106" spans="1:31" s="2" customFormat="1" ht="6.95" customHeight="1">
      <c r="A106" s="36"/>
      <c r="B106" s="49"/>
      <c r="C106" s="50"/>
      <c r="D106" s="50"/>
      <c r="E106" s="50"/>
      <c r="F106" s="50"/>
      <c r="G106" s="50"/>
      <c r="H106" s="50"/>
      <c r="I106" s="50"/>
      <c r="J106" s="50"/>
      <c r="K106" s="50"/>
      <c r="L106" s="41"/>
      <c r="M106" s="36"/>
      <c r="O106" s="36"/>
      <c r="P106" s="36"/>
      <c r="Q106" s="36"/>
      <c r="R106" s="36"/>
      <c r="S106" s="36"/>
      <c r="T106" s="36"/>
      <c r="U106" s="36"/>
      <c r="V106" s="36"/>
      <c r="W106" s="36"/>
      <c r="X106" s="36"/>
      <c r="Y106" s="36"/>
      <c r="Z106" s="36"/>
      <c r="AA106" s="36"/>
      <c r="AB106" s="36"/>
      <c r="AC106" s="36"/>
      <c r="AD106" s="36"/>
      <c r="AE106" s="36"/>
    </row>
  </sheetData>
  <sheetProtection algorithmName="SHA-512" hashValue="ukuGOOZvT06ARohl++I/3ne07j0WBRB/Xiueq+JVvAlPfzBL7M2VwWsSOYIy4Kk7DLhIh35nuCuHdRf8s5RFJA==" saltValue="IdFhfjO6PONIieqibE3+aIe/uUGCMQgfOpICyNSOCt2lFV7cxZdS0ZF5AUXaPvw1HmE/RN1GJCvoXFFWlAjbcg==" spinCount="100000" sheet="1" objects="1" scenarios="1" formatColumns="0" formatRows="0" autoFilter="0"/>
  <autoFilter ref="C86:K105"/>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95</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1:31" s="2" customFormat="1" ht="12" customHeight="1">
      <c r="A8" s="36"/>
      <c r="B8" s="41"/>
      <c r="C8" s="36"/>
      <c r="D8" s="114" t="s">
        <v>137</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386" t="s">
        <v>1887</v>
      </c>
      <c r="F9" s="385"/>
      <c r="G9" s="385"/>
      <c r="H9" s="385"/>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26. 1. 2024</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25</v>
      </c>
      <c r="E14" s="36"/>
      <c r="F14" s="36"/>
      <c r="G14" s="36"/>
      <c r="H14" s="36"/>
      <c r="I14" s="114" t="s">
        <v>26</v>
      </c>
      <c r="J14" s="105" t="str">
        <f>IF('Rekapitulace stavby'!AN10="","",'Rekapitulace stavby'!AN10)</f>
        <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tr">
        <f>IF('Rekapitulace stavby'!E11="","",'Rekapitulace stavby'!E11)</f>
        <v>Nemocnice Tábor, a.s.</v>
      </c>
      <c r="F15" s="36"/>
      <c r="G15" s="36"/>
      <c r="H15" s="36"/>
      <c r="I15" s="114" t="s">
        <v>28</v>
      </c>
      <c r="J15" s="105" t="str">
        <f>IF('Rekapitulace stavby'!AN11="","",'Rekapitulace stavby'!AN11)</f>
        <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29</v>
      </c>
      <c r="E17" s="36"/>
      <c r="F17" s="36"/>
      <c r="G17" s="36"/>
      <c r="H17" s="36"/>
      <c r="I17" s="114" t="s">
        <v>26</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387" t="str">
        <f>'Rekapitulace stavby'!E14</f>
        <v>Vyplň údaj</v>
      </c>
      <c r="F18" s="388"/>
      <c r="G18" s="388"/>
      <c r="H18" s="388"/>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31</v>
      </c>
      <c r="E20" s="36"/>
      <c r="F20" s="36"/>
      <c r="G20" s="36"/>
      <c r="H20" s="36"/>
      <c r="I20" s="114" t="s">
        <v>26</v>
      </c>
      <c r="J20" s="105" t="str">
        <f>IF('Rekapitulace stavby'!AN16="","",'Rekapitulace stavby'!AN16)</f>
        <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tr">
        <f>IF('Rekapitulace stavby'!E17="","",'Rekapitulace stavby'!E17)</f>
        <v>AGP nova spol. s r.o.</v>
      </c>
      <c r="F21" s="36"/>
      <c r="G21" s="36"/>
      <c r="H21" s="36"/>
      <c r="I21" s="114" t="s">
        <v>28</v>
      </c>
      <c r="J21" s="105" t="str">
        <f>IF('Rekapitulace stavby'!AN17="","",'Rekapitulace stavby'!AN17)</f>
        <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34</v>
      </c>
      <c r="E23" s="36"/>
      <c r="F23" s="36"/>
      <c r="G23" s="36"/>
      <c r="H23" s="36"/>
      <c r="I23" s="114" t="s">
        <v>26</v>
      </c>
      <c r="J23" s="105" t="str">
        <f>IF('Rekapitulace stavby'!AN19="","",'Rekapitulace stavby'!AN19)</f>
        <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tr">
        <f>IF('Rekapitulace stavby'!E20="","",'Rekapitulace stavby'!E20)</f>
        <v xml:space="preserve"> </v>
      </c>
      <c r="F24" s="36"/>
      <c r="G24" s="36"/>
      <c r="H24" s="36"/>
      <c r="I24" s="114" t="s">
        <v>28</v>
      </c>
      <c r="J24" s="105" t="str">
        <f>IF('Rekapitulace stavby'!AN20="","",'Rekapitulace stavby'!AN20)</f>
        <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35</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16.5" customHeight="1">
      <c r="A27" s="117"/>
      <c r="B27" s="118"/>
      <c r="C27" s="117"/>
      <c r="D27" s="117"/>
      <c r="E27" s="389" t="s">
        <v>19</v>
      </c>
      <c r="F27" s="389"/>
      <c r="G27" s="389"/>
      <c r="H27" s="389"/>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36"/>
      <c r="J30" s="122">
        <f>ROUND(J83,2)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3" t="s">
        <v>38</v>
      </c>
      <c r="J32" s="123" t="s">
        <v>40</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41</v>
      </c>
      <c r="E33" s="114" t="s">
        <v>42</v>
      </c>
      <c r="F33" s="125">
        <f>ROUND((SUM(BE83:BE154)),2)</f>
        <v>0</v>
      </c>
      <c r="G33" s="36"/>
      <c r="H33" s="36"/>
      <c r="I33" s="126">
        <v>0.21</v>
      </c>
      <c r="J33" s="125">
        <f>ROUND(((SUM(BE83:BE154))*I33),2)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43</v>
      </c>
      <c r="F34" s="125">
        <f>ROUND((SUM(BF83:BF154)),2)</f>
        <v>0</v>
      </c>
      <c r="G34" s="36"/>
      <c r="H34" s="36"/>
      <c r="I34" s="126">
        <v>0.12</v>
      </c>
      <c r="J34" s="125">
        <f>ROUND(((SUM(BF83:BF154))*I34),2)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44</v>
      </c>
      <c r="F35" s="125">
        <f>ROUND((SUM(BG83:BG154)),2)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45</v>
      </c>
      <c r="F36" s="125">
        <f>ROUND((SUM(BH83:BH154)),2)</f>
        <v>0</v>
      </c>
      <c r="G36" s="36"/>
      <c r="H36" s="36"/>
      <c r="I36" s="126">
        <v>0.12</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46</v>
      </c>
      <c r="F37" s="125">
        <f>ROUND((SUM(BI83:BI154)),2)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47</v>
      </c>
      <c r="E39" s="129"/>
      <c r="F39" s="129"/>
      <c r="G39" s="130" t="s">
        <v>48</v>
      </c>
      <c r="H39" s="131" t="s">
        <v>49</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141</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390" t="str">
        <f>E7</f>
        <v>Infekce Nemocnice Tábor, a.s.(2.ETAPA)</v>
      </c>
      <c r="F48" s="391"/>
      <c r="G48" s="391"/>
      <c r="H48" s="391"/>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137</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44" t="str">
        <f>E9</f>
        <v>D.1.4.2 - Vzduchotechnika a chlazení</v>
      </c>
      <c r="F50" s="392"/>
      <c r="G50" s="392"/>
      <c r="H50" s="392"/>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26. 1. 2024</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Nemocnice Tábor, a.s.</v>
      </c>
      <c r="G54" s="38"/>
      <c r="H54" s="38"/>
      <c r="I54" s="31" t="s">
        <v>31</v>
      </c>
      <c r="J54" s="34" t="str">
        <f>E21</f>
        <v>AGP nova spol. s r.o.</v>
      </c>
      <c r="K54" s="38"/>
      <c r="L54" s="115"/>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34</v>
      </c>
      <c r="J55" s="34" t="str">
        <f>E24</f>
        <v xml:space="preserve"> </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142</v>
      </c>
      <c r="D57" s="139"/>
      <c r="E57" s="139"/>
      <c r="F57" s="139"/>
      <c r="G57" s="139"/>
      <c r="H57" s="139"/>
      <c r="I57" s="139"/>
      <c r="J57" s="140" t="s">
        <v>143</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69</v>
      </c>
      <c r="D59" s="38"/>
      <c r="E59" s="38"/>
      <c r="F59" s="38"/>
      <c r="G59" s="38"/>
      <c r="H59" s="38"/>
      <c r="I59" s="38"/>
      <c r="J59" s="79">
        <f>J83</f>
        <v>0</v>
      </c>
      <c r="K59" s="38"/>
      <c r="L59" s="115"/>
      <c r="S59" s="36"/>
      <c r="T59" s="36"/>
      <c r="U59" s="36"/>
      <c r="V59" s="36"/>
      <c r="W59" s="36"/>
      <c r="X59" s="36"/>
      <c r="Y59" s="36"/>
      <c r="Z59" s="36"/>
      <c r="AA59" s="36"/>
      <c r="AB59" s="36"/>
      <c r="AC59" s="36"/>
      <c r="AD59" s="36"/>
      <c r="AE59" s="36"/>
      <c r="AU59" s="19" t="s">
        <v>144</v>
      </c>
    </row>
    <row r="60" spans="2:12" s="9" customFormat="1" ht="24.95" customHeight="1">
      <c r="B60" s="142"/>
      <c r="C60" s="143"/>
      <c r="D60" s="144" t="s">
        <v>148</v>
      </c>
      <c r="E60" s="145"/>
      <c r="F60" s="145"/>
      <c r="G60" s="145"/>
      <c r="H60" s="145"/>
      <c r="I60" s="145"/>
      <c r="J60" s="146">
        <f>J84</f>
        <v>0</v>
      </c>
      <c r="K60" s="143"/>
      <c r="L60" s="147"/>
    </row>
    <row r="61" spans="2:12" s="10" customFormat="1" ht="19.9" customHeight="1">
      <c r="B61" s="148"/>
      <c r="C61" s="99"/>
      <c r="D61" s="149" t="s">
        <v>1888</v>
      </c>
      <c r="E61" s="150"/>
      <c r="F61" s="150"/>
      <c r="G61" s="150"/>
      <c r="H61" s="150"/>
      <c r="I61" s="150"/>
      <c r="J61" s="151">
        <f>J85</f>
        <v>0</v>
      </c>
      <c r="K61" s="99"/>
      <c r="L61" s="152"/>
    </row>
    <row r="62" spans="2:12" s="10" customFormat="1" ht="19.9" customHeight="1">
      <c r="B62" s="148"/>
      <c r="C62" s="99"/>
      <c r="D62" s="149" t="s">
        <v>1889</v>
      </c>
      <c r="E62" s="150"/>
      <c r="F62" s="150"/>
      <c r="G62" s="150"/>
      <c r="H62" s="150"/>
      <c r="I62" s="150"/>
      <c r="J62" s="151">
        <f>J133</f>
        <v>0</v>
      </c>
      <c r="K62" s="99"/>
      <c r="L62" s="152"/>
    </row>
    <row r="63" spans="2:12" s="10" customFormat="1" ht="19.9" customHeight="1">
      <c r="B63" s="148"/>
      <c r="C63" s="99"/>
      <c r="D63" s="149" t="s">
        <v>1890</v>
      </c>
      <c r="E63" s="150"/>
      <c r="F63" s="150"/>
      <c r="G63" s="150"/>
      <c r="H63" s="150"/>
      <c r="I63" s="150"/>
      <c r="J63" s="151">
        <f>J146</f>
        <v>0</v>
      </c>
      <c r="K63" s="99"/>
      <c r="L63" s="152"/>
    </row>
    <row r="64" spans="1:31" s="2" customFormat="1" ht="21.75" customHeight="1">
      <c r="A64" s="36"/>
      <c r="B64" s="37"/>
      <c r="C64" s="38"/>
      <c r="D64" s="38"/>
      <c r="E64" s="38"/>
      <c r="F64" s="38"/>
      <c r="G64" s="38"/>
      <c r="H64" s="38"/>
      <c r="I64" s="38"/>
      <c r="J64" s="38"/>
      <c r="K64" s="38"/>
      <c r="L64" s="115"/>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50"/>
      <c r="J65" s="50"/>
      <c r="K65" s="50"/>
      <c r="L65" s="115"/>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52"/>
      <c r="J69" s="52"/>
      <c r="K69" s="52"/>
      <c r="L69" s="115"/>
      <c r="S69" s="36"/>
      <c r="T69" s="36"/>
      <c r="U69" s="36"/>
      <c r="V69" s="36"/>
      <c r="W69" s="36"/>
      <c r="X69" s="36"/>
      <c r="Y69" s="36"/>
      <c r="Z69" s="36"/>
      <c r="AA69" s="36"/>
      <c r="AB69" s="36"/>
      <c r="AC69" s="36"/>
      <c r="AD69" s="36"/>
      <c r="AE69" s="36"/>
    </row>
    <row r="70" spans="1:31" s="2" customFormat="1" ht="24.95" customHeight="1">
      <c r="A70" s="36"/>
      <c r="B70" s="37"/>
      <c r="C70" s="25" t="s">
        <v>154</v>
      </c>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38"/>
      <c r="J72" s="38"/>
      <c r="K72" s="38"/>
      <c r="L72" s="115"/>
      <c r="S72" s="36"/>
      <c r="T72" s="36"/>
      <c r="U72" s="36"/>
      <c r="V72" s="36"/>
      <c r="W72" s="36"/>
      <c r="X72" s="36"/>
      <c r="Y72" s="36"/>
      <c r="Z72" s="36"/>
      <c r="AA72" s="36"/>
      <c r="AB72" s="36"/>
      <c r="AC72" s="36"/>
      <c r="AD72" s="36"/>
      <c r="AE72" s="36"/>
    </row>
    <row r="73" spans="1:31" s="2" customFormat="1" ht="16.5" customHeight="1">
      <c r="A73" s="36"/>
      <c r="B73" s="37"/>
      <c r="C73" s="38"/>
      <c r="D73" s="38"/>
      <c r="E73" s="390" t="str">
        <f>E7</f>
        <v>Infekce Nemocnice Tábor, a.s.(2.ETAPA)</v>
      </c>
      <c r="F73" s="391"/>
      <c r="G73" s="391"/>
      <c r="H73" s="391"/>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137</v>
      </c>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6.5" customHeight="1">
      <c r="A75" s="36"/>
      <c r="B75" s="37"/>
      <c r="C75" s="38"/>
      <c r="D75" s="38"/>
      <c r="E75" s="344" t="str">
        <f>E9</f>
        <v>D.1.4.2 - Vzduchotechnika a chlazení</v>
      </c>
      <c r="F75" s="392"/>
      <c r="G75" s="392"/>
      <c r="H75" s="392"/>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 xml:space="preserve"> </v>
      </c>
      <c r="G77" s="38"/>
      <c r="H77" s="38"/>
      <c r="I77" s="31" t="s">
        <v>23</v>
      </c>
      <c r="J77" s="61" t="str">
        <f>IF(J12="","",J12)</f>
        <v>26. 1. 2024</v>
      </c>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5.2" customHeight="1">
      <c r="A79" s="36"/>
      <c r="B79" s="37"/>
      <c r="C79" s="31" t="s">
        <v>25</v>
      </c>
      <c r="D79" s="38"/>
      <c r="E79" s="38"/>
      <c r="F79" s="29" t="str">
        <f>E15</f>
        <v>Nemocnice Tábor, a.s.</v>
      </c>
      <c r="G79" s="38"/>
      <c r="H79" s="38"/>
      <c r="I79" s="31" t="s">
        <v>31</v>
      </c>
      <c r="J79" s="34" t="str">
        <f>E21</f>
        <v>AGP nova spol. s r.o.</v>
      </c>
      <c r="K79" s="38"/>
      <c r="L79" s="115"/>
      <c r="S79" s="36"/>
      <c r="T79" s="36"/>
      <c r="U79" s="36"/>
      <c r="V79" s="36"/>
      <c r="W79" s="36"/>
      <c r="X79" s="36"/>
      <c r="Y79" s="36"/>
      <c r="Z79" s="36"/>
      <c r="AA79" s="36"/>
      <c r="AB79" s="36"/>
      <c r="AC79" s="36"/>
      <c r="AD79" s="36"/>
      <c r="AE79" s="36"/>
    </row>
    <row r="80" spans="1:31" s="2" customFormat="1" ht="15.2" customHeight="1">
      <c r="A80" s="36"/>
      <c r="B80" s="37"/>
      <c r="C80" s="31" t="s">
        <v>29</v>
      </c>
      <c r="D80" s="38"/>
      <c r="E80" s="38"/>
      <c r="F80" s="29" t="str">
        <f>IF(E18="","",E18)</f>
        <v>Vyplň údaj</v>
      </c>
      <c r="G80" s="38"/>
      <c r="H80" s="38"/>
      <c r="I80" s="31" t="s">
        <v>34</v>
      </c>
      <c r="J80" s="34" t="str">
        <f>E24</f>
        <v xml:space="preserve"> </v>
      </c>
      <c r="K80" s="38"/>
      <c r="L80" s="115"/>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11" customFormat="1" ht="29.25" customHeight="1">
      <c r="A82" s="153"/>
      <c r="B82" s="154"/>
      <c r="C82" s="155" t="s">
        <v>155</v>
      </c>
      <c r="D82" s="156" t="s">
        <v>56</v>
      </c>
      <c r="E82" s="156" t="s">
        <v>52</v>
      </c>
      <c r="F82" s="156" t="s">
        <v>53</v>
      </c>
      <c r="G82" s="156" t="s">
        <v>156</v>
      </c>
      <c r="H82" s="156" t="s">
        <v>157</v>
      </c>
      <c r="I82" s="156" t="s">
        <v>158</v>
      </c>
      <c r="J82" s="156" t="s">
        <v>143</v>
      </c>
      <c r="K82" s="157" t="s">
        <v>159</v>
      </c>
      <c r="L82" s="158"/>
      <c r="M82" s="70" t="s">
        <v>19</v>
      </c>
      <c r="N82" s="71" t="s">
        <v>41</v>
      </c>
      <c r="O82" s="71" t="s">
        <v>160</v>
      </c>
      <c r="P82" s="71" t="s">
        <v>161</v>
      </c>
      <c r="Q82" s="71" t="s">
        <v>162</v>
      </c>
      <c r="R82" s="71" t="s">
        <v>163</v>
      </c>
      <c r="S82" s="71" t="s">
        <v>164</v>
      </c>
      <c r="T82" s="72" t="s">
        <v>165</v>
      </c>
      <c r="U82" s="153"/>
      <c r="V82" s="153"/>
      <c r="W82" s="153"/>
      <c r="X82" s="153"/>
      <c r="Y82" s="153"/>
      <c r="Z82" s="153"/>
      <c r="AA82" s="153"/>
      <c r="AB82" s="153"/>
      <c r="AC82" s="153"/>
      <c r="AD82" s="153"/>
      <c r="AE82" s="153"/>
    </row>
    <row r="83" spans="1:63" s="2" customFormat="1" ht="22.9" customHeight="1">
      <c r="A83" s="36"/>
      <c r="B83" s="37"/>
      <c r="C83" s="77" t="s">
        <v>166</v>
      </c>
      <c r="D83" s="38"/>
      <c r="E83" s="38"/>
      <c r="F83" s="38"/>
      <c r="G83" s="38"/>
      <c r="H83" s="38"/>
      <c r="I83" s="38"/>
      <c r="J83" s="159">
        <f>BK83</f>
        <v>0</v>
      </c>
      <c r="K83" s="38"/>
      <c r="L83" s="41"/>
      <c r="M83" s="73"/>
      <c r="N83" s="160"/>
      <c r="O83" s="74"/>
      <c r="P83" s="161">
        <f>P84</f>
        <v>0</v>
      </c>
      <c r="Q83" s="74"/>
      <c r="R83" s="161">
        <f>R84</f>
        <v>0</v>
      </c>
      <c r="S83" s="74"/>
      <c r="T83" s="162">
        <f>T84</f>
        <v>0</v>
      </c>
      <c r="U83" s="36"/>
      <c r="V83" s="36"/>
      <c r="W83" s="36"/>
      <c r="X83" s="36"/>
      <c r="Y83" s="36"/>
      <c r="Z83" s="36"/>
      <c r="AA83" s="36"/>
      <c r="AB83" s="36"/>
      <c r="AC83" s="36"/>
      <c r="AD83" s="36"/>
      <c r="AE83" s="36"/>
      <c r="AT83" s="19" t="s">
        <v>70</v>
      </c>
      <c r="AU83" s="19" t="s">
        <v>144</v>
      </c>
      <c r="BK83" s="163">
        <f>BK84</f>
        <v>0</v>
      </c>
    </row>
    <row r="84" spans="2:63" s="12" customFormat="1" ht="25.9" customHeight="1">
      <c r="B84" s="164"/>
      <c r="C84" s="165"/>
      <c r="D84" s="166" t="s">
        <v>70</v>
      </c>
      <c r="E84" s="167" t="s">
        <v>317</v>
      </c>
      <c r="F84" s="167" t="s">
        <v>318</v>
      </c>
      <c r="G84" s="165"/>
      <c r="H84" s="165"/>
      <c r="I84" s="168"/>
      <c r="J84" s="169">
        <f>BK84</f>
        <v>0</v>
      </c>
      <c r="K84" s="165"/>
      <c r="L84" s="170"/>
      <c r="M84" s="171"/>
      <c r="N84" s="172"/>
      <c r="O84" s="172"/>
      <c r="P84" s="173">
        <f>P85+P133+P146</f>
        <v>0</v>
      </c>
      <c r="Q84" s="172"/>
      <c r="R84" s="173">
        <f>R85+R133+R146</f>
        <v>0</v>
      </c>
      <c r="S84" s="172"/>
      <c r="T84" s="174">
        <f>T85+T133+T146</f>
        <v>0</v>
      </c>
      <c r="AR84" s="175" t="s">
        <v>79</v>
      </c>
      <c r="AT84" s="176" t="s">
        <v>70</v>
      </c>
      <c r="AU84" s="176" t="s">
        <v>71</v>
      </c>
      <c r="AY84" s="175" t="s">
        <v>169</v>
      </c>
      <c r="BK84" s="177">
        <f>BK85+BK133+BK146</f>
        <v>0</v>
      </c>
    </row>
    <row r="85" spans="2:63" s="12" customFormat="1" ht="22.9" customHeight="1">
      <c r="B85" s="164"/>
      <c r="C85" s="165"/>
      <c r="D85" s="166" t="s">
        <v>70</v>
      </c>
      <c r="E85" s="178" t="s">
        <v>1662</v>
      </c>
      <c r="F85" s="178" t="s">
        <v>1891</v>
      </c>
      <c r="G85" s="165"/>
      <c r="H85" s="165"/>
      <c r="I85" s="168"/>
      <c r="J85" s="179">
        <f>BK85</f>
        <v>0</v>
      </c>
      <c r="K85" s="165"/>
      <c r="L85" s="170"/>
      <c r="M85" s="171"/>
      <c r="N85" s="172"/>
      <c r="O85" s="172"/>
      <c r="P85" s="173">
        <f>SUM(P86:P132)</f>
        <v>0</v>
      </c>
      <c r="Q85" s="172"/>
      <c r="R85" s="173">
        <f>SUM(R86:R132)</f>
        <v>0</v>
      </c>
      <c r="S85" s="172"/>
      <c r="T85" s="174">
        <f>SUM(T86:T132)</f>
        <v>0</v>
      </c>
      <c r="AR85" s="175" t="s">
        <v>79</v>
      </c>
      <c r="AT85" s="176" t="s">
        <v>70</v>
      </c>
      <c r="AU85" s="176" t="s">
        <v>14</v>
      </c>
      <c r="AY85" s="175" t="s">
        <v>169</v>
      </c>
      <c r="BK85" s="177">
        <f>SUM(BK86:BK132)</f>
        <v>0</v>
      </c>
    </row>
    <row r="86" spans="1:65" s="2" customFormat="1" ht="168.75" customHeight="1">
      <c r="A86" s="36"/>
      <c r="B86" s="37"/>
      <c r="C86" s="180" t="s">
        <v>14</v>
      </c>
      <c r="D86" s="180" t="s">
        <v>172</v>
      </c>
      <c r="E86" s="181" t="s">
        <v>1892</v>
      </c>
      <c r="F86" s="182" t="s">
        <v>1893</v>
      </c>
      <c r="G86" s="183" t="s">
        <v>1734</v>
      </c>
      <c r="H86" s="184">
        <v>1</v>
      </c>
      <c r="I86" s="185"/>
      <c r="J86" s="186">
        <f aca="true" t="shared" si="0" ref="J86:J132">ROUND(I86*H86,2)</f>
        <v>0</v>
      </c>
      <c r="K86" s="182" t="s">
        <v>19</v>
      </c>
      <c r="L86" s="41"/>
      <c r="M86" s="187" t="s">
        <v>19</v>
      </c>
      <c r="N86" s="188" t="s">
        <v>42</v>
      </c>
      <c r="O86" s="66"/>
      <c r="P86" s="189">
        <f aca="true" t="shared" si="1" ref="P86:P132">O86*H86</f>
        <v>0</v>
      </c>
      <c r="Q86" s="189">
        <v>0</v>
      </c>
      <c r="R86" s="189">
        <f aca="true" t="shared" si="2" ref="R86:R132">Q86*H86</f>
        <v>0</v>
      </c>
      <c r="S86" s="189">
        <v>0</v>
      </c>
      <c r="T86" s="190">
        <f aca="true" t="shared" si="3" ref="T86:T132">S86*H86</f>
        <v>0</v>
      </c>
      <c r="U86" s="36"/>
      <c r="V86" s="36"/>
      <c r="W86" s="36"/>
      <c r="X86" s="36"/>
      <c r="Y86" s="36"/>
      <c r="Z86" s="36"/>
      <c r="AA86" s="36"/>
      <c r="AB86" s="36"/>
      <c r="AC86" s="36"/>
      <c r="AD86" s="36"/>
      <c r="AE86" s="36"/>
      <c r="AR86" s="191" t="s">
        <v>312</v>
      </c>
      <c r="AT86" s="191" t="s">
        <v>172</v>
      </c>
      <c r="AU86" s="191" t="s">
        <v>79</v>
      </c>
      <c r="AY86" s="19" t="s">
        <v>169</v>
      </c>
      <c r="BE86" s="192">
        <f aca="true" t="shared" si="4" ref="BE86:BE132">IF(N86="základní",J86,0)</f>
        <v>0</v>
      </c>
      <c r="BF86" s="192">
        <f aca="true" t="shared" si="5" ref="BF86:BF132">IF(N86="snížená",J86,0)</f>
        <v>0</v>
      </c>
      <c r="BG86" s="192">
        <f aca="true" t="shared" si="6" ref="BG86:BG132">IF(N86="zákl. přenesená",J86,0)</f>
        <v>0</v>
      </c>
      <c r="BH86" s="192">
        <f aca="true" t="shared" si="7" ref="BH86:BH132">IF(N86="sníž. přenesená",J86,0)</f>
        <v>0</v>
      </c>
      <c r="BI86" s="192">
        <f aca="true" t="shared" si="8" ref="BI86:BI132">IF(N86="nulová",J86,0)</f>
        <v>0</v>
      </c>
      <c r="BJ86" s="19" t="s">
        <v>14</v>
      </c>
      <c r="BK86" s="192">
        <f aca="true" t="shared" si="9" ref="BK86:BK132">ROUND(I86*H86,2)</f>
        <v>0</v>
      </c>
      <c r="BL86" s="19" t="s">
        <v>312</v>
      </c>
      <c r="BM86" s="191" t="s">
        <v>1894</v>
      </c>
    </row>
    <row r="87" spans="1:65" s="2" customFormat="1" ht="115.7" customHeight="1">
      <c r="A87" s="36"/>
      <c r="B87" s="37"/>
      <c r="C87" s="180" t="s">
        <v>79</v>
      </c>
      <c r="D87" s="180" t="s">
        <v>172</v>
      </c>
      <c r="E87" s="181" t="s">
        <v>1895</v>
      </c>
      <c r="F87" s="182" t="s">
        <v>1896</v>
      </c>
      <c r="G87" s="183" t="s">
        <v>1734</v>
      </c>
      <c r="H87" s="184">
        <v>1</v>
      </c>
      <c r="I87" s="185"/>
      <c r="J87" s="186">
        <f t="shared" si="0"/>
        <v>0</v>
      </c>
      <c r="K87" s="182" t="s">
        <v>19</v>
      </c>
      <c r="L87" s="41"/>
      <c r="M87" s="187" t="s">
        <v>19</v>
      </c>
      <c r="N87" s="188" t="s">
        <v>42</v>
      </c>
      <c r="O87" s="66"/>
      <c r="P87" s="189">
        <f t="shared" si="1"/>
        <v>0</v>
      </c>
      <c r="Q87" s="189">
        <v>0</v>
      </c>
      <c r="R87" s="189">
        <f t="shared" si="2"/>
        <v>0</v>
      </c>
      <c r="S87" s="189">
        <v>0</v>
      </c>
      <c r="T87" s="190">
        <f t="shared" si="3"/>
        <v>0</v>
      </c>
      <c r="U87" s="36"/>
      <c r="V87" s="36"/>
      <c r="W87" s="36"/>
      <c r="X87" s="36"/>
      <c r="Y87" s="36"/>
      <c r="Z87" s="36"/>
      <c r="AA87" s="36"/>
      <c r="AB87" s="36"/>
      <c r="AC87" s="36"/>
      <c r="AD87" s="36"/>
      <c r="AE87" s="36"/>
      <c r="AR87" s="191" t="s">
        <v>312</v>
      </c>
      <c r="AT87" s="191" t="s">
        <v>172</v>
      </c>
      <c r="AU87" s="191" t="s">
        <v>79</v>
      </c>
      <c r="AY87" s="19" t="s">
        <v>169</v>
      </c>
      <c r="BE87" s="192">
        <f t="shared" si="4"/>
        <v>0</v>
      </c>
      <c r="BF87" s="192">
        <f t="shared" si="5"/>
        <v>0</v>
      </c>
      <c r="BG87" s="192">
        <f t="shared" si="6"/>
        <v>0</v>
      </c>
      <c r="BH87" s="192">
        <f t="shared" si="7"/>
        <v>0</v>
      </c>
      <c r="BI87" s="192">
        <f t="shared" si="8"/>
        <v>0</v>
      </c>
      <c r="BJ87" s="19" t="s">
        <v>14</v>
      </c>
      <c r="BK87" s="192">
        <f t="shared" si="9"/>
        <v>0</v>
      </c>
      <c r="BL87" s="19" t="s">
        <v>312</v>
      </c>
      <c r="BM87" s="191" t="s">
        <v>1897</v>
      </c>
    </row>
    <row r="88" spans="1:65" s="2" customFormat="1" ht="24.2" customHeight="1">
      <c r="A88" s="36"/>
      <c r="B88" s="37"/>
      <c r="C88" s="180" t="s">
        <v>103</v>
      </c>
      <c r="D88" s="180" t="s">
        <v>172</v>
      </c>
      <c r="E88" s="181" t="s">
        <v>1898</v>
      </c>
      <c r="F88" s="182" t="s">
        <v>1899</v>
      </c>
      <c r="G88" s="183" t="s">
        <v>1734</v>
      </c>
      <c r="H88" s="184">
        <v>1</v>
      </c>
      <c r="I88" s="185"/>
      <c r="J88" s="186">
        <f t="shared" si="0"/>
        <v>0</v>
      </c>
      <c r="K88" s="182" t="s">
        <v>19</v>
      </c>
      <c r="L88" s="41"/>
      <c r="M88" s="187" t="s">
        <v>19</v>
      </c>
      <c r="N88" s="188" t="s">
        <v>42</v>
      </c>
      <c r="O88" s="66"/>
      <c r="P88" s="189">
        <f t="shared" si="1"/>
        <v>0</v>
      </c>
      <c r="Q88" s="189">
        <v>0</v>
      </c>
      <c r="R88" s="189">
        <f t="shared" si="2"/>
        <v>0</v>
      </c>
      <c r="S88" s="189">
        <v>0</v>
      </c>
      <c r="T88" s="190">
        <f t="shared" si="3"/>
        <v>0</v>
      </c>
      <c r="U88" s="36"/>
      <c r="V88" s="36"/>
      <c r="W88" s="36"/>
      <c r="X88" s="36"/>
      <c r="Y88" s="36"/>
      <c r="Z88" s="36"/>
      <c r="AA88" s="36"/>
      <c r="AB88" s="36"/>
      <c r="AC88" s="36"/>
      <c r="AD88" s="36"/>
      <c r="AE88" s="36"/>
      <c r="AR88" s="191" t="s">
        <v>312</v>
      </c>
      <c r="AT88" s="191" t="s">
        <v>172</v>
      </c>
      <c r="AU88" s="191" t="s">
        <v>79</v>
      </c>
      <c r="AY88" s="19" t="s">
        <v>169</v>
      </c>
      <c r="BE88" s="192">
        <f t="shared" si="4"/>
        <v>0</v>
      </c>
      <c r="BF88" s="192">
        <f t="shared" si="5"/>
        <v>0</v>
      </c>
      <c r="BG88" s="192">
        <f t="shared" si="6"/>
        <v>0</v>
      </c>
      <c r="BH88" s="192">
        <f t="shared" si="7"/>
        <v>0</v>
      </c>
      <c r="BI88" s="192">
        <f t="shared" si="8"/>
        <v>0</v>
      </c>
      <c r="BJ88" s="19" t="s">
        <v>14</v>
      </c>
      <c r="BK88" s="192">
        <f t="shared" si="9"/>
        <v>0</v>
      </c>
      <c r="BL88" s="19" t="s">
        <v>312</v>
      </c>
      <c r="BM88" s="191" t="s">
        <v>1900</v>
      </c>
    </row>
    <row r="89" spans="1:65" s="2" customFormat="1" ht="16.5" customHeight="1">
      <c r="A89" s="36"/>
      <c r="B89" s="37"/>
      <c r="C89" s="180" t="s">
        <v>106</v>
      </c>
      <c r="D89" s="180" t="s">
        <v>172</v>
      </c>
      <c r="E89" s="181" t="s">
        <v>1901</v>
      </c>
      <c r="F89" s="182" t="s">
        <v>1902</v>
      </c>
      <c r="G89" s="183" t="s">
        <v>1734</v>
      </c>
      <c r="H89" s="184">
        <v>1</v>
      </c>
      <c r="I89" s="185"/>
      <c r="J89" s="186">
        <f t="shared" si="0"/>
        <v>0</v>
      </c>
      <c r="K89" s="182" t="s">
        <v>19</v>
      </c>
      <c r="L89" s="41"/>
      <c r="M89" s="187" t="s">
        <v>19</v>
      </c>
      <c r="N89" s="188" t="s">
        <v>42</v>
      </c>
      <c r="O89" s="66"/>
      <c r="P89" s="189">
        <f t="shared" si="1"/>
        <v>0</v>
      </c>
      <c r="Q89" s="189">
        <v>0</v>
      </c>
      <c r="R89" s="189">
        <f t="shared" si="2"/>
        <v>0</v>
      </c>
      <c r="S89" s="189">
        <v>0</v>
      </c>
      <c r="T89" s="190">
        <f t="shared" si="3"/>
        <v>0</v>
      </c>
      <c r="U89" s="36"/>
      <c r="V89" s="36"/>
      <c r="W89" s="36"/>
      <c r="X89" s="36"/>
      <c r="Y89" s="36"/>
      <c r="Z89" s="36"/>
      <c r="AA89" s="36"/>
      <c r="AB89" s="36"/>
      <c r="AC89" s="36"/>
      <c r="AD89" s="36"/>
      <c r="AE89" s="36"/>
      <c r="AR89" s="191" t="s">
        <v>312</v>
      </c>
      <c r="AT89" s="191" t="s">
        <v>172</v>
      </c>
      <c r="AU89" s="191" t="s">
        <v>79</v>
      </c>
      <c r="AY89" s="19" t="s">
        <v>169</v>
      </c>
      <c r="BE89" s="192">
        <f t="shared" si="4"/>
        <v>0</v>
      </c>
      <c r="BF89" s="192">
        <f t="shared" si="5"/>
        <v>0</v>
      </c>
      <c r="BG89" s="192">
        <f t="shared" si="6"/>
        <v>0</v>
      </c>
      <c r="BH89" s="192">
        <f t="shared" si="7"/>
        <v>0</v>
      </c>
      <c r="BI89" s="192">
        <f t="shared" si="8"/>
        <v>0</v>
      </c>
      <c r="BJ89" s="19" t="s">
        <v>14</v>
      </c>
      <c r="BK89" s="192">
        <f t="shared" si="9"/>
        <v>0</v>
      </c>
      <c r="BL89" s="19" t="s">
        <v>312</v>
      </c>
      <c r="BM89" s="191" t="s">
        <v>1903</v>
      </c>
    </row>
    <row r="90" spans="1:65" s="2" customFormat="1" ht="16.5" customHeight="1">
      <c r="A90" s="36"/>
      <c r="B90" s="37"/>
      <c r="C90" s="180" t="s">
        <v>109</v>
      </c>
      <c r="D90" s="180" t="s">
        <v>172</v>
      </c>
      <c r="E90" s="181" t="s">
        <v>1904</v>
      </c>
      <c r="F90" s="182" t="s">
        <v>1905</v>
      </c>
      <c r="G90" s="183" t="s">
        <v>1734</v>
      </c>
      <c r="H90" s="184">
        <v>1</v>
      </c>
      <c r="I90" s="185"/>
      <c r="J90" s="186">
        <f t="shared" si="0"/>
        <v>0</v>
      </c>
      <c r="K90" s="182" t="s">
        <v>19</v>
      </c>
      <c r="L90" s="41"/>
      <c r="M90" s="187" t="s">
        <v>19</v>
      </c>
      <c r="N90" s="188" t="s">
        <v>42</v>
      </c>
      <c r="O90" s="66"/>
      <c r="P90" s="189">
        <f t="shared" si="1"/>
        <v>0</v>
      </c>
      <c r="Q90" s="189">
        <v>0</v>
      </c>
      <c r="R90" s="189">
        <f t="shared" si="2"/>
        <v>0</v>
      </c>
      <c r="S90" s="189">
        <v>0</v>
      </c>
      <c r="T90" s="190">
        <f t="shared" si="3"/>
        <v>0</v>
      </c>
      <c r="U90" s="36"/>
      <c r="V90" s="36"/>
      <c r="W90" s="36"/>
      <c r="X90" s="36"/>
      <c r="Y90" s="36"/>
      <c r="Z90" s="36"/>
      <c r="AA90" s="36"/>
      <c r="AB90" s="36"/>
      <c r="AC90" s="36"/>
      <c r="AD90" s="36"/>
      <c r="AE90" s="36"/>
      <c r="AR90" s="191" t="s">
        <v>312</v>
      </c>
      <c r="AT90" s="191" t="s">
        <v>172</v>
      </c>
      <c r="AU90" s="191" t="s">
        <v>79</v>
      </c>
      <c r="AY90" s="19" t="s">
        <v>169</v>
      </c>
      <c r="BE90" s="192">
        <f t="shared" si="4"/>
        <v>0</v>
      </c>
      <c r="BF90" s="192">
        <f t="shared" si="5"/>
        <v>0</v>
      </c>
      <c r="BG90" s="192">
        <f t="shared" si="6"/>
        <v>0</v>
      </c>
      <c r="BH90" s="192">
        <f t="shared" si="7"/>
        <v>0</v>
      </c>
      <c r="BI90" s="192">
        <f t="shared" si="8"/>
        <v>0</v>
      </c>
      <c r="BJ90" s="19" t="s">
        <v>14</v>
      </c>
      <c r="BK90" s="192">
        <f t="shared" si="9"/>
        <v>0</v>
      </c>
      <c r="BL90" s="19" t="s">
        <v>312</v>
      </c>
      <c r="BM90" s="191" t="s">
        <v>1906</v>
      </c>
    </row>
    <row r="91" spans="1:65" s="2" customFormat="1" ht="16.5" customHeight="1">
      <c r="A91" s="36"/>
      <c r="B91" s="37"/>
      <c r="C91" s="180" t="s">
        <v>112</v>
      </c>
      <c r="D91" s="180" t="s">
        <v>172</v>
      </c>
      <c r="E91" s="181" t="s">
        <v>1907</v>
      </c>
      <c r="F91" s="182" t="s">
        <v>1908</v>
      </c>
      <c r="G91" s="183" t="s">
        <v>1734</v>
      </c>
      <c r="H91" s="184">
        <v>1</v>
      </c>
      <c r="I91" s="185"/>
      <c r="J91" s="186">
        <f t="shared" si="0"/>
        <v>0</v>
      </c>
      <c r="K91" s="182" t="s">
        <v>19</v>
      </c>
      <c r="L91" s="41"/>
      <c r="M91" s="187" t="s">
        <v>19</v>
      </c>
      <c r="N91" s="188" t="s">
        <v>42</v>
      </c>
      <c r="O91" s="66"/>
      <c r="P91" s="189">
        <f t="shared" si="1"/>
        <v>0</v>
      </c>
      <c r="Q91" s="189">
        <v>0</v>
      </c>
      <c r="R91" s="189">
        <f t="shared" si="2"/>
        <v>0</v>
      </c>
      <c r="S91" s="189">
        <v>0</v>
      </c>
      <c r="T91" s="190">
        <f t="shared" si="3"/>
        <v>0</v>
      </c>
      <c r="U91" s="36"/>
      <c r="V91" s="36"/>
      <c r="W91" s="36"/>
      <c r="X91" s="36"/>
      <c r="Y91" s="36"/>
      <c r="Z91" s="36"/>
      <c r="AA91" s="36"/>
      <c r="AB91" s="36"/>
      <c r="AC91" s="36"/>
      <c r="AD91" s="36"/>
      <c r="AE91" s="36"/>
      <c r="AR91" s="191" t="s">
        <v>312</v>
      </c>
      <c r="AT91" s="191" t="s">
        <v>172</v>
      </c>
      <c r="AU91" s="191" t="s">
        <v>79</v>
      </c>
      <c r="AY91" s="19" t="s">
        <v>169</v>
      </c>
      <c r="BE91" s="192">
        <f t="shared" si="4"/>
        <v>0</v>
      </c>
      <c r="BF91" s="192">
        <f t="shared" si="5"/>
        <v>0</v>
      </c>
      <c r="BG91" s="192">
        <f t="shared" si="6"/>
        <v>0</v>
      </c>
      <c r="BH91" s="192">
        <f t="shared" si="7"/>
        <v>0</v>
      </c>
      <c r="BI91" s="192">
        <f t="shared" si="8"/>
        <v>0</v>
      </c>
      <c r="BJ91" s="19" t="s">
        <v>14</v>
      </c>
      <c r="BK91" s="192">
        <f t="shared" si="9"/>
        <v>0</v>
      </c>
      <c r="BL91" s="19" t="s">
        <v>312</v>
      </c>
      <c r="BM91" s="191" t="s">
        <v>1909</v>
      </c>
    </row>
    <row r="92" spans="1:65" s="2" customFormat="1" ht="21.75" customHeight="1">
      <c r="A92" s="36"/>
      <c r="B92" s="37"/>
      <c r="C92" s="180" t="s">
        <v>115</v>
      </c>
      <c r="D92" s="180" t="s">
        <v>172</v>
      </c>
      <c r="E92" s="181" t="s">
        <v>1910</v>
      </c>
      <c r="F92" s="182" t="s">
        <v>1911</v>
      </c>
      <c r="G92" s="183" t="s">
        <v>1912</v>
      </c>
      <c r="H92" s="184">
        <v>15</v>
      </c>
      <c r="I92" s="185"/>
      <c r="J92" s="186">
        <f t="shared" si="0"/>
        <v>0</v>
      </c>
      <c r="K92" s="182" t="s">
        <v>19</v>
      </c>
      <c r="L92" s="41"/>
      <c r="M92" s="187" t="s">
        <v>19</v>
      </c>
      <c r="N92" s="188" t="s">
        <v>42</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312</v>
      </c>
      <c r="AT92" s="191" t="s">
        <v>172</v>
      </c>
      <c r="AU92" s="191" t="s">
        <v>79</v>
      </c>
      <c r="AY92" s="19" t="s">
        <v>169</v>
      </c>
      <c r="BE92" s="192">
        <f t="shared" si="4"/>
        <v>0</v>
      </c>
      <c r="BF92" s="192">
        <f t="shared" si="5"/>
        <v>0</v>
      </c>
      <c r="BG92" s="192">
        <f t="shared" si="6"/>
        <v>0</v>
      </c>
      <c r="BH92" s="192">
        <f t="shared" si="7"/>
        <v>0</v>
      </c>
      <c r="BI92" s="192">
        <f t="shared" si="8"/>
        <v>0</v>
      </c>
      <c r="BJ92" s="19" t="s">
        <v>14</v>
      </c>
      <c r="BK92" s="192">
        <f t="shared" si="9"/>
        <v>0</v>
      </c>
      <c r="BL92" s="19" t="s">
        <v>312</v>
      </c>
      <c r="BM92" s="191" t="s">
        <v>1913</v>
      </c>
    </row>
    <row r="93" spans="1:65" s="2" customFormat="1" ht="37.9" customHeight="1">
      <c r="A93" s="36"/>
      <c r="B93" s="37"/>
      <c r="C93" s="180" t="s">
        <v>224</v>
      </c>
      <c r="D93" s="180" t="s">
        <v>172</v>
      </c>
      <c r="E93" s="181" t="s">
        <v>1914</v>
      </c>
      <c r="F93" s="182" t="s">
        <v>1915</v>
      </c>
      <c r="G93" s="183" t="s">
        <v>1734</v>
      </c>
      <c r="H93" s="184">
        <v>1</v>
      </c>
      <c r="I93" s="185"/>
      <c r="J93" s="186">
        <f t="shared" si="0"/>
        <v>0</v>
      </c>
      <c r="K93" s="182" t="s">
        <v>19</v>
      </c>
      <c r="L93" s="41"/>
      <c r="M93" s="187" t="s">
        <v>19</v>
      </c>
      <c r="N93" s="188" t="s">
        <v>42</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312</v>
      </c>
      <c r="AT93" s="191" t="s">
        <v>172</v>
      </c>
      <c r="AU93" s="191" t="s">
        <v>79</v>
      </c>
      <c r="AY93" s="19" t="s">
        <v>169</v>
      </c>
      <c r="BE93" s="192">
        <f t="shared" si="4"/>
        <v>0</v>
      </c>
      <c r="BF93" s="192">
        <f t="shared" si="5"/>
        <v>0</v>
      </c>
      <c r="BG93" s="192">
        <f t="shared" si="6"/>
        <v>0</v>
      </c>
      <c r="BH93" s="192">
        <f t="shared" si="7"/>
        <v>0</v>
      </c>
      <c r="BI93" s="192">
        <f t="shared" si="8"/>
        <v>0</v>
      </c>
      <c r="BJ93" s="19" t="s">
        <v>14</v>
      </c>
      <c r="BK93" s="192">
        <f t="shared" si="9"/>
        <v>0</v>
      </c>
      <c r="BL93" s="19" t="s">
        <v>312</v>
      </c>
      <c r="BM93" s="191" t="s">
        <v>1916</v>
      </c>
    </row>
    <row r="94" spans="1:65" s="2" customFormat="1" ht="24.2" customHeight="1">
      <c r="A94" s="36"/>
      <c r="B94" s="37"/>
      <c r="C94" s="180" t="s">
        <v>170</v>
      </c>
      <c r="D94" s="180" t="s">
        <v>172</v>
      </c>
      <c r="E94" s="181" t="s">
        <v>1917</v>
      </c>
      <c r="F94" s="182" t="s">
        <v>1918</v>
      </c>
      <c r="G94" s="183" t="s">
        <v>1734</v>
      </c>
      <c r="H94" s="184">
        <v>1</v>
      </c>
      <c r="I94" s="185"/>
      <c r="J94" s="186">
        <f t="shared" si="0"/>
        <v>0</v>
      </c>
      <c r="K94" s="182" t="s">
        <v>19</v>
      </c>
      <c r="L94" s="41"/>
      <c r="M94" s="187" t="s">
        <v>19</v>
      </c>
      <c r="N94" s="188" t="s">
        <v>42</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312</v>
      </c>
      <c r="AT94" s="191" t="s">
        <v>172</v>
      </c>
      <c r="AU94" s="191" t="s">
        <v>79</v>
      </c>
      <c r="AY94" s="19" t="s">
        <v>169</v>
      </c>
      <c r="BE94" s="192">
        <f t="shared" si="4"/>
        <v>0</v>
      </c>
      <c r="BF94" s="192">
        <f t="shared" si="5"/>
        <v>0</v>
      </c>
      <c r="BG94" s="192">
        <f t="shared" si="6"/>
        <v>0</v>
      </c>
      <c r="BH94" s="192">
        <f t="shared" si="7"/>
        <v>0</v>
      </c>
      <c r="BI94" s="192">
        <f t="shared" si="8"/>
        <v>0</v>
      </c>
      <c r="BJ94" s="19" t="s">
        <v>14</v>
      </c>
      <c r="BK94" s="192">
        <f t="shared" si="9"/>
        <v>0</v>
      </c>
      <c r="BL94" s="19" t="s">
        <v>312</v>
      </c>
      <c r="BM94" s="191" t="s">
        <v>1919</v>
      </c>
    </row>
    <row r="95" spans="1:65" s="2" customFormat="1" ht="24.2" customHeight="1">
      <c r="A95" s="36"/>
      <c r="B95" s="37"/>
      <c r="C95" s="180" t="s">
        <v>236</v>
      </c>
      <c r="D95" s="180" t="s">
        <v>172</v>
      </c>
      <c r="E95" s="181" t="s">
        <v>1920</v>
      </c>
      <c r="F95" s="182" t="s">
        <v>1921</v>
      </c>
      <c r="G95" s="183" t="s">
        <v>1734</v>
      </c>
      <c r="H95" s="184">
        <v>1</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312</v>
      </c>
      <c r="AT95" s="191" t="s">
        <v>172</v>
      </c>
      <c r="AU95" s="191" t="s">
        <v>79</v>
      </c>
      <c r="AY95" s="19" t="s">
        <v>169</v>
      </c>
      <c r="BE95" s="192">
        <f t="shared" si="4"/>
        <v>0</v>
      </c>
      <c r="BF95" s="192">
        <f t="shared" si="5"/>
        <v>0</v>
      </c>
      <c r="BG95" s="192">
        <f t="shared" si="6"/>
        <v>0</v>
      </c>
      <c r="BH95" s="192">
        <f t="shared" si="7"/>
        <v>0</v>
      </c>
      <c r="BI95" s="192">
        <f t="shared" si="8"/>
        <v>0</v>
      </c>
      <c r="BJ95" s="19" t="s">
        <v>14</v>
      </c>
      <c r="BK95" s="192">
        <f t="shared" si="9"/>
        <v>0</v>
      </c>
      <c r="BL95" s="19" t="s">
        <v>312</v>
      </c>
      <c r="BM95" s="191" t="s">
        <v>1922</v>
      </c>
    </row>
    <row r="96" spans="1:65" s="2" customFormat="1" ht="24.2" customHeight="1">
      <c r="A96" s="36"/>
      <c r="B96" s="37"/>
      <c r="C96" s="180" t="s">
        <v>286</v>
      </c>
      <c r="D96" s="180" t="s">
        <v>172</v>
      </c>
      <c r="E96" s="181" t="s">
        <v>1923</v>
      </c>
      <c r="F96" s="182" t="s">
        <v>1924</v>
      </c>
      <c r="G96" s="183" t="s">
        <v>1734</v>
      </c>
      <c r="H96" s="184">
        <v>1</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312</v>
      </c>
      <c r="AT96" s="191" t="s">
        <v>172</v>
      </c>
      <c r="AU96" s="191" t="s">
        <v>79</v>
      </c>
      <c r="AY96" s="19" t="s">
        <v>169</v>
      </c>
      <c r="BE96" s="192">
        <f t="shared" si="4"/>
        <v>0</v>
      </c>
      <c r="BF96" s="192">
        <f t="shared" si="5"/>
        <v>0</v>
      </c>
      <c r="BG96" s="192">
        <f t="shared" si="6"/>
        <v>0</v>
      </c>
      <c r="BH96" s="192">
        <f t="shared" si="7"/>
        <v>0</v>
      </c>
      <c r="BI96" s="192">
        <f t="shared" si="8"/>
        <v>0</v>
      </c>
      <c r="BJ96" s="19" t="s">
        <v>14</v>
      </c>
      <c r="BK96" s="192">
        <f t="shared" si="9"/>
        <v>0</v>
      </c>
      <c r="BL96" s="19" t="s">
        <v>312</v>
      </c>
      <c r="BM96" s="191" t="s">
        <v>1925</v>
      </c>
    </row>
    <row r="97" spans="1:65" s="2" customFormat="1" ht="24.2" customHeight="1">
      <c r="A97" s="36"/>
      <c r="B97" s="37"/>
      <c r="C97" s="180" t="s">
        <v>8</v>
      </c>
      <c r="D97" s="180" t="s">
        <v>172</v>
      </c>
      <c r="E97" s="181" t="s">
        <v>1926</v>
      </c>
      <c r="F97" s="182" t="s">
        <v>1927</v>
      </c>
      <c r="G97" s="183" t="s">
        <v>1734</v>
      </c>
      <c r="H97" s="184">
        <v>2</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312</v>
      </c>
      <c r="AT97" s="191" t="s">
        <v>172</v>
      </c>
      <c r="AU97" s="191" t="s">
        <v>79</v>
      </c>
      <c r="AY97" s="19" t="s">
        <v>169</v>
      </c>
      <c r="BE97" s="192">
        <f t="shared" si="4"/>
        <v>0</v>
      </c>
      <c r="BF97" s="192">
        <f t="shared" si="5"/>
        <v>0</v>
      </c>
      <c r="BG97" s="192">
        <f t="shared" si="6"/>
        <v>0</v>
      </c>
      <c r="BH97" s="192">
        <f t="shared" si="7"/>
        <v>0</v>
      </c>
      <c r="BI97" s="192">
        <f t="shared" si="8"/>
        <v>0</v>
      </c>
      <c r="BJ97" s="19" t="s">
        <v>14</v>
      </c>
      <c r="BK97" s="192">
        <f t="shared" si="9"/>
        <v>0</v>
      </c>
      <c r="BL97" s="19" t="s">
        <v>312</v>
      </c>
      <c r="BM97" s="191" t="s">
        <v>1928</v>
      </c>
    </row>
    <row r="98" spans="1:65" s="2" customFormat="1" ht="16.5" customHeight="1">
      <c r="A98" s="36"/>
      <c r="B98" s="37"/>
      <c r="C98" s="180" t="s">
        <v>296</v>
      </c>
      <c r="D98" s="180" t="s">
        <v>172</v>
      </c>
      <c r="E98" s="181" t="s">
        <v>1929</v>
      </c>
      <c r="F98" s="182" t="s">
        <v>1930</v>
      </c>
      <c r="G98" s="183" t="s">
        <v>1734</v>
      </c>
      <c r="H98" s="184">
        <v>2</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312</v>
      </c>
      <c r="AT98" s="191" t="s">
        <v>172</v>
      </c>
      <c r="AU98" s="191" t="s">
        <v>79</v>
      </c>
      <c r="AY98" s="19" t="s">
        <v>169</v>
      </c>
      <c r="BE98" s="192">
        <f t="shared" si="4"/>
        <v>0</v>
      </c>
      <c r="BF98" s="192">
        <f t="shared" si="5"/>
        <v>0</v>
      </c>
      <c r="BG98" s="192">
        <f t="shared" si="6"/>
        <v>0</v>
      </c>
      <c r="BH98" s="192">
        <f t="shared" si="7"/>
        <v>0</v>
      </c>
      <c r="BI98" s="192">
        <f t="shared" si="8"/>
        <v>0</v>
      </c>
      <c r="BJ98" s="19" t="s">
        <v>14</v>
      </c>
      <c r="BK98" s="192">
        <f t="shared" si="9"/>
        <v>0</v>
      </c>
      <c r="BL98" s="19" t="s">
        <v>312</v>
      </c>
      <c r="BM98" s="191" t="s">
        <v>1931</v>
      </c>
    </row>
    <row r="99" spans="1:65" s="2" customFormat="1" ht="24.2" customHeight="1">
      <c r="A99" s="36"/>
      <c r="B99" s="37"/>
      <c r="C99" s="180" t="s">
        <v>302</v>
      </c>
      <c r="D99" s="180" t="s">
        <v>172</v>
      </c>
      <c r="E99" s="181" t="s">
        <v>1932</v>
      </c>
      <c r="F99" s="182" t="s">
        <v>1933</v>
      </c>
      <c r="G99" s="183" t="s">
        <v>1734</v>
      </c>
      <c r="H99" s="184">
        <v>8</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312</v>
      </c>
      <c r="AT99" s="191" t="s">
        <v>172</v>
      </c>
      <c r="AU99" s="191" t="s">
        <v>79</v>
      </c>
      <c r="AY99" s="19" t="s">
        <v>169</v>
      </c>
      <c r="BE99" s="192">
        <f t="shared" si="4"/>
        <v>0</v>
      </c>
      <c r="BF99" s="192">
        <f t="shared" si="5"/>
        <v>0</v>
      </c>
      <c r="BG99" s="192">
        <f t="shared" si="6"/>
        <v>0</v>
      </c>
      <c r="BH99" s="192">
        <f t="shared" si="7"/>
        <v>0</v>
      </c>
      <c r="BI99" s="192">
        <f t="shared" si="8"/>
        <v>0</v>
      </c>
      <c r="BJ99" s="19" t="s">
        <v>14</v>
      </c>
      <c r="BK99" s="192">
        <f t="shared" si="9"/>
        <v>0</v>
      </c>
      <c r="BL99" s="19" t="s">
        <v>312</v>
      </c>
      <c r="BM99" s="191" t="s">
        <v>1934</v>
      </c>
    </row>
    <row r="100" spans="1:65" s="2" customFormat="1" ht="16.5" customHeight="1">
      <c r="A100" s="36"/>
      <c r="B100" s="37"/>
      <c r="C100" s="180" t="s">
        <v>307</v>
      </c>
      <c r="D100" s="180" t="s">
        <v>172</v>
      </c>
      <c r="E100" s="181" t="s">
        <v>1935</v>
      </c>
      <c r="F100" s="182" t="s">
        <v>1936</v>
      </c>
      <c r="G100" s="183" t="s">
        <v>1734</v>
      </c>
      <c r="H100" s="184">
        <v>8</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312</v>
      </c>
      <c r="AT100" s="191" t="s">
        <v>172</v>
      </c>
      <c r="AU100" s="191" t="s">
        <v>79</v>
      </c>
      <c r="AY100" s="19" t="s">
        <v>169</v>
      </c>
      <c r="BE100" s="192">
        <f t="shared" si="4"/>
        <v>0</v>
      </c>
      <c r="BF100" s="192">
        <f t="shared" si="5"/>
        <v>0</v>
      </c>
      <c r="BG100" s="192">
        <f t="shared" si="6"/>
        <v>0</v>
      </c>
      <c r="BH100" s="192">
        <f t="shared" si="7"/>
        <v>0</v>
      </c>
      <c r="BI100" s="192">
        <f t="shared" si="8"/>
        <v>0</v>
      </c>
      <c r="BJ100" s="19" t="s">
        <v>14</v>
      </c>
      <c r="BK100" s="192">
        <f t="shared" si="9"/>
        <v>0</v>
      </c>
      <c r="BL100" s="19" t="s">
        <v>312</v>
      </c>
      <c r="BM100" s="191" t="s">
        <v>1937</v>
      </c>
    </row>
    <row r="101" spans="1:65" s="2" customFormat="1" ht="24.2" customHeight="1">
      <c r="A101" s="36"/>
      <c r="B101" s="37"/>
      <c r="C101" s="180" t="s">
        <v>312</v>
      </c>
      <c r="D101" s="180" t="s">
        <v>172</v>
      </c>
      <c r="E101" s="181" t="s">
        <v>1938</v>
      </c>
      <c r="F101" s="182" t="s">
        <v>1939</v>
      </c>
      <c r="G101" s="183" t="s">
        <v>1734</v>
      </c>
      <c r="H101" s="184">
        <v>32</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312</v>
      </c>
      <c r="AT101" s="191" t="s">
        <v>172</v>
      </c>
      <c r="AU101" s="191" t="s">
        <v>79</v>
      </c>
      <c r="AY101" s="19" t="s">
        <v>169</v>
      </c>
      <c r="BE101" s="192">
        <f t="shared" si="4"/>
        <v>0</v>
      </c>
      <c r="BF101" s="192">
        <f t="shared" si="5"/>
        <v>0</v>
      </c>
      <c r="BG101" s="192">
        <f t="shared" si="6"/>
        <v>0</v>
      </c>
      <c r="BH101" s="192">
        <f t="shared" si="7"/>
        <v>0</v>
      </c>
      <c r="BI101" s="192">
        <f t="shared" si="8"/>
        <v>0</v>
      </c>
      <c r="BJ101" s="19" t="s">
        <v>14</v>
      </c>
      <c r="BK101" s="192">
        <f t="shared" si="9"/>
        <v>0</v>
      </c>
      <c r="BL101" s="19" t="s">
        <v>312</v>
      </c>
      <c r="BM101" s="191" t="s">
        <v>1940</v>
      </c>
    </row>
    <row r="102" spans="1:65" s="2" customFormat="1" ht="16.5" customHeight="1">
      <c r="A102" s="36"/>
      <c r="B102" s="37"/>
      <c r="C102" s="180" t="s">
        <v>321</v>
      </c>
      <c r="D102" s="180" t="s">
        <v>172</v>
      </c>
      <c r="E102" s="181" t="s">
        <v>1941</v>
      </c>
      <c r="F102" s="182" t="s">
        <v>1942</v>
      </c>
      <c r="G102" s="183" t="s">
        <v>1734</v>
      </c>
      <c r="H102" s="184">
        <v>32</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312</v>
      </c>
      <c r="AT102" s="191" t="s">
        <v>172</v>
      </c>
      <c r="AU102" s="191" t="s">
        <v>79</v>
      </c>
      <c r="AY102" s="19" t="s">
        <v>169</v>
      </c>
      <c r="BE102" s="192">
        <f t="shared" si="4"/>
        <v>0</v>
      </c>
      <c r="BF102" s="192">
        <f t="shared" si="5"/>
        <v>0</v>
      </c>
      <c r="BG102" s="192">
        <f t="shared" si="6"/>
        <v>0</v>
      </c>
      <c r="BH102" s="192">
        <f t="shared" si="7"/>
        <v>0</v>
      </c>
      <c r="BI102" s="192">
        <f t="shared" si="8"/>
        <v>0</v>
      </c>
      <c r="BJ102" s="19" t="s">
        <v>14</v>
      </c>
      <c r="BK102" s="192">
        <f t="shared" si="9"/>
        <v>0</v>
      </c>
      <c r="BL102" s="19" t="s">
        <v>312</v>
      </c>
      <c r="BM102" s="191" t="s">
        <v>1943</v>
      </c>
    </row>
    <row r="103" spans="1:65" s="2" customFormat="1" ht="24.2" customHeight="1">
      <c r="A103" s="36"/>
      <c r="B103" s="37"/>
      <c r="C103" s="180" t="s">
        <v>329</v>
      </c>
      <c r="D103" s="180" t="s">
        <v>172</v>
      </c>
      <c r="E103" s="181" t="s">
        <v>1944</v>
      </c>
      <c r="F103" s="182" t="s">
        <v>1945</v>
      </c>
      <c r="G103" s="183" t="s">
        <v>1734</v>
      </c>
      <c r="H103" s="184">
        <v>1</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312</v>
      </c>
      <c r="AT103" s="191" t="s">
        <v>172</v>
      </c>
      <c r="AU103" s="191" t="s">
        <v>79</v>
      </c>
      <c r="AY103" s="19" t="s">
        <v>169</v>
      </c>
      <c r="BE103" s="192">
        <f t="shared" si="4"/>
        <v>0</v>
      </c>
      <c r="BF103" s="192">
        <f t="shared" si="5"/>
        <v>0</v>
      </c>
      <c r="BG103" s="192">
        <f t="shared" si="6"/>
        <v>0</v>
      </c>
      <c r="BH103" s="192">
        <f t="shared" si="7"/>
        <v>0</v>
      </c>
      <c r="BI103" s="192">
        <f t="shared" si="8"/>
        <v>0</v>
      </c>
      <c r="BJ103" s="19" t="s">
        <v>14</v>
      </c>
      <c r="BK103" s="192">
        <f t="shared" si="9"/>
        <v>0</v>
      </c>
      <c r="BL103" s="19" t="s">
        <v>312</v>
      </c>
      <c r="BM103" s="191" t="s">
        <v>1946</v>
      </c>
    </row>
    <row r="104" spans="1:65" s="2" customFormat="1" ht="16.5" customHeight="1">
      <c r="A104" s="36"/>
      <c r="B104" s="37"/>
      <c r="C104" s="180" t="s">
        <v>353</v>
      </c>
      <c r="D104" s="180" t="s">
        <v>172</v>
      </c>
      <c r="E104" s="181" t="s">
        <v>1947</v>
      </c>
      <c r="F104" s="182" t="s">
        <v>1948</v>
      </c>
      <c r="G104" s="183" t="s">
        <v>1734</v>
      </c>
      <c r="H104" s="184">
        <v>1</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312</v>
      </c>
      <c r="AT104" s="191" t="s">
        <v>172</v>
      </c>
      <c r="AU104" s="191" t="s">
        <v>79</v>
      </c>
      <c r="AY104" s="19" t="s">
        <v>169</v>
      </c>
      <c r="BE104" s="192">
        <f t="shared" si="4"/>
        <v>0</v>
      </c>
      <c r="BF104" s="192">
        <f t="shared" si="5"/>
        <v>0</v>
      </c>
      <c r="BG104" s="192">
        <f t="shared" si="6"/>
        <v>0</v>
      </c>
      <c r="BH104" s="192">
        <f t="shared" si="7"/>
        <v>0</v>
      </c>
      <c r="BI104" s="192">
        <f t="shared" si="8"/>
        <v>0</v>
      </c>
      <c r="BJ104" s="19" t="s">
        <v>14</v>
      </c>
      <c r="BK104" s="192">
        <f t="shared" si="9"/>
        <v>0</v>
      </c>
      <c r="BL104" s="19" t="s">
        <v>312</v>
      </c>
      <c r="BM104" s="191" t="s">
        <v>1949</v>
      </c>
    </row>
    <row r="105" spans="1:65" s="2" customFormat="1" ht="24.2" customHeight="1">
      <c r="A105" s="36"/>
      <c r="B105" s="37"/>
      <c r="C105" s="180" t="s">
        <v>360</v>
      </c>
      <c r="D105" s="180" t="s">
        <v>172</v>
      </c>
      <c r="E105" s="181" t="s">
        <v>1950</v>
      </c>
      <c r="F105" s="182" t="s">
        <v>1951</v>
      </c>
      <c r="G105" s="183" t="s">
        <v>1734</v>
      </c>
      <c r="H105" s="184">
        <v>3</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312</v>
      </c>
      <c r="AT105" s="191" t="s">
        <v>172</v>
      </c>
      <c r="AU105" s="191" t="s">
        <v>79</v>
      </c>
      <c r="AY105" s="19" t="s">
        <v>169</v>
      </c>
      <c r="BE105" s="192">
        <f t="shared" si="4"/>
        <v>0</v>
      </c>
      <c r="BF105" s="192">
        <f t="shared" si="5"/>
        <v>0</v>
      </c>
      <c r="BG105" s="192">
        <f t="shared" si="6"/>
        <v>0</v>
      </c>
      <c r="BH105" s="192">
        <f t="shared" si="7"/>
        <v>0</v>
      </c>
      <c r="BI105" s="192">
        <f t="shared" si="8"/>
        <v>0</v>
      </c>
      <c r="BJ105" s="19" t="s">
        <v>14</v>
      </c>
      <c r="BK105" s="192">
        <f t="shared" si="9"/>
        <v>0</v>
      </c>
      <c r="BL105" s="19" t="s">
        <v>312</v>
      </c>
      <c r="BM105" s="191" t="s">
        <v>1952</v>
      </c>
    </row>
    <row r="106" spans="1:65" s="2" customFormat="1" ht="16.5" customHeight="1">
      <c r="A106" s="36"/>
      <c r="B106" s="37"/>
      <c r="C106" s="180" t="s">
        <v>7</v>
      </c>
      <c r="D106" s="180" t="s">
        <v>172</v>
      </c>
      <c r="E106" s="181" t="s">
        <v>1953</v>
      </c>
      <c r="F106" s="182" t="s">
        <v>1954</v>
      </c>
      <c r="G106" s="183" t="s">
        <v>1734</v>
      </c>
      <c r="H106" s="184">
        <v>2</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312</v>
      </c>
      <c r="AT106" s="191" t="s">
        <v>172</v>
      </c>
      <c r="AU106" s="191" t="s">
        <v>79</v>
      </c>
      <c r="AY106" s="19" t="s">
        <v>169</v>
      </c>
      <c r="BE106" s="192">
        <f t="shared" si="4"/>
        <v>0</v>
      </c>
      <c r="BF106" s="192">
        <f t="shared" si="5"/>
        <v>0</v>
      </c>
      <c r="BG106" s="192">
        <f t="shared" si="6"/>
        <v>0</v>
      </c>
      <c r="BH106" s="192">
        <f t="shared" si="7"/>
        <v>0</v>
      </c>
      <c r="BI106" s="192">
        <f t="shared" si="8"/>
        <v>0</v>
      </c>
      <c r="BJ106" s="19" t="s">
        <v>14</v>
      </c>
      <c r="BK106" s="192">
        <f t="shared" si="9"/>
        <v>0</v>
      </c>
      <c r="BL106" s="19" t="s">
        <v>312</v>
      </c>
      <c r="BM106" s="191" t="s">
        <v>1955</v>
      </c>
    </row>
    <row r="107" spans="1:65" s="2" customFormat="1" ht="21.75" customHeight="1">
      <c r="A107" s="36"/>
      <c r="B107" s="37"/>
      <c r="C107" s="180" t="s">
        <v>191</v>
      </c>
      <c r="D107" s="180" t="s">
        <v>172</v>
      </c>
      <c r="E107" s="181" t="s">
        <v>1956</v>
      </c>
      <c r="F107" s="182" t="s">
        <v>1957</v>
      </c>
      <c r="G107" s="183" t="s">
        <v>1734</v>
      </c>
      <c r="H107" s="184">
        <v>3</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312</v>
      </c>
      <c r="AT107" s="191" t="s">
        <v>172</v>
      </c>
      <c r="AU107" s="191" t="s">
        <v>79</v>
      </c>
      <c r="AY107" s="19" t="s">
        <v>169</v>
      </c>
      <c r="BE107" s="192">
        <f t="shared" si="4"/>
        <v>0</v>
      </c>
      <c r="BF107" s="192">
        <f t="shared" si="5"/>
        <v>0</v>
      </c>
      <c r="BG107" s="192">
        <f t="shared" si="6"/>
        <v>0</v>
      </c>
      <c r="BH107" s="192">
        <f t="shared" si="7"/>
        <v>0</v>
      </c>
      <c r="BI107" s="192">
        <f t="shared" si="8"/>
        <v>0</v>
      </c>
      <c r="BJ107" s="19" t="s">
        <v>14</v>
      </c>
      <c r="BK107" s="192">
        <f t="shared" si="9"/>
        <v>0</v>
      </c>
      <c r="BL107" s="19" t="s">
        <v>312</v>
      </c>
      <c r="BM107" s="191" t="s">
        <v>1958</v>
      </c>
    </row>
    <row r="108" spans="1:65" s="2" customFormat="1" ht="21.75" customHeight="1">
      <c r="A108" s="36"/>
      <c r="B108" s="37"/>
      <c r="C108" s="180" t="s">
        <v>523</v>
      </c>
      <c r="D108" s="180" t="s">
        <v>172</v>
      </c>
      <c r="E108" s="181" t="s">
        <v>1959</v>
      </c>
      <c r="F108" s="182" t="s">
        <v>1960</v>
      </c>
      <c r="G108" s="183" t="s">
        <v>1734</v>
      </c>
      <c r="H108" s="184">
        <v>2</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312</v>
      </c>
      <c r="AT108" s="191" t="s">
        <v>172</v>
      </c>
      <c r="AU108" s="191" t="s">
        <v>79</v>
      </c>
      <c r="AY108" s="19" t="s">
        <v>169</v>
      </c>
      <c r="BE108" s="192">
        <f t="shared" si="4"/>
        <v>0</v>
      </c>
      <c r="BF108" s="192">
        <f t="shared" si="5"/>
        <v>0</v>
      </c>
      <c r="BG108" s="192">
        <f t="shared" si="6"/>
        <v>0</v>
      </c>
      <c r="BH108" s="192">
        <f t="shared" si="7"/>
        <v>0</v>
      </c>
      <c r="BI108" s="192">
        <f t="shared" si="8"/>
        <v>0</v>
      </c>
      <c r="BJ108" s="19" t="s">
        <v>14</v>
      </c>
      <c r="BK108" s="192">
        <f t="shared" si="9"/>
        <v>0</v>
      </c>
      <c r="BL108" s="19" t="s">
        <v>312</v>
      </c>
      <c r="BM108" s="191" t="s">
        <v>1961</v>
      </c>
    </row>
    <row r="109" spans="1:65" s="2" customFormat="1" ht="21.75" customHeight="1">
      <c r="A109" s="36"/>
      <c r="B109" s="37"/>
      <c r="C109" s="180" t="s">
        <v>252</v>
      </c>
      <c r="D109" s="180" t="s">
        <v>172</v>
      </c>
      <c r="E109" s="181" t="s">
        <v>1962</v>
      </c>
      <c r="F109" s="182" t="s">
        <v>1963</v>
      </c>
      <c r="G109" s="183" t="s">
        <v>1734</v>
      </c>
      <c r="H109" s="184">
        <v>1</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312</v>
      </c>
      <c r="AT109" s="191" t="s">
        <v>172</v>
      </c>
      <c r="AU109" s="191" t="s">
        <v>79</v>
      </c>
      <c r="AY109" s="19" t="s">
        <v>169</v>
      </c>
      <c r="BE109" s="192">
        <f t="shared" si="4"/>
        <v>0</v>
      </c>
      <c r="BF109" s="192">
        <f t="shared" si="5"/>
        <v>0</v>
      </c>
      <c r="BG109" s="192">
        <f t="shared" si="6"/>
        <v>0</v>
      </c>
      <c r="BH109" s="192">
        <f t="shared" si="7"/>
        <v>0</v>
      </c>
      <c r="BI109" s="192">
        <f t="shared" si="8"/>
        <v>0</v>
      </c>
      <c r="BJ109" s="19" t="s">
        <v>14</v>
      </c>
      <c r="BK109" s="192">
        <f t="shared" si="9"/>
        <v>0</v>
      </c>
      <c r="BL109" s="19" t="s">
        <v>312</v>
      </c>
      <c r="BM109" s="191" t="s">
        <v>1964</v>
      </c>
    </row>
    <row r="110" spans="1:65" s="2" customFormat="1" ht="66.75" customHeight="1">
      <c r="A110" s="36"/>
      <c r="B110" s="37"/>
      <c r="C110" s="180" t="s">
        <v>344</v>
      </c>
      <c r="D110" s="180" t="s">
        <v>172</v>
      </c>
      <c r="E110" s="181" t="s">
        <v>1965</v>
      </c>
      <c r="F110" s="182" t="s">
        <v>1966</v>
      </c>
      <c r="G110" s="183" t="s">
        <v>1734</v>
      </c>
      <c r="H110" s="184">
        <v>3</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312</v>
      </c>
      <c r="AT110" s="191" t="s">
        <v>172</v>
      </c>
      <c r="AU110" s="191" t="s">
        <v>79</v>
      </c>
      <c r="AY110" s="19" t="s">
        <v>169</v>
      </c>
      <c r="BE110" s="192">
        <f t="shared" si="4"/>
        <v>0</v>
      </c>
      <c r="BF110" s="192">
        <f t="shared" si="5"/>
        <v>0</v>
      </c>
      <c r="BG110" s="192">
        <f t="shared" si="6"/>
        <v>0</v>
      </c>
      <c r="BH110" s="192">
        <f t="shared" si="7"/>
        <v>0</v>
      </c>
      <c r="BI110" s="192">
        <f t="shared" si="8"/>
        <v>0</v>
      </c>
      <c r="BJ110" s="19" t="s">
        <v>14</v>
      </c>
      <c r="BK110" s="192">
        <f t="shared" si="9"/>
        <v>0</v>
      </c>
      <c r="BL110" s="19" t="s">
        <v>312</v>
      </c>
      <c r="BM110" s="191" t="s">
        <v>1967</v>
      </c>
    </row>
    <row r="111" spans="1:65" s="2" customFormat="1" ht="66.75" customHeight="1">
      <c r="A111" s="36"/>
      <c r="B111" s="37"/>
      <c r="C111" s="180" t="s">
        <v>336</v>
      </c>
      <c r="D111" s="180" t="s">
        <v>172</v>
      </c>
      <c r="E111" s="181" t="s">
        <v>1968</v>
      </c>
      <c r="F111" s="182" t="s">
        <v>1969</v>
      </c>
      <c r="G111" s="183" t="s">
        <v>1734</v>
      </c>
      <c r="H111" s="184">
        <v>2</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312</v>
      </c>
      <c r="AT111" s="191" t="s">
        <v>172</v>
      </c>
      <c r="AU111" s="191" t="s">
        <v>79</v>
      </c>
      <c r="AY111" s="19" t="s">
        <v>169</v>
      </c>
      <c r="BE111" s="192">
        <f t="shared" si="4"/>
        <v>0</v>
      </c>
      <c r="BF111" s="192">
        <f t="shared" si="5"/>
        <v>0</v>
      </c>
      <c r="BG111" s="192">
        <f t="shared" si="6"/>
        <v>0</v>
      </c>
      <c r="BH111" s="192">
        <f t="shared" si="7"/>
        <v>0</v>
      </c>
      <c r="BI111" s="192">
        <f t="shared" si="8"/>
        <v>0</v>
      </c>
      <c r="BJ111" s="19" t="s">
        <v>14</v>
      </c>
      <c r="BK111" s="192">
        <f t="shared" si="9"/>
        <v>0</v>
      </c>
      <c r="BL111" s="19" t="s">
        <v>312</v>
      </c>
      <c r="BM111" s="191" t="s">
        <v>1970</v>
      </c>
    </row>
    <row r="112" spans="1:65" s="2" customFormat="1" ht="37.9" customHeight="1">
      <c r="A112" s="36"/>
      <c r="B112" s="37"/>
      <c r="C112" s="180" t="s">
        <v>368</v>
      </c>
      <c r="D112" s="180" t="s">
        <v>172</v>
      </c>
      <c r="E112" s="181" t="s">
        <v>1971</v>
      </c>
      <c r="F112" s="182" t="s">
        <v>1972</v>
      </c>
      <c r="G112" s="183" t="s">
        <v>1734</v>
      </c>
      <c r="H112" s="184">
        <v>19</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312</v>
      </c>
      <c r="AT112" s="191" t="s">
        <v>172</v>
      </c>
      <c r="AU112" s="191" t="s">
        <v>79</v>
      </c>
      <c r="AY112" s="19" t="s">
        <v>169</v>
      </c>
      <c r="BE112" s="192">
        <f t="shared" si="4"/>
        <v>0</v>
      </c>
      <c r="BF112" s="192">
        <f t="shared" si="5"/>
        <v>0</v>
      </c>
      <c r="BG112" s="192">
        <f t="shared" si="6"/>
        <v>0</v>
      </c>
      <c r="BH112" s="192">
        <f t="shared" si="7"/>
        <v>0</v>
      </c>
      <c r="BI112" s="192">
        <f t="shared" si="8"/>
        <v>0</v>
      </c>
      <c r="BJ112" s="19" t="s">
        <v>14</v>
      </c>
      <c r="BK112" s="192">
        <f t="shared" si="9"/>
        <v>0</v>
      </c>
      <c r="BL112" s="19" t="s">
        <v>312</v>
      </c>
      <c r="BM112" s="191" t="s">
        <v>1973</v>
      </c>
    </row>
    <row r="113" spans="1:65" s="2" customFormat="1" ht="49.15" customHeight="1">
      <c r="A113" s="36"/>
      <c r="B113" s="37"/>
      <c r="C113" s="180" t="s">
        <v>272</v>
      </c>
      <c r="D113" s="180" t="s">
        <v>172</v>
      </c>
      <c r="E113" s="181" t="s">
        <v>1974</v>
      </c>
      <c r="F113" s="182" t="s">
        <v>1975</v>
      </c>
      <c r="G113" s="183" t="s">
        <v>1734</v>
      </c>
      <c r="H113" s="184">
        <v>4</v>
      </c>
      <c r="I113" s="185"/>
      <c r="J113" s="186">
        <f t="shared" si="0"/>
        <v>0</v>
      </c>
      <c r="K113" s="182" t="s">
        <v>19</v>
      </c>
      <c r="L113" s="41"/>
      <c r="M113" s="187" t="s">
        <v>19</v>
      </c>
      <c r="N113" s="188" t="s">
        <v>42</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312</v>
      </c>
      <c r="AT113" s="191" t="s">
        <v>172</v>
      </c>
      <c r="AU113" s="191" t="s">
        <v>79</v>
      </c>
      <c r="AY113" s="19" t="s">
        <v>169</v>
      </c>
      <c r="BE113" s="192">
        <f t="shared" si="4"/>
        <v>0</v>
      </c>
      <c r="BF113" s="192">
        <f t="shared" si="5"/>
        <v>0</v>
      </c>
      <c r="BG113" s="192">
        <f t="shared" si="6"/>
        <v>0</v>
      </c>
      <c r="BH113" s="192">
        <f t="shared" si="7"/>
        <v>0</v>
      </c>
      <c r="BI113" s="192">
        <f t="shared" si="8"/>
        <v>0</v>
      </c>
      <c r="BJ113" s="19" t="s">
        <v>14</v>
      </c>
      <c r="BK113" s="192">
        <f t="shared" si="9"/>
        <v>0</v>
      </c>
      <c r="BL113" s="19" t="s">
        <v>312</v>
      </c>
      <c r="BM113" s="191" t="s">
        <v>1976</v>
      </c>
    </row>
    <row r="114" spans="1:65" s="2" customFormat="1" ht="49.15" customHeight="1">
      <c r="A114" s="36"/>
      <c r="B114" s="37"/>
      <c r="C114" s="180" t="s">
        <v>259</v>
      </c>
      <c r="D114" s="180" t="s">
        <v>172</v>
      </c>
      <c r="E114" s="181" t="s">
        <v>1977</v>
      </c>
      <c r="F114" s="182" t="s">
        <v>1978</v>
      </c>
      <c r="G114" s="183" t="s">
        <v>1734</v>
      </c>
      <c r="H114" s="184">
        <v>1</v>
      </c>
      <c r="I114" s="185"/>
      <c r="J114" s="186">
        <f t="shared" si="0"/>
        <v>0</v>
      </c>
      <c r="K114" s="182" t="s">
        <v>19</v>
      </c>
      <c r="L114" s="41"/>
      <c r="M114" s="187" t="s">
        <v>19</v>
      </c>
      <c r="N114" s="188" t="s">
        <v>42</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312</v>
      </c>
      <c r="AT114" s="191" t="s">
        <v>172</v>
      </c>
      <c r="AU114" s="191" t="s">
        <v>79</v>
      </c>
      <c r="AY114" s="19" t="s">
        <v>169</v>
      </c>
      <c r="BE114" s="192">
        <f t="shared" si="4"/>
        <v>0</v>
      </c>
      <c r="BF114" s="192">
        <f t="shared" si="5"/>
        <v>0</v>
      </c>
      <c r="BG114" s="192">
        <f t="shared" si="6"/>
        <v>0</v>
      </c>
      <c r="BH114" s="192">
        <f t="shared" si="7"/>
        <v>0</v>
      </c>
      <c r="BI114" s="192">
        <f t="shared" si="8"/>
        <v>0</v>
      </c>
      <c r="BJ114" s="19" t="s">
        <v>14</v>
      </c>
      <c r="BK114" s="192">
        <f t="shared" si="9"/>
        <v>0</v>
      </c>
      <c r="BL114" s="19" t="s">
        <v>312</v>
      </c>
      <c r="BM114" s="191" t="s">
        <v>1979</v>
      </c>
    </row>
    <row r="115" spans="1:65" s="2" customFormat="1" ht="49.15" customHeight="1">
      <c r="A115" s="36"/>
      <c r="B115" s="37"/>
      <c r="C115" s="180" t="s">
        <v>246</v>
      </c>
      <c r="D115" s="180" t="s">
        <v>172</v>
      </c>
      <c r="E115" s="181" t="s">
        <v>1980</v>
      </c>
      <c r="F115" s="182" t="s">
        <v>1981</v>
      </c>
      <c r="G115" s="183" t="s">
        <v>1734</v>
      </c>
      <c r="H115" s="184">
        <v>2</v>
      </c>
      <c r="I115" s="185"/>
      <c r="J115" s="186">
        <f t="shared" si="0"/>
        <v>0</v>
      </c>
      <c r="K115" s="182" t="s">
        <v>19</v>
      </c>
      <c r="L115" s="41"/>
      <c r="M115" s="187" t="s">
        <v>19</v>
      </c>
      <c r="N115" s="188" t="s">
        <v>42</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312</v>
      </c>
      <c r="AT115" s="191" t="s">
        <v>172</v>
      </c>
      <c r="AU115" s="191" t="s">
        <v>79</v>
      </c>
      <c r="AY115" s="19" t="s">
        <v>169</v>
      </c>
      <c r="BE115" s="192">
        <f t="shared" si="4"/>
        <v>0</v>
      </c>
      <c r="BF115" s="192">
        <f t="shared" si="5"/>
        <v>0</v>
      </c>
      <c r="BG115" s="192">
        <f t="shared" si="6"/>
        <v>0</v>
      </c>
      <c r="BH115" s="192">
        <f t="shared" si="7"/>
        <v>0</v>
      </c>
      <c r="BI115" s="192">
        <f t="shared" si="8"/>
        <v>0</v>
      </c>
      <c r="BJ115" s="19" t="s">
        <v>14</v>
      </c>
      <c r="BK115" s="192">
        <f t="shared" si="9"/>
        <v>0</v>
      </c>
      <c r="BL115" s="19" t="s">
        <v>312</v>
      </c>
      <c r="BM115" s="191" t="s">
        <v>1982</v>
      </c>
    </row>
    <row r="116" spans="1:65" s="2" customFormat="1" ht="16.5" customHeight="1">
      <c r="A116" s="36"/>
      <c r="B116" s="37"/>
      <c r="C116" s="180" t="s">
        <v>279</v>
      </c>
      <c r="D116" s="180" t="s">
        <v>172</v>
      </c>
      <c r="E116" s="181" t="s">
        <v>1983</v>
      </c>
      <c r="F116" s="182" t="s">
        <v>1984</v>
      </c>
      <c r="G116" s="183" t="s">
        <v>1734</v>
      </c>
      <c r="H116" s="184">
        <v>12</v>
      </c>
      <c r="I116" s="185"/>
      <c r="J116" s="186">
        <f t="shared" si="0"/>
        <v>0</v>
      </c>
      <c r="K116" s="182" t="s">
        <v>19</v>
      </c>
      <c r="L116" s="41"/>
      <c r="M116" s="187" t="s">
        <v>19</v>
      </c>
      <c r="N116" s="188" t="s">
        <v>42</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312</v>
      </c>
      <c r="AT116" s="191" t="s">
        <v>172</v>
      </c>
      <c r="AU116" s="191" t="s">
        <v>79</v>
      </c>
      <c r="AY116" s="19" t="s">
        <v>169</v>
      </c>
      <c r="BE116" s="192">
        <f t="shared" si="4"/>
        <v>0</v>
      </c>
      <c r="BF116" s="192">
        <f t="shared" si="5"/>
        <v>0</v>
      </c>
      <c r="BG116" s="192">
        <f t="shared" si="6"/>
        <v>0</v>
      </c>
      <c r="BH116" s="192">
        <f t="shared" si="7"/>
        <v>0</v>
      </c>
      <c r="BI116" s="192">
        <f t="shared" si="8"/>
        <v>0</v>
      </c>
      <c r="BJ116" s="19" t="s">
        <v>14</v>
      </c>
      <c r="BK116" s="192">
        <f t="shared" si="9"/>
        <v>0</v>
      </c>
      <c r="BL116" s="19" t="s">
        <v>312</v>
      </c>
      <c r="BM116" s="191" t="s">
        <v>1985</v>
      </c>
    </row>
    <row r="117" spans="1:65" s="2" customFormat="1" ht="16.5" customHeight="1">
      <c r="A117" s="36"/>
      <c r="B117" s="37"/>
      <c r="C117" s="180" t="s">
        <v>572</v>
      </c>
      <c r="D117" s="180" t="s">
        <v>172</v>
      </c>
      <c r="E117" s="181" t="s">
        <v>1986</v>
      </c>
      <c r="F117" s="182" t="s">
        <v>1987</v>
      </c>
      <c r="G117" s="183" t="s">
        <v>1734</v>
      </c>
      <c r="H117" s="184">
        <v>20</v>
      </c>
      <c r="I117" s="185"/>
      <c r="J117" s="186">
        <f t="shared" si="0"/>
        <v>0</v>
      </c>
      <c r="K117" s="182" t="s">
        <v>19</v>
      </c>
      <c r="L117" s="41"/>
      <c r="M117" s="187" t="s">
        <v>19</v>
      </c>
      <c r="N117" s="188" t="s">
        <v>42</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312</v>
      </c>
      <c r="AT117" s="191" t="s">
        <v>172</v>
      </c>
      <c r="AU117" s="191" t="s">
        <v>79</v>
      </c>
      <c r="AY117" s="19" t="s">
        <v>169</v>
      </c>
      <c r="BE117" s="192">
        <f t="shared" si="4"/>
        <v>0</v>
      </c>
      <c r="BF117" s="192">
        <f t="shared" si="5"/>
        <v>0</v>
      </c>
      <c r="BG117" s="192">
        <f t="shared" si="6"/>
        <v>0</v>
      </c>
      <c r="BH117" s="192">
        <f t="shared" si="7"/>
        <v>0</v>
      </c>
      <c r="BI117" s="192">
        <f t="shared" si="8"/>
        <v>0</v>
      </c>
      <c r="BJ117" s="19" t="s">
        <v>14</v>
      </c>
      <c r="BK117" s="192">
        <f t="shared" si="9"/>
        <v>0</v>
      </c>
      <c r="BL117" s="19" t="s">
        <v>312</v>
      </c>
      <c r="BM117" s="191" t="s">
        <v>1988</v>
      </c>
    </row>
    <row r="118" spans="1:65" s="2" customFormat="1" ht="16.5" customHeight="1">
      <c r="A118" s="36"/>
      <c r="B118" s="37"/>
      <c r="C118" s="180" t="s">
        <v>579</v>
      </c>
      <c r="D118" s="180" t="s">
        <v>172</v>
      </c>
      <c r="E118" s="181" t="s">
        <v>1989</v>
      </c>
      <c r="F118" s="182" t="s">
        <v>1990</v>
      </c>
      <c r="G118" s="183" t="s">
        <v>1734</v>
      </c>
      <c r="H118" s="184">
        <v>35</v>
      </c>
      <c r="I118" s="185"/>
      <c r="J118" s="186">
        <f t="shared" si="0"/>
        <v>0</v>
      </c>
      <c r="K118" s="182" t="s">
        <v>19</v>
      </c>
      <c r="L118" s="41"/>
      <c r="M118" s="187" t="s">
        <v>19</v>
      </c>
      <c r="N118" s="188" t="s">
        <v>42</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312</v>
      </c>
      <c r="AT118" s="191" t="s">
        <v>172</v>
      </c>
      <c r="AU118" s="191" t="s">
        <v>79</v>
      </c>
      <c r="AY118" s="19" t="s">
        <v>169</v>
      </c>
      <c r="BE118" s="192">
        <f t="shared" si="4"/>
        <v>0</v>
      </c>
      <c r="BF118" s="192">
        <f t="shared" si="5"/>
        <v>0</v>
      </c>
      <c r="BG118" s="192">
        <f t="shared" si="6"/>
        <v>0</v>
      </c>
      <c r="BH118" s="192">
        <f t="shared" si="7"/>
        <v>0</v>
      </c>
      <c r="BI118" s="192">
        <f t="shared" si="8"/>
        <v>0</v>
      </c>
      <c r="BJ118" s="19" t="s">
        <v>14</v>
      </c>
      <c r="BK118" s="192">
        <f t="shared" si="9"/>
        <v>0</v>
      </c>
      <c r="BL118" s="19" t="s">
        <v>312</v>
      </c>
      <c r="BM118" s="191" t="s">
        <v>1991</v>
      </c>
    </row>
    <row r="119" spans="1:65" s="2" customFormat="1" ht="16.5" customHeight="1">
      <c r="A119" s="36"/>
      <c r="B119" s="37"/>
      <c r="C119" s="180" t="s">
        <v>584</v>
      </c>
      <c r="D119" s="180" t="s">
        <v>172</v>
      </c>
      <c r="E119" s="181" t="s">
        <v>1992</v>
      </c>
      <c r="F119" s="182" t="s">
        <v>1993</v>
      </c>
      <c r="G119" s="183" t="s">
        <v>1912</v>
      </c>
      <c r="H119" s="184">
        <v>5</v>
      </c>
      <c r="I119" s="185"/>
      <c r="J119" s="186">
        <f t="shared" si="0"/>
        <v>0</v>
      </c>
      <c r="K119" s="182" t="s">
        <v>19</v>
      </c>
      <c r="L119" s="41"/>
      <c r="M119" s="187" t="s">
        <v>19</v>
      </c>
      <c r="N119" s="188" t="s">
        <v>42</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312</v>
      </c>
      <c r="AT119" s="191" t="s">
        <v>172</v>
      </c>
      <c r="AU119" s="191" t="s">
        <v>79</v>
      </c>
      <c r="AY119" s="19" t="s">
        <v>169</v>
      </c>
      <c r="BE119" s="192">
        <f t="shared" si="4"/>
        <v>0</v>
      </c>
      <c r="BF119" s="192">
        <f t="shared" si="5"/>
        <v>0</v>
      </c>
      <c r="BG119" s="192">
        <f t="shared" si="6"/>
        <v>0</v>
      </c>
      <c r="BH119" s="192">
        <f t="shared" si="7"/>
        <v>0</v>
      </c>
      <c r="BI119" s="192">
        <f t="shared" si="8"/>
        <v>0</v>
      </c>
      <c r="BJ119" s="19" t="s">
        <v>14</v>
      </c>
      <c r="BK119" s="192">
        <f t="shared" si="9"/>
        <v>0</v>
      </c>
      <c r="BL119" s="19" t="s">
        <v>312</v>
      </c>
      <c r="BM119" s="191" t="s">
        <v>1994</v>
      </c>
    </row>
    <row r="120" spans="1:65" s="2" customFormat="1" ht="16.5" customHeight="1">
      <c r="A120" s="36"/>
      <c r="B120" s="37"/>
      <c r="C120" s="180" t="s">
        <v>595</v>
      </c>
      <c r="D120" s="180" t="s">
        <v>172</v>
      </c>
      <c r="E120" s="181" t="s">
        <v>1995</v>
      </c>
      <c r="F120" s="182" t="s">
        <v>1996</v>
      </c>
      <c r="G120" s="183" t="s">
        <v>1912</v>
      </c>
      <c r="H120" s="184">
        <v>60</v>
      </c>
      <c r="I120" s="185"/>
      <c r="J120" s="186">
        <f t="shared" si="0"/>
        <v>0</v>
      </c>
      <c r="K120" s="182" t="s">
        <v>19</v>
      </c>
      <c r="L120" s="41"/>
      <c r="M120" s="187" t="s">
        <v>19</v>
      </c>
      <c r="N120" s="188" t="s">
        <v>42</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312</v>
      </c>
      <c r="AT120" s="191" t="s">
        <v>172</v>
      </c>
      <c r="AU120" s="191" t="s">
        <v>79</v>
      </c>
      <c r="AY120" s="19" t="s">
        <v>169</v>
      </c>
      <c r="BE120" s="192">
        <f t="shared" si="4"/>
        <v>0</v>
      </c>
      <c r="BF120" s="192">
        <f t="shared" si="5"/>
        <v>0</v>
      </c>
      <c r="BG120" s="192">
        <f t="shared" si="6"/>
        <v>0</v>
      </c>
      <c r="BH120" s="192">
        <f t="shared" si="7"/>
        <v>0</v>
      </c>
      <c r="BI120" s="192">
        <f t="shared" si="8"/>
        <v>0</v>
      </c>
      <c r="BJ120" s="19" t="s">
        <v>14</v>
      </c>
      <c r="BK120" s="192">
        <f t="shared" si="9"/>
        <v>0</v>
      </c>
      <c r="BL120" s="19" t="s">
        <v>312</v>
      </c>
      <c r="BM120" s="191" t="s">
        <v>1997</v>
      </c>
    </row>
    <row r="121" spans="1:65" s="2" customFormat="1" ht="16.5" customHeight="1">
      <c r="A121" s="36"/>
      <c r="B121" s="37"/>
      <c r="C121" s="180" t="s">
        <v>599</v>
      </c>
      <c r="D121" s="180" t="s">
        <v>172</v>
      </c>
      <c r="E121" s="181" t="s">
        <v>1998</v>
      </c>
      <c r="F121" s="182" t="s">
        <v>1999</v>
      </c>
      <c r="G121" s="183" t="s">
        <v>1912</v>
      </c>
      <c r="H121" s="184">
        <v>30</v>
      </c>
      <c r="I121" s="185"/>
      <c r="J121" s="186">
        <f t="shared" si="0"/>
        <v>0</v>
      </c>
      <c r="K121" s="182" t="s">
        <v>19</v>
      </c>
      <c r="L121" s="41"/>
      <c r="M121" s="187" t="s">
        <v>19</v>
      </c>
      <c r="N121" s="188" t="s">
        <v>42</v>
      </c>
      <c r="O121" s="66"/>
      <c r="P121" s="189">
        <f t="shared" si="1"/>
        <v>0</v>
      </c>
      <c r="Q121" s="189">
        <v>0</v>
      </c>
      <c r="R121" s="189">
        <f t="shared" si="2"/>
        <v>0</v>
      </c>
      <c r="S121" s="189">
        <v>0</v>
      </c>
      <c r="T121" s="190">
        <f t="shared" si="3"/>
        <v>0</v>
      </c>
      <c r="U121" s="36"/>
      <c r="V121" s="36"/>
      <c r="W121" s="36"/>
      <c r="X121" s="36"/>
      <c r="Y121" s="36"/>
      <c r="Z121" s="36"/>
      <c r="AA121" s="36"/>
      <c r="AB121" s="36"/>
      <c r="AC121" s="36"/>
      <c r="AD121" s="36"/>
      <c r="AE121" s="36"/>
      <c r="AR121" s="191" t="s">
        <v>312</v>
      </c>
      <c r="AT121" s="191" t="s">
        <v>172</v>
      </c>
      <c r="AU121" s="191" t="s">
        <v>79</v>
      </c>
      <c r="AY121" s="19" t="s">
        <v>169</v>
      </c>
      <c r="BE121" s="192">
        <f t="shared" si="4"/>
        <v>0</v>
      </c>
      <c r="BF121" s="192">
        <f t="shared" si="5"/>
        <v>0</v>
      </c>
      <c r="BG121" s="192">
        <f t="shared" si="6"/>
        <v>0</v>
      </c>
      <c r="BH121" s="192">
        <f t="shared" si="7"/>
        <v>0</v>
      </c>
      <c r="BI121" s="192">
        <f t="shared" si="8"/>
        <v>0</v>
      </c>
      <c r="BJ121" s="19" t="s">
        <v>14</v>
      </c>
      <c r="BK121" s="192">
        <f t="shared" si="9"/>
        <v>0</v>
      </c>
      <c r="BL121" s="19" t="s">
        <v>312</v>
      </c>
      <c r="BM121" s="191" t="s">
        <v>2000</v>
      </c>
    </row>
    <row r="122" spans="1:65" s="2" customFormat="1" ht="16.5" customHeight="1">
      <c r="A122" s="36"/>
      <c r="B122" s="37"/>
      <c r="C122" s="180" t="s">
        <v>610</v>
      </c>
      <c r="D122" s="180" t="s">
        <v>172</v>
      </c>
      <c r="E122" s="181" t="s">
        <v>2001</v>
      </c>
      <c r="F122" s="182" t="s">
        <v>2002</v>
      </c>
      <c r="G122" s="183" t="s">
        <v>1912</v>
      </c>
      <c r="H122" s="184">
        <v>55</v>
      </c>
      <c r="I122" s="185"/>
      <c r="J122" s="186">
        <f t="shared" si="0"/>
        <v>0</v>
      </c>
      <c r="K122" s="182" t="s">
        <v>19</v>
      </c>
      <c r="L122" s="41"/>
      <c r="M122" s="187" t="s">
        <v>19</v>
      </c>
      <c r="N122" s="188" t="s">
        <v>42</v>
      </c>
      <c r="O122" s="66"/>
      <c r="P122" s="189">
        <f t="shared" si="1"/>
        <v>0</v>
      </c>
      <c r="Q122" s="189">
        <v>0</v>
      </c>
      <c r="R122" s="189">
        <f t="shared" si="2"/>
        <v>0</v>
      </c>
      <c r="S122" s="189">
        <v>0</v>
      </c>
      <c r="T122" s="190">
        <f t="shared" si="3"/>
        <v>0</v>
      </c>
      <c r="U122" s="36"/>
      <c r="V122" s="36"/>
      <c r="W122" s="36"/>
      <c r="X122" s="36"/>
      <c r="Y122" s="36"/>
      <c r="Z122" s="36"/>
      <c r="AA122" s="36"/>
      <c r="AB122" s="36"/>
      <c r="AC122" s="36"/>
      <c r="AD122" s="36"/>
      <c r="AE122" s="36"/>
      <c r="AR122" s="191" t="s">
        <v>312</v>
      </c>
      <c r="AT122" s="191" t="s">
        <v>172</v>
      </c>
      <c r="AU122" s="191" t="s">
        <v>79</v>
      </c>
      <c r="AY122" s="19" t="s">
        <v>169</v>
      </c>
      <c r="BE122" s="192">
        <f t="shared" si="4"/>
        <v>0</v>
      </c>
      <c r="BF122" s="192">
        <f t="shared" si="5"/>
        <v>0</v>
      </c>
      <c r="BG122" s="192">
        <f t="shared" si="6"/>
        <v>0</v>
      </c>
      <c r="BH122" s="192">
        <f t="shared" si="7"/>
        <v>0</v>
      </c>
      <c r="BI122" s="192">
        <f t="shared" si="8"/>
        <v>0</v>
      </c>
      <c r="BJ122" s="19" t="s">
        <v>14</v>
      </c>
      <c r="BK122" s="192">
        <f t="shared" si="9"/>
        <v>0</v>
      </c>
      <c r="BL122" s="19" t="s">
        <v>312</v>
      </c>
      <c r="BM122" s="191" t="s">
        <v>2003</v>
      </c>
    </row>
    <row r="123" spans="1:65" s="2" customFormat="1" ht="44.25" customHeight="1">
      <c r="A123" s="36"/>
      <c r="B123" s="37"/>
      <c r="C123" s="180" t="s">
        <v>618</v>
      </c>
      <c r="D123" s="180" t="s">
        <v>172</v>
      </c>
      <c r="E123" s="181" t="s">
        <v>2004</v>
      </c>
      <c r="F123" s="182" t="s">
        <v>2005</v>
      </c>
      <c r="G123" s="183" t="s">
        <v>1912</v>
      </c>
      <c r="H123" s="184">
        <v>30</v>
      </c>
      <c r="I123" s="185"/>
      <c r="J123" s="186">
        <f t="shared" si="0"/>
        <v>0</v>
      </c>
      <c r="K123" s="182" t="s">
        <v>19</v>
      </c>
      <c r="L123" s="41"/>
      <c r="M123" s="187" t="s">
        <v>19</v>
      </c>
      <c r="N123" s="188" t="s">
        <v>42</v>
      </c>
      <c r="O123" s="66"/>
      <c r="P123" s="189">
        <f t="shared" si="1"/>
        <v>0</v>
      </c>
      <c r="Q123" s="189">
        <v>0</v>
      </c>
      <c r="R123" s="189">
        <f t="shared" si="2"/>
        <v>0</v>
      </c>
      <c r="S123" s="189">
        <v>0</v>
      </c>
      <c r="T123" s="190">
        <f t="shared" si="3"/>
        <v>0</v>
      </c>
      <c r="U123" s="36"/>
      <c r="V123" s="36"/>
      <c r="W123" s="36"/>
      <c r="X123" s="36"/>
      <c r="Y123" s="36"/>
      <c r="Z123" s="36"/>
      <c r="AA123" s="36"/>
      <c r="AB123" s="36"/>
      <c r="AC123" s="36"/>
      <c r="AD123" s="36"/>
      <c r="AE123" s="36"/>
      <c r="AR123" s="191" t="s">
        <v>312</v>
      </c>
      <c r="AT123" s="191" t="s">
        <v>172</v>
      </c>
      <c r="AU123" s="191" t="s">
        <v>79</v>
      </c>
      <c r="AY123" s="19" t="s">
        <v>169</v>
      </c>
      <c r="BE123" s="192">
        <f t="shared" si="4"/>
        <v>0</v>
      </c>
      <c r="BF123" s="192">
        <f t="shared" si="5"/>
        <v>0</v>
      </c>
      <c r="BG123" s="192">
        <f t="shared" si="6"/>
        <v>0</v>
      </c>
      <c r="BH123" s="192">
        <f t="shared" si="7"/>
        <v>0</v>
      </c>
      <c r="BI123" s="192">
        <f t="shared" si="8"/>
        <v>0</v>
      </c>
      <c r="BJ123" s="19" t="s">
        <v>14</v>
      </c>
      <c r="BK123" s="192">
        <f t="shared" si="9"/>
        <v>0</v>
      </c>
      <c r="BL123" s="19" t="s">
        <v>312</v>
      </c>
      <c r="BM123" s="191" t="s">
        <v>2006</v>
      </c>
    </row>
    <row r="124" spans="1:65" s="2" customFormat="1" ht="44.25" customHeight="1">
      <c r="A124" s="36"/>
      <c r="B124" s="37"/>
      <c r="C124" s="180" t="s">
        <v>624</v>
      </c>
      <c r="D124" s="180" t="s">
        <v>172</v>
      </c>
      <c r="E124" s="181" t="s">
        <v>2007</v>
      </c>
      <c r="F124" s="182" t="s">
        <v>2008</v>
      </c>
      <c r="G124" s="183" t="s">
        <v>1912</v>
      </c>
      <c r="H124" s="184">
        <v>95</v>
      </c>
      <c r="I124" s="185"/>
      <c r="J124" s="186">
        <f t="shared" si="0"/>
        <v>0</v>
      </c>
      <c r="K124" s="182" t="s">
        <v>19</v>
      </c>
      <c r="L124" s="41"/>
      <c r="M124" s="187" t="s">
        <v>19</v>
      </c>
      <c r="N124" s="188" t="s">
        <v>42</v>
      </c>
      <c r="O124" s="66"/>
      <c r="P124" s="189">
        <f t="shared" si="1"/>
        <v>0</v>
      </c>
      <c r="Q124" s="189">
        <v>0</v>
      </c>
      <c r="R124" s="189">
        <f t="shared" si="2"/>
        <v>0</v>
      </c>
      <c r="S124" s="189">
        <v>0</v>
      </c>
      <c r="T124" s="190">
        <f t="shared" si="3"/>
        <v>0</v>
      </c>
      <c r="U124" s="36"/>
      <c r="V124" s="36"/>
      <c r="W124" s="36"/>
      <c r="X124" s="36"/>
      <c r="Y124" s="36"/>
      <c r="Z124" s="36"/>
      <c r="AA124" s="36"/>
      <c r="AB124" s="36"/>
      <c r="AC124" s="36"/>
      <c r="AD124" s="36"/>
      <c r="AE124" s="36"/>
      <c r="AR124" s="191" t="s">
        <v>312</v>
      </c>
      <c r="AT124" s="191" t="s">
        <v>172</v>
      </c>
      <c r="AU124" s="191" t="s">
        <v>79</v>
      </c>
      <c r="AY124" s="19" t="s">
        <v>169</v>
      </c>
      <c r="BE124" s="192">
        <f t="shared" si="4"/>
        <v>0</v>
      </c>
      <c r="BF124" s="192">
        <f t="shared" si="5"/>
        <v>0</v>
      </c>
      <c r="BG124" s="192">
        <f t="shared" si="6"/>
        <v>0</v>
      </c>
      <c r="BH124" s="192">
        <f t="shared" si="7"/>
        <v>0</v>
      </c>
      <c r="BI124" s="192">
        <f t="shared" si="8"/>
        <v>0</v>
      </c>
      <c r="BJ124" s="19" t="s">
        <v>14</v>
      </c>
      <c r="BK124" s="192">
        <f t="shared" si="9"/>
        <v>0</v>
      </c>
      <c r="BL124" s="19" t="s">
        <v>312</v>
      </c>
      <c r="BM124" s="191" t="s">
        <v>2009</v>
      </c>
    </row>
    <row r="125" spans="1:65" s="2" customFormat="1" ht="44.25" customHeight="1">
      <c r="A125" s="36"/>
      <c r="B125" s="37"/>
      <c r="C125" s="180" t="s">
        <v>629</v>
      </c>
      <c r="D125" s="180" t="s">
        <v>172</v>
      </c>
      <c r="E125" s="181" t="s">
        <v>2010</v>
      </c>
      <c r="F125" s="182" t="s">
        <v>2011</v>
      </c>
      <c r="G125" s="183" t="s">
        <v>1912</v>
      </c>
      <c r="H125" s="184">
        <v>285</v>
      </c>
      <c r="I125" s="185"/>
      <c r="J125" s="186">
        <f t="shared" si="0"/>
        <v>0</v>
      </c>
      <c r="K125" s="182" t="s">
        <v>19</v>
      </c>
      <c r="L125" s="41"/>
      <c r="M125" s="187" t="s">
        <v>19</v>
      </c>
      <c r="N125" s="188" t="s">
        <v>42</v>
      </c>
      <c r="O125" s="66"/>
      <c r="P125" s="189">
        <f t="shared" si="1"/>
        <v>0</v>
      </c>
      <c r="Q125" s="189">
        <v>0</v>
      </c>
      <c r="R125" s="189">
        <f t="shared" si="2"/>
        <v>0</v>
      </c>
      <c r="S125" s="189">
        <v>0</v>
      </c>
      <c r="T125" s="190">
        <f t="shared" si="3"/>
        <v>0</v>
      </c>
      <c r="U125" s="36"/>
      <c r="V125" s="36"/>
      <c r="W125" s="36"/>
      <c r="X125" s="36"/>
      <c r="Y125" s="36"/>
      <c r="Z125" s="36"/>
      <c r="AA125" s="36"/>
      <c r="AB125" s="36"/>
      <c r="AC125" s="36"/>
      <c r="AD125" s="36"/>
      <c r="AE125" s="36"/>
      <c r="AR125" s="191" t="s">
        <v>312</v>
      </c>
      <c r="AT125" s="191" t="s">
        <v>172</v>
      </c>
      <c r="AU125" s="191" t="s">
        <v>79</v>
      </c>
      <c r="AY125" s="19" t="s">
        <v>169</v>
      </c>
      <c r="BE125" s="192">
        <f t="shared" si="4"/>
        <v>0</v>
      </c>
      <c r="BF125" s="192">
        <f t="shared" si="5"/>
        <v>0</v>
      </c>
      <c r="BG125" s="192">
        <f t="shared" si="6"/>
        <v>0</v>
      </c>
      <c r="BH125" s="192">
        <f t="shared" si="7"/>
        <v>0</v>
      </c>
      <c r="BI125" s="192">
        <f t="shared" si="8"/>
        <v>0</v>
      </c>
      <c r="BJ125" s="19" t="s">
        <v>14</v>
      </c>
      <c r="BK125" s="192">
        <f t="shared" si="9"/>
        <v>0</v>
      </c>
      <c r="BL125" s="19" t="s">
        <v>312</v>
      </c>
      <c r="BM125" s="191" t="s">
        <v>2012</v>
      </c>
    </row>
    <row r="126" spans="1:65" s="2" customFormat="1" ht="44.25" customHeight="1">
      <c r="A126" s="36"/>
      <c r="B126" s="37"/>
      <c r="C126" s="180" t="s">
        <v>634</v>
      </c>
      <c r="D126" s="180" t="s">
        <v>172</v>
      </c>
      <c r="E126" s="181" t="s">
        <v>2013</v>
      </c>
      <c r="F126" s="182" t="s">
        <v>2014</v>
      </c>
      <c r="G126" s="183" t="s">
        <v>1912</v>
      </c>
      <c r="H126" s="184">
        <v>50</v>
      </c>
      <c r="I126" s="185"/>
      <c r="J126" s="186">
        <f t="shared" si="0"/>
        <v>0</v>
      </c>
      <c r="K126" s="182" t="s">
        <v>19</v>
      </c>
      <c r="L126" s="41"/>
      <c r="M126" s="187" t="s">
        <v>19</v>
      </c>
      <c r="N126" s="188" t="s">
        <v>42</v>
      </c>
      <c r="O126" s="66"/>
      <c r="P126" s="189">
        <f t="shared" si="1"/>
        <v>0</v>
      </c>
      <c r="Q126" s="189">
        <v>0</v>
      </c>
      <c r="R126" s="189">
        <f t="shared" si="2"/>
        <v>0</v>
      </c>
      <c r="S126" s="189">
        <v>0</v>
      </c>
      <c r="T126" s="190">
        <f t="shared" si="3"/>
        <v>0</v>
      </c>
      <c r="U126" s="36"/>
      <c r="V126" s="36"/>
      <c r="W126" s="36"/>
      <c r="X126" s="36"/>
      <c r="Y126" s="36"/>
      <c r="Z126" s="36"/>
      <c r="AA126" s="36"/>
      <c r="AB126" s="36"/>
      <c r="AC126" s="36"/>
      <c r="AD126" s="36"/>
      <c r="AE126" s="36"/>
      <c r="AR126" s="191" t="s">
        <v>312</v>
      </c>
      <c r="AT126" s="191" t="s">
        <v>172</v>
      </c>
      <c r="AU126" s="191" t="s">
        <v>79</v>
      </c>
      <c r="AY126" s="19" t="s">
        <v>169</v>
      </c>
      <c r="BE126" s="192">
        <f t="shared" si="4"/>
        <v>0</v>
      </c>
      <c r="BF126" s="192">
        <f t="shared" si="5"/>
        <v>0</v>
      </c>
      <c r="BG126" s="192">
        <f t="shared" si="6"/>
        <v>0</v>
      </c>
      <c r="BH126" s="192">
        <f t="shared" si="7"/>
        <v>0</v>
      </c>
      <c r="BI126" s="192">
        <f t="shared" si="8"/>
        <v>0</v>
      </c>
      <c r="BJ126" s="19" t="s">
        <v>14</v>
      </c>
      <c r="BK126" s="192">
        <f t="shared" si="9"/>
        <v>0</v>
      </c>
      <c r="BL126" s="19" t="s">
        <v>312</v>
      </c>
      <c r="BM126" s="191" t="s">
        <v>2015</v>
      </c>
    </row>
    <row r="127" spans="1:65" s="2" customFormat="1" ht="44.25" customHeight="1">
      <c r="A127" s="36"/>
      <c r="B127" s="37"/>
      <c r="C127" s="180" t="s">
        <v>641</v>
      </c>
      <c r="D127" s="180" t="s">
        <v>172</v>
      </c>
      <c r="E127" s="181" t="s">
        <v>2016</v>
      </c>
      <c r="F127" s="182" t="s">
        <v>2017</v>
      </c>
      <c r="G127" s="183" t="s">
        <v>1912</v>
      </c>
      <c r="H127" s="184">
        <v>115</v>
      </c>
      <c r="I127" s="185"/>
      <c r="J127" s="186">
        <f t="shared" si="0"/>
        <v>0</v>
      </c>
      <c r="K127" s="182" t="s">
        <v>19</v>
      </c>
      <c r="L127" s="41"/>
      <c r="M127" s="187" t="s">
        <v>19</v>
      </c>
      <c r="N127" s="188" t="s">
        <v>42</v>
      </c>
      <c r="O127" s="66"/>
      <c r="P127" s="189">
        <f t="shared" si="1"/>
        <v>0</v>
      </c>
      <c r="Q127" s="189">
        <v>0</v>
      </c>
      <c r="R127" s="189">
        <f t="shared" si="2"/>
        <v>0</v>
      </c>
      <c r="S127" s="189">
        <v>0</v>
      </c>
      <c r="T127" s="190">
        <f t="shared" si="3"/>
        <v>0</v>
      </c>
      <c r="U127" s="36"/>
      <c r="V127" s="36"/>
      <c r="W127" s="36"/>
      <c r="X127" s="36"/>
      <c r="Y127" s="36"/>
      <c r="Z127" s="36"/>
      <c r="AA127" s="36"/>
      <c r="AB127" s="36"/>
      <c r="AC127" s="36"/>
      <c r="AD127" s="36"/>
      <c r="AE127" s="36"/>
      <c r="AR127" s="191" t="s">
        <v>312</v>
      </c>
      <c r="AT127" s="191" t="s">
        <v>172</v>
      </c>
      <c r="AU127" s="191" t="s">
        <v>79</v>
      </c>
      <c r="AY127" s="19" t="s">
        <v>169</v>
      </c>
      <c r="BE127" s="192">
        <f t="shared" si="4"/>
        <v>0</v>
      </c>
      <c r="BF127" s="192">
        <f t="shared" si="5"/>
        <v>0</v>
      </c>
      <c r="BG127" s="192">
        <f t="shared" si="6"/>
        <v>0</v>
      </c>
      <c r="BH127" s="192">
        <f t="shared" si="7"/>
        <v>0</v>
      </c>
      <c r="BI127" s="192">
        <f t="shared" si="8"/>
        <v>0</v>
      </c>
      <c r="BJ127" s="19" t="s">
        <v>14</v>
      </c>
      <c r="BK127" s="192">
        <f t="shared" si="9"/>
        <v>0</v>
      </c>
      <c r="BL127" s="19" t="s">
        <v>312</v>
      </c>
      <c r="BM127" s="191" t="s">
        <v>2018</v>
      </c>
    </row>
    <row r="128" spans="1:65" s="2" customFormat="1" ht="37.9" customHeight="1">
      <c r="A128" s="36"/>
      <c r="B128" s="37"/>
      <c r="C128" s="180" t="s">
        <v>646</v>
      </c>
      <c r="D128" s="180" t="s">
        <v>172</v>
      </c>
      <c r="E128" s="181" t="s">
        <v>2019</v>
      </c>
      <c r="F128" s="182" t="s">
        <v>2020</v>
      </c>
      <c r="G128" s="183" t="s">
        <v>175</v>
      </c>
      <c r="H128" s="184">
        <v>260</v>
      </c>
      <c r="I128" s="185"/>
      <c r="J128" s="186">
        <f t="shared" si="0"/>
        <v>0</v>
      </c>
      <c r="K128" s="182" t="s">
        <v>19</v>
      </c>
      <c r="L128" s="41"/>
      <c r="M128" s="187" t="s">
        <v>19</v>
      </c>
      <c r="N128" s="188" t="s">
        <v>42</v>
      </c>
      <c r="O128" s="66"/>
      <c r="P128" s="189">
        <f t="shared" si="1"/>
        <v>0</v>
      </c>
      <c r="Q128" s="189">
        <v>0</v>
      </c>
      <c r="R128" s="189">
        <f t="shared" si="2"/>
        <v>0</v>
      </c>
      <c r="S128" s="189">
        <v>0</v>
      </c>
      <c r="T128" s="190">
        <f t="shared" si="3"/>
        <v>0</v>
      </c>
      <c r="U128" s="36"/>
      <c r="V128" s="36"/>
      <c r="W128" s="36"/>
      <c r="X128" s="36"/>
      <c r="Y128" s="36"/>
      <c r="Z128" s="36"/>
      <c r="AA128" s="36"/>
      <c r="AB128" s="36"/>
      <c r="AC128" s="36"/>
      <c r="AD128" s="36"/>
      <c r="AE128" s="36"/>
      <c r="AR128" s="191" t="s">
        <v>312</v>
      </c>
      <c r="AT128" s="191" t="s">
        <v>172</v>
      </c>
      <c r="AU128" s="191" t="s">
        <v>79</v>
      </c>
      <c r="AY128" s="19" t="s">
        <v>169</v>
      </c>
      <c r="BE128" s="192">
        <f t="shared" si="4"/>
        <v>0</v>
      </c>
      <c r="BF128" s="192">
        <f t="shared" si="5"/>
        <v>0</v>
      </c>
      <c r="BG128" s="192">
        <f t="shared" si="6"/>
        <v>0</v>
      </c>
      <c r="BH128" s="192">
        <f t="shared" si="7"/>
        <v>0</v>
      </c>
      <c r="BI128" s="192">
        <f t="shared" si="8"/>
        <v>0</v>
      </c>
      <c r="BJ128" s="19" t="s">
        <v>14</v>
      </c>
      <c r="BK128" s="192">
        <f t="shared" si="9"/>
        <v>0</v>
      </c>
      <c r="BL128" s="19" t="s">
        <v>312</v>
      </c>
      <c r="BM128" s="191" t="s">
        <v>2021</v>
      </c>
    </row>
    <row r="129" spans="1:65" s="2" customFormat="1" ht="37.9" customHeight="1">
      <c r="A129" s="36"/>
      <c r="B129" s="37"/>
      <c r="C129" s="180" t="s">
        <v>651</v>
      </c>
      <c r="D129" s="180" t="s">
        <v>172</v>
      </c>
      <c r="E129" s="181" t="s">
        <v>2022</v>
      </c>
      <c r="F129" s="182" t="s">
        <v>2023</v>
      </c>
      <c r="G129" s="183" t="s">
        <v>175</v>
      </c>
      <c r="H129" s="184">
        <v>150</v>
      </c>
      <c r="I129" s="185"/>
      <c r="J129" s="186">
        <f t="shared" si="0"/>
        <v>0</v>
      </c>
      <c r="K129" s="182" t="s">
        <v>19</v>
      </c>
      <c r="L129" s="41"/>
      <c r="M129" s="187" t="s">
        <v>19</v>
      </c>
      <c r="N129" s="188" t="s">
        <v>42</v>
      </c>
      <c r="O129" s="66"/>
      <c r="P129" s="189">
        <f t="shared" si="1"/>
        <v>0</v>
      </c>
      <c r="Q129" s="189">
        <v>0</v>
      </c>
      <c r="R129" s="189">
        <f t="shared" si="2"/>
        <v>0</v>
      </c>
      <c r="S129" s="189">
        <v>0</v>
      </c>
      <c r="T129" s="190">
        <f t="shared" si="3"/>
        <v>0</v>
      </c>
      <c r="U129" s="36"/>
      <c r="V129" s="36"/>
      <c r="W129" s="36"/>
      <c r="X129" s="36"/>
      <c r="Y129" s="36"/>
      <c r="Z129" s="36"/>
      <c r="AA129" s="36"/>
      <c r="AB129" s="36"/>
      <c r="AC129" s="36"/>
      <c r="AD129" s="36"/>
      <c r="AE129" s="36"/>
      <c r="AR129" s="191" t="s">
        <v>312</v>
      </c>
      <c r="AT129" s="191" t="s">
        <v>172</v>
      </c>
      <c r="AU129" s="191" t="s">
        <v>79</v>
      </c>
      <c r="AY129" s="19" t="s">
        <v>169</v>
      </c>
      <c r="BE129" s="192">
        <f t="shared" si="4"/>
        <v>0</v>
      </c>
      <c r="BF129" s="192">
        <f t="shared" si="5"/>
        <v>0</v>
      </c>
      <c r="BG129" s="192">
        <f t="shared" si="6"/>
        <v>0</v>
      </c>
      <c r="BH129" s="192">
        <f t="shared" si="7"/>
        <v>0</v>
      </c>
      <c r="BI129" s="192">
        <f t="shared" si="8"/>
        <v>0</v>
      </c>
      <c r="BJ129" s="19" t="s">
        <v>14</v>
      </c>
      <c r="BK129" s="192">
        <f t="shared" si="9"/>
        <v>0</v>
      </c>
      <c r="BL129" s="19" t="s">
        <v>312</v>
      </c>
      <c r="BM129" s="191" t="s">
        <v>2024</v>
      </c>
    </row>
    <row r="130" spans="1:65" s="2" customFormat="1" ht="24.2" customHeight="1">
      <c r="A130" s="36"/>
      <c r="B130" s="37"/>
      <c r="C130" s="180" t="s">
        <v>659</v>
      </c>
      <c r="D130" s="180" t="s">
        <v>172</v>
      </c>
      <c r="E130" s="181" t="s">
        <v>2025</v>
      </c>
      <c r="F130" s="182" t="s">
        <v>2026</v>
      </c>
      <c r="G130" s="183" t="s">
        <v>175</v>
      </c>
      <c r="H130" s="184">
        <v>485</v>
      </c>
      <c r="I130" s="185"/>
      <c r="J130" s="186">
        <f t="shared" si="0"/>
        <v>0</v>
      </c>
      <c r="K130" s="182" t="s">
        <v>19</v>
      </c>
      <c r="L130" s="41"/>
      <c r="M130" s="187" t="s">
        <v>19</v>
      </c>
      <c r="N130" s="188" t="s">
        <v>42</v>
      </c>
      <c r="O130" s="66"/>
      <c r="P130" s="189">
        <f t="shared" si="1"/>
        <v>0</v>
      </c>
      <c r="Q130" s="189">
        <v>0</v>
      </c>
      <c r="R130" s="189">
        <f t="shared" si="2"/>
        <v>0</v>
      </c>
      <c r="S130" s="189">
        <v>0</v>
      </c>
      <c r="T130" s="190">
        <f t="shared" si="3"/>
        <v>0</v>
      </c>
      <c r="U130" s="36"/>
      <c r="V130" s="36"/>
      <c r="W130" s="36"/>
      <c r="X130" s="36"/>
      <c r="Y130" s="36"/>
      <c r="Z130" s="36"/>
      <c r="AA130" s="36"/>
      <c r="AB130" s="36"/>
      <c r="AC130" s="36"/>
      <c r="AD130" s="36"/>
      <c r="AE130" s="36"/>
      <c r="AR130" s="191" t="s">
        <v>312</v>
      </c>
      <c r="AT130" s="191" t="s">
        <v>172</v>
      </c>
      <c r="AU130" s="191" t="s">
        <v>79</v>
      </c>
      <c r="AY130" s="19" t="s">
        <v>169</v>
      </c>
      <c r="BE130" s="192">
        <f t="shared" si="4"/>
        <v>0</v>
      </c>
      <c r="BF130" s="192">
        <f t="shared" si="5"/>
        <v>0</v>
      </c>
      <c r="BG130" s="192">
        <f t="shared" si="6"/>
        <v>0</v>
      </c>
      <c r="BH130" s="192">
        <f t="shared" si="7"/>
        <v>0</v>
      </c>
      <c r="BI130" s="192">
        <f t="shared" si="8"/>
        <v>0</v>
      </c>
      <c r="BJ130" s="19" t="s">
        <v>14</v>
      </c>
      <c r="BK130" s="192">
        <f t="shared" si="9"/>
        <v>0</v>
      </c>
      <c r="BL130" s="19" t="s">
        <v>312</v>
      </c>
      <c r="BM130" s="191" t="s">
        <v>2027</v>
      </c>
    </row>
    <row r="131" spans="1:65" s="2" customFormat="1" ht="24.2" customHeight="1">
      <c r="A131" s="36"/>
      <c r="B131" s="37"/>
      <c r="C131" s="180" t="s">
        <v>664</v>
      </c>
      <c r="D131" s="180" t="s">
        <v>172</v>
      </c>
      <c r="E131" s="181" t="s">
        <v>2028</v>
      </c>
      <c r="F131" s="182" t="s">
        <v>2029</v>
      </c>
      <c r="G131" s="183" t="s">
        <v>175</v>
      </c>
      <c r="H131" s="184">
        <v>50</v>
      </c>
      <c r="I131" s="185"/>
      <c r="J131" s="186">
        <f t="shared" si="0"/>
        <v>0</v>
      </c>
      <c r="K131" s="182" t="s">
        <v>19</v>
      </c>
      <c r="L131" s="41"/>
      <c r="M131" s="187" t="s">
        <v>19</v>
      </c>
      <c r="N131" s="188" t="s">
        <v>42</v>
      </c>
      <c r="O131" s="66"/>
      <c r="P131" s="189">
        <f t="shared" si="1"/>
        <v>0</v>
      </c>
      <c r="Q131" s="189">
        <v>0</v>
      </c>
      <c r="R131" s="189">
        <f t="shared" si="2"/>
        <v>0</v>
      </c>
      <c r="S131" s="189">
        <v>0</v>
      </c>
      <c r="T131" s="190">
        <f t="shared" si="3"/>
        <v>0</v>
      </c>
      <c r="U131" s="36"/>
      <c r="V131" s="36"/>
      <c r="W131" s="36"/>
      <c r="X131" s="36"/>
      <c r="Y131" s="36"/>
      <c r="Z131" s="36"/>
      <c r="AA131" s="36"/>
      <c r="AB131" s="36"/>
      <c r="AC131" s="36"/>
      <c r="AD131" s="36"/>
      <c r="AE131" s="36"/>
      <c r="AR131" s="191" t="s">
        <v>312</v>
      </c>
      <c r="AT131" s="191" t="s">
        <v>172</v>
      </c>
      <c r="AU131" s="191" t="s">
        <v>79</v>
      </c>
      <c r="AY131" s="19" t="s">
        <v>169</v>
      </c>
      <c r="BE131" s="192">
        <f t="shared" si="4"/>
        <v>0</v>
      </c>
      <c r="BF131" s="192">
        <f t="shared" si="5"/>
        <v>0</v>
      </c>
      <c r="BG131" s="192">
        <f t="shared" si="6"/>
        <v>0</v>
      </c>
      <c r="BH131" s="192">
        <f t="shared" si="7"/>
        <v>0</v>
      </c>
      <c r="BI131" s="192">
        <f t="shared" si="8"/>
        <v>0</v>
      </c>
      <c r="BJ131" s="19" t="s">
        <v>14</v>
      </c>
      <c r="BK131" s="192">
        <f t="shared" si="9"/>
        <v>0</v>
      </c>
      <c r="BL131" s="19" t="s">
        <v>312</v>
      </c>
      <c r="BM131" s="191" t="s">
        <v>2030</v>
      </c>
    </row>
    <row r="132" spans="1:65" s="2" customFormat="1" ht="24.2" customHeight="1">
      <c r="A132" s="36"/>
      <c r="B132" s="37"/>
      <c r="C132" s="180" t="s">
        <v>669</v>
      </c>
      <c r="D132" s="180" t="s">
        <v>172</v>
      </c>
      <c r="E132" s="181" t="s">
        <v>2031</v>
      </c>
      <c r="F132" s="182" t="s">
        <v>2032</v>
      </c>
      <c r="G132" s="183" t="s">
        <v>175</v>
      </c>
      <c r="H132" s="184">
        <v>45</v>
      </c>
      <c r="I132" s="185"/>
      <c r="J132" s="186">
        <f t="shared" si="0"/>
        <v>0</v>
      </c>
      <c r="K132" s="182" t="s">
        <v>19</v>
      </c>
      <c r="L132" s="41"/>
      <c r="M132" s="187" t="s">
        <v>19</v>
      </c>
      <c r="N132" s="188" t="s">
        <v>42</v>
      </c>
      <c r="O132" s="66"/>
      <c r="P132" s="189">
        <f t="shared" si="1"/>
        <v>0</v>
      </c>
      <c r="Q132" s="189">
        <v>0</v>
      </c>
      <c r="R132" s="189">
        <f t="shared" si="2"/>
        <v>0</v>
      </c>
      <c r="S132" s="189">
        <v>0</v>
      </c>
      <c r="T132" s="190">
        <f t="shared" si="3"/>
        <v>0</v>
      </c>
      <c r="U132" s="36"/>
      <c r="V132" s="36"/>
      <c r="W132" s="36"/>
      <c r="X132" s="36"/>
      <c r="Y132" s="36"/>
      <c r="Z132" s="36"/>
      <c r="AA132" s="36"/>
      <c r="AB132" s="36"/>
      <c r="AC132" s="36"/>
      <c r="AD132" s="36"/>
      <c r="AE132" s="36"/>
      <c r="AR132" s="191" t="s">
        <v>312</v>
      </c>
      <c r="AT132" s="191" t="s">
        <v>172</v>
      </c>
      <c r="AU132" s="191" t="s">
        <v>79</v>
      </c>
      <c r="AY132" s="19" t="s">
        <v>169</v>
      </c>
      <c r="BE132" s="192">
        <f t="shared" si="4"/>
        <v>0</v>
      </c>
      <c r="BF132" s="192">
        <f t="shared" si="5"/>
        <v>0</v>
      </c>
      <c r="BG132" s="192">
        <f t="shared" si="6"/>
        <v>0</v>
      </c>
      <c r="BH132" s="192">
        <f t="shared" si="7"/>
        <v>0</v>
      </c>
      <c r="BI132" s="192">
        <f t="shared" si="8"/>
        <v>0</v>
      </c>
      <c r="BJ132" s="19" t="s">
        <v>14</v>
      </c>
      <c r="BK132" s="192">
        <f t="shared" si="9"/>
        <v>0</v>
      </c>
      <c r="BL132" s="19" t="s">
        <v>312</v>
      </c>
      <c r="BM132" s="191" t="s">
        <v>2033</v>
      </c>
    </row>
    <row r="133" spans="2:63" s="12" customFormat="1" ht="22.9" customHeight="1">
      <c r="B133" s="164"/>
      <c r="C133" s="165"/>
      <c r="D133" s="166" t="s">
        <v>70</v>
      </c>
      <c r="E133" s="178" t="s">
        <v>1738</v>
      </c>
      <c r="F133" s="178" t="s">
        <v>2034</v>
      </c>
      <c r="G133" s="165"/>
      <c r="H133" s="165"/>
      <c r="I133" s="168"/>
      <c r="J133" s="179">
        <f>BK133</f>
        <v>0</v>
      </c>
      <c r="K133" s="165"/>
      <c r="L133" s="170"/>
      <c r="M133" s="171"/>
      <c r="N133" s="172"/>
      <c r="O133" s="172"/>
      <c r="P133" s="173">
        <f>SUM(P134:P145)</f>
        <v>0</v>
      </c>
      <c r="Q133" s="172"/>
      <c r="R133" s="173">
        <f>SUM(R134:R145)</f>
        <v>0</v>
      </c>
      <c r="S133" s="172"/>
      <c r="T133" s="174">
        <f>SUM(T134:T145)</f>
        <v>0</v>
      </c>
      <c r="AR133" s="175" t="s">
        <v>79</v>
      </c>
      <c r="AT133" s="176" t="s">
        <v>70</v>
      </c>
      <c r="AU133" s="176" t="s">
        <v>14</v>
      </c>
      <c r="AY133" s="175" t="s">
        <v>169</v>
      </c>
      <c r="BK133" s="177">
        <f>SUM(BK134:BK145)</f>
        <v>0</v>
      </c>
    </row>
    <row r="134" spans="1:65" s="2" customFormat="1" ht="37.9" customHeight="1">
      <c r="A134" s="36"/>
      <c r="B134" s="37"/>
      <c r="C134" s="180" t="s">
        <v>680</v>
      </c>
      <c r="D134" s="180" t="s">
        <v>172</v>
      </c>
      <c r="E134" s="181" t="s">
        <v>2035</v>
      </c>
      <c r="F134" s="182" t="s">
        <v>2036</v>
      </c>
      <c r="G134" s="183" t="s">
        <v>1734</v>
      </c>
      <c r="H134" s="184">
        <v>1</v>
      </c>
      <c r="I134" s="185"/>
      <c r="J134" s="186">
        <f aca="true" t="shared" si="10" ref="J134:J145">ROUND(I134*H134,2)</f>
        <v>0</v>
      </c>
      <c r="K134" s="182" t="s">
        <v>19</v>
      </c>
      <c r="L134" s="41"/>
      <c r="M134" s="187" t="s">
        <v>19</v>
      </c>
      <c r="N134" s="188" t="s">
        <v>42</v>
      </c>
      <c r="O134" s="66"/>
      <c r="P134" s="189">
        <f aca="true" t="shared" si="11" ref="P134:P145">O134*H134</f>
        <v>0</v>
      </c>
      <c r="Q134" s="189">
        <v>0</v>
      </c>
      <c r="R134" s="189">
        <f aca="true" t="shared" si="12" ref="R134:R145">Q134*H134</f>
        <v>0</v>
      </c>
      <c r="S134" s="189">
        <v>0</v>
      </c>
      <c r="T134" s="190">
        <f aca="true" t="shared" si="13" ref="T134:T145">S134*H134</f>
        <v>0</v>
      </c>
      <c r="U134" s="36"/>
      <c r="V134" s="36"/>
      <c r="W134" s="36"/>
      <c r="X134" s="36"/>
      <c r="Y134" s="36"/>
      <c r="Z134" s="36"/>
      <c r="AA134" s="36"/>
      <c r="AB134" s="36"/>
      <c r="AC134" s="36"/>
      <c r="AD134" s="36"/>
      <c r="AE134" s="36"/>
      <c r="AR134" s="191" t="s">
        <v>312</v>
      </c>
      <c r="AT134" s="191" t="s">
        <v>172</v>
      </c>
      <c r="AU134" s="191" t="s">
        <v>79</v>
      </c>
      <c r="AY134" s="19" t="s">
        <v>169</v>
      </c>
      <c r="BE134" s="192">
        <f aca="true" t="shared" si="14" ref="BE134:BE145">IF(N134="základní",J134,0)</f>
        <v>0</v>
      </c>
      <c r="BF134" s="192">
        <f aca="true" t="shared" si="15" ref="BF134:BF145">IF(N134="snížená",J134,0)</f>
        <v>0</v>
      </c>
      <c r="BG134" s="192">
        <f aca="true" t="shared" si="16" ref="BG134:BG145">IF(N134="zákl. přenesená",J134,0)</f>
        <v>0</v>
      </c>
      <c r="BH134" s="192">
        <f aca="true" t="shared" si="17" ref="BH134:BH145">IF(N134="sníž. přenesená",J134,0)</f>
        <v>0</v>
      </c>
      <c r="BI134" s="192">
        <f aca="true" t="shared" si="18" ref="BI134:BI145">IF(N134="nulová",J134,0)</f>
        <v>0</v>
      </c>
      <c r="BJ134" s="19" t="s">
        <v>14</v>
      </c>
      <c r="BK134" s="192">
        <f aca="true" t="shared" si="19" ref="BK134:BK145">ROUND(I134*H134,2)</f>
        <v>0</v>
      </c>
      <c r="BL134" s="19" t="s">
        <v>312</v>
      </c>
      <c r="BM134" s="191" t="s">
        <v>2037</v>
      </c>
    </row>
    <row r="135" spans="1:65" s="2" customFormat="1" ht="37.9" customHeight="1">
      <c r="A135" s="36"/>
      <c r="B135" s="37"/>
      <c r="C135" s="180" t="s">
        <v>686</v>
      </c>
      <c r="D135" s="180" t="s">
        <v>172</v>
      </c>
      <c r="E135" s="181" t="s">
        <v>2038</v>
      </c>
      <c r="F135" s="182" t="s">
        <v>2039</v>
      </c>
      <c r="G135" s="183" t="s">
        <v>1734</v>
      </c>
      <c r="H135" s="184">
        <v>13</v>
      </c>
      <c r="I135" s="185"/>
      <c r="J135" s="186">
        <f t="shared" si="10"/>
        <v>0</v>
      </c>
      <c r="K135" s="182" t="s">
        <v>19</v>
      </c>
      <c r="L135" s="41"/>
      <c r="M135" s="187" t="s">
        <v>19</v>
      </c>
      <c r="N135" s="188" t="s">
        <v>42</v>
      </c>
      <c r="O135" s="66"/>
      <c r="P135" s="189">
        <f t="shared" si="11"/>
        <v>0</v>
      </c>
      <c r="Q135" s="189">
        <v>0</v>
      </c>
      <c r="R135" s="189">
        <f t="shared" si="12"/>
        <v>0</v>
      </c>
      <c r="S135" s="189">
        <v>0</v>
      </c>
      <c r="T135" s="190">
        <f t="shared" si="13"/>
        <v>0</v>
      </c>
      <c r="U135" s="36"/>
      <c r="V135" s="36"/>
      <c r="W135" s="36"/>
      <c r="X135" s="36"/>
      <c r="Y135" s="36"/>
      <c r="Z135" s="36"/>
      <c r="AA135" s="36"/>
      <c r="AB135" s="36"/>
      <c r="AC135" s="36"/>
      <c r="AD135" s="36"/>
      <c r="AE135" s="36"/>
      <c r="AR135" s="191" t="s">
        <v>312</v>
      </c>
      <c r="AT135" s="191" t="s">
        <v>172</v>
      </c>
      <c r="AU135" s="191" t="s">
        <v>79</v>
      </c>
      <c r="AY135" s="19" t="s">
        <v>169</v>
      </c>
      <c r="BE135" s="192">
        <f t="shared" si="14"/>
        <v>0</v>
      </c>
      <c r="BF135" s="192">
        <f t="shared" si="15"/>
        <v>0</v>
      </c>
      <c r="BG135" s="192">
        <f t="shared" si="16"/>
        <v>0</v>
      </c>
      <c r="BH135" s="192">
        <f t="shared" si="17"/>
        <v>0</v>
      </c>
      <c r="BI135" s="192">
        <f t="shared" si="18"/>
        <v>0</v>
      </c>
      <c r="BJ135" s="19" t="s">
        <v>14</v>
      </c>
      <c r="BK135" s="192">
        <f t="shared" si="19"/>
        <v>0</v>
      </c>
      <c r="BL135" s="19" t="s">
        <v>312</v>
      </c>
      <c r="BM135" s="191" t="s">
        <v>2040</v>
      </c>
    </row>
    <row r="136" spans="1:65" s="2" customFormat="1" ht="37.9" customHeight="1">
      <c r="A136" s="36"/>
      <c r="B136" s="37"/>
      <c r="C136" s="180" t="s">
        <v>692</v>
      </c>
      <c r="D136" s="180" t="s">
        <v>172</v>
      </c>
      <c r="E136" s="181" t="s">
        <v>2041</v>
      </c>
      <c r="F136" s="182" t="s">
        <v>2042</v>
      </c>
      <c r="G136" s="183" t="s">
        <v>1734</v>
      </c>
      <c r="H136" s="184">
        <v>3</v>
      </c>
      <c r="I136" s="185"/>
      <c r="J136" s="186">
        <f t="shared" si="10"/>
        <v>0</v>
      </c>
      <c r="K136" s="182" t="s">
        <v>19</v>
      </c>
      <c r="L136" s="41"/>
      <c r="M136" s="187" t="s">
        <v>19</v>
      </c>
      <c r="N136" s="188" t="s">
        <v>42</v>
      </c>
      <c r="O136" s="66"/>
      <c r="P136" s="189">
        <f t="shared" si="11"/>
        <v>0</v>
      </c>
      <c r="Q136" s="189">
        <v>0</v>
      </c>
      <c r="R136" s="189">
        <f t="shared" si="12"/>
        <v>0</v>
      </c>
      <c r="S136" s="189">
        <v>0</v>
      </c>
      <c r="T136" s="190">
        <f t="shared" si="13"/>
        <v>0</v>
      </c>
      <c r="U136" s="36"/>
      <c r="V136" s="36"/>
      <c r="W136" s="36"/>
      <c r="X136" s="36"/>
      <c r="Y136" s="36"/>
      <c r="Z136" s="36"/>
      <c r="AA136" s="36"/>
      <c r="AB136" s="36"/>
      <c r="AC136" s="36"/>
      <c r="AD136" s="36"/>
      <c r="AE136" s="36"/>
      <c r="AR136" s="191" t="s">
        <v>312</v>
      </c>
      <c r="AT136" s="191" t="s">
        <v>172</v>
      </c>
      <c r="AU136" s="191" t="s">
        <v>79</v>
      </c>
      <c r="AY136" s="19" t="s">
        <v>169</v>
      </c>
      <c r="BE136" s="192">
        <f t="shared" si="14"/>
        <v>0</v>
      </c>
      <c r="BF136" s="192">
        <f t="shared" si="15"/>
        <v>0</v>
      </c>
      <c r="BG136" s="192">
        <f t="shared" si="16"/>
        <v>0</v>
      </c>
      <c r="BH136" s="192">
        <f t="shared" si="17"/>
        <v>0</v>
      </c>
      <c r="BI136" s="192">
        <f t="shared" si="18"/>
        <v>0</v>
      </c>
      <c r="BJ136" s="19" t="s">
        <v>14</v>
      </c>
      <c r="BK136" s="192">
        <f t="shared" si="19"/>
        <v>0</v>
      </c>
      <c r="BL136" s="19" t="s">
        <v>312</v>
      </c>
      <c r="BM136" s="191" t="s">
        <v>2043</v>
      </c>
    </row>
    <row r="137" spans="1:65" s="2" customFormat="1" ht="37.9" customHeight="1">
      <c r="A137" s="36"/>
      <c r="B137" s="37"/>
      <c r="C137" s="180" t="s">
        <v>698</v>
      </c>
      <c r="D137" s="180" t="s">
        <v>172</v>
      </c>
      <c r="E137" s="181" t="s">
        <v>2044</v>
      </c>
      <c r="F137" s="182" t="s">
        <v>2045</v>
      </c>
      <c r="G137" s="183" t="s">
        <v>1734</v>
      </c>
      <c r="H137" s="184">
        <v>2</v>
      </c>
      <c r="I137" s="185"/>
      <c r="J137" s="186">
        <f t="shared" si="10"/>
        <v>0</v>
      </c>
      <c r="K137" s="182" t="s">
        <v>19</v>
      </c>
      <c r="L137" s="41"/>
      <c r="M137" s="187" t="s">
        <v>19</v>
      </c>
      <c r="N137" s="188" t="s">
        <v>42</v>
      </c>
      <c r="O137" s="66"/>
      <c r="P137" s="189">
        <f t="shared" si="11"/>
        <v>0</v>
      </c>
      <c r="Q137" s="189">
        <v>0</v>
      </c>
      <c r="R137" s="189">
        <f t="shared" si="12"/>
        <v>0</v>
      </c>
      <c r="S137" s="189">
        <v>0</v>
      </c>
      <c r="T137" s="190">
        <f t="shared" si="13"/>
        <v>0</v>
      </c>
      <c r="U137" s="36"/>
      <c r="V137" s="36"/>
      <c r="W137" s="36"/>
      <c r="X137" s="36"/>
      <c r="Y137" s="36"/>
      <c r="Z137" s="36"/>
      <c r="AA137" s="36"/>
      <c r="AB137" s="36"/>
      <c r="AC137" s="36"/>
      <c r="AD137" s="36"/>
      <c r="AE137" s="36"/>
      <c r="AR137" s="191" t="s">
        <v>312</v>
      </c>
      <c r="AT137" s="191" t="s">
        <v>172</v>
      </c>
      <c r="AU137" s="191" t="s">
        <v>79</v>
      </c>
      <c r="AY137" s="19" t="s">
        <v>169</v>
      </c>
      <c r="BE137" s="192">
        <f t="shared" si="14"/>
        <v>0</v>
      </c>
      <c r="BF137" s="192">
        <f t="shared" si="15"/>
        <v>0</v>
      </c>
      <c r="BG137" s="192">
        <f t="shared" si="16"/>
        <v>0</v>
      </c>
      <c r="BH137" s="192">
        <f t="shared" si="17"/>
        <v>0</v>
      </c>
      <c r="BI137" s="192">
        <f t="shared" si="18"/>
        <v>0</v>
      </c>
      <c r="BJ137" s="19" t="s">
        <v>14</v>
      </c>
      <c r="BK137" s="192">
        <f t="shared" si="19"/>
        <v>0</v>
      </c>
      <c r="BL137" s="19" t="s">
        <v>312</v>
      </c>
      <c r="BM137" s="191" t="s">
        <v>2046</v>
      </c>
    </row>
    <row r="138" spans="1:65" s="2" customFormat="1" ht="16.5" customHeight="1">
      <c r="A138" s="36"/>
      <c r="B138" s="37"/>
      <c r="C138" s="180" t="s">
        <v>703</v>
      </c>
      <c r="D138" s="180" t="s">
        <v>172</v>
      </c>
      <c r="E138" s="181" t="s">
        <v>2047</v>
      </c>
      <c r="F138" s="182" t="s">
        <v>2048</v>
      </c>
      <c r="G138" s="183" t="s">
        <v>1734</v>
      </c>
      <c r="H138" s="184">
        <v>2</v>
      </c>
      <c r="I138" s="185"/>
      <c r="J138" s="186">
        <f t="shared" si="10"/>
        <v>0</v>
      </c>
      <c r="K138" s="182" t="s">
        <v>19</v>
      </c>
      <c r="L138" s="41"/>
      <c r="M138" s="187" t="s">
        <v>19</v>
      </c>
      <c r="N138" s="188" t="s">
        <v>42</v>
      </c>
      <c r="O138" s="66"/>
      <c r="P138" s="189">
        <f t="shared" si="11"/>
        <v>0</v>
      </c>
      <c r="Q138" s="189">
        <v>0</v>
      </c>
      <c r="R138" s="189">
        <f t="shared" si="12"/>
        <v>0</v>
      </c>
      <c r="S138" s="189">
        <v>0</v>
      </c>
      <c r="T138" s="190">
        <f t="shared" si="13"/>
        <v>0</v>
      </c>
      <c r="U138" s="36"/>
      <c r="V138" s="36"/>
      <c r="W138" s="36"/>
      <c r="X138" s="36"/>
      <c r="Y138" s="36"/>
      <c r="Z138" s="36"/>
      <c r="AA138" s="36"/>
      <c r="AB138" s="36"/>
      <c r="AC138" s="36"/>
      <c r="AD138" s="36"/>
      <c r="AE138" s="36"/>
      <c r="AR138" s="191" t="s">
        <v>312</v>
      </c>
      <c r="AT138" s="191" t="s">
        <v>172</v>
      </c>
      <c r="AU138" s="191" t="s">
        <v>79</v>
      </c>
      <c r="AY138" s="19" t="s">
        <v>169</v>
      </c>
      <c r="BE138" s="192">
        <f t="shared" si="14"/>
        <v>0</v>
      </c>
      <c r="BF138" s="192">
        <f t="shared" si="15"/>
        <v>0</v>
      </c>
      <c r="BG138" s="192">
        <f t="shared" si="16"/>
        <v>0</v>
      </c>
      <c r="BH138" s="192">
        <f t="shared" si="17"/>
        <v>0</v>
      </c>
      <c r="BI138" s="192">
        <f t="shared" si="18"/>
        <v>0</v>
      </c>
      <c r="BJ138" s="19" t="s">
        <v>14</v>
      </c>
      <c r="BK138" s="192">
        <f t="shared" si="19"/>
        <v>0</v>
      </c>
      <c r="BL138" s="19" t="s">
        <v>312</v>
      </c>
      <c r="BM138" s="191" t="s">
        <v>2049</v>
      </c>
    </row>
    <row r="139" spans="1:65" s="2" customFormat="1" ht="21.75" customHeight="1">
      <c r="A139" s="36"/>
      <c r="B139" s="37"/>
      <c r="C139" s="180" t="s">
        <v>708</v>
      </c>
      <c r="D139" s="180" t="s">
        <v>172</v>
      </c>
      <c r="E139" s="181" t="s">
        <v>2050</v>
      </c>
      <c r="F139" s="182" t="s">
        <v>2051</v>
      </c>
      <c r="G139" s="183" t="s">
        <v>1734</v>
      </c>
      <c r="H139" s="184">
        <v>19</v>
      </c>
      <c r="I139" s="185"/>
      <c r="J139" s="186">
        <f t="shared" si="10"/>
        <v>0</v>
      </c>
      <c r="K139" s="182" t="s">
        <v>19</v>
      </c>
      <c r="L139" s="41"/>
      <c r="M139" s="187" t="s">
        <v>19</v>
      </c>
      <c r="N139" s="188" t="s">
        <v>42</v>
      </c>
      <c r="O139" s="66"/>
      <c r="P139" s="189">
        <f t="shared" si="11"/>
        <v>0</v>
      </c>
      <c r="Q139" s="189">
        <v>0</v>
      </c>
      <c r="R139" s="189">
        <f t="shared" si="12"/>
        <v>0</v>
      </c>
      <c r="S139" s="189">
        <v>0</v>
      </c>
      <c r="T139" s="190">
        <f t="shared" si="13"/>
        <v>0</v>
      </c>
      <c r="U139" s="36"/>
      <c r="V139" s="36"/>
      <c r="W139" s="36"/>
      <c r="X139" s="36"/>
      <c r="Y139" s="36"/>
      <c r="Z139" s="36"/>
      <c r="AA139" s="36"/>
      <c r="AB139" s="36"/>
      <c r="AC139" s="36"/>
      <c r="AD139" s="36"/>
      <c r="AE139" s="36"/>
      <c r="AR139" s="191" t="s">
        <v>312</v>
      </c>
      <c r="AT139" s="191" t="s">
        <v>172</v>
      </c>
      <c r="AU139" s="191" t="s">
        <v>79</v>
      </c>
      <c r="AY139" s="19" t="s">
        <v>169</v>
      </c>
      <c r="BE139" s="192">
        <f t="shared" si="14"/>
        <v>0</v>
      </c>
      <c r="BF139" s="192">
        <f t="shared" si="15"/>
        <v>0</v>
      </c>
      <c r="BG139" s="192">
        <f t="shared" si="16"/>
        <v>0</v>
      </c>
      <c r="BH139" s="192">
        <f t="shared" si="17"/>
        <v>0</v>
      </c>
      <c r="BI139" s="192">
        <f t="shared" si="18"/>
        <v>0</v>
      </c>
      <c r="BJ139" s="19" t="s">
        <v>14</v>
      </c>
      <c r="BK139" s="192">
        <f t="shared" si="19"/>
        <v>0</v>
      </c>
      <c r="BL139" s="19" t="s">
        <v>312</v>
      </c>
      <c r="BM139" s="191" t="s">
        <v>2052</v>
      </c>
    </row>
    <row r="140" spans="1:65" s="2" customFormat="1" ht="24.2" customHeight="1">
      <c r="A140" s="36"/>
      <c r="B140" s="37"/>
      <c r="C140" s="180" t="s">
        <v>716</v>
      </c>
      <c r="D140" s="180" t="s">
        <v>172</v>
      </c>
      <c r="E140" s="181" t="s">
        <v>2053</v>
      </c>
      <c r="F140" s="182" t="s">
        <v>2054</v>
      </c>
      <c r="G140" s="183" t="s">
        <v>282</v>
      </c>
      <c r="H140" s="184">
        <v>1</v>
      </c>
      <c r="I140" s="185"/>
      <c r="J140" s="186">
        <f t="shared" si="10"/>
        <v>0</v>
      </c>
      <c r="K140" s="182" t="s">
        <v>19</v>
      </c>
      <c r="L140" s="41"/>
      <c r="M140" s="187" t="s">
        <v>19</v>
      </c>
      <c r="N140" s="188" t="s">
        <v>42</v>
      </c>
      <c r="O140" s="66"/>
      <c r="P140" s="189">
        <f t="shared" si="11"/>
        <v>0</v>
      </c>
      <c r="Q140" s="189">
        <v>0</v>
      </c>
      <c r="R140" s="189">
        <f t="shared" si="12"/>
        <v>0</v>
      </c>
      <c r="S140" s="189">
        <v>0</v>
      </c>
      <c r="T140" s="190">
        <f t="shared" si="13"/>
        <v>0</v>
      </c>
      <c r="U140" s="36"/>
      <c r="V140" s="36"/>
      <c r="W140" s="36"/>
      <c r="X140" s="36"/>
      <c r="Y140" s="36"/>
      <c r="Z140" s="36"/>
      <c r="AA140" s="36"/>
      <c r="AB140" s="36"/>
      <c r="AC140" s="36"/>
      <c r="AD140" s="36"/>
      <c r="AE140" s="36"/>
      <c r="AR140" s="191" t="s">
        <v>312</v>
      </c>
      <c r="AT140" s="191" t="s">
        <v>172</v>
      </c>
      <c r="AU140" s="191" t="s">
        <v>79</v>
      </c>
      <c r="AY140" s="19" t="s">
        <v>169</v>
      </c>
      <c r="BE140" s="192">
        <f t="shared" si="14"/>
        <v>0</v>
      </c>
      <c r="BF140" s="192">
        <f t="shared" si="15"/>
        <v>0</v>
      </c>
      <c r="BG140" s="192">
        <f t="shared" si="16"/>
        <v>0</v>
      </c>
      <c r="BH140" s="192">
        <f t="shared" si="17"/>
        <v>0</v>
      </c>
      <c r="BI140" s="192">
        <f t="shared" si="18"/>
        <v>0</v>
      </c>
      <c r="BJ140" s="19" t="s">
        <v>14</v>
      </c>
      <c r="BK140" s="192">
        <f t="shared" si="19"/>
        <v>0</v>
      </c>
      <c r="BL140" s="19" t="s">
        <v>312</v>
      </c>
      <c r="BM140" s="191" t="s">
        <v>2055</v>
      </c>
    </row>
    <row r="141" spans="1:65" s="2" customFormat="1" ht="16.5" customHeight="1">
      <c r="A141" s="36"/>
      <c r="B141" s="37"/>
      <c r="C141" s="180" t="s">
        <v>721</v>
      </c>
      <c r="D141" s="180" t="s">
        <v>172</v>
      </c>
      <c r="E141" s="181" t="s">
        <v>2056</v>
      </c>
      <c r="F141" s="182" t="s">
        <v>2057</v>
      </c>
      <c r="G141" s="183" t="s">
        <v>2058</v>
      </c>
      <c r="H141" s="184">
        <v>16</v>
      </c>
      <c r="I141" s="185"/>
      <c r="J141" s="186">
        <f t="shared" si="10"/>
        <v>0</v>
      </c>
      <c r="K141" s="182" t="s">
        <v>19</v>
      </c>
      <c r="L141" s="41"/>
      <c r="M141" s="187" t="s">
        <v>19</v>
      </c>
      <c r="N141" s="188" t="s">
        <v>42</v>
      </c>
      <c r="O141" s="66"/>
      <c r="P141" s="189">
        <f t="shared" si="11"/>
        <v>0</v>
      </c>
      <c r="Q141" s="189">
        <v>0</v>
      </c>
      <c r="R141" s="189">
        <f t="shared" si="12"/>
        <v>0</v>
      </c>
      <c r="S141" s="189">
        <v>0</v>
      </c>
      <c r="T141" s="190">
        <f t="shared" si="13"/>
        <v>0</v>
      </c>
      <c r="U141" s="36"/>
      <c r="V141" s="36"/>
      <c r="W141" s="36"/>
      <c r="X141" s="36"/>
      <c r="Y141" s="36"/>
      <c r="Z141" s="36"/>
      <c r="AA141" s="36"/>
      <c r="AB141" s="36"/>
      <c r="AC141" s="36"/>
      <c r="AD141" s="36"/>
      <c r="AE141" s="36"/>
      <c r="AR141" s="191" t="s">
        <v>312</v>
      </c>
      <c r="AT141" s="191" t="s">
        <v>172</v>
      </c>
      <c r="AU141" s="191" t="s">
        <v>79</v>
      </c>
      <c r="AY141" s="19" t="s">
        <v>169</v>
      </c>
      <c r="BE141" s="192">
        <f t="shared" si="14"/>
        <v>0</v>
      </c>
      <c r="BF141" s="192">
        <f t="shared" si="15"/>
        <v>0</v>
      </c>
      <c r="BG141" s="192">
        <f t="shared" si="16"/>
        <v>0</v>
      </c>
      <c r="BH141" s="192">
        <f t="shared" si="17"/>
        <v>0</v>
      </c>
      <c r="BI141" s="192">
        <f t="shared" si="18"/>
        <v>0</v>
      </c>
      <c r="BJ141" s="19" t="s">
        <v>14</v>
      </c>
      <c r="BK141" s="192">
        <f t="shared" si="19"/>
        <v>0</v>
      </c>
      <c r="BL141" s="19" t="s">
        <v>312</v>
      </c>
      <c r="BM141" s="191" t="s">
        <v>2059</v>
      </c>
    </row>
    <row r="142" spans="1:65" s="2" customFormat="1" ht="16.5" customHeight="1">
      <c r="A142" s="36"/>
      <c r="B142" s="37"/>
      <c r="C142" s="180" t="s">
        <v>725</v>
      </c>
      <c r="D142" s="180" t="s">
        <v>172</v>
      </c>
      <c r="E142" s="181" t="s">
        <v>2060</v>
      </c>
      <c r="F142" s="182" t="s">
        <v>2061</v>
      </c>
      <c r="G142" s="183" t="s">
        <v>1734</v>
      </c>
      <c r="H142" s="184">
        <v>19</v>
      </c>
      <c r="I142" s="185"/>
      <c r="J142" s="186">
        <f t="shared" si="10"/>
        <v>0</v>
      </c>
      <c r="K142" s="182" t="s">
        <v>19</v>
      </c>
      <c r="L142" s="41"/>
      <c r="M142" s="187" t="s">
        <v>19</v>
      </c>
      <c r="N142" s="188" t="s">
        <v>42</v>
      </c>
      <c r="O142" s="66"/>
      <c r="P142" s="189">
        <f t="shared" si="11"/>
        <v>0</v>
      </c>
      <c r="Q142" s="189">
        <v>0</v>
      </c>
      <c r="R142" s="189">
        <f t="shared" si="12"/>
        <v>0</v>
      </c>
      <c r="S142" s="189">
        <v>0</v>
      </c>
      <c r="T142" s="190">
        <f t="shared" si="13"/>
        <v>0</v>
      </c>
      <c r="U142" s="36"/>
      <c r="V142" s="36"/>
      <c r="W142" s="36"/>
      <c r="X142" s="36"/>
      <c r="Y142" s="36"/>
      <c r="Z142" s="36"/>
      <c r="AA142" s="36"/>
      <c r="AB142" s="36"/>
      <c r="AC142" s="36"/>
      <c r="AD142" s="36"/>
      <c r="AE142" s="36"/>
      <c r="AR142" s="191" t="s">
        <v>312</v>
      </c>
      <c r="AT142" s="191" t="s">
        <v>172</v>
      </c>
      <c r="AU142" s="191" t="s">
        <v>79</v>
      </c>
      <c r="AY142" s="19" t="s">
        <v>169</v>
      </c>
      <c r="BE142" s="192">
        <f t="shared" si="14"/>
        <v>0</v>
      </c>
      <c r="BF142" s="192">
        <f t="shared" si="15"/>
        <v>0</v>
      </c>
      <c r="BG142" s="192">
        <f t="shared" si="16"/>
        <v>0</v>
      </c>
      <c r="BH142" s="192">
        <f t="shared" si="17"/>
        <v>0</v>
      </c>
      <c r="BI142" s="192">
        <f t="shared" si="18"/>
        <v>0</v>
      </c>
      <c r="BJ142" s="19" t="s">
        <v>14</v>
      </c>
      <c r="BK142" s="192">
        <f t="shared" si="19"/>
        <v>0</v>
      </c>
      <c r="BL142" s="19" t="s">
        <v>312</v>
      </c>
      <c r="BM142" s="191" t="s">
        <v>2062</v>
      </c>
    </row>
    <row r="143" spans="1:65" s="2" customFormat="1" ht="16.5" customHeight="1">
      <c r="A143" s="36"/>
      <c r="B143" s="37"/>
      <c r="C143" s="180" t="s">
        <v>728</v>
      </c>
      <c r="D143" s="180" t="s">
        <v>172</v>
      </c>
      <c r="E143" s="181" t="s">
        <v>2063</v>
      </c>
      <c r="F143" s="182" t="s">
        <v>2064</v>
      </c>
      <c r="G143" s="183" t="s">
        <v>1734</v>
      </c>
      <c r="H143" s="184">
        <v>18</v>
      </c>
      <c r="I143" s="185"/>
      <c r="J143" s="186">
        <f t="shared" si="10"/>
        <v>0</v>
      </c>
      <c r="K143" s="182" t="s">
        <v>19</v>
      </c>
      <c r="L143" s="41"/>
      <c r="M143" s="187" t="s">
        <v>19</v>
      </c>
      <c r="N143" s="188" t="s">
        <v>42</v>
      </c>
      <c r="O143" s="66"/>
      <c r="P143" s="189">
        <f t="shared" si="11"/>
        <v>0</v>
      </c>
      <c r="Q143" s="189">
        <v>0</v>
      </c>
      <c r="R143" s="189">
        <f t="shared" si="12"/>
        <v>0</v>
      </c>
      <c r="S143" s="189">
        <v>0</v>
      </c>
      <c r="T143" s="190">
        <f t="shared" si="13"/>
        <v>0</v>
      </c>
      <c r="U143" s="36"/>
      <c r="V143" s="36"/>
      <c r="W143" s="36"/>
      <c r="X143" s="36"/>
      <c r="Y143" s="36"/>
      <c r="Z143" s="36"/>
      <c r="AA143" s="36"/>
      <c r="AB143" s="36"/>
      <c r="AC143" s="36"/>
      <c r="AD143" s="36"/>
      <c r="AE143" s="36"/>
      <c r="AR143" s="191" t="s">
        <v>312</v>
      </c>
      <c r="AT143" s="191" t="s">
        <v>172</v>
      </c>
      <c r="AU143" s="191" t="s">
        <v>79</v>
      </c>
      <c r="AY143" s="19" t="s">
        <v>169</v>
      </c>
      <c r="BE143" s="192">
        <f t="shared" si="14"/>
        <v>0</v>
      </c>
      <c r="BF143" s="192">
        <f t="shared" si="15"/>
        <v>0</v>
      </c>
      <c r="BG143" s="192">
        <f t="shared" si="16"/>
        <v>0</v>
      </c>
      <c r="BH143" s="192">
        <f t="shared" si="17"/>
        <v>0</v>
      </c>
      <c r="BI143" s="192">
        <f t="shared" si="18"/>
        <v>0</v>
      </c>
      <c r="BJ143" s="19" t="s">
        <v>14</v>
      </c>
      <c r="BK143" s="192">
        <f t="shared" si="19"/>
        <v>0</v>
      </c>
      <c r="BL143" s="19" t="s">
        <v>312</v>
      </c>
      <c r="BM143" s="191" t="s">
        <v>2065</v>
      </c>
    </row>
    <row r="144" spans="1:65" s="2" customFormat="1" ht="21.75" customHeight="1">
      <c r="A144" s="36"/>
      <c r="B144" s="37"/>
      <c r="C144" s="180" t="s">
        <v>730</v>
      </c>
      <c r="D144" s="180" t="s">
        <v>172</v>
      </c>
      <c r="E144" s="181" t="s">
        <v>2066</v>
      </c>
      <c r="F144" s="182" t="s">
        <v>2067</v>
      </c>
      <c r="G144" s="183" t="s">
        <v>1912</v>
      </c>
      <c r="H144" s="184">
        <v>135</v>
      </c>
      <c r="I144" s="185"/>
      <c r="J144" s="186">
        <f t="shared" si="10"/>
        <v>0</v>
      </c>
      <c r="K144" s="182" t="s">
        <v>19</v>
      </c>
      <c r="L144" s="41"/>
      <c r="M144" s="187" t="s">
        <v>19</v>
      </c>
      <c r="N144" s="188" t="s">
        <v>42</v>
      </c>
      <c r="O144" s="66"/>
      <c r="P144" s="189">
        <f t="shared" si="11"/>
        <v>0</v>
      </c>
      <c r="Q144" s="189">
        <v>0</v>
      </c>
      <c r="R144" s="189">
        <f t="shared" si="12"/>
        <v>0</v>
      </c>
      <c r="S144" s="189">
        <v>0</v>
      </c>
      <c r="T144" s="190">
        <f t="shared" si="13"/>
        <v>0</v>
      </c>
      <c r="U144" s="36"/>
      <c r="V144" s="36"/>
      <c r="W144" s="36"/>
      <c r="X144" s="36"/>
      <c r="Y144" s="36"/>
      <c r="Z144" s="36"/>
      <c r="AA144" s="36"/>
      <c r="AB144" s="36"/>
      <c r="AC144" s="36"/>
      <c r="AD144" s="36"/>
      <c r="AE144" s="36"/>
      <c r="AR144" s="191" t="s">
        <v>312</v>
      </c>
      <c r="AT144" s="191" t="s">
        <v>172</v>
      </c>
      <c r="AU144" s="191" t="s">
        <v>79</v>
      </c>
      <c r="AY144" s="19" t="s">
        <v>169</v>
      </c>
      <c r="BE144" s="192">
        <f t="shared" si="14"/>
        <v>0</v>
      </c>
      <c r="BF144" s="192">
        <f t="shared" si="15"/>
        <v>0</v>
      </c>
      <c r="BG144" s="192">
        <f t="shared" si="16"/>
        <v>0</v>
      </c>
      <c r="BH144" s="192">
        <f t="shared" si="17"/>
        <v>0</v>
      </c>
      <c r="BI144" s="192">
        <f t="shared" si="18"/>
        <v>0</v>
      </c>
      <c r="BJ144" s="19" t="s">
        <v>14</v>
      </c>
      <c r="BK144" s="192">
        <f t="shared" si="19"/>
        <v>0</v>
      </c>
      <c r="BL144" s="19" t="s">
        <v>312</v>
      </c>
      <c r="BM144" s="191" t="s">
        <v>2068</v>
      </c>
    </row>
    <row r="145" spans="1:65" s="2" customFormat="1" ht="24.2" customHeight="1">
      <c r="A145" s="36"/>
      <c r="B145" s="37"/>
      <c r="C145" s="180" t="s">
        <v>732</v>
      </c>
      <c r="D145" s="180" t="s">
        <v>172</v>
      </c>
      <c r="E145" s="181" t="s">
        <v>2069</v>
      </c>
      <c r="F145" s="182" t="s">
        <v>2070</v>
      </c>
      <c r="G145" s="183" t="s">
        <v>1912</v>
      </c>
      <c r="H145" s="184">
        <v>5</v>
      </c>
      <c r="I145" s="185"/>
      <c r="J145" s="186">
        <f t="shared" si="10"/>
        <v>0</v>
      </c>
      <c r="K145" s="182" t="s">
        <v>19</v>
      </c>
      <c r="L145" s="41"/>
      <c r="M145" s="187" t="s">
        <v>19</v>
      </c>
      <c r="N145" s="188" t="s">
        <v>42</v>
      </c>
      <c r="O145" s="66"/>
      <c r="P145" s="189">
        <f t="shared" si="11"/>
        <v>0</v>
      </c>
      <c r="Q145" s="189">
        <v>0</v>
      </c>
      <c r="R145" s="189">
        <f t="shared" si="12"/>
        <v>0</v>
      </c>
      <c r="S145" s="189">
        <v>0</v>
      </c>
      <c r="T145" s="190">
        <f t="shared" si="13"/>
        <v>0</v>
      </c>
      <c r="U145" s="36"/>
      <c r="V145" s="36"/>
      <c r="W145" s="36"/>
      <c r="X145" s="36"/>
      <c r="Y145" s="36"/>
      <c r="Z145" s="36"/>
      <c r="AA145" s="36"/>
      <c r="AB145" s="36"/>
      <c r="AC145" s="36"/>
      <c r="AD145" s="36"/>
      <c r="AE145" s="36"/>
      <c r="AR145" s="191" t="s">
        <v>312</v>
      </c>
      <c r="AT145" s="191" t="s">
        <v>172</v>
      </c>
      <c r="AU145" s="191" t="s">
        <v>79</v>
      </c>
      <c r="AY145" s="19" t="s">
        <v>169</v>
      </c>
      <c r="BE145" s="192">
        <f t="shared" si="14"/>
        <v>0</v>
      </c>
      <c r="BF145" s="192">
        <f t="shared" si="15"/>
        <v>0</v>
      </c>
      <c r="BG145" s="192">
        <f t="shared" si="16"/>
        <v>0</v>
      </c>
      <c r="BH145" s="192">
        <f t="shared" si="17"/>
        <v>0</v>
      </c>
      <c r="BI145" s="192">
        <f t="shared" si="18"/>
        <v>0</v>
      </c>
      <c r="BJ145" s="19" t="s">
        <v>14</v>
      </c>
      <c r="BK145" s="192">
        <f t="shared" si="19"/>
        <v>0</v>
      </c>
      <c r="BL145" s="19" t="s">
        <v>312</v>
      </c>
      <c r="BM145" s="191" t="s">
        <v>2071</v>
      </c>
    </row>
    <row r="146" spans="2:63" s="12" customFormat="1" ht="22.9" customHeight="1">
      <c r="B146" s="164"/>
      <c r="C146" s="165"/>
      <c r="D146" s="166" t="s">
        <v>70</v>
      </c>
      <c r="E146" s="178" t="s">
        <v>2072</v>
      </c>
      <c r="F146" s="178" t="s">
        <v>2073</v>
      </c>
      <c r="G146" s="165"/>
      <c r="H146" s="165"/>
      <c r="I146" s="168"/>
      <c r="J146" s="179">
        <f>BK146</f>
        <v>0</v>
      </c>
      <c r="K146" s="165"/>
      <c r="L146" s="170"/>
      <c r="M146" s="171"/>
      <c r="N146" s="172"/>
      <c r="O146" s="172"/>
      <c r="P146" s="173">
        <f>SUM(P147:P154)</f>
        <v>0</v>
      </c>
      <c r="Q146" s="172"/>
      <c r="R146" s="173">
        <f>SUM(R147:R154)</f>
        <v>0</v>
      </c>
      <c r="S146" s="172"/>
      <c r="T146" s="174">
        <f>SUM(T147:T154)</f>
        <v>0</v>
      </c>
      <c r="AR146" s="175" t="s">
        <v>79</v>
      </c>
      <c r="AT146" s="176" t="s">
        <v>70</v>
      </c>
      <c r="AU146" s="176" t="s">
        <v>14</v>
      </c>
      <c r="AY146" s="175" t="s">
        <v>169</v>
      </c>
      <c r="BK146" s="177">
        <f>SUM(BK147:BK154)</f>
        <v>0</v>
      </c>
    </row>
    <row r="147" spans="1:65" s="2" customFormat="1" ht="16.5" customHeight="1">
      <c r="A147" s="36"/>
      <c r="B147" s="37"/>
      <c r="C147" s="180" t="s">
        <v>738</v>
      </c>
      <c r="D147" s="180" t="s">
        <v>172</v>
      </c>
      <c r="E147" s="181" t="s">
        <v>2074</v>
      </c>
      <c r="F147" s="182" t="s">
        <v>2075</v>
      </c>
      <c r="G147" s="183" t="s">
        <v>282</v>
      </c>
      <c r="H147" s="184">
        <v>1</v>
      </c>
      <c r="I147" s="185"/>
      <c r="J147" s="186">
        <f aca="true" t="shared" si="20" ref="J147:J154">ROUND(I147*H147,2)</f>
        <v>0</v>
      </c>
      <c r="K147" s="182" t="s">
        <v>19</v>
      </c>
      <c r="L147" s="41"/>
      <c r="M147" s="187" t="s">
        <v>19</v>
      </c>
      <c r="N147" s="188" t="s">
        <v>42</v>
      </c>
      <c r="O147" s="66"/>
      <c r="P147" s="189">
        <f aca="true" t="shared" si="21" ref="P147:P154">O147*H147</f>
        <v>0</v>
      </c>
      <c r="Q147" s="189">
        <v>0</v>
      </c>
      <c r="R147" s="189">
        <f aca="true" t="shared" si="22" ref="R147:R154">Q147*H147</f>
        <v>0</v>
      </c>
      <c r="S147" s="189">
        <v>0</v>
      </c>
      <c r="T147" s="190">
        <f aca="true" t="shared" si="23" ref="T147:T154">S147*H147</f>
        <v>0</v>
      </c>
      <c r="U147" s="36"/>
      <c r="V147" s="36"/>
      <c r="W147" s="36"/>
      <c r="X147" s="36"/>
      <c r="Y147" s="36"/>
      <c r="Z147" s="36"/>
      <c r="AA147" s="36"/>
      <c r="AB147" s="36"/>
      <c r="AC147" s="36"/>
      <c r="AD147" s="36"/>
      <c r="AE147" s="36"/>
      <c r="AR147" s="191" t="s">
        <v>312</v>
      </c>
      <c r="AT147" s="191" t="s">
        <v>172</v>
      </c>
      <c r="AU147" s="191" t="s">
        <v>79</v>
      </c>
      <c r="AY147" s="19" t="s">
        <v>169</v>
      </c>
      <c r="BE147" s="192">
        <f aca="true" t="shared" si="24" ref="BE147:BE154">IF(N147="základní",J147,0)</f>
        <v>0</v>
      </c>
      <c r="BF147" s="192">
        <f aca="true" t="shared" si="25" ref="BF147:BF154">IF(N147="snížená",J147,0)</f>
        <v>0</v>
      </c>
      <c r="BG147" s="192">
        <f aca="true" t="shared" si="26" ref="BG147:BG154">IF(N147="zákl. přenesená",J147,0)</f>
        <v>0</v>
      </c>
      <c r="BH147" s="192">
        <f aca="true" t="shared" si="27" ref="BH147:BH154">IF(N147="sníž. přenesená",J147,0)</f>
        <v>0</v>
      </c>
      <c r="BI147" s="192">
        <f aca="true" t="shared" si="28" ref="BI147:BI154">IF(N147="nulová",J147,0)</f>
        <v>0</v>
      </c>
      <c r="BJ147" s="19" t="s">
        <v>14</v>
      </c>
      <c r="BK147" s="192">
        <f aca="true" t="shared" si="29" ref="BK147:BK154">ROUND(I147*H147,2)</f>
        <v>0</v>
      </c>
      <c r="BL147" s="19" t="s">
        <v>312</v>
      </c>
      <c r="BM147" s="191" t="s">
        <v>2076</v>
      </c>
    </row>
    <row r="148" spans="1:65" s="2" customFormat="1" ht="16.5" customHeight="1">
      <c r="A148" s="36"/>
      <c r="B148" s="37"/>
      <c r="C148" s="180" t="s">
        <v>559</v>
      </c>
      <c r="D148" s="180" t="s">
        <v>172</v>
      </c>
      <c r="E148" s="181" t="s">
        <v>2077</v>
      </c>
      <c r="F148" s="182" t="s">
        <v>2078</v>
      </c>
      <c r="G148" s="183" t="s">
        <v>282</v>
      </c>
      <c r="H148" s="184">
        <v>1</v>
      </c>
      <c r="I148" s="185"/>
      <c r="J148" s="186">
        <f t="shared" si="20"/>
        <v>0</v>
      </c>
      <c r="K148" s="182" t="s">
        <v>19</v>
      </c>
      <c r="L148" s="41"/>
      <c r="M148" s="187" t="s">
        <v>19</v>
      </c>
      <c r="N148" s="188" t="s">
        <v>42</v>
      </c>
      <c r="O148" s="66"/>
      <c r="P148" s="189">
        <f t="shared" si="21"/>
        <v>0</v>
      </c>
      <c r="Q148" s="189">
        <v>0</v>
      </c>
      <c r="R148" s="189">
        <f t="shared" si="22"/>
        <v>0</v>
      </c>
      <c r="S148" s="189">
        <v>0</v>
      </c>
      <c r="T148" s="190">
        <f t="shared" si="23"/>
        <v>0</v>
      </c>
      <c r="U148" s="36"/>
      <c r="V148" s="36"/>
      <c r="W148" s="36"/>
      <c r="X148" s="36"/>
      <c r="Y148" s="36"/>
      <c r="Z148" s="36"/>
      <c r="AA148" s="36"/>
      <c r="AB148" s="36"/>
      <c r="AC148" s="36"/>
      <c r="AD148" s="36"/>
      <c r="AE148" s="36"/>
      <c r="AR148" s="191" t="s">
        <v>312</v>
      </c>
      <c r="AT148" s="191" t="s">
        <v>172</v>
      </c>
      <c r="AU148" s="191" t="s">
        <v>79</v>
      </c>
      <c r="AY148" s="19" t="s">
        <v>169</v>
      </c>
      <c r="BE148" s="192">
        <f t="shared" si="24"/>
        <v>0</v>
      </c>
      <c r="BF148" s="192">
        <f t="shared" si="25"/>
        <v>0</v>
      </c>
      <c r="BG148" s="192">
        <f t="shared" si="26"/>
        <v>0</v>
      </c>
      <c r="BH148" s="192">
        <f t="shared" si="27"/>
        <v>0</v>
      </c>
      <c r="BI148" s="192">
        <f t="shared" si="28"/>
        <v>0</v>
      </c>
      <c r="BJ148" s="19" t="s">
        <v>14</v>
      </c>
      <c r="BK148" s="192">
        <f t="shared" si="29"/>
        <v>0</v>
      </c>
      <c r="BL148" s="19" t="s">
        <v>312</v>
      </c>
      <c r="BM148" s="191" t="s">
        <v>2079</v>
      </c>
    </row>
    <row r="149" spans="1:65" s="2" customFormat="1" ht="16.5" customHeight="1">
      <c r="A149" s="36"/>
      <c r="B149" s="37"/>
      <c r="C149" s="180" t="s">
        <v>616</v>
      </c>
      <c r="D149" s="180" t="s">
        <v>172</v>
      </c>
      <c r="E149" s="181" t="s">
        <v>2080</v>
      </c>
      <c r="F149" s="182" t="s">
        <v>2081</v>
      </c>
      <c r="G149" s="183" t="s">
        <v>282</v>
      </c>
      <c r="H149" s="184">
        <v>1</v>
      </c>
      <c r="I149" s="185"/>
      <c r="J149" s="186">
        <f t="shared" si="20"/>
        <v>0</v>
      </c>
      <c r="K149" s="182" t="s">
        <v>19</v>
      </c>
      <c r="L149" s="41"/>
      <c r="M149" s="187" t="s">
        <v>19</v>
      </c>
      <c r="N149" s="188" t="s">
        <v>42</v>
      </c>
      <c r="O149" s="66"/>
      <c r="P149" s="189">
        <f t="shared" si="21"/>
        <v>0</v>
      </c>
      <c r="Q149" s="189">
        <v>0</v>
      </c>
      <c r="R149" s="189">
        <f t="shared" si="22"/>
        <v>0</v>
      </c>
      <c r="S149" s="189">
        <v>0</v>
      </c>
      <c r="T149" s="190">
        <f t="shared" si="23"/>
        <v>0</v>
      </c>
      <c r="U149" s="36"/>
      <c r="V149" s="36"/>
      <c r="W149" s="36"/>
      <c r="X149" s="36"/>
      <c r="Y149" s="36"/>
      <c r="Z149" s="36"/>
      <c r="AA149" s="36"/>
      <c r="AB149" s="36"/>
      <c r="AC149" s="36"/>
      <c r="AD149" s="36"/>
      <c r="AE149" s="36"/>
      <c r="AR149" s="191" t="s">
        <v>312</v>
      </c>
      <c r="AT149" s="191" t="s">
        <v>172</v>
      </c>
      <c r="AU149" s="191" t="s">
        <v>79</v>
      </c>
      <c r="AY149" s="19" t="s">
        <v>169</v>
      </c>
      <c r="BE149" s="192">
        <f t="shared" si="24"/>
        <v>0</v>
      </c>
      <c r="BF149" s="192">
        <f t="shared" si="25"/>
        <v>0</v>
      </c>
      <c r="BG149" s="192">
        <f t="shared" si="26"/>
        <v>0</v>
      </c>
      <c r="BH149" s="192">
        <f t="shared" si="27"/>
        <v>0</v>
      </c>
      <c r="BI149" s="192">
        <f t="shared" si="28"/>
        <v>0</v>
      </c>
      <c r="BJ149" s="19" t="s">
        <v>14</v>
      </c>
      <c r="BK149" s="192">
        <f t="shared" si="29"/>
        <v>0</v>
      </c>
      <c r="BL149" s="19" t="s">
        <v>312</v>
      </c>
      <c r="BM149" s="191" t="s">
        <v>2082</v>
      </c>
    </row>
    <row r="150" spans="1:65" s="2" customFormat="1" ht="24.2" customHeight="1">
      <c r="A150" s="36"/>
      <c r="B150" s="37"/>
      <c r="C150" s="180" t="s">
        <v>748</v>
      </c>
      <c r="D150" s="180" t="s">
        <v>172</v>
      </c>
      <c r="E150" s="181" t="s">
        <v>2083</v>
      </c>
      <c r="F150" s="182" t="s">
        <v>2084</v>
      </c>
      <c r="G150" s="183" t="s">
        <v>282</v>
      </c>
      <c r="H150" s="184">
        <v>1</v>
      </c>
      <c r="I150" s="185"/>
      <c r="J150" s="186">
        <f t="shared" si="20"/>
        <v>0</v>
      </c>
      <c r="K150" s="182" t="s">
        <v>19</v>
      </c>
      <c r="L150" s="41"/>
      <c r="M150" s="187" t="s">
        <v>19</v>
      </c>
      <c r="N150" s="188" t="s">
        <v>42</v>
      </c>
      <c r="O150" s="66"/>
      <c r="P150" s="189">
        <f t="shared" si="21"/>
        <v>0</v>
      </c>
      <c r="Q150" s="189">
        <v>0</v>
      </c>
      <c r="R150" s="189">
        <f t="shared" si="22"/>
        <v>0</v>
      </c>
      <c r="S150" s="189">
        <v>0</v>
      </c>
      <c r="T150" s="190">
        <f t="shared" si="23"/>
        <v>0</v>
      </c>
      <c r="U150" s="36"/>
      <c r="V150" s="36"/>
      <c r="W150" s="36"/>
      <c r="X150" s="36"/>
      <c r="Y150" s="36"/>
      <c r="Z150" s="36"/>
      <c r="AA150" s="36"/>
      <c r="AB150" s="36"/>
      <c r="AC150" s="36"/>
      <c r="AD150" s="36"/>
      <c r="AE150" s="36"/>
      <c r="AR150" s="191" t="s">
        <v>312</v>
      </c>
      <c r="AT150" s="191" t="s">
        <v>172</v>
      </c>
      <c r="AU150" s="191" t="s">
        <v>79</v>
      </c>
      <c r="AY150" s="19" t="s">
        <v>169</v>
      </c>
      <c r="BE150" s="192">
        <f t="shared" si="24"/>
        <v>0</v>
      </c>
      <c r="BF150" s="192">
        <f t="shared" si="25"/>
        <v>0</v>
      </c>
      <c r="BG150" s="192">
        <f t="shared" si="26"/>
        <v>0</v>
      </c>
      <c r="BH150" s="192">
        <f t="shared" si="27"/>
        <v>0</v>
      </c>
      <c r="BI150" s="192">
        <f t="shared" si="28"/>
        <v>0</v>
      </c>
      <c r="BJ150" s="19" t="s">
        <v>14</v>
      </c>
      <c r="BK150" s="192">
        <f t="shared" si="29"/>
        <v>0</v>
      </c>
      <c r="BL150" s="19" t="s">
        <v>312</v>
      </c>
      <c r="BM150" s="191" t="s">
        <v>2085</v>
      </c>
    </row>
    <row r="151" spans="1:65" s="2" customFormat="1" ht="16.5" customHeight="1">
      <c r="A151" s="36"/>
      <c r="B151" s="37"/>
      <c r="C151" s="180" t="s">
        <v>754</v>
      </c>
      <c r="D151" s="180" t="s">
        <v>172</v>
      </c>
      <c r="E151" s="181" t="s">
        <v>2086</v>
      </c>
      <c r="F151" s="182" t="s">
        <v>2087</v>
      </c>
      <c r="G151" s="183" t="s">
        <v>2088</v>
      </c>
      <c r="H151" s="184">
        <v>320</v>
      </c>
      <c r="I151" s="185"/>
      <c r="J151" s="186">
        <f t="shared" si="20"/>
        <v>0</v>
      </c>
      <c r="K151" s="182" t="s">
        <v>19</v>
      </c>
      <c r="L151" s="41"/>
      <c r="M151" s="187" t="s">
        <v>19</v>
      </c>
      <c r="N151" s="188" t="s">
        <v>42</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312</v>
      </c>
      <c r="AT151" s="191" t="s">
        <v>172</v>
      </c>
      <c r="AU151" s="191" t="s">
        <v>79</v>
      </c>
      <c r="AY151" s="19" t="s">
        <v>169</v>
      </c>
      <c r="BE151" s="192">
        <f t="shared" si="24"/>
        <v>0</v>
      </c>
      <c r="BF151" s="192">
        <f t="shared" si="25"/>
        <v>0</v>
      </c>
      <c r="BG151" s="192">
        <f t="shared" si="26"/>
        <v>0</v>
      </c>
      <c r="BH151" s="192">
        <f t="shared" si="27"/>
        <v>0</v>
      </c>
      <c r="BI151" s="192">
        <f t="shared" si="28"/>
        <v>0</v>
      </c>
      <c r="BJ151" s="19" t="s">
        <v>14</v>
      </c>
      <c r="BK151" s="192">
        <f t="shared" si="29"/>
        <v>0</v>
      </c>
      <c r="BL151" s="19" t="s">
        <v>312</v>
      </c>
      <c r="BM151" s="191" t="s">
        <v>2089</v>
      </c>
    </row>
    <row r="152" spans="1:65" s="2" customFormat="1" ht="16.5" customHeight="1">
      <c r="A152" s="36"/>
      <c r="B152" s="37"/>
      <c r="C152" s="180" t="s">
        <v>757</v>
      </c>
      <c r="D152" s="180" t="s">
        <v>172</v>
      </c>
      <c r="E152" s="181" t="s">
        <v>2090</v>
      </c>
      <c r="F152" s="182" t="s">
        <v>2091</v>
      </c>
      <c r="G152" s="183" t="s">
        <v>2088</v>
      </c>
      <c r="H152" s="184">
        <v>140</v>
      </c>
      <c r="I152" s="185"/>
      <c r="J152" s="186">
        <f t="shared" si="20"/>
        <v>0</v>
      </c>
      <c r="K152" s="182" t="s">
        <v>19</v>
      </c>
      <c r="L152" s="41"/>
      <c r="M152" s="187" t="s">
        <v>19</v>
      </c>
      <c r="N152" s="188" t="s">
        <v>42</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312</v>
      </c>
      <c r="AT152" s="191" t="s">
        <v>172</v>
      </c>
      <c r="AU152" s="191" t="s">
        <v>79</v>
      </c>
      <c r="AY152" s="19" t="s">
        <v>169</v>
      </c>
      <c r="BE152" s="192">
        <f t="shared" si="24"/>
        <v>0</v>
      </c>
      <c r="BF152" s="192">
        <f t="shared" si="25"/>
        <v>0</v>
      </c>
      <c r="BG152" s="192">
        <f t="shared" si="26"/>
        <v>0</v>
      </c>
      <c r="BH152" s="192">
        <f t="shared" si="27"/>
        <v>0</v>
      </c>
      <c r="BI152" s="192">
        <f t="shared" si="28"/>
        <v>0</v>
      </c>
      <c r="BJ152" s="19" t="s">
        <v>14</v>
      </c>
      <c r="BK152" s="192">
        <f t="shared" si="29"/>
        <v>0</v>
      </c>
      <c r="BL152" s="19" t="s">
        <v>312</v>
      </c>
      <c r="BM152" s="191" t="s">
        <v>2092</v>
      </c>
    </row>
    <row r="153" spans="1:65" s="2" customFormat="1" ht="16.5" customHeight="1">
      <c r="A153" s="36"/>
      <c r="B153" s="37"/>
      <c r="C153" s="180" t="s">
        <v>763</v>
      </c>
      <c r="D153" s="180" t="s">
        <v>172</v>
      </c>
      <c r="E153" s="181" t="s">
        <v>2093</v>
      </c>
      <c r="F153" s="182" t="s">
        <v>2094</v>
      </c>
      <c r="G153" s="183" t="s">
        <v>282</v>
      </c>
      <c r="H153" s="184">
        <v>1</v>
      </c>
      <c r="I153" s="185"/>
      <c r="J153" s="186">
        <f t="shared" si="20"/>
        <v>0</v>
      </c>
      <c r="K153" s="182" t="s">
        <v>19</v>
      </c>
      <c r="L153" s="41"/>
      <c r="M153" s="187" t="s">
        <v>19</v>
      </c>
      <c r="N153" s="188" t="s">
        <v>42</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312</v>
      </c>
      <c r="AT153" s="191" t="s">
        <v>172</v>
      </c>
      <c r="AU153" s="191" t="s">
        <v>79</v>
      </c>
      <c r="AY153" s="19" t="s">
        <v>169</v>
      </c>
      <c r="BE153" s="192">
        <f t="shared" si="24"/>
        <v>0</v>
      </c>
      <c r="BF153" s="192">
        <f t="shared" si="25"/>
        <v>0</v>
      </c>
      <c r="BG153" s="192">
        <f t="shared" si="26"/>
        <v>0</v>
      </c>
      <c r="BH153" s="192">
        <f t="shared" si="27"/>
        <v>0</v>
      </c>
      <c r="BI153" s="192">
        <f t="shared" si="28"/>
        <v>0</v>
      </c>
      <c r="BJ153" s="19" t="s">
        <v>14</v>
      </c>
      <c r="BK153" s="192">
        <f t="shared" si="29"/>
        <v>0</v>
      </c>
      <c r="BL153" s="19" t="s">
        <v>312</v>
      </c>
      <c r="BM153" s="191" t="s">
        <v>2095</v>
      </c>
    </row>
    <row r="154" spans="1:65" s="2" customFormat="1" ht="16.5" customHeight="1">
      <c r="A154" s="36"/>
      <c r="B154" s="37"/>
      <c r="C154" s="180" t="s">
        <v>768</v>
      </c>
      <c r="D154" s="180" t="s">
        <v>172</v>
      </c>
      <c r="E154" s="181" t="s">
        <v>2096</v>
      </c>
      <c r="F154" s="182" t="s">
        <v>882</v>
      </c>
      <c r="G154" s="183" t="s">
        <v>282</v>
      </c>
      <c r="H154" s="184">
        <v>1</v>
      </c>
      <c r="I154" s="185"/>
      <c r="J154" s="186">
        <f t="shared" si="20"/>
        <v>0</v>
      </c>
      <c r="K154" s="182" t="s">
        <v>19</v>
      </c>
      <c r="L154" s="41"/>
      <c r="M154" s="248" t="s">
        <v>19</v>
      </c>
      <c r="N154" s="249" t="s">
        <v>42</v>
      </c>
      <c r="O154" s="246"/>
      <c r="P154" s="250">
        <f t="shared" si="21"/>
        <v>0</v>
      </c>
      <c r="Q154" s="250">
        <v>0</v>
      </c>
      <c r="R154" s="250">
        <f t="shared" si="22"/>
        <v>0</v>
      </c>
      <c r="S154" s="250">
        <v>0</v>
      </c>
      <c r="T154" s="251">
        <f t="shared" si="23"/>
        <v>0</v>
      </c>
      <c r="U154" s="36"/>
      <c r="V154" s="36"/>
      <c r="W154" s="36"/>
      <c r="X154" s="36"/>
      <c r="Y154" s="36"/>
      <c r="Z154" s="36"/>
      <c r="AA154" s="36"/>
      <c r="AB154" s="36"/>
      <c r="AC154" s="36"/>
      <c r="AD154" s="36"/>
      <c r="AE154" s="36"/>
      <c r="AR154" s="191" t="s">
        <v>312</v>
      </c>
      <c r="AT154" s="191" t="s">
        <v>172</v>
      </c>
      <c r="AU154" s="191" t="s">
        <v>79</v>
      </c>
      <c r="AY154" s="19" t="s">
        <v>169</v>
      </c>
      <c r="BE154" s="192">
        <f t="shared" si="24"/>
        <v>0</v>
      </c>
      <c r="BF154" s="192">
        <f t="shared" si="25"/>
        <v>0</v>
      </c>
      <c r="BG154" s="192">
        <f t="shared" si="26"/>
        <v>0</v>
      </c>
      <c r="BH154" s="192">
        <f t="shared" si="27"/>
        <v>0</v>
      </c>
      <c r="BI154" s="192">
        <f t="shared" si="28"/>
        <v>0</v>
      </c>
      <c r="BJ154" s="19" t="s">
        <v>14</v>
      </c>
      <c r="BK154" s="192">
        <f t="shared" si="29"/>
        <v>0</v>
      </c>
      <c r="BL154" s="19" t="s">
        <v>312</v>
      </c>
      <c r="BM154" s="191" t="s">
        <v>2097</v>
      </c>
    </row>
    <row r="155" spans="1:31" s="2" customFormat="1" ht="6.95" customHeight="1">
      <c r="A155" s="36"/>
      <c r="B155" s="49"/>
      <c r="C155" s="50"/>
      <c r="D155" s="50"/>
      <c r="E155" s="50"/>
      <c r="F155" s="50"/>
      <c r="G155" s="50"/>
      <c r="H155" s="50"/>
      <c r="I155" s="50"/>
      <c r="J155" s="50"/>
      <c r="K155" s="50"/>
      <c r="L155" s="41"/>
      <c r="M155" s="36"/>
      <c r="O155" s="36"/>
      <c r="P155" s="36"/>
      <c r="Q155" s="36"/>
      <c r="R155" s="36"/>
      <c r="S155" s="36"/>
      <c r="T155" s="36"/>
      <c r="U155" s="36"/>
      <c r="V155" s="36"/>
      <c r="W155" s="36"/>
      <c r="X155" s="36"/>
      <c r="Y155" s="36"/>
      <c r="Z155" s="36"/>
      <c r="AA155" s="36"/>
      <c r="AB155" s="36"/>
      <c r="AC155" s="36"/>
      <c r="AD155" s="36"/>
      <c r="AE155" s="36"/>
    </row>
  </sheetData>
  <sheetProtection algorithmName="SHA-512" hashValue="w1vp+GLAjYgs3ijIRE7JyVLjAty+/3nzFOxIZDexCmO2RHyz4VEKLkP4izZ5Aq/fR1bJ9cPS2+7sJJ0q7IDLJg==" saltValue="4v1jBYsKbz2BA3LjPj9n4kepW5lRQaju8sxvE4IKo66fVTsOilZMQ+xvgy4yx+WDpNid6gdOorFipfwfH6/jRA==" spinCount="100000" sheet="1" objects="1" scenarios="1" formatColumns="0" formatRows="0" autoFilter="0"/>
  <autoFilter ref="C82:K154"/>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100</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2099</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ROUND(J90,2)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ROUND((SUM(BE90:BE133)),2)</f>
        <v>0</v>
      </c>
      <c r="G35" s="36"/>
      <c r="H35" s="36"/>
      <c r="I35" s="126">
        <v>0.21</v>
      </c>
      <c r="J35" s="125">
        <f>ROUND(((SUM(BE90:BE133))*I35),2)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ROUND((SUM(BF90:BF133)),2)</f>
        <v>0</v>
      </c>
      <c r="G36" s="36"/>
      <c r="H36" s="36"/>
      <c r="I36" s="126">
        <v>0.12</v>
      </c>
      <c r="J36" s="125">
        <f>ROUND(((SUM(BF90:BF133))*I36),2)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ROUND((SUM(BG90:BG133)),2)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ROUND((SUM(BH90:BH133)),2)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ROUND((SUM(BI90:BI133)),2)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1 - Elektrická požární signalizace</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J90</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2100</v>
      </c>
      <c r="E64" s="145"/>
      <c r="F64" s="145"/>
      <c r="G64" s="145"/>
      <c r="H64" s="145"/>
      <c r="I64" s="145"/>
      <c r="J64" s="146">
        <f>J91</f>
        <v>0</v>
      </c>
      <c r="K64" s="143"/>
      <c r="L64" s="147"/>
    </row>
    <row r="65" spans="2:12" s="9" customFormat="1" ht="24.95" customHeight="1">
      <c r="B65" s="142"/>
      <c r="C65" s="143"/>
      <c r="D65" s="144" t="s">
        <v>2101</v>
      </c>
      <c r="E65" s="145"/>
      <c r="F65" s="145"/>
      <c r="G65" s="145"/>
      <c r="H65" s="145"/>
      <c r="I65" s="145"/>
      <c r="J65" s="146">
        <f>J101</f>
        <v>0</v>
      </c>
      <c r="K65" s="143"/>
      <c r="L65" s="147"/>
    </row>
    <row r="66" spans="2:12" s="9" customFormat="1" ht="24.95" customHeight="1">
      <c r="B66" s="142"/>
      <c r="C66" s="143"/>
      <c r="D66" s="144" t="s">
        <v>2102</v>
      </c>
      <c r="E66" s="145"/>
      <c r="F66" s="145"/>
      <c r="G66" s="145"/>
      <c r="H66" s="145"/>
      <c r="I66" s="145"/>
      <c r="J66" s="146">
        <f>J112</f>
        <v>0</v>
      </c>
      <c r="K66" s="143"/>
      <c r="L66" s="147"/>
    </row>
    <row r="67" spans="2:12" s="9" customFormat="1" ht="24.95" customHeight="1">
      <c r="B67" s="142"/>
      <c r="C67" s="143"/>
      <c r="D67" s="144" t="s">
        <v>2103</v>
      </c>
      <c r="E67" s="145"/>
      <c r="F67" s="145"/>
      <c r="G67" s="145"/>
      <c r="H67" s="145"/>
      <c r="I67" s="145"/>
      <c r="J67" s="146">
        <f>J122</f>
        <v>0</v>
      </c>
      <c r="K67" s="143"/>
      <c r="L67" s="147"/>
    </row>
    <row r="68" spans="2:12" s="9" customFormat="1" ht="24.95" customHeight="1">
      <c r="B68" s="142"/>
      <c r="C68" s="143"/>
      <c r="D68" s="144" t="s">
        <v>2104</v>
      </c>
      <c r="E68" s="145"/>
      <c r="F68" s="145"/>
      <c r="G68" s="145"/>
      <c r="H68" s="145"/>
      <c r="I68" s="145"/>
      <c r="J68" s="146">
        <f>J128</f>
        <v>0</v>
      </c>
      <c r="K68" s="143"/>
      <c r="L68" s="147"/>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154</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390" t="str">
        <f>E7</f>
        <v>Infekce Nemocnice Tábor, a.s.(2.ETAPA)</v>
      </c>
      <c r="F78" s="391"/>
      <c r="G78" s="391"/>
      <c r="H78" s="391"/>
      <c r="I78" s="38"/>
      <c r="J78" s="38"/>
      <c r="K78" s="38"/>
      <c r="L78" s="115"/>
      <c r="S78" s="36"/>
      <c r="T78" s="36"/>
      <c r="U78" s="36"/>
      <c r="V78" s="36"/>
      <c r="W78" s="36"/>
      <c r="X78" s="36"/>
      <c r="Y78" s="36"/>
      <c r="Z78" s="36"/>
      <c r="AA78" s="36"/>
      <c r="AB78" s="36"/>
      <c r="AC78" s="36"/>
      <c r="AD78" s="36"/>
      <c r="AE78" s="36"/>
    </row>
    <row r="79" spans="2:12" s="1" customFormat="1" ht="12" customHeight="1">
      <c r="B79" s="23"/>
      <c r="C79" s="31" t="s">
        <v>137</v>
      </c>
      <c r="D79" s="24"/>
      <c r="E79" s="24"/>
      <c r="F79" s="24"/>
      <c r="G79" s="24"/>
      <c r="H79" s="24"/>
      <c r="I79" s="24"/>
      <c r="J79" s="24"/>
      <c r="K79" s="24"/>
      <c r="L79" s="22"/>
    </row>
    <row r="80" spans="1:31" s="2" customFormat="1" ht="16.5" customHeight="1">
      <c r="A80" s="36"/>
      <c r="B80" s="37"/>
      <c r="C80" s="38"/>
      <c r="D80" s="38"/>
      <c r="E80" s="390" t="s">
        <v>2098</v>
      </c>
      <c r="F80" s="392"/>
      <c r="G80" s="392"/>
      <c r="H80" s="392"/>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139</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44" t="str">
        <f>E11</f>
        <v>1 - Elektrická požární signalizace</v>
      </c>
      <c r="F82" s="392"/>
      <c r="G82" s="392"/>
      <c r="H82" s="392"/>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F14</f>
        <v xml:space="preserve"> </v>
      </c>
      <c r="G84" s="38"/>
      <c r="H84" s="38"/>
      <c r="I84" s="31" t="s">
        <v>23</v>
      </c>
      <c r="J84" s="61" t="str">
        <f>IF(J14="","",J14)</f>
        <v>26. 1. 2024</v>
      </c>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5.2" customHeight="1">
      <c r="A86" s="36"/>
      <c r="B86" s="37"/>
      <c r="C86" s="31" t="s">
        <v>25</v>
      </c>
      <c r="D86" s="38"/>
      <c r="E86" s="38"/>
      <c r="F86" s="29" t="str">
        <f>E17</f>
        <v>Nemocnice Tábor, a.s.</v>
      </c>
      <c r="G86" s="38"/>
      <c r="H86" s="38"/>
      <c r="I86" s="31" t="s">
        <v>31</v>
      </c>
      <c r="J86" s="34" t="str">
        <f>E23</f>
        <v>AGP nova spol. s r.o.</v>
      </c>
      <c r="K86" s="38"/>
      <c r="L86" s="115"/>
      <c r="S86" s="36"/>
      <c r="T86" s="36"/>
      <c r="U86" s="36"/>
      <c r="V86" s="36"/>
      <c r="W86" s="36"/>
      <c r="X86" s="36"/>
      <c r="Y86" s="36"/>
      <c r="Z86" s="36"/>
      <c r="AA86" s="36"/>
      <c r="AB86" s="36"/>
      <c r="AC86" s="36"/>
      <c r="AD86" s="36"/>
      <c r="AE86" s="36"/>
    </row>
    <row r="87" spans="1:31" s="2" customFormat="1" ht="15.2" customHeight="1">
      <c r="A87" s="36"/>
      <c r="B87" s="37"/>
      <c r="C87" s="31" t="s">
        <v>29</v>
      </c>
      <c r="D87" s="38"/>
      <c r="E87" s="38"/>
      <c r="F87" s="29" t="str">
        <f>IF(E20="","",E20)</f>
        <v>Vyplň údaj</v>
      </c>
      <c r="G87" s="38"/>
      <c r="H87" s="38"/>
      <c r="I87" s="31" t="s">
        <v>34</v>
      </c>
      <c r="J87" s="34" t="str">
        <f>E26</f>
        <v xml:space="preserve"> </v>
      </c>
      <c r="K87" s="38"/>
      <c r="L87" s="115"/>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11" customFormat="1" ht="29.25" customHeight="1">
      <c r="A89" s="153"/>
      <c r="B89" s="154"/>
      <c r="C89" s="155" t="s">
        <v>155</v>
      </c>
      <c r="D89" s="156" t="s">
        <v>56</v>
      </c>
      <c r="E89" s="156" t="s">
        <v>52</v>
      </c>
      <c r="F89" s="156" t="s">
        <v>53</v>
      </c>
      <c r="G89" s="156" t="s">
        <v>156</v>
      </c>
      <c r="H89" s="156" t="s">
        <v>157</v>
      </c>
      <c r="I89" s="156" t="s">
        <v>158</v>
      </c>
      <c r="J89" s="156" t="s">
        <v>143</v>
      </c>
      <c r="K89" s="157" t="s">
        <v>159</v>
      </c>
      <c r="L89" s="158"/>
      <c r="M89" s="70" t="s">
        <v>19</v>
      </c>
      <c r="N89" s="71" t="s">
        <v>41</v>
      </c>
      <c r="O89" s="71" t="s">
        <v>160</v>
      </c>
      <c r="P89" s="71" t="s">
        <v>161</v>
      </c>
      <c r="Q89" s="71" t="s">
        <v>162</v>
      </c>
      <c r="R89" s="71" t="s">
        <v>163</v>
      </c>
      <c r="S89" s="71" t="s">
        <v>164</v>
      </c>
      <c r="T89" s="72" t="s">
        <v>165</v>
      </c>
      <c r="U89" s="153"/>
      <c r="V89" s="153"/>
      <c r="W89" s="153"/>
      <c r="X89" s="153"/>
      <c r="Y89" s="153"/>
      <c r="Z89" s="153"/>
      <c r="AA89" s="153"/>
      <c r="AB89" s="153"/>
      <c r="AC89" s="153"/>
      <c r="AD89" s="153"/>
      <c r="AE89" s="153"/>
    </row>
    <row r="90" spans="1:63" s="2" customFormat="1" ht="22.9" customHeight="1">
      <c r="A90" s="36"/>
      <c r="B90" s="37"/>
      <c r="C90" s="77" t="s">
        <v>166</v>
      </c>
      <c r="D90" s="38"/>
      <c r="E90" s="38"/>
      <c r="F90" s="38"/>
      <c r="G90" s="38"/>
      <c r="H90" s="38"/>
      <c r="I90" s="38"/>
      <c r="J90" s="159">
        <f>BK90</f>
        <v>0</v>
      </c>
      <c r="K90" s="38"/>
      <c r="L90" s="41"/>
      <c r="M90" s="73"/>
      <c r="N90" s="160"/>
      <c r="O90" s="74"/>
      <c r="P90" s="161">
        <f>P91+P101+P112+P122+P128</f>
        <v>0</v>
      </c>
      <c r="Q90" s="74"/>
      <c r="R90" s="161">
        <f>R91+R101+R112+R122+R128</f>
        <v>0</v>
      </c>
      <c r="S90" s="74"/>
      <c r="T90" s="162">
        <f>T91+T101+T112+T122+T128</f>
        <v>0</v>
      </c>
      <c r="U90" s="36"/>
      <c r="V90" s="36"/>
      <c r="W90" s="36"/>
      <c r="X90" s="36"/>
      <c r="Y90" s="36"/>
      <c r="Z90" s="36"/>
      <c r="AA90" s="36"/>
      <c r="AB90" s="36"/>
      <c r="AC90" s="36"/>
      <c r="AD90" s="36"/>
      <c r="AE90" s="36"/>
      <c r="AT90" s="19" t="s">
        <v>70</v>
      </c>
      <c r="AU90" s="19" t="s">
        <v>144</v>
      </c>
      <c r="BK90" s="163">
        <f>BK91+BK101+BK112+BK122+BK128</f>
        <v>0</v>
      </c>
    </row>
    <row r="91" spans="2:63" s="12" customFormat="1" ht="25.9" customHeight="1">
      <c r="B91" s="164"/>
      <c r="C91" s="165"/>
      <c r="D91" s="166" t="s">
        <v>70</v>
      </c>
      <c r="E91" s="167" t="s">
        <v>2105</v>
      </c>
      <c r="F91" s="167" t="s">
        <v>2106</v>
      </c>
      <c r="G91" s="165"/>
      <c r="H91" s="165"/>
      <c r="I91" s="168"/>
      <c r="J91" s="169">
        <f>BK91</f>
        <v>0</v>
      </c>
      <c r="K91" s="165"/>
      <c r="L91" s="170"/>
      <c r="M91" s="171"/>
      <c r="N91" s="172"/>
      <c r="O91" s="172"/>
      <c r="P91" s="173">
        <f>SUM(P92:P100)</f>
        <v>0</v>
      </c>
      <c r="Q91" s="172"/>
      <c r="R91" s="173">
        <f>SUM(R92:R100)</f>
        <v>0</v>
      </c>
      <c r="S91" s="172"/>
      <c r="T91" s="174">
        <f>SUM(T92:T100)</f>
        <v>0</v>
      </c>
      <c r="AR91" s="175" t="s">
        <v>14</v>
      </c>
      <c r="AT91" s="176" t="s">
        <v>70</v>
      </c>
      <c r="AU91" s="176" t="s">
        <v>71</v>
      </c>
      <c r="AY91" s="175" t="s">
        <v>169</v>
      </c>
      <c r="BK91" s="177">
        <f>SUM(BK92:BK100)</f>
        <v>0</v>
      </c>
    </row>
    <row r="92" spans="1:65" s="2" customFormat="1" ht="16.5" customHeight="1">
      <c r="A92" s="36"/>
      <c r="B92" s="37"/>
      <c r="C92" s="180" t="s">
        <v>14</v>
      </c>
      <c r="D92" s="180" t="s">
        <v>172</v>
      </c>
      <c r="E92" s="181" t="s">
        <v>2107</v>
      </c>
      <c r="F92" s="182" t="s">
        <v>2108</v>
      </c>
      <c r="G92" s="183" t="s">
        <v>1734</v>
      </c>
      <c r="H92" s="184">
        <v>2</v>
      </c>
      <c r="I92" s="185"/>
      <c r="J92" s="186">
        <f aca="true" t="shared" si="0" ref="J92:J100">ROUND(I92*H92,2)</f>
        <v>0</v>
      </c>
      <c r="K92" s="182" t="s">
        <v>19</v>
      </c>
      <c r="L92" s="41"/>
      <c r="M92" s="187" t="s">
        <v>19</v>
      </c>
      <c r="N92" s="188" t="s">
        <v>42</v>
      </c>
      <c r="O92" s="66"/>
      <c r="P92" s="189">
        <f aca="true" t="shared" si="1" ref="P92:P100">O92*H92</f>
        <v>0</v>
      </c>
      <c r="Q92" s="189">
        <v>0</v>
      </c>
      <c r="R92" s="189">
        <f aca="true" t="shared" si="2" ref="R92:R100">Q92*H92</f>
        <v>0</v>
      </c>
      <c r="S92" s="189">
        <v>0</v>
      </c>
      <c r="T92" s="190">
        <f aca="true" t="shared" si="3" ref="T92:T100">S92*H92</f>
        <v>0</v>
      </c>
      <c r="U92" s="36"/>
      <c r="V92" s="36"/>
      <c r="W92" s="36"/>
      <c r="X92" s="36"/>
      <c r="Y92" s="36"/>
      <c r="Z92" s="36"/>
      <c r="AA92" s="36"/>
      <c r="AB92" s="36"/>
      <c r="AC92" s="36"/>
      <c r="AD92" s="36"/>
      <c r="AE92" s="36"/>
      <c r="AR92" s="191" t="s">
        <v>106</v>
      </c>
      <c r="AT92" s="191" t="s">
        <v>172</v>
      </c>
      <c r="AU92" s="191" t="s">
        <v>14</v>
      </c>
      <c r="AY92" s="19" t="s">
        <v>169</v>
      </c>
      <c r="BE92" s="192">
        <f aca="true" t="shared" si="4" ref="BE92:BE100">IF(N92="základní",J92,0)</f>
        <v>0</v>
      </c>
      <c r="BF92" s="192">
        <f aca="true" t="shared" si="5" ref="BF92:BF100">IF(N92="snížená",J92,0)</f>
        <v>0</v>
      </c>
      <c r="BG92" s="192">
        <f aca="true" t="shared" si="6" ref="BG92:BG100">IF(N92="zákl. přenesená",J92,0)</f>
        <v>0</v>
      </c>
      <c r="BH92" s="192">
        <f aca="true" t="shared" si="7" ref="BH92:BH100">IF(N92="sníž. přenesená",J92,0)</f>
        <v>0</v>
      </c>
      <c r="BI92" s="192">
        <f aca="true" t="shared" si="8" ref="BI92:BI100">IF(N92="nulová",J92,0)</f>
        <v>0</v>
      </c>
      <c r="BJ92" s="19" t="s">
        <v>14</v>
      </c>
      <c r="BK92" s="192">
        <f aca="true" t="shared" si="9" ref="BK92:BK100">ROUND(I92*H92,2)</f>
        <v>0</v>
      </c>
      <c r="BL92" s="19" t="s">
        <v>106</v>
      </c>
      <c r="BM92" s="191" t="s">
        <v>2109</v>
      </c>
    </row>
    <row r="93" spans="1:65" s="2" customFormat="1" ht="16.5" customHeight="1">
      <c r="A93" s="36"/>
      <c r="B93" s="37"/>
      <c r="C93" s="180" t="s">
        <v>79</v>
      </c>
      <c r="D93" s="180" t="s">
        <v>172</v>
      </c>
      <c r="E93" s="181" t="s">
        <v>2110</v>
      </c>
      <c r="F93" s="182" t="s">
        <v>2111</v>
      </c>
      <c r="G93" s="183" t="s">
        <v>1734</v>
      </c>
      <c r="H93" s="184">
        <v>2</v>
      </c>
      <c r="I93" s="185"/>
      <c r="J93" s="186">
        <f t="shared" si="0"/>
        <v>0</v>
      </c>
      <c r="K93" s="182" t="s">
        <v>19</v>
      </c>
      <c r="L93" s="41"/>
      <c r="M93" s="187" t="s">
        <v>19</v>
      </c>
      <c r="N93" s="188" t="s">
        <v>42</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106</v>
      </c>
      <c r="AT93" s="191" t="s">
        <v>172</v>
      </c>
      <c r="AU93" s="191" t="s">
        <v>14</v>
      </c>
      <c r="AY93" s="19" t="s">
        <v>169</v>
      </c>
      <c r="BE93" s="192">
        <f t="shared" si="4"/>
        <v>0</v>
      </c>
      <c r="BF93" s="192">
        <f t="shared" si="5"/>
        <v>0</v>
      </c>
      <c r="BG93" s="192">
        <f t="shared" si="6"/>
        <v>0</v>
      </c>
      <c r="BH93" s="192">
        <f t="shared" si="7"/>
        <v>0</v>
      </c>
      <c r="BI93" s="192">
        <f t="shared" si="8"/>
        <v>0</v>
      </c>
      <c r="BJ93" s="19" t="s">
        <v>14</v>
      </c>
      <c r="BK93" s="192">
        <f t="shared" si="9"/>
        <v>0</v>
      </c>
      <c r="BL93" s="19" t="s">
        <v>106</v>
      </c>
      <c r="BM93" s="191" t="s">
        <v>2112</v>
      </c>
    </row>
    <row r="94" spans="1:65" s="2" customFormat="1" ht="24.2" customHeight="1">
      <c r="A94" s="36"/>
      <c r="B94" s="37"/>
      <c r="C94" s="180" t="s">
        <v>103</v>
      </c>
      <c r="D94" s="180" t="s">
        <v>172</v>
      </c>
      <c r="E94" s="181" t="s">
        <v>2113</v>
      </c>
      <c r="F94" s="182" t="s">
        <v>2114</v>
      </c>
      <c r="G94" s="183" t="s">
        <v>1734</v>
      </c>
      <c r="H94" s="184">
        <v>42</v>
      </c>
      <c r="I94" s="185"/>
      <c r="J94" s="186">
        <f t="shared" si="0"/>
        <v>0</v>
      </c>
      <c r="K94" s="182" t="s">
        <v>19</v>
      </c>
      <c r="L94" s="41"/>
      <c r="M94" s="187" t="s">
        <v>19</v>
      </c>
      <c r="N94" s="188" t="s">
        <v>42</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106</v>
      </c>
      <c r="AT94" s="191" t="s">
        <v>172</v>
      </c>
      <c r="AU94" s="191" t="s">
        <v>14</v>
      </c>
      <c r="AY94" s="19" t="s">
        <v>169</v>
      </c>
      <c r="BE94" s="192">
        <f t="shared" si="4"/>
        <v>0</v>
      </c>
      <c r="BF94" s="192">
        <f t="shared" si="5"/>
        <v>0</v>
      </c>
      <c r="BG94" s="192">
        <f t="shared" si="6"/>
        <v>0</v>
      </c>
      <c r="BH94" s="192">
        <f t="shared" si="7"/>
        <v>0</v>
      </c>
      <c r="BI94" s="192">
        <f t="shared" si="8"/>
        <v>0</v>
      </c>
      <c r="BJ94" s="19" t="s">
        <v>14</v>
      </c>
      <c r="BK94" s="192">
        <f t="shared" si="9"/>
        <v>0</v>
      </c>
      <c r="BL94" s="19" t="s">
        <v>106</v>
      </c>
      <c r="BM94" s="191" t="s">
        <v>2115</v>
      </c>
    </row>
    <row r="95" spans="1:65" s="2" customFormat="1" ht="16.5" customHeight="1">
      <c r="A95" s="36"/>
      <c r="B95" s="37"/>
      <c r="C95" s="180" t="s">
        <v>106</v>
      </c>
      <c r="D95" s="180" t="s">
        <v>172</v>
      </c>
      <c r="E95" s="181" t="s">
        <v>2116</v>
      </c>
      <c r="F95" s="182" t="s">
        <v>2117</v>
      </c>
      <c r="G95" s="183" t="s">
        <v>1734</v>
      </c>
      <c r="H95" s="184">
        <v>42</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106</v>
      </c>
      <c r="AT95" s="191" t="s">
        <v>172</v>
      </c>
      <c r="AU95" s="191" t="s">
        <v>14</v>
      </c>
      <c r="AY95" s="19" t="s">
        <v>169</v>
      </c>
      <c r="BE95" s="192">
        <f t="shared" si="4"/>
        <v>0</v>
      </c>
      <c r="BF95" s="192">
        <f t="shared" si="5"/>
        <v>0</v>
      </c>
      <c r="BG95" s="192">
        <f t="shared" si="6"/>
        <v>0</v>
      </c>
      <c r="BH95" s="192">
        <f t="shared" si="7"/>
        <v>0</v>
      </c>
      <c r="BI95" s="192">
        <f t="shared" si="8"/>
        <v>0</v>
      </c>
      <c r="BJ95" s="19" t="s">
        <v>14</v>
      </c>
      <c r="BK95" s="192">
        <f t="shared" si="9"/>
        <v>0</v>
      </c>
      <c r="BL95" s="19" t="s">
        <v>106</v>
      </c>
      <c r="BM95" s="191" t="s">
        <v>2118</v>
      </c>
    </row>
    <row r="96" spans="1:65" s="2" customFormat="1" ht="16.5" customHeight="1">
      <c r="A96" s="36"/>
      <c r="B96" s="37"/>
      <c r="C96" s="180" t="s">
        <v>109</v>
      </c>
      <c r="D96" s="180" t="s">
        <v>172</v>
      </c>
      <c r="E96" s="181" t="s">
        <v>2119</v>
      </c>
      <c r="F96" s="182" t="s">
        <v>2120</v>
      </c>
      <c r="G96" s="183" t="s">
        <v>1734</v>
      </c>
      <c r="H96" s="184">
        <v>4</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2121</v>
      </c>
    </row>
    <row r="97" spans="1:65" s="2" customFormat="1" ht="16.5" customHeight="1">
      <c r="A97" s="36"/>
      <c r="B97" s="37"/>
      <c r="C97" s="180" t="s">
        <v>112</v>
      </c>
      <c r="D97" s="180" t="s">
        <v>172</v>
      </c>
      <c r="E97" s="181" t="s">
        <v>2122</v>
      </c>
      <c r="F97" s="182" t="s">
        <v>2123</v>
      </c>
      <c r="G97" s="183" t="s">
        <v>1734</v>
      </c>
      <c r="H97" s="184">
        <v>1</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2124</v>
      </c>
    </row>
    <row r="98" spans="1:65" s="2" customFormat="1" ht="16.5" customHeight="1">
      <c r="A98" s="36"/>
      <c r="B98" s="37"/>
      <c r="C98" s="180" t="s">
        <v>115</v>
      </c>
      <c r="D98" s="180" t="s">
        <v>172</v>
      </c>
      <c r="E98" s="181" t="s">
        <v>2125</v>
      </c>
      <c r="F98" s="182" t="s">
        <v>2126</v>
      </c>
      <c r="G98" s="183" t="s">
        <v>1734</v>
      </c>
      <c r="H98" s="184">
        <v>3</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2127</v>
      </c>
    </row>
    <row r="99" spans="1:65" s="2" customFormat="1" ht="16.5" customHeight="1">
      <c r="A99" s="36"/>
      <c r="B99" s="37"/>
      <c r="C99" s="180" t="s">
        <v>224</v>
      </c>
      <c r="D99" s="180" t="s">
        <v>172</v>
      </c>
      <c r="E99" s="181" t="s">
        <v>2128</v>
      </c>
      <c r="F99" s="182" t="s">
        <v>2129</v>
      </c>
      <c r="G99" s="183" t="s">
        <v>1734</v>
      </c>
      <c r="H99" s="184">
        <v>1</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2130</v>
      </c>
    </row>
    <row r="100" spans="1:65" s="2" customFormat="1" ht="16.5" customHeight="1">
      <c r="A100" s="36"/>
      <c r="B100" s="37"/>
      <c r="C100" s="180" t="s">
        <v>170</v>
      </c>
      <c r="D100" s="180" t="s">
        <v>172</v>
      </c>
      <c r="E100" s="181" t="s">
        <v>2131</v>
      </c>
      <c r="F100" s="182" t="s">
        <v>2132</v>
      </c>
      <c r="G100" s="183" t="s">
        <v>282</v>
      </c>
      <c r="H100" s="184">
        <v>1</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2133</v>
      </c>
    </row>
    <row r="101" spans="2:63" s="12" customFormat="1" ht="25.9" customHeight="1">
      <c r="B101" s="164"/>
      <c r="C101" s="165"/>
      <c r="D101" s="166" t="s">
        <v>70</v>
      </c>
      <c r="E101" s="167" t="s">
        <v>1698</v>
      </c>
      <c r="F101" s="167" t="s">
        <v>2134</v>
      </c>
      <c r="G101" s="165"/>
      <c r="H101" s="165"/>
      <c r="I101" s="168"/>
      <c r="J101" s="169">
        <f>BK101</f>
        <v>0</v>
      </c>
      <c r="K101" s="165"/>
      <c r="L101" s="170"/>
      <c r="M101" s="171"/>
      <c r="N101" s="172"/>
      <c r="O101" s="172"/>
      <c r="P101" s="173">
        <f>SUM(P102:P111)</f>
        <v>0</v>
      </c>
      <c r="Q101" s="172"/>
      <c r="R101" s="173">
        <f>SUM(R102:R111)</f>
        <v>0</v>
      </c>
      <c r="S101" s="172"/>
      <c r="T101" s="174">
        <f>SUM(T102:T111)</f>
        <v>0</v>
      </c>
      <c r="AR101" s="175" t="s">
        <v>14</v>
      </c>
      <c r="AT101" s="176" t="s">
        <v>70</v>
      </c>
      <c r="AU101" s="176" t="s">
        <v>71</v>
      </c>
      <c r="AY101" s="175" t="s">
        <v>169</v>
      </c>
      <c r="BK101" s="177">
        <f>SUM(BK102:BK111)</f>
        <v>0</v>
      </c>
    </row>
    <row r="102" spans="1:65" s="2" customFormat="1" ht="16.5" customHeight="1">
      <c r="A102" s="36"/>
      <c r="B102" s="37"/>
      <c r="C102" s="180" t="s">
        <v>236</v>
      </c>
      <c r="D102" s="180" t="s">
        <v>172</v>
      </c>
      <c r="E102" s="181" t="s">
        <v>2135</v>
      </c>
      <c r="F102" s="182" t="s">
        <v>2136</v>
      </c>
      <c r="G102" s="183" t="s">
        <v>1734</v>
      </c>
      <c r="H102" s="184">
        <v>42</v>
      </c>
      <c r="I102" s="185"/>
      <c r="J102" s="186">
        <f aca="true" t="shared" si="10" ref="J102:J111">ROUND(I102*H102,2)</f>
        <v>0</v>
      </c>
      <c r="K102" s="182" t="s">
        <v>19</v>
      </c>
      <c r="L102" s="41"/>
      <c r="M102" s="187" t="s">
        <v>19</v>
      </c>
      <c r="N102" s="188" t="s">
        <v>42</v>
      </c>
      <c r="O102" s="66"/>
      <c r="P102" s="189">
        <f aca="true" t="shared" si="11" ref="P102:P111">O102*H102</f>
        <v>0</v>
      </c>
      <c r="Q102" s="189">
        <v>0</v>
      </c>
      <c r="R102" s="189">
        <f aca="true" t="shared" si="12" ref="R102:R111">Q102*H102</f>
        <v>0</v>
      </c>
      <c r="S102" s="189">
        <v>0</v>
      </c>
      <c r="T102" s="190">
        <f aca="true" t="shared" si="13" ref="T102:T111">S102*H102</f>
        <v>0</v>
      </c>
      <c r="U102" s="36"/>
      <c r="V102" s="36"/>
      <c r="W102" s="36"/>
      <c r="X102" s="36"/>
      <c r="Y102" s="36"/>
      <c r="Z102" s="36"/>
      <c r="AA102" s="36"/>
      <c r="AB102" s="36"/>
      <c r="AC102" s="36"/>
      <c r="AD102" s="36"/>
      <c r="AE102" s="36"/>
      <c r="AR102" s="191" t="s">
        <v>106</v>
      </c>
      <c r="AT102" s="191" t="s">
        <v>172</v>
      </c>
      <c r="AU102" s="191" t="s">
        <v>14</v>
      </c>
      <c r="AY102" s="19" t="s">
        <v>169</v>
      </c>
      <c r="BE102" s="192">
        <f aca="true" t="shared" si="14" ref="BE102:BE111">IF(N102="základní",J102,0)</f>
        <v>0</v>
      </c>
      <c r="BF102" s="192">
        <f aca="true" t="shared" si="15" ref="BF102:BF111">IF(N102="snížená",J102,0)</f>
        <v>0</v>
      </c>
      <c r="BG102" s="192">
        <f aca="true" t="shared" si="16" ref="BG102:BG111">IF(N102="zákl. přenesená",J102,0)</f>
        <v>0</v>
      </c>
      <c r="BH102" s="192">
        <f aca="true" t="shared" si="17" ref="BH102:BH111">IF(N102="sníž. přenesená",J102,0)</f>
        <v>0</v>
      </c>
      <c r="BI102" s="192">
        <f aca="true" t="shared" si="18" ref="BI102:BI111">IF(N102="nulová",J102,0)</f>
        <v>0</v>
      </c>
      <c r="BJ102" s="19" t="s">
        <v>14</v>
      </c>
      <c r="BK102" s="192">
        <f aca="true" t="shared" si="19" ref="BK102:BK111">ROUND(I102*H102,2)</f>
        <v>0</v>
      </c>
      <c r="BL102" s="19" t="s">
        <v>106</v>
      </c>
      <c r="BM102" s="191" t="s">
        <v>2137</v>
      </c>
    </row>
    <row r="103" spans="1:65" s="2" customFormat="1" ht="16.5" customHeight="1">
      <c r="A103" s="36"/>
      <c r="B103" s="37"/>
      <c r="C103" s="180" t="s">
        <v>286</v>
      </c>
      <c r="D103" s="180" t="s">
        <v>172</v>
      </c>
      <c r="E103" s="181" t="s">
        <v>2138</v>
      </c>
      <c r="F103" s="182" t="s">
        <v>2139</v>
      </c>
      <c r="G103" s="183" t="s">
        <v>1734</v>
      </c>
      <c r="H103" s="184">
        <v>42</v>
      </c>
      <c r="I103" s="185"/>
      <c r="J103" s="186">
        <f t="shared" si="10"/>
        <v>0</v>
      </c>
      <c r="K103" s="182" t="s">
        <v>19</v>
      </c>
      <c r="L103" s="41"/>
      <c r="M103" s="187" t="s">
        <v>19</v>
      </c>
      <c r="N103" s="188" t="s">
        <v>42</v>
      </c>
      <c r="O103" s="66"/>
      <c r="P103" s="189">
        <f t="shared" si="11"/>
        <v>0</v>
      </c>
      <c r="Q103" s="189">
        <v>0</v>
      </c>
      <c r="R103" s="189">
        <f t="shared" si="12"/>
        <v>0</v>
      </c>
      <c r="S103" s="189">
        <v>0</v>
      </c>
      <c r="T103" s="190">
        <f t="shared" si="13"/>
        <v>0</v>
      </c>
      <c r="U103" s="36"/>
      <c r="V103" s="36"/>
      <c r="W103" s="36"/>
      <c r="X103" s="36"/>
      <c r="Y103" s="36"/>
      <c r="Z103" s="36"/>
      <c r="AA103" s="36"/>
      <c r="AB103" s="36"/>
      <c r="AC103" s="36"/>
      <c r="AD103" s="36"/>
      <c r="AE103" s="36"/>
      <c r="AR103" s="191" t="s">
        <v>106</v>
      </c>
      <c r="AT103" s="191" t="s">
        <v>172</v>
      </c>
      <c r="AU103" s="191" t="s">
        <v>14</v>
      </c>
      <c r="AY103" s="19" t="s">
        <v>169</v>
      </c>
      <c r="BE103" s="192">
        <f t="shared" si="14"/>
        <v>0</v>
      </c>
      <c r="BF103" s="192">
        <f t="shared" si="15"/>
        <v>0</v>
      </c>
      <c r="BG103" s="192">
        <f t="shared" si="16"/>
        <v>0</v>
      </c>
      <c r="BH103" s="192">
        <f t="shared" si="17"/>
        <v>0</v>
      </c>
      <c r="BI103" s="192">
        <f t="shared" si="18"/>
        <v>0</v>
      </c>
      <c r="BJ103" s="19" t="s">
        <v>14</v>
      </c>
      <c r="BK103" s="192">
        <f t="shared" si="19"/>
        <v>0</v>
      </c>
      <c r="BL103" s="19" t="s">
        <v>106</v>
      </c>
      <c r="BM103" s="191" t="s">
        <v>2140</v>
      </c>
    </row>
    <row r="104" spans="1:65" s="2" customFormat="1" ht="16.5" customHeight="1">
      <c r="A104" s="36"/>
      <c r="B104" s="37"/>
      <c r="C104" s="180" t="s">
        <v>8</v>
      </c>
      <c r="D104" s="180" t="s">
        <v>172</v>
      </c>
      <c r="E104" s="181" t="s">
        <v>2141</v>
      </c>
      <c r="F104" s="182" t="s">
        <v>2142</v>
      </c>
      <c r="G104" s="183" t="s">
        <v>1734</v>
      </c>
      <c r="H104" s="184">
        <v>42</v>
      </c>
      <c r="I104" s="185"/>
      <c r="J104" s="186">
        <f t="shared" si="10"/>
        <v>0</v>
      </c>
      <c r="K104" s="182" t="s">
        <v>19</v>
      </c>
      <c r="L104" s="41"/>
      <c r="M104" s="187" t="s">
        <v>19</v>
      </c>
      <c r="N104" s="188" t="s">
        <v>42</v>
      </c>
      <c r="O104" s="66"/>
      <c r="P104" s="189">
        <f t="shared" si="11"/>
        <v>0</v>
      </c>
      <c r="Q104" s="189">
        <v>0</v>
      </c>
      <c r="R104" s="189">
        <f t="shared" si="12"/>
        <v>0</v>
      </c>
      <c r="S104" s="189">
        <v>0</v>
      </c>
      <c r="T104" s="190">
        <f t="shared" si="13"/>
        <v>0</v>
      </c>
      <c r="U104" s="36"/>
      <c r="V104" s="36"/>
      <c r="W104" s="36"/>
      <c r="X104" s="36"/>
      <c r="Y104" s="36"/>
      <c r="Z104" s="36"/>
      <c r="AA104" s="36"/>
      <c r="AB104" s="36"/>
      <c r="AC104" s="36"/>
      <c r="AD104" s="36"/>
      <c r="AE104" s="36"/>
      <c r="AR104" s="191" t="s">
        <v>106</v>
      </c>
      <c r="AT104" s="191" t="s">
        <v>172</v>
      </c>
      <c r="AU104" s="191" t="s">
        <v>14</v>
      </c>
      <c r="AY104" s="19" t="s">
        <v>169</v>
      </c>
      <c r="BE104" s="192">
        <f t="shared" si="14"/>
        <v>0</v>
      </c>
      <c r="BF104" s="192">
        <f t="shared" si="15"/>
        <v>0</v>
      </c>
      <c r="BG104" s="192">
        <f t="shared" si="16"/>
        <v>0</v>
      </c>
      <c r="BH104" s="192">
        <f t="shared" si="17"/>
        <v>0</v>
      </c>
      <c r="BI104" s="192">
        <f t="shared" si="18"/>
        <v>0</v>
      </c>
      <c r="BJ104" s="19" t="s">
        <v>14</v>
      </c>
      <c r="BK104" s="192">
        <f t="shared" si="19"/>
        <v>0</v>
      </c>
      <c r="BL104" s="19" t="s">
        <v>106</v>
      </c>
      <c r="BM104" s="191" t="s">
        <v>2143</v>
      </c>
    </row>
    <row r="105" spans="1:65" s="2" customFormat="1" ht="16.5" customHeight="1">
      <c r="A105" s="36"/>
      <c r="B105" s="37"/>
      <c r="C105" s="180" t="s">
        <v>296</v>
      </c>
      <c r="D105" s="180" t="s">
        <v>172</v>
      </c>
      <c r="E105" s="181" t="s">
        <v>2141</v>
      </c>
      <c r="F105" s="182" t="s">
        <v>2142</v>
      </c>
      <c r="G105" s="183" t="s">
        <v>1734</v>
      </c>
      <c r="H105" s="184">
        <v>4</v>
      </c>
      <c r="I105" s="185"/>
      <c r="J105" s="186">
        <f t="shared" si="10"/>
        <v>0</v>
      </c>
      <c r="K105" s="182" t="s">
        <v>19</v>
      </c>
      <c r="L105" s="41"/>
      <c r="M105" s="187" t="s">
        <v>19</v>
      </c>
      <c r="N105" s="188" t="s">
        <v>42</v>
      </c>
      <c r="O105" s="66"/>
      <c r="P105" s="189">
        <f t="shared" si="11"/>
        <v>0</v>
      </c>
      <c r="Q105" s="189">
        <v>0</v>
      </c>
      <c r="R105" s="189">
        <f t="shared" si="12"/>
        <v>0</v>
      </c>
      <c r="S105" s="189">
        <v>0</v>
      </c>
      <c r="T105" s="190">
        <f t="shared" si="13"/>
        <v>0</v>
      </c>
      <c r="U105" s="36"/>
      <c r="V105" s="36"/>
      <c r="W105" s="36"/>
      <c r="X105" s="36"/>
      <c r="Y105" s="36"/>
      <c r="Z105" s="36"/>
      <c r="AA105" s="36"/>
      <c r="AB105" s="36"/>
      <c r="AC105" s="36"/>
      <c r="AD105" s="36"/>
      <c r="AE105" s="36"/>
      <c r="AR105" s="191" t="s">
        <v>106</v>
      </c>
      <c r="AT105" s="191" t="s">
        <v>172</v>
      </c>
      <c r="AU105" s="191" t="s">
        <v>14</v>
      </c>
      <c r="AY105" s="19" t="s">
        <v>169</v>
      </c>
      <c r="BE105" s="192">
        <f t="shared" si="14"/>
        <v>0</v>
      </c>
      <c r="BF105" s="192">
        <f t="shared" si="15"/>
        <v>0</v>
      </c>
      <c r="BG105" s="192">
        <f t="shared" si="16"/>
        <v>0</v>
      </c>
      <c r="BH105" s="192">
        <f t="shared" si="17"/>
        <v>0</v>
      </c>
      <c r="BI105" s="192">
        <f t="shared" si="18"/>
        <v>0</v>
      </c>
      <c r="BJ105" s="19" t="s">
        <v>14</v>
      </c>
      <c r="BK105" s="192">
        <f t="shared" si="19"/>
        <v>0</v>
      </c>
      <c r="BL105" s="19" t="s">
        <v>106</v>
      </c>
      <c r="BM105" s="191" t="s">
        <v>2144</v>
      </c>
    </row>
    <row r="106" spans="1:65" s="2" customFormat="1" ht="16.5" customHeight="1">
      <c r="A106" s="36"/>
      <c r="B106" s="37"/>
      <c r="C106" s="180" t="s">
        <v>302</v>
      </c>
      <c r="D106" s="180" t="s">
        <v>172</v>
      </c>
      <c r="E106" s="181" t="s">
        <v>2145</v>
      </c>
      <c r="F106" s="182" t="s">
        <v>2146</v>
      </c>
      <c r="G106" s="183" t="s">
        <v>1734</v>
      </c>
      <c r="H106" s="184">
        <v>4</v>
      </c>
      <c r="I106" s="185"/>
      <c r="J106" s="186">
        <f t="shared" si="10"/>
        <v>0</v>
      </c>
      <c r="K106" s="182" t="s">
        <v>19</v>
      </c>
      <c r="L106" s="41"/>
      <c r="M106" s="187" t="s">
        <v>19</v>
      </c>
      <c r="N106" s="188" t="s">
        <v>42</v>
      </c>
      <c r="O106" s="66"/>
      <c r="P106" s="189">
        <f t="shared" si="11"/>
        <v>0</v>
      </c>
      <c r="Q106" s="189">
        <v>0</v>
      </c>
      <c r="R106" s="189">
        <f t="shared" si="12"/>
        <v>0</v>
      </c>
      <c r="S106" s="189">
        <v>0</v>
      </c>
      <c r="T106" s="190">
        <f t="shared" si="13"/>
        <v>0</v>
      </c>
      <c r="U106" s="36"/>
      <c r="V106" s="36"/>
      <c r="W106" s="36"/>
      <c r="X106" s="36"/>
      <c r="Y106" s="36"/>
      <c r="Z106" s="36"/>
      <c r="AA106" s="36"/>
      <c r="AB106" s="36"/>
      <c r="AC106" s="36"/>
      <c r="AD106" s="36"/>
      <c r="AE106" s="36"/>
      <c r="AR106" s="191" t="s">
        <v>106</v>
      </c>
      <c r="AT106" s="191" t="s">
        <v>172</v>
      </c>
      <c r="AU106" s="191" t="s">
        <v>14</v>
      </c>
      <c r="AY106" s="19" t="s">
        <v>169</v>
      </c>
      <c r="BE106" s="192">
        <f t="shared" si="14"/>
        <v>0</v>
      </c>
      <c r="BF106" s="192">
        <f t="shared" si="15"/>
        <v>0</v>
      </c>
      <c r="BG106" s="192">
        <f t="shared" si="16"/>
        <v>0</v>
      </c>
      <c r="BH106" s="192">
        <f t="shared" si="17"/>
        <v>0</v>
      </c>
      <c r="BI106" s="192">
        <f t="shared" si="18"/>
        <v>0</v>
      </c>
      <c r="BJ106" s="19" t="s">
        <v>14</v>
      </c>
      <c r="BK106" s="192">
        <f t="shared" si="19"/>
        <v>0</v>
      </c>
      <c r="BL106" s="19" t="s">
        <v>106</v>
      </c>
      <c r="BM106" s="191" t="s">
        <v>2147</v>
      </c>
    </row>
    <row r="107" spans="1:65" s="2" customFormat="1" ht="16.5" customHeight="1">
      <c r="A107" s="36"/>
      <c r="B107" s="37"/>
      <c r="C107" s="180" t="s">
        <v>307</v>
      </c>
      <c r="D107" s="180" t="s">
        <v>172</v>
      </c>
      <c r="E107" s="181" t="s">
        <v>2148</v>
      </c>
      <c r="F107" s="182" t="s">
        <v>2149</v>
      </c>
      <c r="G107" s="183" t="s">
        <v>1734</v>
      </c>
      <c r="H107" s="184">
        <v>3</v>
      </c>
      <c r="I107" s="185"/>
      <c r="J107" s="186">
        <f t="shared" si="10"/>
        <v>0</v>
      </c>
      <c r="K107" s="182" t="s">
        <v>19</v>
      </c>
      <c r="L107" s="41"/>
      <c r="M107" s="187" t="s">
        <v>19</v>
      </c>
      <c r="N107" s="188" t="s">
        <v>42</v>
      </c>
      <c r="O107" s="66"/>
      <c r="P107" s="189">
        <f t="shared" si="11"/>
        <v>0</v>
      </c>
      <c r="Q107" s="189">
        <v>0</v>
      </c>
      <c r="R107" s="189">
        <f t="shared" si="12"/>
        <v>0</v>
      </c>
      <c r="S107" s="189">
        <v>0</v>
      </c>
      <c r="T107" s="190">
        <f t="shared" si="13"/>
        <v>0</v>
      </c>
      <c r="U107" s="36"/>
      <c r="V107" s="36"/>
      <c r="W107" s="36"/>
      <c r="X107" s="36"/>
      <c r="Y107" s="36"/>
      <c r="Z107" s="36"/>
      <c r="AA107" s="36"/>
      <c r="AB107" s="36"/>
      <c r="AC107" s="36"/>
      <c r="AD107" s="36"/>
      <c r="AE107" s="36"/>
      <c r="AR107" s="191" t="s">
        <v>106</v>
      </c>
      <c r="AT107" s="191" t="s">
        <v>172</v>
      </c>
      <c r="AU107" s="191" t="s">
        <v>14</v>
      </c>
      <c r="AY107" s="19" t="s">
        <v>169</v>
      </c>
      <c r="BE107" s="192">
        <f t="shared" si="14"/>
        <v>0</v>
      </c>
      <c r="BF107" s="192">
        <f t="shared" si="15"/>
        <v>0</v>
      </c>
      <c r="BG107" s="192">
        <f t="shared" si="16"/>
        <v>0</v>
      </c>
      <c r="BH107" s="192">
        <f t="shared" si="17"/>
        <v>0</v>
      </c>
      <c r="BI107" s="192">
        <f t="shared" si="18"/>
        <v>0</v>
      </c>
      <c r="BJ107" s="19" t="s">
        <v>14</v>
      </c>
      <c r="BK107" s="192">
        <f t="shared" si="19"/>
        <v>0</v>
      </c>
      <c r="BL107" s="19" t="s">
        <v>106</v>
      </c>
      <c r="BM107" s="191" t="s">
        <v>2150</v>
      </c>
    </row>
    <row r="108" spans="1:65" s="2" customFormat="1" ht="16.5" customHeight="1">
      <c r="A108" s="36"/>
      <c r="B108" s="37"/>
      <c r="C108" s="180" t="s">
        <v>312</v>
      </c>
      <c r="D108" s="180" t="s">
        <v>172</v>
      </c>
      <c r="E108" s="181" t="s">
        <v>2151</v>
      </c>
      <c r="F108" s="182" t="s">
        <v>2142</v>
      </c>
      <c r="G108" s="183" t="s">
        <v>1734</v>
      </c>
      <c r="H108" s="184">
        <v>3</v>
      </c>
      <c r="I108" s="185"/>
      <c r="J108" s="186">
        <f t="shared" si="10"/>
        <v>0</v>
      </c>
      <c r="K108" s="182" t="s">
        <v>19</v>
      </c>
      <c r="L108" s="41"/>
      <c r="M108" s="187" t="s">
        <v>19</v>
      </c>
      <c r="N108" s="188" t="s">
        <v>42</v>
      </c>
      <c r="O108" s="66"/>
      <c r="P108" s="189">
        <f t="shared" si="11"/>
        <v>0</v>
      </c>
      <c r="Q108" s="189">
        <v>0</v>
      </c>
      <c r="R108" s="189">
        <f t="shared" si="12"/>
        <v>0</v>
      </c>
      <c r="S108" s="189">
        <v>0</v>
      </c>
      <c r="T108" s="190">
        <f t="shared" si="13"/>
        <v>0</v>
      </c>
      <c r="U108" s="36"/>
      <c r="V108" s="36"/>
      <c r="W108" s="36"/>
      <c r="X108" s="36"/>
      <c r="Y108" s="36"/>
      <c r="Z108" s="36"/>
      <c r="AA108" s="36"/>
      <c r="AB108" s="36"/>
      <c r="AC108" s="36"/>
      <c r="AD108" s="36"/>
      <c r="AE108" s="36"/>
      <c r="AR108" s="191" t="s">
        <v>106</v>
      </c>
      <c r="AT108" s="191" t="s">
        <v>172</v>
      </c>
      <c r="AU108" s="191" t="s">
        <v>14</v>
      </c>
      <c r="AY108" s="19" t="s">
        <v>169</v>
      </c>
      <c r="BE108" s="192">
        <f t="shared" si="14"/>
        <v>0</v>
      </c>
      <c r="BF108" s="192">
        <f t="shared" si="15"/>
        <v>0</v>
      </c>
      <c r="BG108" s="192">
        <f t="shared" si="16"/>
        <v>0</v>
      </c>
      <c r="BH108" s="192">
        <f t="shared" si="17"/>
        <v>0</v>
      </c>
      <c r="BI108" s="192">
        <f t="shared" si="18"/>
        <v>0</v>
      </c>
      <c r="BJ108" s="19" t="s">
        <v>14</v>
      </c>
      <c r="BK108" s="192">
        <f t="shared" si="19"/>
        <v>0</v>
      </c>
      <c r="BL108" s="19" t="s">
        <v>106</v>
      </c>
      <c r="BM108" s="191" t="s">
        <v>2152</v>
      </c>
    </row>
    <row r="109" spans="1:65" s="2" customFormat="1" ht="16.5" customHeight="1">
      <c r="A109" s="36"/>
      <c r="B109" s="37"/>
      <c r="C109" s="180" t="s">
        <v>321</v>
      </c>
      <c r="D109" s="180" t="s">
        <v>172</v>
      </c>
      <c r="E109" s="181" t="s">
        <v>2153</v>
      </c>
      <c r="F109" s="182" t="s">
        <v>2154</v>
      </c>
      <c r="G109" s="183" t="s">
        <v>1734</v>
      </c>
      <c r="H109" s="184">
        <v>49</v>
      </c>
      <c r="I109" s="185"/>
      <c r="J109" s="186">
        <f t="shared" si="10"/>
        <v>0</v>
      </c>
      <c r="K109" s="182" t="s">
        <v>19</v>
      </c>
      <c r="L109" s="41"/>
      <c r="M109" s="187" t="s">
        <v>19</v>
      </c>
      <c r="N109" s="188" t="s">
        <v>42</v>
      </c>
      <c r="O109" s="66"/>
      <c r="P109" s="189">
        <f t="shared" si="11"/>
        <v>0</v>
      </c>
      <c r="Q109" s="189">
        <v>0</v>
      </c>
      <c r="R109" s="189">
        <f t="shared" si="12"/>
        <v>0</v>
      </c>
      <c r="S109" s="189">
        <v>0</v>
      </c>
      <c r="T109" s="190">
        <f t="shared" si="13"/>
        <v>0</v>
      </c>
      <c r="U109" s="36"/>
      <c r="V109" s="36"/>
      <c r="W109" s="36"/>
      <c r="X109" s="36"/>
      <c r="Y109" s="36"/>
      <c r="Z109" s="36"/>
      <c r="AA109" s="36"/>
      <c r="AB109" s="36"/>
      <c r="AC109" s="36"/>
      <c r="AD109" s="36"/>
      <c r="AE109" s="36"/>
      <c r="AR109" s="191" t="s">
        <v>106</v>
      </c>
      <c r="AT109" s="191" t="s">
        <v>172</v>
      </c>
      <c r="AU109" s="191" t="s">
        <v>14</v>
      </c>
      <c r="AY109" s="19" t="s">
        <v>169</v>
      </c>
      <c r="BE109" s="192">
        <f t="shared" si="14"/>
        <v>0</v>
      </c>
      <c r="BF109" s="192">
        <f t="shared" si="15"/>
        <v>0</v>
      </c>
      <c r="BG109" s="192">
        <f t="shared" si="16"/>
        <v>0</v>
      </c>
      <c r="BH109" s="192">
        <f t="shared" si="17"/>
        <v>0</v>
      </c>
      <c r="BI109" s="192">
        <f t="shared" si="18"/>
        <v>0</v>
      </c>
      <c r="BJ109" s="19" t="s">
        <v>14</v>
      </c>
      <c r="BK109" s="192">
        <f t="shared" si="19"/>
        <v>0</v>
      </c>
      <c r="BL109" s="19" t="s">
        <v>106</v>
      </c>
      <c r="BM109" s="191" t="s">
        <v>2155</v>
      </c>
    </row>
    <row r="110" spans="1:65" s="2" customFormat="1" ht="16.5" customHeight="1">
      <c r="A110" s="36"/>
      <c r="B110" s="37"/>
      <c r="C110" s="180" t="s">
        <v>329</v>
      </c>
      <c r="D110" s="180" t="s">
        <v>172</v>
      </c>
      <c r="E110" s="181" t="s">
        <v>2156</v>
      </c>
      <c r="F110" s="182" t="s">
        <v>2157</v>
      </c>
      <c r="G110" s="183" t="s">
        <v>1734</v>
      </c>
      <c r="H110" s="184">
        <v>2</v>
      </c>
      <c r="I110" s="185"/>
      <c r="J110" s="186">
        <f t="shared" si="10"/>
        <v>0</v>
      </c>
      <c r="K110" s="182" t="s">
        <v>19</v>
      </c>
      <c r="L110" s="41"/>
      <c r="M110" s="187" t="s">
        <v>19</v>
      </c>
      <c r="N110" s="188" t="s">
        <v>42</v>
      </c>
      <c r="O110" s="66"/>
      <c r="P110" s="189">
        <f t="shared" si="11"/>
        <v>0</v>
      </c>
      <c r="Q110" s="189">
        <v>0</v>
      </c>
      <c r="R110" s="189">
        <f t="shared" si="12"/>
        <v>0</v>
      </c>
      <c r="S110" s="189">
        <v>0</v>
      </c>
      <c r="T110" s="190">
        <f t="shared" si="13"/>
        <v>0</v>
      </c>
      <c r="U110" s="36"/>
      <c r="V110" s="36"/>
      <c r="W110" s="36"/>
      <c r="X110" s="36"/>
      <c r="Y110" s="36"/>
      <c r="Z110" s="36"/>
      <c r="AA110" s="36"/>
      <c r="AB110" s="36"/>
      <c r="AC110" s="36"/>
      <c r="AD110" s="36"/>
      <c r="AE110" s="36"/>
      <c r="AR110" s="191" t="s">
        <v>106</v>
      </c>
      <c r="AT110" s="191" t="s">
        <v>172</v>
      </c>
      <c r="AU110" s="191" t="s">
        <v>14</v>
      </c>
      <c r="AY110" s="19" t="s">
        <v>169</v>
      </c>
      <c r="BE110" s="192">
        <f t="shared" si="14"/>
        <v>0</v>
      </c>
      <c r="BF110" s="192">
        <f t="shared" si="15"/>
        <v>0</v>
      </c>
      <c r="BG110" s="192">
        <f t="shared" si="16"/>
        <v>0</v>
      </c>
      <c r="BH110" s="192">
        <f t="shared" si="17"/>
        <v>0</v>
      </c>
      <c r="BI110" s="192">
        <f t="shared" si="18"/>
        <v>0</v>
      </c>
      <c r="BJ110" s="19" t="s">
        <v>14</v>
      </c>
      <c r="BK110" s="192">
        <f t="shared" si="19"/>
        <v>0</v>
      </c>
      <c r="BL110" s="19" t="s">
        <v>106</v>
      </c>
      <c r="BM110" s="191" t="s">
        <v>2158</v>
      </c>
    </row>
    <row r="111" spans="1:65" s="2" customFormat="1" ht="16.5" customHeight="1">
      <c r="A111" s="36"/>
      <c r="B111" s="37"/>
      <c r="C111" s="180" t="s">
        <v>353</v>
      </c>
      <c r="D111" s="180" t="s">
        <v>172</v>
      </c>
      <c r="E111" s="181" t="s">
        <v>2159</v>
      </c>
      <c r="F111" s="182" t="s">
        <v>2160</v>
      </c>
      <c r="G111" s="183" t="s">
        <v>2161</v>
      </c>
      <c r="H111" s="184">
        <v>1</v>
      </c>
      <c r="I111" s="185"/>
      <c r="J111" s="186">
        <f t="shared" si="10"/>
        <v>0</v>
      </c>
      <c r="K111" s="182" t="s">
        <v>19</v>
      </c>
      <c r="L111" s="41"/>
      <c r="M111" s="187" t="s">
        <v>19</v>
      </c>
      <c r="N111" s="188" t="s">
        <v>42</v>
      </c>
      <c r="O111" s="66"/>
      <c r="P111" s="189">
        <f t="shared" si="11"/>
        <v>0</v>
      </c>
      <c r="Q111" s="189">
        <v>0</v>
      </c>
      <c r="R111" s="189">
        <f t="shared" si="12"/>
        <v>0</v>
      </c>
      <c r="S111" s="189">
        <v>0</v>
      </c>
      <c r="T111" s="190">
        <f t="shared" si="13"/>
        <v>0</v>
      </c>
      <c r="U111" s="36"/>
      <c r="V111" s="36"/>
      <c r="W111" s="36"/>
      <c r="X111" s="36"/>
      <c r="Y111" s="36"/>
      <c r="Z111" s="36"/>
      <c r="AA111" s="36"/>
      <c r="AB111" s="36"/>
      <c r="AC111" s="36"/>
      <c r="AD111" s="36"/>
      <c r="AE111" s="36"/>
      <c r="AR111" s="191" t="s">
        <v>106</v>
      </c>
      <c r="AT111" s="191" t="s">
        <v>172</v>
      </c>
      <c r="AU111" s="191" t="s">
        <v>14</v>
      </c>
      <c r="AY111" s="19" t="s">
        <v>169</v>
      </c>
      <c r="BE111" s="192">
        <f t="shared" si="14"/>
        <v>0</v>
      </c>
      <c r="BF111" s="192">
        <f t="shared" si="15"/>
        <v>0</v>
      </c>
      <c r="BG111" s="192">
        <f t="shared" si="16"/>
        <v>0</v>
      </c>
      <c r="BH111" s="192">
        <f t="shared" si="17"/>
        <v>0</v>
      </c>
      <c r="BI111" s="192">
        <f t="shared" si="18"/>
        <v>0</v>
      </c>
      <c r="BJ111" s="19" t="s">
        <v>14</v>
      </c>
      <c r="BK111" s="192">
        <f t="shared" si="19"/>
        <v>0</v>
      </c>
      <c r="BL111" s="19" t="s">
        <v>106</v>
      </c>
      <c r="BM111" s="191" t="s">
        <v>2162</v>
      </c>
    </row>
    <row r="112" spans="2:63" s="12" customFormat="1" ht="25.9" customHeight="1">
      <c r="B112" s="164"/>
      <c r="C112" s="165"/>
      <c r="D112" s="166" t="s">
        <v>70</v>
      </c>
      <c r="E112" s="167" t="s">
        <v>1712</v>
      </c>
      <c r="F112" s="167" t="s">
        <v>2163</v>
      </c>
      <c r="G112" s="165"/>
      <c r="H112" s="165"/>
      <c r="I112" s="168"/>
      <c r="J112" s="169">
        <f>BK112</f>
        <v>0</v>
      </c>
      <c r="K112" s="165"/>
      <c r="L112" s="170"/>
      <c r="M112" s="171"/>
      <c r="N112" s="172"/>
      <c r="O112" s="172"/>
      <c r="P112" s="173">
        <f>SUM(P113:P121)</f>
        <v>0</v>
      </c>
      <c r="Q112" s="172"/>
      <c r="R112" s="173">
        <f>SUM(R113:R121)</f>
        <v>0</v>
      </c>
      <c r="S112" s="172"/>
      <c r="T112" s="174">
        <f>SUM(T113:T121)</f>
        <v>0</v>
      </c>
      <c r="AR112" s="175" t="s">
        <v>14</v>
      </c>
      <c r="AT112" s="176" t="s">
        <v>70</v>
      </c>
      <c r="AU112" s="176" t="s">
        <v>71</v>
      </c>
      <c r="AY112" s="175" t="s">
        <v>169</v>
      </c>
      <c r="BK112" s="177">
        <f>SUM(BK113:BK121)</f>
        <v>0</v>
      </c>
    </row>
    <row r="113" spans="1:65" s="2" customFormat="1" ht="24.2" customHeight="1">
      <c r="A113" s="36"/>
      <c r="B113" s="37"/>
      <c r="C113" s="180" t="s">
        <v>360</v>
      </c>
      <c r="D113" s="180" t="s">
        <v>172</v>
      </c>
      <c r="E113" s="181" t="s">
        <v>2164</v>
      </c>
      <c r="F113" s="182" t="s">
        <v>2165</v>
      </c>
      <c r="G113" s="183" t="s">
        <v>339</v>
      </c>
      <c r="H113" s="184">
        <v>680</v>
      </c>
      <c r="I113" s="185"/>
      <c r="J113" s="186">
        <f aca="true" t="shared" si="20" ref="J113:J121">ROUND(I113*H113,2)</f>
        <v>0</v>
      </c>
      <c r="K113" s="182" t="s">
        <v>19</v>
      </c>
      <c r="L113" s="41"/>
      <c r="M113" s="187" t="s">
        <v>19</v>
      </c>
      <c r="N113" s="188" t="s">
        <v>42</v>
      </c>
      <c r="O113" s="66"/>
      <c r="P113" s="189">
        <f aca="true" t="shared" si="21" ref="P113:P121">O113*H113</f>
        <v>0</v>
      </c>
      <c r="Q113" s="189">
        <v>0</v>
      </c>
      <c r="R113" s="189">
        <f aca="true" t="shared" si="22" ref="R113:R121">Q113*H113</f>
        <v>0</v>
      </c>
      <c r="S113" s="189">
        <v>0</v>
      </c>
      <c r="T113" s="190">
        <f aca="true" t="shared" si="23" ref="T113:T121">S113*H113</f>
        <v>0</v>
      </c>
      <c r="U113" s="36"/>
      <c r="V113" s="36"/>
      <c r="W113" s="36"/>
      <c r="X113" s="36"/>
      <c r="Y113" s="36"/>
      <c r="Z113" s="36"/>
      <c r="AA113" s="36"/>
      <c r="AB113" s="36"/>
      <c r="AC113" s="36"/>
      <c r="AD113" s="36"/>
      <c r="AE113" s="36"/>
      <c r="AR113" s="191" t="s">
        <v>106</v>
      </c>
      <c r="AT113" s="191" t="s">
        <v>172</v>
      </c>
      <c r="AU113" s="191" t="s">
        <v>14</v>
      </c>
      <c r="AY113" s="19" t="s">
        <v>169</v>
      </c>
      <c r="BE113" s="192">
        <f aca="true" t="shared" si="24" ref="BE113:BE121">IF(N113="základní",J113,0)</f>
        <v>0</v>
      </c>
      <c r="BF113" s="192">
        <f aca="true" t="shared" si="25" ref="BF113:BF121">IF(N113="snížená",J113,0)</f>
        <v>0</v>
      </c>
      <c r="BG113" s="192">
        <f aca="true" t="shared" si="26" ref="BG113:BG121">IF(N113="zákl. přenesená",J113,0)</f>
        <v>0</v>
      </c>
      <c r="BH113" s="192">
        <f aca="true" t="shared" si="27" ref="BH113:BH121">IF(N113="sníž. přenesená",J113,0)</f>
        <v>0</v>
      </c>
      <c r="BI113" s="192">
        <f aca="true" t="shared" si="28" ref="BI113:BI121">IF(N113="nulová",J113,0)</f>
        <v>0</v>
      </c>
      <c r="BJ113" s="19" t="s">
        <v>14</v>
      </c>
      <c r="BK113" s="192">
        <f aca="true" t="shared" si="29" ref="BK113:BK121">ROUND(I113*H113,2)</f>
        <v>0</v>
      </c>
      <c r="BL113" s="19" t="s">
        <v>106</v>
      </c>
      <c r="BM113" s="191" t="s">
        <v>2166</v>
      </c>
    </row>
    <row r="114" spans="1:65" s="2" customFormat="1" ht="16.5" customHeight="1">
      <c r="A114" s="36"/>
      <c r="B114" s="37"/>
      <c r="C114" s="180" t="s">
        <v>7</v>
      </c>
      <c r="D114" s="180" t="s">
        <v>172</v>
      </c>
      <c r="E114" s="181" t="s">
        <v>2167</v>
      </c>
      <c r="F114" s="182" t="s">
        <v>2168</v>
      </c>
      <c r="G114" s="183" t="s">
        <v>1734</v>
      </c>
      <c r="H114" s="184">
        <v>1300</v>
      </c>
      <c r="I114" s="185"/>
      <c r="J114" s="186">
        <f t="shared" si="20"/>
        <v>0</v>
      </c>
      <c r="K114" s="182" t="s">
        <v>19</v>
      </c>
      <c r="L114" s="41"/>
      <c r="M114" s="187" t="s">
        <v>19</v>
      </c>
      <c r="N114" s="188" t="s">
        <v>42</v>
      </c>
      <c r="O114" s="66"/>
      <c r="P114" s="189">
        <f t="shared" si="21"/>
        <v>0</v>
      </c>
      <c r="Q114" s="189">
        <v>0</v>
      </c>
      <c r="R114" s="189">
        <f t="shared" si="22"/>
        <v>0</v>
      </c>
      <c r="S114" s="189">
        <v>0</v>
      </c>
      <c r="T114" s="190">
        <f t="shared" si="23"/>
        <v>0</v>
      </c>
      <c r="U114" s="36"/>
      <c r="V114" s="36"/>
      <c r="W114" s="36"/>
      <c r="X114" s="36"/>
      <c r="Y114" s="36"/>
      <c r="Z114" s="36"/>
      <c r="AA114" s="36"/>
      <c r="AB114" s="36"/>
      <c r="AC114" s="36"/>
      <c r="AD114" s="36"/>
      <c r="AE114" s="36"/>
      <c r="AR114" s="191" t="s">
        <v>106</v>
      </c>
      <c r="AT114" s="191" t="s">
        <v>172</v>
      </c>
      <c r="AU114" s="191" t="s">
        <v>14</v>
      </c>
      <c r="AY114" s="19" t="s">
        <v>169</v>
      </c>
      <c r="BE114" s="192">
        <f t="shared" si="24"/>
        <v>0</v>
      </c>
      <c r="BF114" s="192">
        <f t="shared" si="25"/>
        <v>0</v>
      </c>
      <c r="BG114" s="192">
        <f t="shared" si="26"/>
        <v>0</v>
      </c>
      <c r="BH114" s="192">
        <f t="shared" si="27"/>
        <v>0</v>
      </c>
      <c r="BI114" s="192">
        <f t="shared" si="28"/>
        <v>0</v>
      </c>
      <c r="BJ114" s="19" t="s">
        <v>14</v>
      </c>
      <c r="BK114" s="192">
        <f t="shared" si="29"/>
        <v>0</v>
      </c>
      <c r="BL114" s="19" t="s">
        <v>106</v>
      </c>
      <c r="BM114" s="191" t="s">
        <v>2169</v>
      </c>
    </row>
    <row r="115" spans="1:65" s="2" customFormat="1" ht="24.2" customHeight="1">
      <c r="A115" s="36"/>
      <c r="B115" s="37"/>
      <c r="C115" s="180" t="s">
        <v>191</v>
      </c>
      <c r="D115" s="180" t="s">
        <v>172</v>
      </c>
      <c r="E115" s="181" t="s">
        <v>2170</v>
      </c>
      <c r="F115" s="182" t="s">
        <v>2171</v>
      </c>
      <c r="G115" s="183" t="s">
        <v>339</v>
      </c>
      <c r="H115" s="184">
        <v>360</v>
      </c>
      <c r="I115" s="185"/>
      <c r="J115" s="186">
        <f t="shared" si="20"/>
        <v>0</v>
      </c>
      <c r="K115" s="182" t="s">
        <v>19</v>
      </c>
      <c r="L115" s="41"/>
      <c r="M115" s="187" t="s">
        <v>19</v>
      </c>
      <c r="N115" s="188" t="s">
        <v>42</v>
      </c>
      <c r="O115" s="66"/>
      <c r="P115" s="189">
        <f t="shared" si="21"/>
        <v>0</v>
      </c>
      <c r="Q115" s="189">
        <v>0</v>
      </c>
      <c r="R115" s="189">
        <f t="shared" si="22"/>
        <v>0</v>
      </c>
      <c r="S115" s="189">
        <v>0</v>
      </c>
      <c r="T115" s="190">
        <f t="shared" si="23"/>
        <v>0</v>
      </c>
      <c r="U115" s="36"/>
      <c r="V115" s="36"/>
      <c r="W115" s="36"/>
      <c r="X115" s="36"/>
      <c r="Y115" s="36"/>
      <c r="Z115" s="36"/>
      <c r="AA115" s="36"/>
      <c r="AB115" s="36"/>
      <c r="AC115" s="36"/>
      <c r="AD115" s="36"/>
      <c r="AE115" s="36"/>
      <c r="AR115" s="191" t="s">
        <v>106</v>
      </c>
      <c r="AT115" s="191" t="s">
        <v>172</v>
      </c>
      <c r="AU115" s="191" t="s">
        <v>14</v>
      </c>
      <c r="AY115" s="19" t="s">
        <v>169</v>
      </c>
      <c r="BE115" s="192">
        <f t="shared" si="24"/>
        <v>0</v>
      </c>
      <c r="BF115" s="192">
        <f t="shared" si="25"/>
        <v>0</v>
      </c>
      <c r="BG115" s="192">
        <f t="shared" si="26"/>
        <v>0</v>
      </c>
      <c r="BH115" s="192">
        <f t="shared" si="27"/>
        <v>0</v>
      </c>
      <c r="BI115" s="192">
        <f t="shared" si="28"/>
        <v>0</v>
      </c>
      <c r="BJ115" s="19" t="s">
        <v>14</v>
      </c>
      <c r="BK115" s="192">
        <f t="shared" si="29"/>
        <v>0</v>
      </c>
      <c r="BL115" s="19" t="s">
        <v>106</v>
      </c>
      <c r="BM115" s="191" t="s">
        <v>2172</v>
      </c>
    </row>
    <row r="116" spans="1:65" s="2" customFormat="1" ht="24.2" customHeight="1">
      <c r="A116" s="36"/>
      <c r="B116" s="37"/>
      <c r="C116" s="180" t="s">
        <v>523</v>
      </c>
      <c r="D116" s="180" t="s">
        <v>172</v>
      </c>
      <c r="E116" s="181" t="s">
        <v>2173</v>
      </c>
      <c r="F116" s="182" t="s">
        <v>2174</v>
      </c>
      <c r="G116" s="183" t="s">
        <v>339</v>
      </c>
      <c r="H116" s="184">
        <v>730</v>
      </c>
      <c r="I116" s="185"/>
      <c r="J116" s="186">
        <f t="shared" si="20"/>
        <v>0</v>
      </c>
      <c r="K116" s="182" t="s">
        <v>19</v>
      </c>
      <c r="L116" s="41"/>
      <c r="M116" s="187" t="s">
        <v>19</v>
      </c>
      <c r="N116" s="188" t="s">
        <v>42</v>
      </c>
      <c r="O116" s="66"/>
      <c r="P116" s="189">
        <f t="shared" si="21"/>
        <v>0</v>
      </c>
      <c r="Q116" s="189">
        <v>0</v>
      </c>
      <c r="R116" s="189">
        <f t="shared" si="22"/>
        <v>0</v>
      </c>
      <c r="S116" s="189">
        <v>0</v>
      </c>
      <c r="T116" s="190">
        <f t="shared" si="23"/>
        <v>0</v>
      </c>
      <c r="U116" s="36"/>
      <c r="V116" s="36"/>
      <c r="W116" s="36"/>
      <c r="X116" s="36"/>
      <c r="Y116" s="36"/>
      <c r="Z116" s="36"/>
      <c r="AA116" s="36"/>
      <c r="AB116" s="36"/>
      <c r="AC116" s="36"/>
      <c r="AD116" s="36"/>
      <c r="AE116" s="36"/>
      <c r="AR116" s="191" t="s">
        <v>106</v>
      </c>
      <c r="AT116" s="191" t="s">
        <v>172</v>
      </c>
      <c r="AU116" s="191" t="s">
        <v>14</v>
      </c>
      <c r="AY116" s="19" t="s">
        <v>169</v>
      </c>
      <c r="BE116" s="192">
        <f t="shared" si="24"/>
        <v>0</v>
      </c>
      <c r="BF116" s="192">
        <f t="shared" si="25"/>
        <v>0</v>
      </c>
      <c r="BG116" s="192">
        <f t="shared" si="26"/>
        <v>0</v>
      </c>
      <c r="BH116" s="192">
        <f t="shared" si="27"/>
        <v>0</v>
      </c>
      <c r="BI116" s="192">
        <f t="shared" si="28"/>
        <v>0</v>
      </c>
      <c r="BJ116" s="19" t="s">
        <v>14</v>
      </c>
      <c r="BK116" s="192">
        <f t="shared" si="29"/>
        <v>0</v>
      </c>
      <c r="BL116" s="19" t="s">
        <v>106</v>
      </c>
      <c r="BM116" s="191" t="s">
        <v>2175</v>
      </c>
    </row>
    <row r="117" spans="1:65" s="2" customFormat="1" ht="16.5" customHeight="1">
      <c r="A117" s="36"/>
      <c r="B117" s="37"/>
      <c r="C117" s="180" t="s">
        <v>252</v>
      </c>
      <c r="D117" s="180" t="s">
        <v>172</v>
      </c>
      <c r="E117" s="181" t="s">
        <v>2176</v>
      </c>
      <c r="F117" s="182" t="s">
        <v>2177</v>
      </c>
      <c r="G117" s="183" t="s">
        <v>339</v>
      </c>
      <c r="H117" s="184">
        <v>2700</v>
      </c>
      <c r="I117" s="185"/>
      <c r="J117" s="186">
        <f t="shared" si="20"/>
        <v>0</v>
      </c>
      <c r="K117" s="182" t="s">
        <v>19</v>
      </c>
      <c r="L117" s="41"/>
      <c r="M117" s="187" t="s">
        <v>19</v>
      </c>
      <c r="N117" s="188" t="s">
        <v>42</v>
      </c>
      <c r="O117" s="66"/>
      <c r="P117" s="189">
        <f t="shared" si="21"/>
        <v>0</v>
      </c>
      <c r="Q117" s="189">
        <v>0</v>
      </c>
      <c r="R117" s="189">
        <f t="shared" si="22"/>
        <v>0</v>
      </c>
      <c r="S117" s="189">
        <v>0</v>
      </c>
      <c r="T117" s="190">
        <f t="shared" si="23"/>
        <v>0</v>
      </c>
      <c r="U117" s="36"/>
      <c r="V117" s="36"/>
      <c r="W117" s="36"/>
      <c r="X117" s="36"/>
      <c r="Y117" s="36"/>
      <c r="Z117" s="36"/>
      <c r="AA117" s="36"/>
      <c r="AB117" s="36"/>
      <c r="AC117" s="36"/>
      <c r="AD117" s="36"/>
      <c r="AE117" s="36"/>
      <c r="AR117" s="191" t="s">
        <v>106</v>
      </c>
      <c r="AT117" s="191" t="s">
        <v>172</v>
      </c>
      <c r="AU117" s="191" t="s">
        <v>14</v>
      </c>
      <c r="AY117" s="19" t="s">
        <v>169</v>
      </c>
      <c r="BE117" s="192">
        <f t="shared" si="24"/>
        <v>0</v>
      </c>
      <c r="BF117" s="192">
        <f t="shared" si="25"/>
        <v>0</v>
      </c>
      <c r="BG117" s="192">
        <f t="shared" si="26"/>
        <v>0</v>
      </c>
      <c r="BH117" s="192">
        <f t="shared" si="27"/>
        <v>0</v>
      </c>
      <c r="BI117" s="192">
        <f t="shared" si="28"/>
        <v>0</v>
      </c>
      <c r="BJ117" s="19" t="s">
        <v>14</v>
      </c>
      <c r="BK117" s="192">
        <f t="shared" si="29"/>
        <v>0</v>
      </c>
      <c r="BL117" s="19" t="s">
        <v>106</v>
      </c>
      <c r="BM117" s="191" t="s">
        <v>2178</v>
      </c>
    </row>
    <row r="118" spans="1:65" s="2" customFormat="1" ht="16.5" customHeight="1">
      <c r="A118" s="36"/>
      <c r="B118" s="37"/>
      <c r="C118" s="180" t="s">
        <v>344</v>
      </c>
      <c r="D118" s="180" t="s">
        <v>172</v>
      </c>
      <c r="E118" s="181" t="s">
        <v>2179</v>
      </c>
      <c r="F118" s="182" t="s">
        <v>2180</v>
      </c>
      <c r="G118" s="183" t="s">
        <v>339</v>
      </c>
      <c r="H118" s="184">
        <v>25</v>
      </c>
      <c r="I118" s="185"/>
      <c r="J118" s="186">
        <f t="shared" si="20"/>
        <v>0</v>
      </c>
      <c r="K118" s="182" t="s">
        <v>19</v>
      </c>
      <c r="L118" s="41"/>
      <c r="M118" s="187" t="s">
        <v>19</v>
      </c>
      <c r="N118" s="188" t="s">
        <v>42</v>
      </c>
      <c r="O118" s="66"/>
      <c r="P118" s="189">
        <f t="shared" si="21"/>
        <v>0</v>
      </c>
      <c r="Q118" s="189">
        <v>0</v>
      </c>
      <c r="R118" s="189">
        <f t="shared" si="22"/>
        <v>0</v>
      </c>
      <c r="S118" s="189">
        <v>0</v>
      </c>
      <c r="T118" s="190">
        <f t="shared" si="23"/>
        <v>0</v>
      </c>
      <c r="U118" s="36"/>
      <c r="V118" s="36"/>
      <c r="W118" s="36"/>
      <c r="X118" s="36"/>
      <c r="Y118" s="36"/>
      <c r="Z118" s="36"/>
      <c r="AA118" s="36"/>
      <c r="AB118" s="36"/>
      <c r="AC118" s="36"/>
      <c r="AD118" s="36"/>
      <c r="AE118" s="36"/>
      <c r="AR118" s="191" t="s">
        <v>106</v>
      </c>
      <c r="AT118" s="191" t="s">
        <v>172</v>
      </c>
      <c r="AU118" s="191" t="s">
        <v>14</v>
      </c>
      <c r="AY118" s="19" t="s">
        <v>169</v>
      </c>
      <c r="BE118" s="192">
        <f t="shared" si="24"/>
        <v>0</v>
      </c>
      <c r="BF118" s="192">
        <f t="shared" si="25"/>
        <v>0</v>
      </c>
      <c r="BG118" s="192">
        <f t="shared" si="26"/>
        <v>0</v>
      </c>
      <c r="BH118" s="192">
        <f t="shared" si="27"/>
        <v>0</v>
      </c>
      <c r="BI118" s="192">
        <f t="shared" si="28"/>
        <v>0</v>
      </c>
      <c r="BJ118" s="19" t="s">
        <v>14</v>
      </c>
      <c r="BK118" s="192">
        <f t="shared" si="29"/>
        <v>0</v>
      </c>
      <c r="BL118" s="19" t="s">
        <v>106</v>
      </c>
      <c r="BM118" s="191" t="s">
        <v>2181</v>
      </c>
    </row>
    <row r="119" spans="1:65" s="2" customFormat="1" ht="24.2" customHeight="1">
      <c r="A119" s="36"/>
      <c r="B119" s="37"/>
      <c r="C119" s="180" t="s">
        <v>336</v>
      </c>
      <c r="D119" s="180" t="s">
        <v>172</v>
      </c>
      <c r="E119" s="181" t="s">
        <v>2182</v>
      </c>
      <c r="F119" s="182" t="s">
        <v>2183</v>
      </c>
      <c r="G119" s="183" t="s">
        <v>339</v>
      </c>
      <c r="H119" s="184">
        <v>680</v>
      </c>
      <c r="I119" s="185"/>
      <c r="J119" s="186">
        <f t="shared" si="20"/>
        <v>0</v>
      </c>
      <c r="K119" s="182" t="s">
        <v>19</v>
      </c>
      <c r="L119" s="41"/>
      <c r="M119" s="187" t="s">
        <v>19</v>
      </c>
      <c r="N119" s="188" t="s">
        <v>42</v>
      </c>
      <c r="O119" s="66"/>
      <c r="P119" s="189">
        <f t="shared" si="21"/>
        <v>0</v>
      </c>
      <c r="Q119" s="189">
        <v>0</v>
      </c>
      <c r="R119" s="189">
        <f t="shared" si="22"/>
        <v>0</v>
      </c>
      <c r="S119" s="189">
        <v>0</v>
      </c>
      <c r="T119" s="190">
        <f t="shared" si="23"/>
        <v>0</v>
      </c>
      <c r="U119" s="36"/>
      <c r="V119" s="36"/>
      <c r="W119" s="36"/>
      <c r="X119" s="36"/>
      <c r="Y119" s="36"/>
      <c r="Z119" s="36"/>
      <c r="AA119" s="36"/>
      <c r="AB119" s="36"/>
      <c r="AC119" s="36"/>
      <c r="AD119" s="36"/>
      <c r="AE119" s="36"/>
      <c r="AR119" s="191" t="s">
        <v>106</v>
      </c>
      <c r="AT119" s="191" t="s">
        <v>172</v>
      </c>
      <c r="AU119" s="191" t="s">
        <v>14</v>
      </c>
      <c r="AY119" s="19" t="s">
        <v>169</v>
      </c>
      <c r="BE119" s="192">
        <f t="shared" si="24"/>
        <v>0</v>
      </c>
      <c r="BF119" s="192">
        <f t="shared" si="25"/>
        <v>0</v>
      </c>
      <c r="BG119" s="192">
        <f t="shared" si="26"/>
        <v>0</v>
      </c>
      <c r="BH119" s="192">
        <f t="shared" si="27"/>
        <v>0</v>
      </c>
      <c r="BI119" s="192">
        <f t="shared" si="28"/>
        <v>0</v>
      </c>
      <c r="BJ119" s="19" t="s">
        <v>14</v>
      </c>
      <c r="BK119" s="192">
        <f t="shared" si="29"/>
        <v>0</v>
      </c>
      <c r="BL119" s="19" t="s">
        <v>106</v>
      </c>
      <c r="BM119" s="191" t="s">
        <v>2184</v>
      </c>
    </row>
    <row r="120" spans="1:65" s="2" customFormat="1" ht="24.2" customHeight="1">
      <c r="A120" s="36"/>
      <c r="B120" s="37"/>
      <c r="C120" s="180" t="s">
        <v>368</v>
      </c>
      <c r="D120" s="180" t="s">
        <v>172</v>
      </c>
      <c r="E120" s="181" t="s">
        <v>2185</v>
      </c>
      <c r="F120" s="182" t="s">
        <v>2186</v>
      </c>
      <c r="G120" s="183" t="s">
        <v>2161</v>
      </c>
      <c r="H120" s="184">
        <v>1</v>
      </c>
      <c r="I120" s="185"/>
      <c r="J120" s="186">
        <f t="shared" si="20"/>
        <v>0</v>
      </c>
      <c r="K120" s="182" t="s">
        <v>19</v>
      </c>
      <c r="L120" s="41"/>
      <c r="M120" s="187" t="s">
        <v>19</v>
      </c>
      <c r="N120" s="188" t="s">
        <v>42</v>
      </c>
      <c r="O120" s="66"/>
      <c r="P120" s="189">
        <f t="shared" si="21"/>
        <v>0</v>
      </c>
      <c r="Q120" s="189">
        <v>0</v>
      </c>
      <c r="R120" s="189">
        <f t="shared" si="22"/>
        <v>0</v>
      </c>
      <c r="S120" s="189">
        <v>0</v>
      </c>
      <c r="T120" s="190">
        <f t="shared" si="23"/>
        <v>0</v>
      </c>
      <c r="U120" s="36"/>
      <c r="V120" s="36"/>
      <c r="W120" s="36"/>
      <c r="X120" s="36"/>
      <c r="Y120" s="36"/>
      <c r="Z120" s="36"/>
      <c r="AA120" s="36"/>
      <c r="AB120" s="36"/>
      <c r="AC120" s="36"/>
      <c r="AD120" s="36"/>
      <c r="AE120" s="36"/>
      <c r="AR120" s="191" t="s">
        <v>106</v>
      </c>
      <c r="AT120" s="191" t="s">
        <v>172</v>
      </c>
      <c r="AU120" s="191" t="s">
        <v>14</v>
      </c>
      <c r="AY120" s="19" t="s">
        <v>169</v>
      </c>
      <c r="BE120" s="192">
        <f t="shared" si="24"/>
        <v>0</v>
      </c>
      <c r="BF120" s="192">
        <f t="shared" si="25"/>
        <v>0</v>
      </c>
      <c r="BG120" s="192">
        <f t="shared" si="26"/>
        <v>0</v>
      </c>
      <c r="BH120" s="192">
        <f t="shared" si="27"/>
        <v>0</v>
      </c>
      <c r="BI120" s="192">
        <f t="shared" si="28"/>
        <v>0</v>
      </c>
      <c r="BJ120" s="19" t="s">
        <v>14</v>
      </c>
      <c r="BK120" s="192">
        <f t="shared" si="29"/>
        <v>0</v>
      </c>
      <c r="BL120" s="19" t="s">
        <v>106</v>
      </c>
      <c r="BM120" s="191" t="s">
        <v>2187</v>
      </c>
    </row>
    <row r="121" spans="1:65" s="2" customFormat="1" ht="16.5" customHeight="1">
      <c r="A121" s="36"/>
      <c r="B121" s="37"/>
      <c r="C121" s="180" t="s">
        <v>272</v>
      </c>
      <c r="D121" s="180" t="s">
        <v>172</v>
      </c>
      <c r="E121" s="181" t="s">
        <v>2188</v>
      </c>
      <c r="F121" s="182" t="s">
        <v>2189</v>
      </c>
      <c r="G121" s="183" t="s">
        <v>282</v>
      </c>
      <c r="H121" s="184">
        <v>1</v>
      </c>
      <c r="I121" s="185"/>
      <c r="J121" s="186">
        <f t="shared" si="20"/>
        <v>0</v>
      </c>
      <c r="K121" s="182" t="s">
        <v>19</v>
      </c>
      <c r="L121" s="41"/>
      <c r="M121" s="187" t="s">
        <v>19</v>
      </c>
      <c r="N121" s="188" t="s">
        <v>42</v>
      </c>
      <c r="O121" s="66"/>
      <c r="P121" s="189">
        <f t="shared" si="21"/>
        <v>0</v>
      </c>
      <c r="Q121" s="189">
        <v>0</v>
      </c>
      <c r="R121" s="189">
        <f t="shared" si="22"/>
        <v>0</v>
      </c>
      <c r="S121" s="189">
        <v>0</v>
      </c>
      <c r="T121" s="190">
        <f t="shared" si="23"/>
        <v>0</v>
      </c>
      <c r="U121" s="36"/>
      <c r="V121" s="36"/>
      <c r="W121" s="36"/>
      <c r="X121" s="36"/>
      <c r="Y121" s="36"/>
      <c r="Z121" s="36"/>
      <c r="AA121" s="36"/>
      <c r="AB121" s="36"/>
      <c r="AC121" s="36"/>
      <c r="AD121" s="36"/>
      <c r="AE121" s="36"/>
      <c r="AR121" s="191" t="s">
        <v>106</v>
      </c>
      <c r="AT121" s="191" t="s">
        <v>172</v>
      </c>
      <c r="AU121" s="191" t="s">
        <v>14</v>
      </c>
      <c r="AY121" s="19" t="s">
        <v>169</v>
      </c>
      <c r="BE121" s="192">
        <f t="shared" si="24"/>
        <v>0</v>
      </c>
      <c r="BF121" s="192">
        <f t="shared" si="25"/>
        <v>0</v>
      </c>
      <c r="BG121" s="192">
        <f t="shared" si="26"/>
        <v>0</v>
      </c>
      <c r="BH121" s="192">
        <f t="shared" si="27"/>
        <v>0</v>
      </c>
      <c r="BI121" s="192">
        <f t="shared" si="28"/>
        <v>0</v>
      </c>
      <c r="BJ121" s="19" t="s">
        <v>14</v>
      </c>
      <c r="BK121" s="192">
        <f t="shared" si="29"/>
        <v>0</v>
      </c>
      <c r="BL121" s="19" t="s">
        <v>106</v>
      </c>
      <c r="BM121" s="191" t="s">
        <v>2190</v>
      </c>
    </row>
    <row r="122" spans="2:63" s="12" customFormat="1" ht="25.9" customHeight="1">
      <c r="B122" s="164"/>
      <c r="C122" s="165"/>
      <c r="D122" s="166" t="s">
        <v>70</v>
      </c>
      <c r="E122" s="167" t="s">
        <v>1728</v>
      </c>
      <c r="F122" s="167" t="s">
        <v>2191</v>
      </c>
      <c r="G122" s="165"/>
      <c r="H122" s="165"/>
      <c r="I122" s="168"/>
      <c r="J122" s="169">
        <f>BK122</f>
        <v>0</v>
      </c>
      <c r="K122" s="165"/>
      <c r="L122" s="170"/>
      <c r="M122" s="171"/>
      <c r="N122" s="172"/>
      <c r="O122" s="172"/>
      <c r="P122" s="173">
        <f>SUM(P123:P127)</f>
        <v>0</v>
      </c>
      <c r="Q122" s="172"/>
      <c r="R122" s="173">
        <f>SUM(R123:R127)</f>
        <v>0</v>
      </c>
      <c r="S122" s="172"/>
      <c r="T122" s="174">
        <f>SUM(T123:T127)</f>
        <v>0</v>
      </c>
      <c r="AR122" s="175" t="s">
        <v>14</v>
      </c>
      <c r="AT122" s="176" t="s">
        <v>70</v>
      </c>
      <c r="AU122" s="176" t="s">
        <v>71</v>
      </c>
      <c r="AY122" s="175" t="s">
        <v>169</v>
      </c>
      <c r="BK122" s="177">
        <f>SUM(BK123:BK127)</f>
        <v>0</v>
      </c>
    </row>
    <row r="123" spans="1:65" s="2" customFormat="1" ht="16.5" customHeight="1">
      <c r="A123" s="36"/>
      <c r="B123" s="37"/>
      <c r="C123" s="180" t="s">
        <v>259</v>
      </c>
      <c r="D123" s="180" t="s">
        <v>172</v>
      </c>
      <c r="E123" s="181" t="s">
        <v>2192</v>
      </c>
      <c r="F123" s="182" t="s">
        <v>2193</v>
      </c>
      <c r="G123" s="183" t="s">
        <v>339</v>
      </c>
      <c r="H123" s="184">
        <v>1100</v>
      </c>
      <c r="I123" s="185"/>
      <c r="J123" s="186">
        <f>ROUND(I123*H123,2)</f>
        <v>0</v>
      </c>
      <c r="K123" s="182" t="s">
        <v>19</v>
      </c>
      <c r="L123" s="41"/>
      <c r="M123" s="187" t="s">
        <v>19</v>
      </c>
      <c r="N123" s="188" t="s">
        <v>42</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106</v>
      </c>
      <c r="AT123" s="191" t="s">
        <v>172</v>
      </c>
      <c r="AU123" s="191" t="s">
        <v>14</v>
      </c>
      <c r="AY123" s="19" t="s">
        <v>169</v>
      </c>
      <c r="BE123" s="192">
        <f>IF(N123="základní",J123,0)</f>
        <v>0</v>
      </c>
      <c r="BF123" s="192">
        <f>IF(N123="snížená",J123,0)</f>
        <v>0</v>
      </c>
      <c r="BG123" s="192">
        <f>IF(N123="zákl. přenesená",J123,0)</f>
        <v>0</v>
      </c>
      <c r="BH123" s="192">
        <f>IF(N123="sníž. přenesená",J123,0)</f>
        <v>0</v>
      </c>
      <c r="BI123" s="192">
        <f>IF(N123="nulová",J123,0)</f>
        <v>0</v>
      </c>
      <c r="BJ123" s="19" t="s">
        <v>14</v>
      </c>
      <c r="BK123" s="192">
        <f>ROUND(I123*H123,2)</f>
        <v>0</v>
      </c>
      <c r="BL123" s="19" t="s">
        <v>106</v>
      </c>
      <c r="BM123" s="191" t="s">
        <v>2194</v>
      </c>
    </row>
    <row r="124" spans="1:65" s="2" customFormat="1" ht="24.2" customHeight="1">
      <c r="A124" s="36"/>
      <c r="B124" s="37"/>
      <c r="C124" s="180" t="s">
        <v>246</v>
      </c>
      <c r="D124" s="180" t="s">
        <v>172</v>
      </c>
      <c r="E124" s="181" t="s">
        <v>2195</v>
      </c>
      <c r="F124" s="182" t="s">
        <v>2196</v>
      </c>
      <c r="G124" s="183" t="s">
        <v>339</v>
      </c>
      <c r="H124" s="184">
        <v>680</v>
      </c>
      <c r="I124" s="185"/>
      <c r="J124" s="186">
        <f>ROUND(I124*H124,2)</f>
        <v>0</v>
      </c>
      <c r="K124" s="182" t="s">
        <v>19</v>
      </c>
      <c r="L124" s="41"/>
      <c r="M124" s="187" t="s">
        <v>19</v>
      </c>
      <c r="N124" s="188" t="s">
        <v>42</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106</v>
      </c>
      <c r="AT124" s="191" t="s">
        <v>172</v>
      </c>
      <c r="AU124" s="191" t="s">
        <v>14</v>
      </c>
      <c r="AY124" s="19" t="s">
        <v>169</v>
      </c>
      <c r="BE124" s="192">
        <f>IF(N124="základní",J124,0)</f>
        <v>0</v>
      </c>
      <c r="BF124" s="192">
        <f>IF(N124="snížená",J124,0)</f>
        <v>0</v>
      </c>
      <c r="BG124" s="192">
        <f>IF(N124="zákl. přenesená",J124,0)</f>
        <v>0</v>
      </c>
      <c r="BH124" s="192">
        <f>IF(N124="sníž. přenesená",J124,0)</f>
        <v>0</v>
      </c>
      <c r="BI124" s="192">
        <f>IF(N124="nulová",J124,0)</f>
        <v>0</v>
      </c>
      <c r="BJ124" s="19" t="s">
        <v>14</v>
      </c>
      <c r="BK124" s="192">
        <f>ROUND(I124*H124,2)</f>
        <v>0</v>
      </c>
      <c r="BL124" s="19" t="s">
        <v>106</v>
      </c>
      <c r="BM124" s="191" t="s">
        <v>2197</v>
      </c>
    </row>
    <row r="125" spans="1:65" s="2" customFormat="1" ht="16.5" customHeight="1">
      <c r="A125" s="36"/>
      <c r="B125" s="37"/>
      <c r="C125" s="180" t="s">
        <v>279</v>
      </c>
      <c r="D125" s="180" t="s">
        <v>172</v>
      </c>
      <c r="E125" s="181" t="s">
        <v>2198</v>
      </c>
      <c r="F125" s="182" t="s">
        <v>2199</v>
      </c>
      <c r="G125" s="183" t="s">
        <v>339</v>
      </c>
      <c r="H125" s="184">
        <v>3405</v>
      </c>
      <c r="I125" s="185"/>
      <c r="J125" s="186">
        <f>ROUND(I125*H125,2)</f>
        <v>0</v>
      </c>
      <c r="K125" s="182" t="s">
        <v>19</v>
      </c>
      <c r="L125" s="41"/>
      <c r="M125" s="187" t="s">
        <v>19</v>
      </c>
      <c r="N125" s="188" t="s">
        <v>42</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106</v>
      </c>
      <c r="AT125" s="191" t="s">
        <v>172</v>
      </c>
      <c r="AU125" s="191" t="s">
        <v>14</v>
      </c>
      <c r="AY125" s="19" t="s">
        <v>169</v>
      </c>
      <c r="BE125" s="192">
        <f>IF(N125="základní",J125,0)</f>
        <v>0</v>
      </c>
      <c r="BF125" s="192">
        <f>IF(N125="snížená",J125,0)</f>
        <v>0</v>
      </c>
      <c r="BG125" s="192">
        <f>IF(N125="zákl. přenesená",J125,0)</f>
        <v>0</v>
      </c>
      <c r="BH125" s="192">
        <f>IF(N125="sníž. přenesená",J125,0)</f>
        <v>0</v>
      </c>
      <c r="BI125" s="192">
        <f>IF(N125="nulová",J125,0)</f>
        <v>0</v>
      </c>
      <c r="BJ125" s="19" t="s">
        <v>14</v>
      </c>
      <c r="BK125" s="192">
        <f>ROUND(I125*H125,2)</f>
        <v>0</v>
      </c>
      <c r="BL125" s="19" t="s">
        <v>106</v>
      </c>
      <c r="BM125" s="191" t="s">
        <v>2200</v>
      </c>
    </row>
    <row r="126" spans="1:65" s="2" customFormat="1" ht="16.5" customHeight="1">
      <c r="A126" s="36"/>
      <c r="B126" s="37"/>
      <c r="C126" s="180" t="s">
        <v>572</v>
      </c>
      <c r="D126" s="180" t="s">
        <v>172</v>
      </c>
      <c r="E126" s="181" t="s">
        <v>2201</v>
      </c>
      <c r="F126" s="182" t="s">
        <v>2202</v>
      </c>
      <c r="G126" s="183" t="s">
        <v>1734</v>
      </c>
      <c r="H126" s="184">
        <v>50</v>
      </c>
      <c r="I126" s="185"/>
      <c r="J126" s="186">
        <f>ROUND(I126*H126,2)</f>
        <v>0</v>
      </c>
      <c r="K126" s="182" t="s">
        <v>19</v>
      </c>
      <c r="L126" s="41"/>
      <c r="M126" s="187" t="s">
        <v>19</v>
      </c>
      <c r="N126" s="188" t="s">
        <v>42</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106</v>
      </c>
      <c r="AT126" s="191" t="s">
        <v>172</v>
      </c>
      <c r="AU126" s="191" t="s">
        <v>14</v>
      </c>
      <c r="AY126" s="19" t="s">
        <v>169</v>
      </c>
      <c r="BE126" s="192">
        <f>IF(N126="základní",J126,0)</f>
        <v>0</v>
      </c>
      <c r="BF126" s="192">
        <f>IF(N126="snížená",J126,0)</f>
        <v>0</v>
      </c>
      <c r="BG126" s="192">
        <f>IF(N126="zákl. přenesená",J126,0)</f>
        <v>0</v>
      </c>
      <c r="BH126" s="192">
        <f>IF(N126="sníž. přenesená",J126,0)</f>
        <v>0</v>
      </c>
      <c r="BI126" s="192">
        <f>IF(N126="nulová",J126,0)</f>
        <v>0</v>
      </c>
      <c r="BJ126" s="19" t="s">
        <v>14</v>
      </c>
      <c r="BK126" s="192">
        <f>ROUND(I126*H126,2)</f>
        <v>0</v>
      </c>
      <c r="BL126" s="19" t="s">
        <v>106</v>
      </c>
      <c r="BM126" s="191" t="s">
        <v>2203</v>
      </c>
    </row>
    <row r="127" spans="1:65" s="2" customFormat="1" ht="16.5" customHeight="1">
      <c r="A127" s="36"/>
      <c r="B127" s="37"/>
      <c r="C127" s="180" t="s">
        <v>579</v>
      </c>
      <c r="D127" s="180" t="s">
        <v>172</v>
      </c>
      <c r="E127" s="181" t="s">
        <v>2204</v>
      </c>
      <c r="F127" s="182" t="s">
        <v>2205</v>
      </c>
      <c r="G127" s="183" t="s">
        <v>2161</v>
      </c>
      <c r="H127" s="184">
        <v>8</v>
      </c>
      <c r="I127" s="185"/>
      <c r="J127" s="186">
        <f>ROUND(I127*H127,2)</f>
        <v>0</v>
      </c>
      <c r="K127" s="182" t="s">
        <v>19</v>
      </c>
      <c r="L127" s="41"/>
      <c r="M127" s="187" t="s">
        <v>19</v>
      </c>
      <c r="N127" s="188" t="s">
        <v>42</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106</v>
      </c>
      <c r="AT127" s="191" t="s">
        <v>172</v>
      </c>
      <c r="AU127" s="191" t="s">
        <v>14</v>
      </c>
      <c r="AY127" s="19" t="s">
        <v>169</v>
      </c>
      <c r="BE127" s="192">
        <f>IF(N127="základní",J127,0)</f>
        <v>0</v>
      </c>
      <c r="BF127" s="192">
        <f>IF(N127="snížená",J127,0)</f>
        <v>0</v>
      </c>
      <c r="BG127" s="192">
        <f>IF(N127="zákl. přenesená",J127,0)</f>
        <v>0</v>
      </c>
      <c r="BH127" s="192">
        <f>IF(N127="sníž. přenesená",J127,0)</f>
        <v>0</v>
      </c>
      <c r="BI127" s="192">
        <f>IF(N127="nulová",J127,0)</f>
        <v>0</v>
      </c>
      <c r="BJ127" s="19" t="s">
        <v>14</v>
      </c>
      <c r="BK127" s="192">
        <f>ROUND(I127*H127,2)</f>
        <v>0</v>
      </c>
      <c r="BL127" s="19" t="s">
        <v>106</v>
      </c>
      <c r="BM127" s="191" t="s">
        <v>2206</v>
      </c>
    </row>
    <row r="128" spans="2:63" s="12" customFormat="1" ht="25.9" customHeight="1">
      <c r="B128" s="164"/>
      <c r="C128" s="165"/>
      <c r="D128" s="166" t="s">
        <v>70</v>
      </c>
      <c r="E128" s="167" t="s">
        <v>1783</v>
      </c>
      <c r="F128" s="167" t="s">
        <v>2207</v>
      </c>
      <c r="G128" s="165"/>
      <c r="H128" s="165"/>
      <c r="I128" s="168"/>
      <c r="J128" s="169">
        <f>BK128</f>
        <v>0</v>
      </c>
      <c r="K128" s="165"/>
      <c r="L128" s="170"/>
      <c r="M128" s="171"/>
      <c r="N128" s="172"/>
      <c r="O128" s="172"/>
      <c r="P128" s="173">
        <f>SUM(P129:P133)</f>
        <v>0</v>
      </c>
      <c r="Q128" s="172"/>
      <c r="R128" s="173">
        <f>SUM(R129:R133)</f>
        <v>0</v>
      </c>
      <c r="S128" s="172"/>
      <c r="T128" s="174">
        <f>SUM(T129:T133)</f>
        <v>0</v>
      </c>
      <c r="AR128" s="175" t="s">
        <v>14</v>
      </c>
      <c r="AT128" s="176" t="s">
        <v>70</v>
      </c>
      <c r="AU128" s="176" t="s">
        <v>71</v>
      </c>
      <c r="AY128" s="175" t="s">
        <v>169</v>
      </c>
      <c r="BK128" s="177">
        <f>SUM(BK129:BK133)</f>
        <v>0</v>
      </c>
    </row>
    <row r="129" spans="1:65" s="2" customFormat="1" ht="16.5" customHeight="1">
      <c r="A129" s="36"/>
      <c r="B129" s="37"/>
      <c r="C129" s="180" t="s">
        <v>584</v>
      </c>
      <c r="D129" s="180" t="s">
        <v>172</v>
      </c>
      <c r="E129" s="181" t="s">
        <v>2208</v>
      </c>
      <c r="F129" s="182" t="s">
        <v>2209</v>
      </c>
      <c r="G129" s="183" t="s">
        <v>1734</v>
      </c>
      <c r="H129" s="184">
        <v>1</v>
      </c>
      <c r="I129" s="185"/>
      <c r="J129" s="186">
        <f>ROUND(I129*H129,2)</f>
        <v>0</v>
      </c>
      <c r="K129" s="182" t="s">
        <v>19</v>
      </c>
      <c r="L129" s="41"/>
      <c r="M129" s="187" t="s">
        <v>19</v>
      </c>
      <c r="N129" s="188" t="s">
        <v>42</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106</v>
      </c>
      <c r="AT129" s="191" t="s">
        <v>172</v>
      </c>
      <c r="AU129" s="191" t="s">
        <v>14</v>
      </c>
      <c r="AY129" s="19" t="s">
        <v>169</v>
      </c>
      <c r="BE129" s="192">
        <f>IF(N129="základní",J129,0)</f>
        <v>0</v>
      </c>
      <c r="BF129" s="192">
        <f>IF(N129="snížená",J129,0)</f>
        <v>0</v>
      </c>
      <c r="BG129" s="192">
        <f>IF(N129="zákl. přenesená",J129,0)</f>
        <v>0</v>
      </c>
      <c r="BH129" s="192">
        <f>IF(N129="sníž. přenesená",J129,0)</f>
        <v>0</v>
      </c>
      <c r="BI129" s="192">
        <f>IF(N129="nulová",J129,0)</f>
        <v>0</v>
      </c>
      <c r="BJ129" s="19" t="s">
        <v>14</v>
      </c>
      <c r="BK129" s="192">
        <f>ROUND(I129*H129,2)</f>
        <v>0</v>
      </c>
      <c r="BL129" s="19" t="s">
        <v>106</v>
      </c>
      <c r="BM129" s="191" t="s">
        <v>2210</v>
      </c>
    </row>
    <row r="130" spans="1:65" s="2" customFormat="1" ht="16.5" customHeight="1">
      <c r="A130" s="36"/>
      <c r="B130" s="37"/>
      <c r="C130" s="180" t="s">
        <v>595</v>
      </c>
      <c r="D130" s="180" t="s">
        <v>172</v>
      </c>
      <c r="E130" s="181" t="s">
        <v>2211</v>
      </c>
      <c r="F130" s="182" t="s">
        <v>2212</v>
      </c>
      <c r="G130" s="183" t="s">
        <v>1734</v>
      </c>
      <c r="H130" s="184">
        <v>1</v>
      </c>
      <c r="I130" s="185"/>
      <c r="J130" s="186">
        <f>ROUND(I130*H130,2)</f>
        <v>0</v>
      </c>
      <c r="K130" s="182" t="s">
        <v>19</v>
      </c>
      <c r="L130" s="41"/>
      <c r="M130" s="187" t="s">
        <v>19</v>
      </c>
      <c r="N130" s="188" t="s">
        <v>42</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106</v>
      </c>
      <c r="AT130" s="191" t="s">
        <v>172</v>
      </c>
      <c r="AU130" s="191" t="s">
        <v>14</v>
      </c>
      <c r="AY130" s="19" t="s">
        <v>169</v>
      </c>
      <c r="BE130" s="192">
        <f>IF(N130="základní",J130,0)</f>
        <v>0</v>
      </c>
      <c r="BF130" s="192">
        <f>IF(N130="snížená",J130,0)</f>
        <v>0</v>
      </c>
      <c r="BG130" s="192">
        <f>IF(N130="zákl. přenesená",J130,0)</f>
        <v>0</v>
      </c>
      <c r="BH130" s="192">
        <f>IF(N130="sníž. přenesená",J130,0)</f>
        <v>0</v>
      </c>
      <c r="BI130" s="192">
        <f>IF(N130="nulová",J130,0)</f>
        <v>0</v>
      </c>
      <c r="BJ130" s="19" t="s">
        <v>14</v>
      </c>
      <c r="BK130" s="192">
        <f>ROUND(I130*H130,2)</f>
        <v>0</v>
      </c>
      <c r="BL130" s="19" t="s">
        <v>106</v>
      </c>
      <c r="BM130" s="191" t="s">
        <v>2213</v>
      </c>
    </row>
    <row r="131" spans="1:65" s="2" customFormat="1" ht="16.5" customHeight="1">
      <c r="A131" s="36"/>
      <c r="B131" s="37"/>
      <c r="C131" s="180" t="s">
        <v>599</v>
      </c>
      <c r="D131" s="180" t="s">
        <v>172</v>
      </c>
      <c r="E131" s="181" t="s">
        <v>2214</v>
      </c>
      <c r="F131" s="182" t="s">
        <v>2215</v>
      </c>
      <c r="G131" s="183" t="s">
        <v>1734</v>
      </c>
      <c r="H131" s="184">
        <v>1</v>
      </c>
      <c r="I131" s="185"/>
      <c r="J131" s="186">
        <f>ROUND(I131*H131,2)</f>
        <v>0</v>
      </c>
      <c r="K131" s="182" t="s">
        <v>19</v>
      </c>
      <c r="L131" s="41"/>
      <c r="M131" s="187" t="s">
        <v>19</v>
      </c>
      <c r="N131" s="188" t="s">
        <v>42</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106</v>
      </c>
      <c r="AT131" s="191" t="s">
        <v>172</v>
      </c>
      <c r="AU131" s="191" t="s">
        <v>14</v>
      </c>
      <c r="AY131" s="19" t="s">
        <v>169</v>
      </c>
      <c r="BE131" s="192">
        <f>IF(N131="základní",J131,0)</f>
        <v>0</v>
      </c>
      <c r="BF131" s="192">
        <f>IF(N131="snížená",J131,0)</f>
        <v>0</v>
      </c>
      <c r="BG131" s="192">
        <f>IF(N131="zákl. přenesená",J131,0)</f>
        <v>0</v>
      </c>
      <c r="BH131" s="192">
        <f>IF(N131="sníž. přenesená",J131,0)</f>
        <v>0</v>
      </c>
      <c r="BI131" s="192">
        <f>IF(N131="nulová",J131,0)</f>
        <v>0</v>
      </c>
      <c r="BJ131" s="19" t="s">
        <v>14</v>
      </c>
      <c r="BK131" s="192">
        <f>ROUND(I131*H131,2)</f>
        <v>0</v>
      </c>
      <c r="BL131" s="19" t="s">
        <v>106</v>
      </c>
      <c r="BM131" s="191" t="s">
        <v>2216</v>
      </c>
    </row>
    <row r="132" spans="1:65" s="2" customFormat="1" ht="16.5" customHeight="1">
      <c r="A132" s="36"/>
      <c r="B132" s="37"/>
      <c r="C132" s="180" t="s">
        <v>610</v>
      </c>
      <c r="D132" s="180" t="s">
        <v>172</v>
      </c>
      <c r="E132" s="181" t="s">
        <v>2217</v>
      </c>
      <c r="F132" s="182" t="s">
        <v>2218</v>
      </c>
      <c r="G132" s="183" t="s">
        <v>1856</v>
      </c>
      <c r="H132" s="184">
        <v>8</v>
      </c>
      <c r="I132" s="185"/>
      <c r="J132" s="186">
        <f>ROUND(I132*H132,2)</f>
        <v>0</v>
      </c>
      <c r="K132" s="182" t="s">
        <v>19</v>
      </c>
      <c r="L132" s="41"/>
      <c r="M132" s="187" t="s">
        <v>19</v>
      </c>
      <c r="N132" s="188" t="s">
        <v>42</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106</v>
      </c>
      <c r="AT132" s="191" t="s">
        <v>172</v>
      </c>
      <c r="AU132" s="191" t="s">
        <v>14</v>
      </c>
      <c r="AY132" s="19" t="s">
        <v>169</v>
      </c>
      <c r="BE132" s="192">
        <f>IF(N132="základní",J132,0)</f>
        <v>0</v>
      </c>
      <c r="BF132" s="192">
        <f>IF(N132="snížená",J132,0)</f>
        <v>0</v>
      </c>
      <c r="BG132" s="192">
        <f>IF(N132="zákl. přenesená",J132,0)</f>
        <v>0</v>
      </c>
      <c r="BH132" s="192">
        <f>IF(N132="sníž. přenesená",J132,0)</f>
        <v>0</v>
      </c>
      <c r="BI132" s="192">
        <f>IF(N132="nulová",J132,0)</f>
        <v>0</v>
      </c>
      <c r="BJ132" s="19" t="s">
        <v>14</v>
      </c>
      <c r="BK132" s="192">
        <f>ROUND(I132*H132,2)</f>
        <v>0</v>
      </c>
      <c r="BL132" s="19" t="s">
        <v>106</v>
      </c>
      <c r="BM132" s="191" t="s">
        <v>2219</v>
      </c>
    </row>
    <row r="133" spans="1:65" s="2" customFormat="1" ht="16.5" customHeight="1">
      <c r="A133" s="36"/>
      <c r="B133" s="37"/>
      <c r="C133" s="180" t="s">
        <v>618</v>
      </c>
      <c r="D133" s="180" t="s">
        <v>172</v>
      </c>
      <c r="E133" s="181" t="s">
        <v>2096</v>
      </c>
      <c r="F133" s="182" t="s">
        <v>882</v>
      </c>
      <c r="G133" s="183" t="s">
        <v>282</v>
      </c>
      <c r="H133" s="184">
        <v>1</v>
      </c>
      <c r="I133" s="185"/>
      <c r="J133" s="186">
        <f>ROUND(I133*H133,2)</f>
        <v>0</v>
      </c>
      <c r="K133" s="182" t="s">
        <v>19</v>
      </c>
      <c r="L133" s="41"/>
      <c r="M133" s="248" t="s">
        <v>19</v>
      </c>
      <c r="N133" s="249" t="s">
        <v>42</v>
      </c>
      <c r="O133" s="246"/>
      <c r="P133" s="250">
        <f>O133*H133</f>
        <v>0</v>
      </c>
      <c r="Q133" s="250">
        <v>0</v>
      </c>
      <c r="R133" s="250">
        <f>Q133*H133</f>
        <v>0</v>
      </c>
      <c r="S133" s="250">
        <v>0</v>
      </c>
      <c r="T133" s="251">
        <f>S133*H133</f>
        <v>0</v>
      </c>
      <c r="U133" s="36"/>
      <c r="V133" s="36"/>
      <c r="W133" s="36"/>
      <c r="X133" s="36"/>
      <c r="Y133" s="36"/>
      <c r="Z133" s="36"/>
      <c r="AA133" s="36"/>
      <c r="AB133" s="36"/>
      <c r="AC133" s="36"/>
      <c r="AD133" s="36"/>
      <c r="AE133" s="36"/>
      <c r="AR133" s="191" t="s">
        <v>312</v>
      </c>
      <c r="AT133" s="191" t="s">
        <v>172</v>
      </c>
      <c r="AU133" s="191" t="s">
        <v>14</v>
      </c>
      <c r="AY133" s="19" t="s">
        <v>169</v>
      </c>
      <c r="BE133" s="192">
        <f>IF(N133="základní",J133,0)</f>
        <v>0</v>
      </c>
      <c r="BF133" s="192">
        <f>IF(N133="snížená",J133,0)</f>
        <v>0</v>
      </c>
      <c r="BG133" s="192">
        <f>IF(N133="zákl. přenesená",J133,0)</f>
        <v>0</v>
      </c>
      <c r="BH133" s="192">
        <f>IF(N133="sníž. přenesená",J133,0)</f>
        <v>0</v>
      </c>
      <c r="BI133" s="192">
        <f>IF(N133="nulová",J133,0)</f>
        <v>0</v>
      </c>
      <c r="BJ133" s="19" t="s">
        <v>14</v>
      </c>
      <c r="BK133" s="192">
        <f>ROUND(I133*H133,2)</f>
        <v>0</v>
      </c>
      <c r="BL133" s="19" t="s">
        <v>312</v>
      </c>
      <c r="BM133" s="191" t="s">
        <v>2220</v>
      </c>
    </row>
    <row r="134" spans="1:31" s="2" customFormat="1" ht="6.95" customHeight="1">
      <c r="A134" s="36"/>
      <c r="B134" s="49"/>
      <c r="C134" s="50"/>
      <c r="D134" s="50"/>
      <c r="E134" s="50"/>
      <c r="F134" s="50"/>
      <c r="G134" s="50"/>
      <c r="H134" s="50"/>
      <c r="I134" s="50"/>
      <c r="J134" s="50"/>
      <c r="K134" s="50"/>
      <c r="L134" s="41"/>
      <c r="M134" s="36"/>
      <c r="O134" s="36"/>
      <c r="P134" s="36"/>
      <c r="Q134" s="36"/>
      <c r="R134" s="36"/>
      <c r="S134" s="36"/>
      <c r="T134" s="36"/>
      <c r="U134" s="36"/>
      <c r="V134" s="36"/>
      <c r="W134" s="36"/>
      <c r="X134" s="36"/>
      <c r="Y134" s="36"/>
      <c r="Z134" s="36"/>
      <c r="AA134" s="36"/>
      <c r="AB134" s="36"/>
      <c r="AC134" s="36"/>
      <c r="AD134" s="36"/>
      <c r="AE134" s="36"/>
    </row>
  </sheetData>
  <sheetProtection algorithmName="SHA-512" hashValue="UuJLx2XM0AIgEq/kmrz1XRLH9kd8RxEe+D+R/0loX54LrCnEERH/3hT8KV4SywD6ca/P77A53x+L0v3rdjzs3w==" saltValue="dX+nraFuAxO+tZ1g9mLZDhFh/d+PxfP6q5S24Yn/2G/an9kaDTS6Z+CebEDumKcvYsE9ycs9zmFs7FYSISJMgw==" spinCount="100000" sheet="1" objects="1" scenarios="1" formatColumns="0" formatRows="0" autoFilter="0"/>
  <autoFilter ref="C89:K133"/>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102</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2221</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ROUND((SUM(BE92:BE124)),2)</f>
        <v>0</v>
      </c>
      <c r="G35" s="36"/>
      <c r="H35" s="36"/>
      <c r="I35" s="126">
        <v>0.21</v>
      </c>
      <c r="J35" s="125">
        <f>ROUND(((SUM(BE92:BE124))*I35),2)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ROUND((SUM(BF92:BF124)),2)</f>
        <v>0</v>
      </c>
      <c r="G36" s="36"/>
      <c r="H36" s="36"/>
      <c r="I36" s="126">
        <v>0.12</v>
      </c>
      <c r="J36" s="125">
        <f>ROUND(((SUM(BF92:BF124))*I36),2)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ROUND((SUM(BG92:BG124)),2)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ROUND((SUM(BH92:BH124)),2)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ROUND((SUM(BI92:BI124)),2)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2 - Evakuační rozhlas</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2101</v>
      </c>
      <c r="E64" s="145"/>
      <c r="F64" s="145"/>
      <c r="G64" s="145"/>
      <c r="H64" s="145"/>
      <c r="I64" s="145"/>
      <c r="J64" s="146">
        <f>J93</f>
        <v>0</v>
      </c>
      <c r="K64" s="143"/>
      <c r="L64" s="147"/>
    </row>
    <row r="65" spans="2:12" s="9" customFormat="1" ht="24.95" customHeight="1">
      <c r="B65" s="142"/>
      <c r="C65" s="143"/>
      <c r="D65" s="144" t="s">
        <v>2102</v>
      </c>
      <c r="E65" s="145"/>
      <c r="F65" s="145"/>
      <c r="G65" s="145"/>
      <c r="H65" s="145"/>
      <c r="I65" s="145"/>
      <c r="J65" s="146">
        <f>J99</f>
        <v>0</v>
      </c>
      <c r="K65" s="143"/>
      <c r="L65" s="147"/>
    </row>
    <row r="66" spans="2:12" s="9" customFormat="1" ht="24.95" customHeight="1">
      <c r="B66" s="142"/>
      <c r="C66" s="143"/>
      <c r="D66" s="144" t="s">
        <v>2103</v>
      </c>
      <c r="E66" s="145"/>
      <c r="F66" s="145"/>
      <c r="G66" s="145"/>
      <c r="H66" s="145"/>
      <c r="I66" s="145"/>
      <c r="J66" s="146">
        <f>J105</f>
        <v>0</v>
      </c>
      <c r="K66" s="143"/>
      <c r="L66" s="147"/>
    </row>
    <row r="67" spans="2:12" s="9" customFormat="1" ht="24.95" customHeight="1">
      <c r="B67" s="142"/>
      <c r="C67" s="143"/>
      <c r="D67" s="144" t="s">
        <v>2104</v>
      </c>
      <c r="E67" s="145"/>
      <c r="F67" s="145"/>
      <c r="G67" s="145"/>
      <c r="H67" s="145"/>
      <c r="I67" s="145"/>
      <c r="J67" s="146">
        <f>J113</f>
        <v>0</v>
      </c>
      <c r="K67" s="143"/>
      <c r="L67" s="147"/>
    </row>
    <row r="68" spans="2:12" s="9" customFormat="1" ht="24.95" customHeight="1">
      <c r="B68" s="142"/>
      <c r="C68" s="143"/>
      <c r="D68" s="144" t="s">
        <v>2222</v>
      </c>
      <c r="E68" s="145"/>
      <c r="F68" s="145"/>
      <c r="G68" s="145"/>
      <c r="H68" s="145"/>
      <c r="I68" s="145"/>
      <c r="J68" s="146">
        <f>J117</f>
        <v>0</v>
      </c>
      <c r="K68" s="143"/>
      <c r="L68" s="147"/>
    </row>
    <row r="69" spans="2:12" s="9" customFormat="1" ht="24.95" customHeight="1">
      <c r="B69" s="142"/>
      <c r="C69" s="143"/>
      <c r="D69" s="144" t="s">
        <v>2223</v>
      </c>
      <c r="E69" s="145"/>
      <c r="F69" s="145"/>
      <c r="G69" s="145"/>
      <c r="H69" s="145"/>
      <c r="I69" s="145"/>
      <c r="J69" s="146">
        <f>J120</f>
        <v>0</v>
      </c>
      <c r="K69" s="143"/>
      <c r="L69" s="147"/>
    </row>
    <row r="70" spans="2:12" s="9" customFormat="1" ht="24.95" customHeight="1">
      <c r="B70" s="142"/>
      <c r="C70" s="143"/>
      <c r="D70" s="144" t="s">
        <v>2224</v>
      </c>
      <c r="E70" s="145"/>
      <c r="F70" s="145"/>
      <c r="G70" s="145"/>
      <c r="H70" s="145"/>
      <c r="I70" s="145"/>
      <c r="J70" s="146">
        <f>J123</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2:12" s="1" customFormat="1" ht="12" customHeight="1">
      <c r="B81" s="23"/>
      <c r="C81" s="31" t="s">
        <v>137</v>
      </c>
      <c r="D81" s="24"/>
      <c r="E81" s="24"/>
      <c r="F81" s="24"/>
      <c r="G81" s="24"/>
      <c r="H81" s="24"/>
      <c r="I81" s="24"/>
      <c r="J81" s="24"/>
      <c r="K81" s="24"/>
      <c r="L81" s="22"/>
    </row>
    <row r="82" spans="1:31" s="2" customFormat="1" ht="16.5" customHeight="1">
      <c r="A82" s="36"/>
      <c r="B82" s="37"/>
      <c r="C82" s="38"/>
      <c r="D82" s="38"/>
      <c r="E82" s="390" t="s">
        <v>2098</v>
      </c>
      <c r="F82" s="392"/>
      <c r="G82" s="392"/>
      <c r="H82" s="392"/>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139</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4" t="str">
        <f>E11</f>
        <v>2 - Evakuační rozhlas</v>
      </c>
      <c r="F84" s="392"/>
      <c r="G84" s="392"/>
      <c r="H84" s="392"/>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F14</f>
        <v xml:space="preserve"> </v>
      </c>
      <c r="G86" s="38"/>
      <c r="H86" s="38"/>
      <c r="I86" s="31" t="s">
        <v>23</v>
      </c>
      <c r="J86" s="61" t="str">
        <f>IF(J14="","",J14)</f>
        <v>26. 1. 2024</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E17</f>
        <v>Nemocnice Tábor, a.s.</v>
      </c>
      <c r="G88" s="38"/>
      <c r="H88" s="38"/>
      <c r="I88" s="31" t="s">
        <v>31</v>
      </c>
      <c r="J88" s="34" t="str">
        <f>E23</f>
        <v>AGP nova spol. s r.o.</v>
      </c>
      <c r="K88" s="38"/>
      <c r="L88" s="115"/>
      <c r="S88" s="36"/>
      <c r="T88" s="36"/>
      <c r="U88" s="36"/>
      <c r="V88" s="36"/>
      <c r="W88" s="36"/>
      <c r="X88" s="36"/>
      <c r="Y88" s="36"/>
      <c r="Z88" s="36"/>
      <c r="AA88" s="36"/>
      <c r="AB88" s="36"/>
      <c r="AC88" s="36"/>
      <c r="AD88" s="36"/>
      <c r="AE88" s="36"/>
    </row>
    <row r="89" spans="1:31" s="2" customFormat="1" ht="15.2" customHeight="1">
      <c r="A89" s="36"/>
      <c r="B89" s="37"/>
      <c r="C89" s="31" t="s">
        <v>29</v>
      </c>
      <c r="D89" s="38"/>
      <c r="E89" s="38"/>
      <c r="F89" s="29" t="str">
        <f>IF(E20="","",E20)</f>
        <v>Vyplň údaj</v>
      </c>
      <c r="G89" s="38"/>
      <c r="H89" s="38"/>
      <c r="I89" s="31" t="s">
        <v>34</v>
      </c>
      <c r="J89" s="34" t="str">
        <f>E26</f>
        <v xml:space="preserve"> </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155</v>
      </c>
      <c r="D91" s="156" t="s">
        <v>56</v>
      </c>
      <c r="E91" s="156" t="s">
        <v>52</v>
      </c>
      <c r="F91" s="156" t="s">
        <v>53</v>
      </c>
      <c r="G91" s="156" t="s">
        <v>156</v>
      </c>
      <c r="H91" s="156" t="s">
        <v>157</v>
      </c>
      <c r="I91" s="156" t="s">
        <v>158</v>
      </c>
      <c r="J91" s="156" t="s">
        <v>143</v>
      </c>
      <c r="K91" s="157" t="s">
        <v>159</v>
      </c>
      <c r="L91" s="158"/>
      <c r="M91" s="70" t="s">
        <v>19</v>
      </c>
      <c r="N91" s="71" t="s">
        <v>41</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3" s="2" customFormat="1" ht="22.9" customHeight="1">
      <c r="A92" s="36"/>
      <c r="B92" s="37"/>
      <c r="C92" s="77" t="s">
        <v>166</v>
      </c>
      <c r="D92" s="38"/>
      <c r="E92" s="38"/>
      <c r="F92" s="38"/>
      <c r="G92" s="38"/>
      <c r="H92" s="38"/>
      <c r="I92" s="38"/>
      <c r="J92" s="159">
        <f>BK92</f>
        <v>0</v>
      </c>
      <c r="K92" s="38"/>
      <c r="L92" s="41"/>
      <c r="M92" s="73"/>
      <c r="N92" s="160"/>
      <c r="O92" s="74"/>
      <c r="P92" s="161">
        <f>P93+P99+P105+P113+P117+P120+P123</f>
        <v>0</v>
      </c>
      <c r="Q92" s="74"/>
      <c r="R92" s="161">
        <f>R93+R99+R105+R113+R117+R120+R123</f>
        <v>0</v>
      </c>
      <c r="S92" s="74"/>
      <c r="T92" s="162">
        <f>T93+T99+T105+T113+T117+T120+T123</f>
        <v>0</v>
      </c>
      <c r="U92" s="36"/>
      <c r="V92" s="36"/>
      <c r="W92" s="36"/>
      <c r="X92" s="36"/>
      <c r="Y92" s="36"/>
      <c r="Z92" s="36"/>
      <c r="AA92" s="36"/>
      <c r="AB92" s="36"/>
      <c r="AC92" s="36"/>
      <c r="AD92" s="36"/>
      <c r="AE92" s="36"/>
      <c r="AT92" s="19" t="s">
        <v>70</v>
      </c>
      <c r="AU92" s="19" t="s">
        <v>144</v>
      </c>
      <c r="BK92" s="163">
        <f>BK93+BK99+BK105+BK113+BK117+BK120+BK123</f>
        <v>0</v>
      </c>
    </row>
    <row r="93" spans="2:63" s="12" customFormat="1" ht="25.9" customHeight="1">
      <c r="B93" s="164"/>
      <c r="C93" s="165"/>
      <c r="D93" s="166" t="s">
        <v>70</v>
      </c>
      <c r="E93" s="167" t="s">
        <v>1698</v>
      </c>
      <c r="F93" s="167" t="s">
        <v>2134</v>
      </c>
      <c r="G93" s="165"/>
      <c r="H93" s="165"/>
      <c r="I93" s="168"/>
      <c r="J93" s="169">
        <f>BK93</f>
        <v>0</v>
      </c>
      <c r="K93" s="165"/>
      <c r="L93" s="170"/>
      <c r="M93" s="171"/>
      <c r="N93" s="172"/>
      <c r="O93" s="172"/>
      <c r="P93" s="173">
        <f>SUM(P94:P98)</f>
        <v>0</v>
      </c>
      <c r="Q93" s="172"/>
      <c r="R93" s="173">
        <f>SUM(R94:R98)</f>
        <v>0</v>
      </c>
      <c r="S93" s="172"/>
      <c r="T93" s="174">
        <f>SUM(T94:T98)</f>
        <v>0</v>
      </c>
      <c r="AR93" s="175" t="s">
        <v>14</v>
      </c>
      <c r="AT93" s="176" t="s">
        <v>70</v>
      </c>
      <c r="AU93" s="176" t="s">
        <v>71</v>
      </c>
      <c r="AY93" s="175" t="s">
        <v>169</v>
      </c>
      <c r="BK93" s="177">
        <f>SUM(BK94:BK98)</f>
        <v>0</v>
      </c>
    </row>
    <row r="94" spans="1:65" s="2" customFormat="1" ht="16.5" customHeight="1">
      <c r="A94" s="36"/>
      <c r="B94" s="37"/>
      <c r="C94" s="180" t="s">
        <v>14</v>
      </c>
      <c r="D94" s="180" t="s">
        <v>172</v>
      </c>
      <c r="E94" s="181" t="s">
        <v>2225</v>
      </c>
      <c r="F94" s="182" t="s">
        <v>2226</v>
      </c>
      <c r="G94" s="183" t="s">
        <v>1734</v>
      </c>
      <c r="H94" s="184">
        <v>1</v>
      </c>
      <c r="I94" s="185"/>
      <c r="J94" s="186">
        <f>ROUND(I94*H94,2)</f>
        <v>0</v>
      </c>
      <c r="K94" s="182" t="s">
        <v>19</v>
      </c>
      <c r="L94" s="41"/>
      <c r="M94" s="187" t="s">
        <v>19</v>
      </c>
      <c r="N94" s="188" t="s">
        <v>42</v>
      </c>
      <c r="O94" s="66"/>
      <c r="P94" s="189">
        <f>O94*H94</f>
        <v>0</v>
      </c>
      <c r="Q94" s="189">
        <v>0</v>
      </c>
      <c r="R94" s="189">
        <f>Q94*H94</f>
        <v>0</v>
      </c>
      <c r="S94" s="189">
        <v>0</v>
      </c>
      <c r="T94" s="190">
        <f>S94*H94</f>
        <v>0</v>
      </c>
      <c r="U94" s="36"/>
      <c r="V94" s="36"/>
      <c r="W94" s="36"/>
      <c r="X94" s="36"/>
      <c r="Y94" s="36"/>
      <c r="Z94" s="36"/>
      <c r="AA94" s="36"/>
      <c r="AB94" s="36"/>
      <c r="AC94" s="36"/>
      <c r="AD94" s="36"/>
      <c r="AE94" s="36"/>
      <c r="AR94" s="191" t="s">
        <v>106</v>
      </c>
      <c r="AT94" s="191" t="s">
        <v>172</v>
      </c>
      <c r="AU94" s="191" t="s">
        <v>14</v>
      </c>
      <c r="AY94" s="19" t="s">
        <v>169</v>
      </c>
      <c r="BE94" s="192">
        <f>IF(N94="základní",J94,0)</f>
        <v>0</v>
      </c>
      <c r="BF94" s="192">
        <f>IF(N94="snížená",J94,0)</f>
        <v>0</v>
      </c>
      <c r="BG94" s="192">
        <f>IF(N94="zákl. přenesená",J94,0)</f>
        <v>0</v>
      </c>
      <c r="BH94" s="192">
        <f>IF(N94="sníž. přenesená",J94,0)</f>
        <v>0</v>
      </c>
      <c r="BI94" s="192">
        <f>IF(N94="nulová",J94,0)</f>
        <v>0</v>
      </c>
      <c r="BJ94" s="19" t="s">
        <v>14</v>
      </c>
      <c r="BK94" s="192">
        <f>ROUND(I94*H94,2)</f>
        <v>0</v>
      </c>
      <c r="BL94" s="19" t="s">
        <v>106</v>
      </c>
      <c r="BM94" s="191" t="s">
        <v>2227</v>
      </c>
    </row>
    <row r="95" spans="1:65" s="2" customFormat="1" ht="16.5" customHeight="1">
      <c r="A95" s="36"/>
      <c r="B95" s="37"/>
      <c r="C95" s="180" t="s">
        <v>79</v>
      </c>
      <c r="D95" s="180" t="s">
        <v>172</v>
      </c>
      <c r="E95" s="181" t="s">
        <v>2228</v>
      </c>
      <c r="F95" s="182" t="s">
        <v>2229</v>
      </c>
      <c r="G95" s="183" t="s">
        <v>2161</v>
      </c>
      <c r="H95" s="184">
        <v>1</v>
      </c>
      <c r="I95" s="185"/>
      <c r="J95" s="186">
        <f>ROUND(I95*H95,2)</f>
        <v>0</v>
      </c>
      <c r="K95" s="182" t="s">
        <v>19</v>
      </c>
      <c r="L95" s="41"/>
      <c r="M95" s="187" t="s">
        <v>19</v>
      </c>
      <c r="N95" s="188" t="s">
        <v>42</v>
      </c>
      <c r="O95" s="66"/>
      <c r="P95" s="189">
        <f>O95*H95</f>
        <v>0</v>
      </c>
      <c r="Q95" s="189">
        <v>0</v>
      </c>
      <c r="R95" s="189">
        <f>Q95*H95</f>
        <v>0</v>
      </c>
      <c r="S95" s="189">
        <v>0</v>
      </c>
      <c r="T95" s="190">
        <f>S95*H95</f>
        <v>0</v>
      </c>
      <c r="U95" s="36"/>
      <c r="V95" s="36"/>
      <c r="W95" s="36"/>
      <c r="X95" s="36"/>
      <c r="Y95" s="36"/>
      <c r="Z95" s="36"/>
      <c r="AA95" s="36"/>
      <c r="AB95" s="36"/>
      <c r="AC95" s="36"/>
      <c r="AD95" s="36"/>
      <c r="AE95" s="36"/>
      <c r="AR95" s="191" t="s">
        <v>106</v>
      </c>
      <c r="AT95" s="191" t="s">
        <v>172</v>
      </c>
      <c r="AU95" s="191" t="s">
        <v>14</v>
      </c>
      <c r="AY95" s="19" t="s">
        <v>169</v>
      </c>
      <c r="BE95" s="192">
        <f>IF(N95="základní",J95,0)</f>
        <v>0</v>
      </c>
      <c r="BF95" s="192">
        <f>IF(N95="snížená",J95,0)</f>
        <v>0</v>
      </c>
      <c r="BG95" s="192">
        <f>IF(N95="zákl. přenesená",J95,0)</f>
        <v>0</v>
      </c>
      <c r="BH95" s="192">
        <f>IF(N95="sníž. přenesená",J95,0)</f>
        <v>0</v>
      </c>
      <c r="BI95" s="192">
        <f>IF(N95="nulová",J95,0)</f>
        <v>0</v>
      </c>
      <c r="BJ95" s="19" t="s">
        <v>14</v>
      </c>
      <c r="BK95" s="192">
        <f>ROUND(I95*H95,2)</f>
        <v>0</v>
      </c>
      <c r="BL95" s="19" t="s">
        <v>106</v>
      </c>
      <c r="BM95" s="191" t="s">
        <v>2230</v>
      </c>
    </row>
    <row r="96" spans="1:65" s="2" customFormat="1" ht="16.5" customHeight="1">
      <c r="A96" s="36"/>
      <c r="B96" s="37"/>
      <c r="C96" s="180" t="s">
        <v>103</v>
      </c>
      <c r="D96" s="180" t="s">
        <v>172</v>
      </c>
      <c r="E96" s="181" t="s">
        <v>2231</v>
      </c>
      <c r="F96" s="182" t="s">
        <v>2232</v>
      </c>
      <c r="G96" s="183" t="s">
        <v>1734</v>
      </c>
      <c r="H96" s="184">
        <v>41</v>
      </c>
      <c r="I96" s="185"/>
      <c r="J96" s="186">
        <f>ROUND(I96*H96,2)</f>
        <v>0</v>
      </c>
      <c r="K96" s="182" t="s">
        <v>19</v>
      </c>
      <c r="L96" s="41"/>
      <c r="M96" s="187" t="s">
        <v>19</v>
      </c>
      <c r="N96" s="188" t="s">
        <v>42</v>
      </c>
      <c r="O96" s="66"/>
      <c r="P96" s="189">
        <f>O96*H96</f>
        <v>0</v>
      </c>
      <c r="Q96" s="189">
        <v>0</v>
      </c>
      <c r="R96" s="189">
        <f>Q96*H96</f>
        <v>0</v>
      </c>
      <c r="S96" s="189">
        <v>0</v>
      </c>
      <c r="T96" s="190">
        <f>S96*H96</f>
        <v>0</v>
      </c>
      <c r="U96" s="36"/>
      <c r="V96" s="36"/>
      <c r="W96" s="36"/>
      <c r="X96" s="36"/>
      <c r="Y96" s="36"/>
      <c r="Z96" s="36"/>
      <c r="AA96" s="36"/>
      <c r="AB96" s="36"/>
      <c r="AC96" s="36"/>
      <c r="AD96" s="36"/>
      <c r="AE96" s="36"/>
      <c r="AR96" s="191" t="s">
        <v>106</v>
      </c>
      <c r="AT96" s="191" t="s">
        <v>172</v>
      </c>
      <c r="AU96" s="191" t="s">
        <v>14</v>
      </c>
      <c r="AY96" s="19" t="s">
        <v>169</v>
      </c>
      <c r="BE96" s="192">
        <f>IF(N96="základní",J96,0)</f>
        <v>0</v>
      </c>
      <c r="BF96" s="192">
        <f>IF(N96="snížená",J96,0)</f>
        <v>0</v>
      </c>
      <c r="BG96" s="192">
        <f>IF(N96="zákl. přenesená",J96,0)</f>
        <v>0</v>
      </c>
      <c r="BH96" s="192">
        <f>IF(N96="sníž. přenesená",J96,0)</f>
        <v>0</v>
      </c>
      <c r="BI96" s="192">
        <f>IF(N96="nulová",J96,0)</f>
        <v>0</v>
      </c>
      <c r="BJ96" s="19" t="s">
        <v>14</v>
      </c>
      <c r="BK96" s="192">
        <f>ROUND(I96*H96,2)</f>
        <v>0</v>
      </c>
      <c r="BL96" s="19" t="s">
        <v>106</v>
      </c>
      <c r="BM96" s="191" t="s">
        <v>2233</v>
      </c>
    </row>
    <row r="97" spans="1:65" s="2" customFormat="1" ht="16.5" customHeight="1">
      <c r="A97" s="36"/>
      <c r="B97" s="37"/>
      <c r="C97" s="180" t="s">
        <v>106</v>
      </c>
      <c r="D97" s="180" t="s">
        <v>172</v>
      </c>
      <c r="E97" s="181" t="s">
        <v>2234</v>
      </c>
      <c r="F97" s="182" t="s">
        <v>2235</v>
      </c>
      <c r="G97" s="183" t="s">
        <v>2161</v>
      </c>
      <c r="H97" s="184">
        <v>1</v>
      </c>
      <c r="I97" s="185"/>
      <c r="J97" s="186">
        <f>ROUND(I97*H97,2)</f>
        <v>0</v>
      </c>
      <c r="K97" s="182" t="s">
        <v>19</v>
      </c>
      <c r="L97" s="41"/>
      <c r="M97" s="187" t="s">
        <v>19</v>
      </c>
      <c r="N97" s="188" t="s">
        <v>42</v>
      </c>
      <c r="O97" s="66"/>
      <c r="P97" s="189">
        <f>O97*H97</f>
        <v>0</v>
      </c>
      <c r="Q97" s="189">
        <v>0</v>
      </c>
      <c r="R97" s="189">
        <f>Q97*H97</f>
        <v>0</v>
      </c>
      <c r="S97" s="189">
        <v>0</v>
      </c>
      <c r="T97" s="190">
        <f>S97*H97</f>
        <v>0</v>
      </c>
      <c r="U97" s="36"/>
      <c r="V97" s="36"/>
      <c r="W97" s="36"/>
      <c r="X97" s="36"/>
      <c r="Y97" s="36"/>
      <c r="Z97" s="36"/>
      <c r="AA97" s="36"/>
      <c r="AB97" s="36"/>
      <c r="AC97" s="36"/>
      <c r="AD97" s="36"/>
      <c r="AE97" s="36"/>
      <c r="AR97" s="191" t="s">
        <v>106</v>
      </c>
      <c r="AT97" s="191" t="s">
        <v>172</v>
      </c>
      <c r="AU97" s="191" t="s">
        <v>14</v>
      </c>
      <c r="AY97" s="19" t="s">
        <v>169</v>
      </c>
      <c r="BE97" s="192">
        <f>IF(N97="základní",J97,0)</f>
        <v>0</v>
      </c>
      <c r="BF97" s="192">
        <f>IF(N97="snížená",J97,0)</f>
        <v>0</v>
      </c>
      <c r="BG97" s="192">
        <f>IF(N97="zákl. přenesená",J97,0)</f>
        <v>0</v>
      </c>
      <c r="BH97" s="192">
        <f>IF(N97="sníž. přenesená",J97,0)</f>
        <v>0</v>
      </c>
      <c r="BI97" s="192">
        <f>IF(N97="nulová",J97,0)</f>
        <v>0</v>
      </c>
      <c r="BJ97" s="19" t="s">
        <v>14</v>
      </c>
      <c r="BK97" s="192">
        <f>ROUND(I97*H97,2)</f>
        <v>0</v>
      </c>
      <c r="BL97" s="19" t="s">
        <v>106</v>
      </c>
      <c r="BM97" s="191" t="s">
        <v>2236</v>
      </c>
    </row>
    <row r="98" spans="1:65" s="2" customFormat="1" ht="16.5" customHeight="1">
      <c r="A98" s="36"/>
      <c r="B98" s="37"/>
      <c r="C98" s="180" t="s">
        <v>109</v>
      </c>
      <c r="D98" s="180" t="s">
        <v>172</v>
      </c>
      <c r="E98" s="181" t="s">
        <v>2237</v>
      </c>
      <c r="F98" s="182" t="s">
        <v>2238</v>
      </c>
      <c r="G98" s="183" t="s">
        <v>2161</v>
      </c>
      <c r="H98" s="184">
        <v>1</v>
      </c>
      <c r="I98" s="185"/>
      <c r="J98" s="186">
        <f>ROUND(I98*H98,2)</f>
        <v>0</v>
      </c>
      <c r="K98" s="182" t="s">
        <v>19</v>
      </c>
      <c r="L98" s="41"/>
      <c r="M98" s="187" t="s">
        <v>19</v>
      </c>
      <c r="N98" s="188" t="s">
        <v>42</v>
      </c>
      <c r="O98" s="66"/>
      <c r="P98" s="189">
        <f>O98*H98</f>
        <v>0</v>
      </c>
      <c r="Q98" s="189">
        <v>0</v>
      </c>
      <c r="R98" s="189">
        <f>Q98*H98</f>
        <v>0</v>
      </c>
      <c r="S98" s="189">
        <v>0</v>
      </c>
      <c r="T98" s="190">
        <f>S98*H98</f>
        <v>0</v>
      </c>
      <c r="U98" s="36"/>
      <c r="V98" s="36"/>
      <c r="W98" s="36"/>
      <c r="X98" s="36"/>
      <c r="Y98" s="36"/>
      <c r="Z98" s="36"/>
      <c r="AA98" s="36"/>
      <c r="AB98" s="36"/>
      <c r="AC98" s="36"/>
      <c r="AD98" s="36"/>
      <c r="AE98" s="36"/>
      <c r="AR98" s="191" t="s">
        <v>106</v>
      </c>
      <c r="AT98" s="191" t="s">
        <v>172</v>
      </c>
      <c r="AU98" s="191" t="s">
        <v>14</v>
      </c>
      <c r="AY98" s="19" t="s">
        <v>169</v>
      </c>
      <c r="BE98" s="192">
        <f>IF(N98="základní",J98,0)</f>
        <v>0</v>
      </c>
      <c r="BF98" s="192">
        <f>IF(N98="snížená",J98,0)</f>
        <v>0</v>
      </c>
      <c r="BG98" s="192">
        <f>IF(N98="zákl. přenesená",J98,0)</f>
        <v>0</v>
      </c>
      <c r="BH98" s="192">
        <f>IF(N98="sníž. přenesená",J98,0)</f>
        <v>0</v>
      </c>
      <c r="BI98" s="192">
        <f>IF(N98="nulová",J98,0)</f>
        <v>0</v>
      </c>
      <c r="BJ98" s="19" t="s">
        <v>14</v>
      </c>
      <c r="BK98" s="192">
        <f>ROUND(I98*H98,2)</f>
        <v>0</v>
      </c>
      <c r="BL98" s="19" t="s">
        <v>106</v>
      </c>
      <c r="BM98" s="191" t="s">
        <v>2239</v>
      </c>
    </row>
    <row r="99" spans="2:63" s="12" customFormat="1" ht="25.9" customHeight="1">
      <c r="B99" s="164"/>
      <c r="C99" s="165"/>
      <c r="D99" s="166" t="s">
        <v>70</v>
      </c>
      <c r="E99" s="167" t="s">
        <v>1712</v>
      </c>
      <c r="F99" s="167" t="s">
        <v>2163</v>
      </c>
      <c r="G99" s="165"/>
      <c r="H99" s="165"/>
      <c r="I99" s="168"/>
      <c r="J99" s="169">
        <f>BK99</f>
        <v>0</v>
      </c>
      <c r="K99" s="165"/>
      <c r="L99" s="170"/>
      <c r="M99" s="171"/>
      <c r="N99" s="172"/>
      <c r="O99" s="172"/>
      <c r="P99" s="173">
        <f>SUM(P100:P104)</f>
        <v>0</v>
      </c>
      <c r="Q99" s="172"/>
      <c r="R99" s="173">
        <f>SUM(R100:R104)</f>
        <v>0</v>
      </c>
      <c r="S99" s="172"/>
      <c r="T99" s="174">
        <f>SUM(T100:T104)</f>
        <v>0</v>
      </c>
      <c r="AR99" s="175" t="s">
        <v>14</v>
      </c>
      <c r="AT99" s="176" t="s">
        <v>70</v>
      </c>
      <c r="AU99" s="176" t="s">
        <v>71</v>
      </c>
      <c r="AY99" s="175" t="s">
        <v>169</v>
      </c>
      <c r="BK99" s="177">
        <f>SUM(BK100:BK104)</f>
        <v>0</v>
      </c>
    </row>
    <row r="100" spans="1:65" s="2" customFormat="1" ht="24.2" customHeight="1">
      <c r="A100" s="36"/>
      <c r="B100" s="37"/>
      <c r="C100" s="180" t="s">
        <v>112</v>
      </c>
      <c r="D100" s="180" t="s">
        <v>172</v>
      </c>
      <c r="E100" s="181" t="s">
        <v>2240</v>
      </c>
      <c r="F100" s="182" t="s">
        <v>2241</v>
      </c>
      <c r="G100" s="183" t="s">
        <v>339</v>
      </c>
      <c r="H100" s="184">
        <v>260</v>
      </c>
      <c r="I100" s="185"/>
      <c r="J100" s="186">
        <f>ROUND(I100*H100,2)</f>
        <v>0</v>
      </c>
      <c r="K100" s="182" t="s">
        <v>19</v>
      </c>
      <c r="L100" s="41"/>
      <c r="M100" s="187" t="s">
        <v>19</v>
      </c>
      <c r="N100" s="188" t="s">
        <v>42</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106</v>
      </c>
      <c r="AT100" s="191" t="s">
        <v>172</v>
      </c>
      <c r="AU100" s="191" t="s">
        <v>14</v>
      </c>
      <c r="AY100" s="19" t="s">
        <v>169</v>
      </c>
      <c r="BE100" s="192">
        <f>IF(N100="základní",J100,0)</f>
        <v>0</v>
      </c>
      <c r="BF100" s="192">
        <f>IF(N100="snížená",J100,0)</f>
        <v>0</v>
      </c>
      <c r="BG100" s="192">
        <f>IF(N100="zákl. přenesená",J100,0)</f>
        <v>0</v>
      </c>
      <c r="BH100" s="192">
        <f>IF(N100="sníž. přenesená",J100,0)</f>
        <v>0</v>
      </c>
      <c r="BI100" s="192">
        <f>IF(N100="nulová",J100,0)</f>
        <v>0</v>
      </c>
      <c r="BJ100" s="19" t="s">
        <v>14</v>
      </c>
      <c r="BK100" s="192">
        <f>ROUND(I100*H100,2)</f>
        <v>0</v>
      </c>
      <c r="BL100" s="19" t="s">
        <v>106</v>
      </c>
      <c r="BM100" s="191" t="s">
        <v>2242</v>
      </c>
    </row>
    <row r="101" spans="1:65" s="2" customFormat="1" ht="24.2" customHeight="1">
      <c r="A101" s="36"/>
      <c r="B101" s="37"/>
      <c r="C101" s="180" t="s">
        <v>115</v>
      </c>
      <c r="D101" s="180" t="s">
        <v>172</v>
      </c>
      <c r="E101" s="181" t="s">
        <v>2243</v>
      </c>
      <c r="F101" s="182" t="s">
        <v>2244</v>
      </c>
      <c r="G101" s="183" t="s">
        <v>1734</v>
      </c>
      <c r="H101" s="184">
        <v>3600</v>
      </c>
      <c r="I101" s="185"/>
      <c r="J101" s="186">
        <f>ROUND(I101*H101,2)</f>
        <v>0</v>
      </c>
      <c r="K101" s="182" t="s">
        <v>19</v>
      </c>
      <c r="L101" s="41"/>
      <c r="M101" s="187" t="s">
        <v>19</v>
      </c>
      <c r="N101" s="188" t="s">
        <v>42</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106</v>
      </c>
      <c r="AT101" s="191" t="s">
        <v>172</v>
      </c>
      <c r="AU101" s="191" t="s">
        <v>14</v>
      </c>
      <c r="AY101" s="19" t="s">
        <v>169</v>
      </c>
      <c r="BE101" s="192">
        <f>IF(N101="základní",J101,0)</f>
        <v>0</v>
      </c>
      <c r="BF101" s="192">
        <f>IF(N101="snížená",J101,0)</f>
        <v>0</v>
      </c>
      <c r="BG101" s="192">
        <f>IF(N101="zákl. přenesená",J101,0)</f>
        <v>0</v>
      </c>
      <c r="BH101" s="192">
        <f>IF(N101="sníž. přenesená",J101,0)</f>
        <v>0</v>
      </c>
      <c r="BI101" s="192">
        <f>IF(N101="nulová",J101,0)</f>
        <v>0</v>
      </c>
      <c r="BJ101" s="19" t="s">
        <v>14</v>
      </c>
      <c r="BK101" s="192">
        <f>ROUND(I101*H101,2)</f>
        <v>0</v>
      </c>
      <c r="BL101" s="19" t="s">
        <v>106</v>
      </c>
      <c r="BM101" s="191" t="s">
        <v>2245</v>
      </c>
    </row>
    <row r="102" spans="1:65" s="2" customFormat="1" ht="16.5" customHeight="1">
      <c r="A102" s="36"/>
      <c r="B102" s="37"/>
      <c r="C102" s="180" t="s">
        <v>224</v>
      </c>
      <c r="D102" s="180" t="s">
        <v>172</v>
      </c>
      <c r="E102" s="181" t="s">
        <v>2246</v>
      </c>
      <c r="F102" s="182" t="s">
        <v>2247</v>
      </c>
      <c r="G102" s="183" t="s">
        <v>339</v>
      </c>
      <c r="H102" s="184">
        <v>60</v>
      </c>
      <c r="I102" s="185"/>
      <c r="J102" s="186">
        <f>ROUND(I102*H102,2)</f>
        <v>0</v>
      </c>
      <c r="K102" s="182" t="s">
        <v>19</v>
      </c>
      <c r="L102" s="41"/>
      <c r="M102" s="187" t="s">
        <v>19</v>
      </c>
      <c r="N102" s="188" t="s">
        <v>42</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106</v>
      </c>
      <c r="AT102" s="191" t="s">
        <v>172</v>
      </c>
      <c r="AU102" s="191" t="s">
        <v>14</v>
      </c>
      <c r="AY102" s="19" t="s">
        <v>169</v>
      </c>
      <c r="BE102" s="192">
        <f>IF(N102="základní",J102,0)</f>
        <v>0</v>
      </c>
      <c r="BF102" s="192">
        <f>IF(N102="snížená",J102,0)</f>
        <v>0</v>
      </c>
      <c r="BG102" s="192">
        <f>IF(N102="zákl. přenesená",J102,0)</f>
        <v>0</v>
      </c>
      <c r="BH102" s="192">
        <f>IF(N102="sníž. přenesená",J102,0)</f>
        <v>0</v>
      </c>
      <c r="BI102" s="192">
        <f>IF(N102="nulová",J102,0)</f>
        <v>0</v>
      </c>
      <c r="BJ102" s="19" t="s">
        <v>14</v>
      </c>
      <c r="BK102" s="192">
        <f>ROUND(I102*H102,2)</f>
        <v>0</v>
      </c>
      <c r="BL102" s="19" t="s">
        <v>106</v>
      </c>
      <c r="BM102" s="191" t="s">
        <v>2248</v>
      </c>
    </row>
    <row r="103" spans="1:65" s="2" customFormat="1" ht="16.5" customHeight="1">
      <c r="A103" s="36"/>
      <c r="B103" s="37"/>
      <c r="C103" s="180" t="s">
        <v>170</v>
      </c>
      <c r="D103" s="180" t="s">
        <v>172</v>
      </c>
      <c r="E103" s="181" t="s">
        <v>2249</v>
      </c>
      <c r="F103" s="182" t="s">
        <v>2250</v>
      </c>
      <c r="G103" s="183" t="s">
        <v>2161</v>
      </c>
      <c r="H103" s="184">
        <v>1</v>
      </c>
      <c r="I103" s="185"/>
      <c r="J103" s="186">
        <f>ROUND(I103*H103,2)</f>
        <v>0</v>
      </c>
      <c r="K103" s="182" t="s">
        <v>19</v>
      </c>
      <c r="L103" s="41"/>
      <c r="M103" s="187" t="s">
        <v>19</v>
      </c>
      <c r="N103" s="188" t="s">
        <v>42</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106</v>
      </c>
      <c r="AT103" s="191" t="s">
        <v>172</v>
      </c>
      <c r="AU103" s="191" t="s">
        <v>14</v>
      </c>
      <c r="AY103" s="19" t="s">
        <v>169</v>
      </c>
      <c r="BE103" s="192">
        <f>IF(N103="základní",J103,0)</f>
        <v>0</v>
      </c>
      <c r="BF103" s="192">
        <f>IF(N103="snížená",J103,0)</f>
        <v>0</v>
      </c>
      <c r="BG103" s="192">
        <f>IF(N103="zákl. přenesená",J103,0)</f>
        <v>0</v>
      </c>
      <c r="BH103" s="192">
        <f>IF(N103="sníž. přenesená",J103,0)</f>
        <v>0</v>
      </c>
      <c r="BI103" s="192">
        <f>IF(N103="nulová",J103,0)</f>
        <v>0</v>
      </c>
      <c r="BJ103" s="19" t="s">
        <v>14</v>
      </c>
      <c r="BK103" s="192">
        <f>ROUND(I103*H103,2)</f>
        <v>0</v>
      </c>
      <c r="BL103" s="19" t="s">
        <v>106</v>
      </c>
      <c r="BM103" s="191" t="s">
        <v>2251</v>
      </c>
    </row>
    <row r="104" spans="1:65" s="2" customFormat="1" ht="24.2" customHeight="1">
      <c r="A104" s="36"/>
      <c r="B104" s="37"/>
      <c r="C104" s="180" t="s">
        <v>236</v>
      </c>
      <c r="D104" s="180" t="s">
        <v>172</v>
      </c>
      <c r="E104" s="181" t="s">
        <v>2170</v>
      </c>
      <c r="F104" s="182" t="s">
        <v>2171</v>
      </c>
      <c r="G104" s="183" t="s">
        <v>339</v>
      </c>
      <c r="H104" s="184">
        <v>360</v>
      </c>
      <c r="I104" s="185"/>
      <c r="J104" s="186">
        <f>ROUND(I104*H104,2)</f>
        <v>0</v>
      </c>
      <c r="K104" s="182" t="s">
        <v>19</v>
      </c>
      <c r="L104" s="41"/>
      <c r="M104" s="187" t="s">
        <v>19</v>
      </c>
      <c r="N104" s="188" t="s">
        <v>42</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106</v>
      </c>
      <c r="AT104" s="191" t="s">
        <v>172</v>
      </c>
      <c r="AU104" s="191" t="s">
        <v>14</v>
      </c>
      <c r="AY104" s="19" t="s">
        <v>169</v>
      </c>
      <c r="BE104" s="192">
        <f>IF(N104="základní",J104,0)</f>
        <v>0</v>
      </c>
      <c r="BF104" s="192">
        <f>IF(N104="snížená",J104,0)</f>
        <v>0</v>
      </c>
      <c r="BG104" s="192">
        <f>IF(N104="zákl. přenesená",J104,0)</f>
        <v>0</v>
      </c>
      <c r="BH104" s="192">
        <f>IF(N104="sníž. přenesená",J104,0)</f>
        <v>0</v>
      </c>
      <c r="BI104" s="192">
        <f>IF(N104="nulová",J104,0)</f>
        <v>0</v>
      </c>
      <c r="BJ104" s="19" t="s">
        <v>14</v>
      </c>
      <c r="BK104" s="192">
        <f>ROUND(I104*H104,2)</f>
        <v>0</v>
      </c>
      <c r="BL104" s="19" t="s">
        <v>106</v>
      </c>
      <c r="BM104" s="191" t="s">
        <v>2252</v>
      </c>
    </row>
    <row r="105" spans="2:63" s="12" customFormat="1" ht="25.9" customHeight="1">
      <c r="B105" s="164"/>
      <c r="C105" s="165"/>
      <c r="D105" s="166" t="s">
        <v>70</v>
      </c>
      <c r="E105" s="167" t="s">
        <v>1728</v>
      </c>
      <c r="F105" s="167" t="s">
        <v>2191</v>
      </c>
      <c r="G105" s="165"/>
      <c r="H105" s="165"/>
      <c r="I105" s="168"/>
      <c r="J105" s="169">
        <f>BK105</f>
        <v>0</v>
      </c>
      <c r="K105" s="165"/>
      <c r="L105" s="170"/>
      <c r="M105" s="171"/>
      <c r="N105" s="172"/>
      <c r="O105" s="172"/>
      <c r="P105" s="173">
        <f>SUM(P106:P112)</f>
        <v>0</v>
      </c>
      <c r="Q105" s="172"/>
      <c r="R105" s="173">
        <f>SUM(R106:R112)</f>
        <v>0</v>
      </c>
      <c r="S105" s="172"/>
      <c r="T105" s="174">
        <f>SUM(T106:T112)</f>
        <v>0</v>
      </c>
      <c r="AR105" s="175" t="s">
        <v>14</v>
      </c>
      <c r="AT105" s="176" t="s">
        <v>70</v>
      </c>
      <c r="AU105" s="176" t="s">
        <v>71</v>
      </c>
      <c r="AY105" s="175" t="s">
        <v>169</v>
      </c>
      <c r="BK105" s="177">
        <f>SUM(BK106:BK112)</f>
        <v>0</v>
      </c>
    </row>
    <row r="106" spans="1:65" s="2" customFormat="1" ht="16.5" customHeight="1">
      <c r="A106" s="36"/>
      <c r="B106" s="37"/>
      <c r="C106" s="180" t="s">
        <v>286</v>
      </c>
      <c r="D106" s="180" t="s">
        <v>172</v>
      </c>
      <c r="E106" s="181" t="s">
        <v>2253</v>
      </c>
      <c r="F106" s="182" t="s">
        <v>2254</v>
      </c>
      <c r="G106" s="183" t="s">
        <v>339</v>
      </c>
      <c r="H106" s="184">
        <v>260</v>
      </c>
      <c r="I106" s="185"/>
      <c r="J106" s="186">
        <f aca="true" t="shared" si="0" ref="J106:J112">ROUND(I106*H106,2)</f>
        <v>0</v>
      </c>
      <c r="K106" s="182" t="s">
        <v>19</v>
      </c>
      <c r="L106" s="41"/>
      <c r="M106" s="187" t="s">
        <v>19</v>
      </c>
      <c r="N106" s="188" t="s">
        <v>42</v>
      </c>
      <c r="O106" s="66"/>
      <c r="P106" s="189">
        <f aca="true" t="shared" si="1" ref="P106:P112">O106*H106</f>
        <v>0</v>
      </c>
      <c r="Q106" s="189">
        <v>0</v>
      </c>
      <c r="R106" s="189">
        <f aca="true" t="shared" si="2" ref="R106:R112">Q106*H106</f>
        <v>0</v>
      </c>
      <c r="S106" s="189">
        <v>0</v>
      </c>
      <c r="T106" s="190">
        <f aca="true" t="shared" si="3" ref="T106:T112">S106*H106</f>
        <v>0</v>
      </c>
      <c r="U106" s="36"/>
      <c r="V106" s="36"/>
      <c r="W106" s="36"/>
      <c r="X106" s="36"/>
      <c r="Y106" s="36"/>
      <c r="Z106" s="36"/>
      <c r="AA106" s="36"/>
      <c r="AB106" s="36"/>
      <c r="AC106" s="36"/>
      <c r="AD106" s="36"/>
      <c r="AE106" s="36"/>
      <c r="AR106" s="191" t="s">
        <v>106</v>
      </c>
      <c r="AT106" s="191" t="s">
        <v>172</v>
      </c>
      <c r="AU106" s="191" t="s">
        <v>14</v>
      </c>
      <c r="AY106" s="19" t="s">
        <v>169</v>
      </c>
      <c r="BE106" s="192">
        <f aca="true" t="shared" si="4" ref="BE106:BE112">IF(N106="základní",J106,0)</f>
        <v>0</v>
      </c>
      <c r="BF106" s="192">
        <f aca="true" t="shared" si="5" ref="BF106:BF112">IF(N106="snížená",J106,0)</f>
        <v>0</v>
      </c>
      <c r="BG106" s="192">
        <f aca="true" t="shared" si="6" ref="BG106:BG112">IF(N106="zákl. přenesená",J106,0)</f>
        <v>0</v>
      </c>
      <c r="BH106" s="192">
        <f aca="true" t="shared" si="7" ref="BH106:BH112">IF(N106="sníž. přenesená",J106,0)</f>
        <v>0</v>
      </c>
      <c r="BI106" s="192">
        <f aca="true" t="shared" si="8" ref="BI106:BI112">IF(N106="nulová",J106,0)</f>
        <v>0</v>
      </c>
      <c r="BJ106" s="19" t="s">
        <v>14</v>
      </c>
      <c r="BK106" s="192">
        <f aca="true" t="shared" si="9" ref="BK106:BK112">ROUND(I106*H106,2)</f>
        <v>0</v>
      </c>
      <c r="BL106" s="19" t="s">
        <v>106</v>
      </c>
      <c r="BM106" s="191" t="s">
        <v>2255</v>
      </c>
    </row>
    <row r="107" spans="1:65" s="2" customFormat="1" ht="16.5" customHeight="1">
      <c r="A107" s="36"/>
      <c r="B107" s="37"/>
      <c r="C107" s="180" t="s">
        <v>8</v>
      </c>
      <c r="D107" s="180" t="s">
        <v>172</v>
      </c>
      <c r="E107" s="181" t="s">
        <v>2256</v>
      </c>
      <c r="F107" s="182" t="s">
        <v>2257</v>
      </c>
      <c r="G107" s="183" t="s">
        <v>1734</v>
      </c>
      <c r="H107" s="184">
        <v>6600</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14</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2258</v>
      </c>
    </row>
    <row r="108" spans="1:65" s="2" customFormat="1" ht="16.5" customHeight="1">
      <c r="A108" s="36"/>
      <c r="B108" s="37"/>
      <c r="C108" s="180" t="s">
        <v>296</v>
      </c>
      <c r="D108" s="180" t="s">
        <v>172</v>
      </c>
      <c r="E108" s="181" t="s">
        <v>2259</v>
      </c>
      <c r="F108" s="182" t="s">
        <v>2260</v>
      </c>
      <c r="G108" s="183" t="s">
        <v>1734</v>
      </c>
      <c r="H108" s="184">
        <v>45</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14</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2261</v>
      </c>
    </row>
    <row r="109" spans="1:65" s="2" customFormat="1" ht="16.5" customHeight="1">
      <c r="A109" s="36"/>
      <c r="B109" s="37"/>
      <c r="C109" s="180" t="s">
        <v>302</v>
      </c>
      <c r="D109" s="180" t="s">
        <v>172</v>
      </c>
      <c r="E109" s="181" t="s">
        <v>2262</v>
      </c>
      <c r="F109" s="182" t="s">
        <v>2205</v>
      </c>
      <c r="G109" s="183" t="s">
        <v>1734</v>
      </c>
      <c r="H109" s="184">
        <v>35</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14</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2263</v>
      </c>
    </row>
    <row r="110" spans="1:65" s="2" customFormat="1" ht="16.5" customHeight="1">
      <c r="A110" s="36"/>
      <c r="B110" s="37"/>
      <c r="C110" s="180" t="s">
        <v>307</v>
      </c>
      <c r="D110" s="180" t="s">
        <v>172</v>
      </c>
      <c r="E110" s="181" t="s">
        <v>2264</v>
      </c>
      <c r="F110" s="182" t="s">
        <v>2265</v>
      </c>
      <c r="G110" s="183" t="s">
        <v>339</v>
      </c>
      <c r="H110" s="184">
        <v>60</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14</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2266</v>
      </c>
    </row>
    <row r="111" spans="1:65" s="2" customFormat="1" ht="24.2" customHeight="1">
      <c r="A111" s="36"/>
      <c r="B111" s="37"/>
      <c r="C111" s="180" t="s">
        <v>312</v>
      </c>
      <c r="D111" s="180" t="s">
        <v>172</v>
      </c>
      <c r="E111" s="181" t="s">
        <v>2170</v>
      </c>
      <c r="F111" s="182" t="s">
        <v>2171</v>
      </c>
      <c r="G111" s="183" t="s">
        <v>339</v>
      </c>
      <c r="H111" s="184">
        <v>360</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106</v>
      </c>
      <c r="AT111" s="191" t="s">
        <v>172</v>
      </c>
      <c r="AU111" s="191" t="s">
        <v>14</v>
      </c>
      <c r="AY111" s="19" t="s">
        <v>169</v>
      </c>
      <c r="BE111" s="192">
        <f t="shared" si="4"/>
        <v>0</v>
      </c>
      <c r="BF111" s="192">
        <f t="shared" si="5"/>
        <v>0</v>
      </c>
      <c r="BG111" s="192">
        <f t="shared" si="6"/>
        <v>0</v>
      </c>
      <c r="BH111" s="192">
        <f t="shared" si="7"/>
        <v>0</v>
      </c>
      <c r="BI111" s="192">
        <f t="shared" si="8"/>
        <v>0</v>
      </c>
      <c r="BJ111" s="19" t="s">
        <v>14</v>
      </c>
      <c r="BK111" s="192">
        <f t="shared" si="9"/>
        <v>0</v>
      </c>
      <c r="BL111" s="19" t="s">
        <v>106</v>
      </c>
      <c r="BM111" s="191" t="s">
        <v>2267</v>
      </c>
    </row>
    <row r="112" spans="1:65" s="2" customFormat="1" ht="16.5" customHeight="1">
      <c r="A112" s="36"/>
      <c r="B112" s="37"/>
      <c r="C112" s="180" t="s">
        <v>321</v>
      </c>
      <c r="D112" s="180" t="s">
        <v>172</v>
      </c>
      <c r="E112" s="181" t="s">
        <v>2192</v>
      </c>
      <c r="F112" s="182" t="s">
        <v>2193</v>
      </c>
      <c r="G112" s="183" t="s">
        <v>339</v>
      </c>
      <c r="H112" s="184">
        <v>1200</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106</v>
      </c>
      <c r="AT112" s="191" t="s">
        <v>172</v>
      </c>
      <c r="AU112" s="191" t="s">
        <v>14</v>
      </c>
      <c r="AY112" s="19" t="s">
        <v>169</v>
      </c>
      <c r="BE112" s="192">
        <f t="shared" si="4"/>
        <v>0</v>
      </c>
      <c r="BF112" s="192">
        <f t="shared" si="5"/>
        <v>0</v>
      </c>
      <c r="BG112" s="192">
        <f t="shared" si="6"/>
        <v>0</v>
      </c>
      <c r="BH112" s="192">
        <f t="shared" si="7"/>
        <v>0</v>
      </c>
      <c r="BI112" s="192">
        <f t="shared" si="8"/>
        <v>0</v>
      </c>
      <c r="BJ112" s="19" t="s">
        <v>14</v>
      </c>
      <c r="BK112" s="192">
        <f t="shared" si="9"/>
        <v>0</v>
      </c>
      <c r="BL112" s="19" t="s">
        <v>106</v>
      </c>
      <c r="BM112" s="191" t="s">
        <v>2268</v>
      </c>
    </row>
    <row r="113" spans="2:63" s="12" customFormat="1" ht="25.9" customHeight="1">
      <c r="B113" s="164"/>
      <c r="C113" s="165"/>
      <c r="D113" s="166" t="s">
        <v>70</v>
      </c>
      <c r="E113" s="167" t="s">
        <v>1783</v>
      </c>
      <c r="F113" s="167" t="s">
        <v>2207</v>
      </c>
      <c r="G113" s="165"/>
      <c r="H113" s="165"/>
      <c r="I113" s="168"/>
      <c r="J113" s="169">
        <f>BK113</f>
        <v>0</v>
      </c>
      <c r="K113" s="165"/>
      <c r="L113" s="170"/>
      <c r="M113" s="171"/>
      <c r="N113" s="172"/>
      <c r="O113" s="172"/>
      <c r="P113" s="173">
        <f>SUM(P114:P116)</f>
        <v>0</v>
      </c>
      <c r="Q113" s="172"/>
      <c r="R113" s="173">
        <f>SUM(R114:R116)</f>
        <v>0</v>
      </c>
      <c r="S113" s="172"/>
      <c r="T113" s="174">
        <f>SUM(T114:T116)</f>
        <v>0</v>
      </c>
      <c r="AR113" s="175" t="s">
        <v>14</v>
      </c>
      <c r="AT113" s="176" t="s">
        <v>70</v>
      </c>
      <c r="AU113" s="176" t="s">
        <v>71</v>
      </c>
      <c r="AY113" s="175" t="s">
        <v>169</v>
      </c>
      <c r="BK113" s="177">
        <f>SUM(BK114:BK116)</f>
        <v>0</v>
      </c>
    </row>
    <row r="114" spans="1:65" s="2" customFormat="1" ht="16.5" customHeight="1">
      <c r="A114" s="36"/>
      <c r="B114" s="37"/>
      <c r="C114" s="180" t="s">
        <v>329</v>
      </c>
      <c r="D114" s="180" t="s">
        <v>172</v>
      </c>
      <c r="E114" s="181" t="s">
        <v>2269</v>
      </c>
      <c r="F114" s="182" t="s">
        <v>2215</v>
      </c>
      <c r="G114" s="183" t="s">
        <v>1856</v>
      </c>
      <c r="H114" s="184">
        <v>4</v>
      </c>
      <c r="I114" s="185"/>
      <c r="J114" s="186">
        <f>ROUND(I114*H114,2)</f>
        <v>0</v>
      </c>
      <c r="K114" s="182" t="s">
        <v>19</v>
      </c>
      <c r="L114" s="41"/>
      <c r="M114" s="187" t="s">
        <v>19</v>
      </c>
      <c r="N114" s="188" t="s">
        <v>42</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106</v>
      </c>
      <c r="AT114" s="191" t="s">
        <v>172</v>
      </c>
      <c r="AU114" s="191" t="s">
        <v>14</v>
      </c>
      <c r="AY114" s="19" t="s">
        <v>169</v>
      </c>
      <c r="BE114" s="192">
        <f>IF(N114="základní",J114,0)</f>
        <v>0</v>
      </c>
      <c r="BF114" s="192">
        <f>IF(N114="snížená",J114,0)</f>
        <v>0</v>
      </c>
      <c r="BG114" s="192">
        <f>IF(N114="zákl. přenesená",J114,0)</f>
        <v>0</v>
      </c>
      <c r="BH114" s="192">
        <f>IF(N114="sníž. přenesená",J114,0)</f>
        <v>0</v>
      </c>
      <c r="BI114" s="192">
        <f>IF(N114="nulová",J114,0)</f>
        <v>0</v>
      </c>
      <c r="BJ114" s="19" t="s">
        <v>14</v>
      </c>
      <c r="BK114" s="192">
        <f>ROUND(I114*H114,2)</f>
        <v>0</v>
      </c>
      <c r="BL114" s="19" t="s">
        <v>106</v>
      </c>
      <c r="BM114" s="191" t="s">
        <v>2270</v>
      </c>
    </row>
    <row r="115" spans="1:65" s="2" customFormat="1" ht="16.5" customHeight="1">
      <c r="A115" s="36"/>
      <c r="B115" s="37"/>
      <c r="C115" s="180" t="s">
        <v>353</v>
      </c>
      <c r="D115" s="180" t="s">
        <v>172</v>
      </c>
      <c r="E115" s="181" t="s">
        <v>2217</v>
      </c>
      <c r="F115" s="182" t="s">
        <v>2218</v>
      </c>
      <c r="G115" s="183" t="s">
        <v>1856</v>
      </c>
      <c r="H115" s="184">
        <v>4</v>
      </c>
      <c r="I115" s="185"/>
      <c r="J115" s="186">
        <f>ROUND(I115*H115,2)</f>
        <v>0</v>
      </c>
      <c r="K115" s="182" t="s">
        <v>19</v>
      </c>
      <c r="L115" s="41"/>
      <c r="M115" s="187" t="s">
        <v>19</v>
      </c>
      <c r="N115" s="188" t="s">
        <v>42</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106</v>
      </c>
      <c r="AT115" s="191" t="s">
        <v>172</v>
      </c>
      <c r="AU115" s="191" t="s">
        <v>14</v>
      </c>
      <c r="AY115" s="19" t="s">
        <v>169</v>
      </c>
      <c r="BE115" s="192">
        <f>IF(N115="základní",J115,0)</f>
        <v>0</v>
      </c>
      <c r="BF115" s="192">
        <f>IF(N115="snížená",J115,0)</f>
        <v>0</v>
      </c>
      <c r="BG115" s="192">
        <f>IF(N115="zákl. přenesená",J115,0)</f>
        <v>0</v>
      </c>
      <c r="BH115" s="192">
        <f>IF(N115="sníž. přenesená",J115,0)</f>
        <v>0</v>
      </c>
      <c r="BI115" s="192">
        <f>IF(N115="nulová",J115,0)</f>
        <v>0</v>
      </c>
      <c r="BJ115" s="19" t="s">
        <v>14</v>
      </c>
      <c r="BK115" s="192">
        <f>ROUND(I115*H115,2)</f>
        <v>0</v>
      </c>
      <c r="BL115" s="19" t="s">
        <v>106</v>
      </c>
      <c r="BM115" s="191" t="s">
        <v>2271</v>
      </c>
    </row>
    <row r="116" spans="1:65" s="2" customFormat="1" ht="16.5" customHeight="1">
      <c r="A116" s="36"/>
      <c r="B116" s="37"/>
      <c r="C116" s="180" t="s">
        <v>360</v>
      </c>
      <c r="D116" s="180" t="s">
        <v>172</v>
      </c>
      <c r="E116" s="181" t="s">
        <v>2096</v>
      </c>
      <c r="F116" s="182" t="s">
        <v>882</v>
      </c>
      <c r="G116" s="183" t="s">
        <v>282</v>
      </c>
      <c r="H116" s="184">
        <v>1</v>
      </c>
      <c r="I116" s="185"/>
      <c r="J116" s="186">
        <f>ROUND(I116*H116,2)</f>
        <v>0</v>
      </c>
      <c r="K116" s="182" t="s">
        <v>19</v>
      </c>
      <c r="L116" s="41"/>
      <c r="M116" s="187" t="s">
        <v>19</v>
      </c>
      <c r="N116" s="188" t="s">
        <v>42</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312</v>
      </c>
      <c r="AT116" s="191" t="s">
        <v>172</v>
      </c>
      <c r="AU116" s="191" t="s">
        <v>14</v>
      </c>
      <c r="AY116" s="19" t="s">
        <v>169</v>
      </c>
      <c r="BE116" s="192">
        <f>IF(N116="základní",J116,0)</f>
        <v>0</v>
      </c>
      <c r="BF116" s="192">
        <f>IF(N116="snížená",J116,0)</f>
        <v>0</v>
      </c>
      <c r="BG116" s="192">
        <f>IF(N116="zákl. přenesená",J116,0)</f>
        <v>0</v>
      </c>
      <c r="BH116" s="192">
        <f>IF(N116="sníž. přenesená",J116,0)</f>
        <v>0</v>
      </c>
      <c r="BI116" s="192">
        <f>IF(N116="nulová",J116,0)</f>
        <v>0</v>
      </c>
      <c r="BJ116" s="19" t="s">
        <v>14</v>
      </c>
      <c r="BK116" s="192">
        <f>ROUND(I116*H116,2)</f>
        <v>0</v>
      </c>
      <c r="BL116" s="19" t="s">
        <v>312</v>
      </c>
      <c r="BM116" s="191" t="s">
        <v>2272</v>
      </c>
    </row>
    <row r="117" spans="2:63" s="12" customFormat="1" ht="25.9" customHeight="1">
      <c r="B117" s="164"/>
      <c r="C117" s="165"/>
      <c r="D117" s="166" t="s">
        <v>70</v>
      </c>
      <c r="E117" s="167" t="s">
        <v>2273</v>
      </c>
      <c r="F117" s="167" t="s">
        <v>2106</v>
      </c>
      <c r="G117" s="165"/>
      <c r="H117" s="165"/>
      <c r="I117" s="168"/>
      <c r="J117" s="169">
        <f>BK117</f>
        <v>0</v>
      </c>
      <c r="K117" s="165"/>
      <c r="L117" s="170"/>
      <c r="M117" s="171"/>
      <c r="N117" s="172"/>
      <c r="O117" s="172"/>
      <c r="P117" s="173">
        <f>SUM(P118:P119)</f>
        <v>0</v>
      </c>
      <c r="Q117" s="172"/>
      <c r="R117" s="173">
        <f>SUM(R118:R119)</f>
        <v>0</v>
      </c>
      <c r="S117" s="172"/>
      <c r="T117" s="174">
        <f>SUM(T118:T119)</f>
        <v>0</v>
      </c>
      <c r="AR117" s="175" t="s">
        <v>14</v>
      </c>
      <c r="AT117" s="176" t="s">
        <v>70</v>
      </c>
      <c r="AU117" s="176" t="s">
        <v>71</v>
      </c>
      <c r="AY117" s="175" t="s">
        <v>169</v>
      </c>
      <c r="BK117" s="177">
        <f>SUM(BK118:BK119)</f>
        <v>0</v>
      </c>
    </row>
    <row r="118" spans="1:65" s="2" customFormat="1" ht="16.5" customHeight="1">
      <c r="A118" s="36"/>
      <c r="B118" s="37"/>
      <c r="C118" s="180" t="s">
        <v>7</v>
      </c>
      <c r="D118" s="180" t="s">
        <v>172</v>
      </c>
      <c r="E118" s="181" t="s">
        <v>2274</v>
      </c>
      <c r="F118" s="182" t="s">
        <v>2275</v>
      </c>
      <c r="G118" s="183" t="s">
        <v>1734</v>
      </c>
      <c r="H118" s="184">
        <v>1</v>
      </c>
      <c r="I118" s="185"/>
      <c r="J118" s="186">
        <f>ROUND(I118*H118,2)</f>
        <v>0</v>
      </c>
      <c r="K118" s="182" t="s">
        <v>19</v>
      </c>
      <c r="L118" s="41"/>
      <c r="M118" s="187" t="s">
        <v>19</v>
      </c>
      <c r="N118" s="188" t="s">
        <v>42</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106</v>
      </c>
      <c r="AT118" s="191" t="s">
        <v>172</v>
      </c>
      <c r="AU118" s="191" t="s">
        <v>14</v>
      </c>
      <c r="AY118" s="19" t="s">
        <v>169</v>
      </c>
      <c r="BE118" s="192">
        <f>IF(N118="základní",J118,0)</f>
        <v>0</v>
      </c>
      <c r="BF118" s="192">
        <f>IF(N118="snížená",J118,0)</f>
        <v>0</v>
      </c>
      <c r="BG118" s="192">
        <f>IF(N118="zákl. přenesená",J118,0)</f>
        <v>0</v>
      </c>
      <c r="BH118" s="192">
        <f>IF(N118="sníž. přenesená",J118,0)</f>
        <v>0</v>
      </c>
      <c r="BI118" s="192">
        <f>IF(N118="nulová",J118,0)</f>
        <v>0</v>
      </c>
      <c r="BJ118" s="19" t="s">
        <v>14</v>
      </c>
      <c r="BK118" s="192">
        <f>ROUND(I118*H118,2)</f>
        <v>0</v>
      </c>
      <c r="BL118" s="19" t="s">
        <v>106</v>
      </c>
      <c r="BM118" s="191" t="s">
        <v>2276</v>
      </c>
    </row>
    <row r="119" spans="1:65" s="2" customFormat="1" ht="16.5" customHeight="1">
      <c r="A119" s="36"/>
      <c r="B119" s="37"/>
      <c r="C119" s="180" t="s">
        <v>191</v>
      </c>
      <c r="D119" s="180" t="s">
        <v>172</v>
      </c>
      <c r="E119" s="181" t="s">
        <v>2277</v>
      </c>
      <c r="F119" s="182" t="s">
        <v>2278</v>
      </c>
      <c r="G119" s="183" t="s">
        <v>1734</v>
      </c>
      <c r="H119" s="184">
        <v>41</v>
      </c>
      <c r="I119" s="185"/>
      <c r="J119" s="186">
        <f>ROUND(I119*H119,2)</f>
        <v>0</v>
      </c>
      <c r="K119" s="182" t="s">
        <v>19</v>
      </c>
      <c r="L119" s="41"/>
      <c r="M119" s="187" t="s">
        <v>19</v>
      </c>
      <c r="N119" s="188" t="s">
        <v>42</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106</v>
      </c>
      <c r="AT119" s="191" t="s">
        <v>172</v>
      </c>
      <c r="AU119" s="191" t="s">
        <v>14</v>
      </c>
      <c r="AY119" s="19" t="s">
        <v>169</v>
      </c>
      <c r="BE119" s="192">
        <f>IF(N119="základní",J119,0)</f>
        <v>0</v>
      </c>
      <c r="BF119" s="192">
        <f>IF(N119="snížená",J119,0)</f>
        <v>0</v>
      </c>
      <c r="BG119" s="192">
        <f>IF(N119="zákl. přenesená",J119,0)</f>
        <v>0</v>
      </c>
      <c r="BH119" s="192">
        <f>IF(N119="sníž. přenesená",J119,0)</f>
        <v>0</v>
      </c>
      <c r="BI119" s="192">
        <f>IF(N119="nulová",J119,0)</f>
        <v>0</v>
      </c>
      <c r="BJ119" s="19" t="s">
        <v>14</v>
      </c>
      <c r="BK119" s="192">
        <f>ROUND(I119*H119,2)</f>
        <v>0</v>
      </c>
      <c r="BL119" s="19" t="s">
        <v>106</v>
      </c>
      <c r="BM119" s="191" t="s">
        <v>2279</v>
      </c>
    </row>
    <row r="120" spans="2:63" s="12" customFormat="1" ht="25.9" customHeight="1">
      <c r="B120" s="164"/>
      <c r="C120" s="165"/>
      <c r="D120" s="166" t="s">
        <v>70</v>
      </c>
      <c r="E120" s="167" t="s">
        <v>2280</v>
      </c>
      <c r="F120" s="167" t="s">
        <v>2281</v>
      </c>
      <c r="G120" s="165"/>
      <c r="H120" s="165"/>
      <c r="I120" s="168"/>
      <c r="J120" s="169">
        <f>BK120</f>
        <v>0</v>
      </c>
      <c r="K120" s="165"/>
      <c r="L120" s="170"/>
      <c r="M120" s="171"/>
      <c r="N120" s="172"/>
      <c r="O120" s="172"/>
      <c r="P120" s="173">
        <f>SUM(P121:P122)</f>
        <v>0</v>
      </c>
      <c r="Q120" s="172"/>
      <c r="R120" s="173">
        <f>SUM(R121:R122)</f>
        <v>0</v>
      </c>
      <c r="S120" s="172"/>
      <c r="T120" s="174">
        <f>SUM(T121:T122)</f>
        <v>0</v>
      </c>
      <c r="AR120" s="175" t="s">
        <v>14</v>
      </c>
      <c r="AT120" s="176" t="s">
        <v>70</v>
      </c>
      <c r="AU120" s="176" t="s">
        <v>71</v>
      </c>
      <c r="AY120" s="175" t="s">
        <v>169</v>
      </c>
      <c r="BK120" s="177">
        <f>SUM(BK121:BK122)</f>
        <v>0</v>
      </c>
    </row>
    <row r="121" spans="1:65" s="2" customFormat="1" ht="16.5" customHeight="1">
      <c r="A121" s="36"/>
      <c r="B121" s="37"/>
      <c r="C121" s="180" t="s">
        <v>523</v>
      </c>
      <c r="D121" s="180" t="s">
        <v>172</v>
      </c>
      <c r="E121" s="181" t="s">
        <v>2282</v>
      </c>
      <c r="F121" s="182" t="s">
        <v>2283</v>
      </c>
      <c r="G121" s="183" t="s">
        <v>339</v>
      </c>
      <c r="H121" s="184">
        <v>1200</v>
      </c>
      <c r="I121" s="185"/>
      <c r="J121" s="186">
        <f>ROUND(I121*H121,2)</f>
        <v>0</v>
      </c>
      <c r="K121" s="182" t="s">
        <v>19</v>
      </c>
      <c r="L121" s="41"/>
      <c r="M121" s="187" t="s">
        <v>19</v>
      </c>
      <c r="N121" s="188" t="s">
        <v>42</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106</v>
      </c>
      <c r="AT121" s="191" t="s">
        <v>172</v>
      </c>
      <c r="AU121" s="191" t="s">
        <v>14</v>
      </c>
      <c r="AY121" s="19" t="s">
        <v>169</v>
      </c>
      <c r="BE121" s="192">
        <f>IF(N121="základní",J121,0)</f>
        <v>0</v>
      </c>
      <c r="BF121" s="192">
        <f>IF(N121="snížená",J121,0)</f>
        <v>0</v>
      </c>
      <c r="BG121" s="192">
        <f>IF(N121="zákl. přenesená",J121,0)</f>
        <v>0</v>
      </c>
      <c r="BH121" s="192">
        <f>IF(N121="sníž. přenesená",J121,0)</f>
        <v>0</v>
      </c>
      <c r="BI121" s="192">
        <f>IF(N121="nulová",J121,0)</f>
        <v>0</v>
      </c>
      <c r="BJ121" s="19" t="s">
        <v>14</v>
      </c>
      <c r="BK121" s="192">
        <f>ROUND(I121*H121,2)</f>
        <v>0</v>
      </c>
      <c r="BL121" s="19" t="s">
        <v>106</v>
      </c>
      <c r="BM121" s="191" t="s">
        <v>2284</v>
      </c>
    </row>
    <row r="122" spans="1:65" s="2" customFormat="1" ht="16.5" customHeight="1">
      <c r="A122" s="36"/>
      <c r="B122" s="37"/>
      <c r="C122" s="180" t="s">
        <v>252</v>
      </c>
      <c r="D122" s="180" t="s">
        <v>172</v>
      </c>
      <c r="E122" s="181" t="s">
        <v>2285</v>
      </c>
      <c r="F122" s="182" t="s">
        <v>2286</v>
      </c>
      <c r="G122" s="183" t="s">
        <v>339</v>
      </c>
      <c r="H122" s="184">
        <v>730</v>
      </c>
      <c r="I122" s="185"/>
      <c r="J122" s="186">
        <f>ROUND(I122*H122,2)</f>
        <v>0</v>
      </c>
      <c r="K122" s="182" t="s">
        <v>19</v>
      </c>
      <c r="L122" s="41"/>
      <c r="M122" s="187" t="s">
        <v>19</v>
      </c>
      <c r="N122" s="188" t="s">
        <v>42</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106</v>
      </c>
      <c r="AT122" s="191" t="s">
        <v>172</v>
      </c>
      <c r="AU122" s="191" t="s">
        <v>14</v>
      </c>
      <c r="AY122" s="19" t="s">
        <v>169</v>
      </c>
      <c r="BE122" s="192">
        <f>IF(N122="základní",J122,0)</f>
        <v>0</v>
      </c>
      <c r="BF122" s="192">
        <f>IF(N122="snížená",J122,0)</f>
        <v>0</v>
      </c>
      <c r="BG122" s="192">
        <f>IF(N122="zákl. přenesená",J122,0)</f>
        <v>0</v>
      </c>
      <c r="BH122" s="192">
        <f>IF(N122="sníž. přenesená",J122,0)</f>
        <v>0</v>
      </c>
      <c r="BI122" s="192">
        <f>IF(N122="nulová",J122,0)</f>
        <v>0</v>
      </c>
      <c r="BJ122" s="19" t="s">
        <v>14</v>
      </c>
      <c r="BK122" s="192">
        <f>ROUND(I122*H122,2)</f>
        <v>0</v>
      </c>
      <c r="BL122" s="19" t="s">
        <v>106</v>
      </c>
      <c r="BM122" s="191" t="s">
        <v>2287</v>
      </c>
    </row>
    <row r="123" spans="2:63" s="12" customFormat="1" ht="25.9" customHeight="1">
      <c r="B123" s="164"/>
      <c r="C123" s="165"/>
      <c r="D123" s="166" t="s">
        <v>70</v>
      </c>
      <c r="E123" s="167" t="s">
        <v>2288</v>
      </c>
      <c r="F123" s="167" t="s">
        <v>2289</v>
      </c>
      <c r="G123" s="165"/>
      <c r="H123" s="165"/>
      <c r="I123" s="168"/>
      <c r="J123" s="169">
        <f>BK123</f>
        <v>0</v>
      </c>
      <c r="K123" s="165"/>
      <c r="L123" s="170"/>
      <c r="M123" s="171"/>
      <c r="N123" s="172"/>
      <c r="O123" s="172"/>
      <c r="P123" s="173">
        <f>P124</f>
        <v>0</v>
      </c>
      <c r="Q123" s="172"/>
      <c r="R123" s="173">
        <f>R124</f>
        <v>0</v>
      </c>
      <c r="S123" s="172"/>
      <c r="T123" s="174">
        <f>T124</f>
        <v>0</v>
      </c>
      <c r="AR123" s="175" t="s">
        <v>14</v>
      </c>
      <c r="AT123" s="176" t="s">
        <v>70</v>
      </c>
      <c r="AU123" s="176" t="s">
        <v>71</v>
      </c>
      <c r="AY123" s="175" t="s">
        <v>169</v>
      </c>
      <c r="BK123" s="177">
        <f>BK124</f>
        <v>0</v>
      </c>
    </row>
    <row r="124" spans="1:65" s="2" customFormat="1" ht="16.5" customHeight="1">
      <c r="A124" s="36"/>
      <c r="B124" s="37"/>
      <c r="C124" s="180" t="s">
        <v>344</v>
      </c>
      <c r="D124" s="180" t="s">
        <v>172</v>
      </c>
      <c r="E124" s="181" t="s">
        <v>2290</v>
      </c>
      <c r="F124" s="182" t="s">
        <v>2291</v>
      </c>
      <c r="G124" s="183" t="s">
        <v>339</v>
      </c>
      <c r="H124" s="184">
        <v>2200</v>
      </c>
      <c r="I124" s="185"/>
      <c r="J124" s="186">
        <f>ROUND(I124*H124,2)</f>
        <v>0</v>
      </c>
      <c r="K124" s="182" t="s">
        <v>19</v>
      </c>
      <c r="L124" s="41"/>
      <c r="M124" s="248" t="s">
        <v>19</v>
      </c>
      <c r="N124" s="249" t="s">
        <v>42</v>
      </c>
      <c r="O124" s="246"/>
      <c r="P124" s="250">
        <f>O124*H124</f>
        <v>0</v>
      </c>
      <c r="Q124" s="250">
        <v>0</v>
      </c>
      <c r="R124" s="250">
        <f>Q124*H124</f>
        <v>0</v>
      </c>
      <c r="S124" s="250">
        <v>0</v>
      </c>
      <c r="T124" s="251">
        <f>S124*H124</f>
        <v>0</v>
      </c>
      <c r="U124" s="36"/>
      <c r="V124" s="36"/>
      <c r="W124" s="36"/>
      <c r="X124" s="36"/>
      <c r="Y124" s="36"/>
      <c r="Z124" s="36"/>
      <c r="AA124" s="36"/>
      <c r="AB124" s="36"/>
      <c r="AC124" s="36"/>
      <c r="AD124" s="36"/>
      <c r="AE124" s="36"/>
      <c r="AR124" s="191" t="s">
        <v>106</v>
      </c>
      <c r="AT124" s="191" t="s">
        <v>172</v>
      </c>
      <c r="AU124" s="191" t="s">
        <v>14</v>
      </c>
      <c r="AY124" s="19" t="s">
        <v>169</v>
      </c>
      <c r="BE124" s="192">
        <f>IF(N124="základní",J124,0)</f>
        <v>0</v>
      </c>
      <c r="BF124" s="192">
        <f>IF(N124="snížená",J124,0)</f>
        <v>0</v>
      </c>
      <c r="BG124" s="192">
        <f>IF(N124="zákl. přenesená",J124,0)</f>
        <v>0</v>
      </c>
      <c r="BH124" s="192">
        <f>IF(N124="sníž. přenesená",J124,0)</f>
        <v>0</v>
      </c>
      <c r="BI124" s="192">
        <f>IF(N124="nulová",J124,0)</f>
        <v>0</v>
      </c>
      <c r="BJ124" s="19" t="s">
        <v>14</v>
      </c>
      <c r="BK124" s="192">
        <f>ROUND(I124*H124,2)</f>
        <v>0</v>
      </c>
      <c r="BL124" s="19" t="s">
        <v>106</v>
      </c>
      <c r="BM124" s="191" t="s">
        <v>2292</v>
      </c>
    </row>
    <row r="125" spans="1:31" s="2" customFormat="1" ht="6.95" customHeight="1">
      <c r="A125" s="36"/>
      <c r="B125" s="49"/>
      <c r="C125" s="50"/>
      <c r="D125" s="50"/>
      <c r="E125" s="50"/>
      <c r="F125" s="50"/>
      <c r="G125" s="50"/>
      <c r="H125" s="50"/>
      <c r="I125" s="50"/>
      <c r="J125" s="50"/>
      <c r="K125" s="50"/>
      <c r="L125" s="41"/>
      <c r="M125" s="36"/>
      <c r="O125" s="36"/>
      <c r="P125" s="36"/>
      <c r="Q125" s="36"/>
      <c r="R125" s="36"/>
      <c r="S125" s="36"/>
      <c r="T125" s="36"/>
      <c r="U125" s="36"/>
      <c r="V125" s="36"/>
      <c r="W125" s="36"/>
      <c r="X125" s="36"/>
      <c r="Y125" s="36"/>
      <c r="Z125" s="36"/>
      <c r="AA125" s="36"/>
      <c r="AB125" s="36"/>
      <c r="AC125" s="36"/>
      <c r="AD125" s="36"/>
      <c r="AE125" s="36"/>
    </row>
  </sheetData>
  <sheetProtection algorithmName="SHA-512" hashValue="gjagoihz8/eb/2IotK5T5klo7qjZ23PZBLNBuwxPT4i0hPY/ILEkY2ymOS28vhVMv2dV9d8XZO4S2J1u42X6pA==" saltValue="KNasotUjjaaTARGd7J98g/huWogfv0f34N3+VOu/qKp9Q/zhjb76DraesDgESOfX5HYJH1UvWREfDwwksNt9PA==" spinCount="100000" sheet="1" objects="1" scenarios="1" formatColumns="0" formatRows="0" autoFilter="0"/>
  <autoFilter ref="C91:K124"/>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6"/>
      <c r="M2" s="366"/>
      <c r="N2" s="366"/>
      <c r="O2" s="366"/>
      <c r="P2" s="366"/>
      <c r="Q2" s="366"/>
      <c r="R2" s="366"/>
      <c r="S2" s="366"/>
      <c r="T2" s="366"/>
      <c r="U2" s="366"/>
      <c r="V2" s="366"/>
      <c r="AT2" s="19" t="s">
        <v>105</v>
      </c>
    </row>
    <row r="3" spans="2:46" s="1" customFormat="1" ht="6.95" customHeight="1">
      <c r="B3" s="110"/>
      <c r="C3" s="111"/>
      <c r="D3" s="111"/>
      <c r="E3" s="111"/>
      <c r="F3" s="111"/>
      <c r="G3" s="111"/>
      <c r="H3" s="111"/>
      <c r="I3" s="111"/>
      <c r="J3" s="111"/>
      <c r="K3" s="111"/>
      <c r="L3" s="22"/>
      <c r="AT3" s="19" t="s">
        <v>79</v>
      </c>
    </row>
    <row r="4" spans="2:46" s="1" customFormat="1" ht="24.95" customHeight="1">
      <c r="B4" s="22"/>
      <c r="D4" s="112" t="s">
        <v>136</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383" t="str">
        <f>'Rekapitulace stavby'!K6</f>
        <v>Infekce Nemocnice Tábor, a.s.(2.ETAPA)</v>
      </c>
      <c r="F7" s="384"/>
      <c r="G7" s="384"/>
      <c r="H7" s="384"/>
      <c r="L7" s="22"/>
    </row>
    <row r="8" spans="2:12" s="1" customFormat="1" ht="12" customHeight="1">
      <c r="B8" s="22"/>
      <c r="D8" s="114" t="s">
        <v>137</v>
      </c>
      <c r="L8" s="22"/>
    </row>
    <row r="9" spans="1:31" s="2" customFormat="1" ht="16.5" customHeight="1">
      <c r="A9" s="36"/>
      <c r="B9" s="41"/>
      <c r="C9" s="36"/>
      <c r="D9" s="36"/>
      <c r="E9" s="383" t="s">
        <v>2098</v>
      </c>
      <c r="F9" s="385"/>
      <c r="G9" s="385"/>
      <c r="H9" s="385"/>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139</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386" t="s">
        <v>2293</v>
      </c>
      <c r="F11" s="385"/>
      <c r="G11" s="385"/>
      <c r="H11" s="385"/>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26. 1. 2024</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25</v>
      </c>
      <c r="E16" s="36"/>
      <c r="F16" s="36"/>
      <c r="G16" s="36"/>
      <c r="H16" s="36"/>
      <c r="I16" s="114" t="s">
        <v>26</v>
      </c>
      <c r="J16" s="105" t="str">
        <f>IF('Rekapitulace stavby'!AN10="","",'Rekapitulace stavby'!AN10)</f>
        <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tr">
        <f>IF('Rekapitulace stavby'!E11="","",'Rekapitulace stavby'!E11)</f>
        <v>Nemocnice Tábor, a.s.</v>
      </c>
      <c r="F17" s="36"/>
      <c r="G17" s="36"/>
      <c r="H17" s="36"/>
      <c r="I17" s="114" t="s">
        <v>28</v>
      </c>
      <c r="J17" s="105" t="str">
        <f>IF('Rekapitulace stavby'!AN11="","",'Rekapitulace stavby'!AN11)</f>
        <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29</v>
      </c>
      <c r="E19" s="36"/>
      <c r="F19" s="36"/>
      <c r="G19" s="36"/>
      <c r="H19" s="36"/>
      <c r="I19" s="114" t="s">
        <v>26</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387" t="str">
        <f>'Rekapitulace stavby'!E14</f>
        <v>Vyplň údaj</v>
      </c>
      <c r="F20" s="388"/>
      <c r="G20" s="388"/>
      <c r="H20" s="388"/>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31</v>
      </c>
      <c r="E22" s="36"/>
      <c r="F22" s="36"/>
      <c r="G22" s="36"/>
      <c r="H22" s="36"/>
      <c r="I22" s="114" t="s">
        <v>26</v>
      </c>
      <c r="J22" s="105" t="str">
        <f>IF('Rekapitulace stavby'!AN16="","",'Rekapitulace stavby'!AN16)</f>
        <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AGP nova spol. s r.o.</v>
      </c>
      <c r="F23" s="36"/>
      <c r="G23" s="36"/>
      <c r="H23" s="36"/>
      <c r="I23" s="114" t="s">
        <v>28</v>
      </c>
      <c r="J23" s="105" t="str">
        <f>IF('Rekapitulace stavby'!AN17="","",'Rekapitulace stavby'!AN17)</f>
        <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34</v>
      </c>
      <c r="E25" s="36"/>
      <c r="F25" s="36"/>
      <c r="G25" s="36"/>
      <c r="H25" s="36"/>
      <c r="I25" s="114" t="s">
        <v>26</v>
      </c>
      <c r="J25" s="105" t="str">
        <f>IF('Rekapitulace stavby'!AN19="","",'Rekapitulace stavby'!AN19)</f>
        <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 xml:space="preserve"> </v>
      </c>
      <c r="F26" s="36"/>
      <c r="G26" s="36"/>
      <c r="H26" s="36"/>
      <c r="I26" s="114" t="s">
        <v>28</v>
      </c>
      <c r="J26" s="105" t="str">
        <f>IF('Rekapitulace stavby'!AN20="","",'Rekapitulace stavby'!AN20)</f>
        <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35</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16.5" customHeight="1">
      <c r="A29" s="117"/>
      <c r="B29" s="118"/>
      <c r="C29" s="117"/>
      <c r="D29" s="117"/>
      <c r="E29" s="389" t="s">
        <v>19</v>
      </c>
      <c r="F29" s="389"/>
      <c r="G29" s="389"/>
      <c r="H29" s="389"/>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37</v>
      </c>
      <c r="E32" s="36"/>
      <c r="F32" s="36"/>
      <c r="G32" s="36"/>
      <c r="H32" s="36"/>
      <c r="I32" s="36"/>
      <c r="J32" s="122">
        <f>ROUND(J92,2)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39</v>
      </c>
      <c r="G34" s="36"/>
      <c r="H34" s="36"/>
      <c r="I34" s="123" t="s">
        <v>38</v>
      </c>
      <c r="J34" s="123" t="s">
        <v>40</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41</v>
      </c>
      <c r="E35" s="114" t="s">
        <v>42</v>
      </c>
      <c r="F35" s="125">
        <f>ROUND((SUM(BE92:BE173)),2)</f>
        <v>0</v>
      </c>
      <c r="G35" s="36"/>
      <c r="H35" s="36"/>
      <c r="I35" s="126">
        <v>0.21</v>
      </c>
      <c r="J35" s="125">
        <f>ROUND(((SUM(BE92:BE173))*I35),2)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43</v>
      </c>
      <c r="F36" s="125">
        <f>ROUND((SUM(BF92:BF173)),2)</f>
        <v>0</v>
      </c>
      <c r="G36" s="36"/>
      <c r="H36" s="36"/>
      <c r="I36" s="126">
        <v>0.12</v>
      </c>
      <c r="J36" s="125">
        <f>ROUND(((SUM(BF92:BF173))*I36),2)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44</v>
      </c>
      <c r="F37" s="125">
        <f>ROUND((SUM(BG92:BG173)),2)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45</v>
      </c>
      <c r="F38" s="125">
        <f>ROUND((SUM(BH92:BH173)),2)</f>
        <v>0</v>
      </c>
      <c r="G38" s="36"/>
      <c r="H38" s="36"/>
      <c r="I38" s="126">
        <v>0.12</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46</v>
      </c>
      <c r="F39" s="125">
        <f>ROUND((SUM(BI92:BI173)),2)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47</v>
      </c>
      <c r="E41" s="129"/>
      <c r="F41" s="129"/>
      <c r="G41" s="130" t="s">
        <v>48</v>
      </c>
      <c r="H41" s="131" t="s">
        <v>49</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141</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90" t="str">
        <f>E7</f>
        <v>Infekce Nemocnice Tábor, a.s.(2.ETAPA)</v>
      </c>
      <c r="F50" s="391"/>
      <c r="G50" s="391"/>
      <c r="H50" s="391"/>
      <c r="I50" s="38"/>
      <c r="J50" s="38"/>
      <c r="K50" s="38"/>
      <c r="L50" s="115"/>
      <c r="S50" s="36"/>
      <c r="T50" s="36"/>
      <c r="U50" s="36"/>
      <c r="V50" s="36"/>
      <c r="W50" s="36"/>
      <c r="X50" s="36"/>
      <c r="Y50" s="36"/>
      <c r="Z50" s="36"/>
      <c r="AA50" s="36"/>
      <c r="AB50" s="36"/>
      <c r="AC50" s="36"/>
      <c r="AD50" s="36"/>
      <c r="AE50" s="36"/>
    </row>
    <row r="51" spans="2:12" s="1" customFormat="1" ht="12" customHeight="1">
      <c r="B51" s="23"/>
      <c r="C51" s="31" t="s">
        <v>137</v>
      </c>
      <c r="D51" s="24"/>
      <c r="E51" s="24"/>
      <c r="F51" s="24"/>
      <c r="G51" s="24"/>
      <c r="H51" s="24"/>
      <c r="I51" s="24"/>
      <c r="J51" s="24"/>
      <c r="K51" s="24"/>
      <c r="L51" s="22"/>
    </row>
    <row r="52" spans="1:31" s="2" customFormat="1" ht="16.5" customHeight="1">
      <c r="A52" s="36"/>
      <c r="B52" s="37"/>
      <c r="C52" s="38"/>
      <c r="D52" s="38"/>
      <c r="E52" s="390" t="s">
        <v>2098</v>
      </c>
      <c r="F52" s="392"/>
      <c r="G52" s="392"/>
      <c r="H52" s="392"/>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139</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44" t="str">
        <f>E11</f>
        <v>3 - Strukturovaná kabeláž</v>
      </c>
      <c r="F54" s="392"/>
      <c r="G54" s="392"/>
      <c r="H54" s="392"/>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 xml:space="preserve"> </v>
      </c>
      <c r="G56" s="38"/>
      <c r="H56" s="38"/>
      <c r="I56" s="31" t="s">
        <v>23</v>
      </c>
      <c r="J56" s="61" t="str">
        <f>IF(J14="","",J14)</f>
        <v>26. 1. 2024</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25</v>
      </c>
      <c r="D58" s="38"/>
      <c r="E58" s="38"/>
      <c r="F58" s="29" t="str">
        <f>E17</f>
        <v>Nemocnice Tábor, a.s.</v>
      </c>
      <c r="G58" s="38"/>
      <c r="H58" s="38"/>
      <c r="I58" s="31" t="s">
        <v>31</v>
      </c>
      <c r="J58" s="34" t="str">
        <f>E23</f>
        <v>AGP nova spol. s r.o.</v>
      </c>
      <c r="K58" s="38"/>
      <c r="L58" s="115"/>
      <c r="S58" s="36"/>
      <c r="T58" s="36"/>
      <c r="U58" s="36"/>
      <c r="V58" s="36"/>
      <c r="W58" s="36"/>
      <c r="X58" s="36"/>
      <c r="Y58" s="36"/>
      <c r="Z58" s="36"/>
      <c r="AA58" s="36"/>
      <c r="AB58" s="36"/>
      <c r="AC58" s="36"/>
      <c r="AD58" s="36"/>
      <c r="AE58" s="36"/>
    </row>
    <row r="59" spans="1:31" s="2" customFormat="1" ht="15.2" customHeight="1">
      <c r="A59" s="36"/>
      <c r="B59" s="37"/>
      <c r="C59" s="31" t="s">
        <v>29</v>
      </c>
      <c r="D59" s="38"/>
      <c r="E59" s="38"/>
      <c r="F59" s="29" t="str">
        <f>IF(E20="","",E20)</f>
        <v>Vyplň údaj</v>
      </c>
      <c r="G59" s="38"/>
      <c r="H59" s="38"/>
      <c r="I59" s="31" t="s">
        <v>34</v>
      </c>
      <c r="J59" s="34" t="str">
        <f>E26</f>
        <v xml:space="preserve"> </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142</v>
      </c>
      <c r="D61" s="139"/>
      <c r="E61" s="139"/>
      <c r="F61" s="139"/>
      <c r="G61" s="139"/>
      <c r="H61" s="139"/>
      <c r="I61" s="139"/>
      <c r="J61" s="140" t="s">
        <v>143</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69</v>
      </c>
      <c r="D63" s="38"/>
      <c r="E63" s="38"/>
      <c r="F63" s="38"/>
      <c r="G63" s="38"/>
      <c r="H63" s="38"/>
      <c r="I63" s="38"/>
      <c r="J63" s="79">
        <f>J92</f>
        <v>0</v>
      </c>
      <c r="K63" s="38"/>
      <c r="L63" s="115"/>
      <c r="S63" s="36"/>
      <c r="T63" s="36"/>
      <c r="U63" s="36"/>
      <c r="V63" s="36"/>
      <c r="W63" s="36"/>
      <c r="X63" s="36"/>
      <c r="Y63" s="36"/>
      <c r="Z63" s="36"/>
      <c r="AA63" s="36"/>
      <c r="AB63" s="36"/>
      <c r="AC63" s="36"/>
      <c r="AD63" s="36"/>
      <c r="AE63" s="36"/>
      <c r="AU63" s="19" t="s">
        <v>144</v>
      </c>
    </row>
    <row r="64" spans="2:12" s="9" customFormat="1" ht="24.95" customHeight="1">
      <c r="B64" s="142"/>
      <c r="C64" s="143"/>
      <c r="D64" s="144" t="s">
        <v>2294</v>
      </c>
      <c r="E64" s="145"/>
      <c r="F64" s="145"/>
      <c r="G64" s="145"/>
      <c r="H64" s="145"/>
      <c r="I64" s="145"/>
      <c r="J64" s="146">
        <f>J93</f>
        <v>0</v>
      </c>
      <c r="K64" s="143"/>
      <c r="L64" s="147"/>
    </row>
    <row r="65" spans="2:12" s="9" customFormat="1" ht="24.95" customHeight="1">
      <c r="B65" s="142"/>
      <c r="C65" s="143"/>
      <c r="D65" s="144" t="s">
        <v>2295</v>
      </c>
      <c r="E65" s="145"/>
      <c r="F65" s="145"/>
      <c r="G65" s="145"/>
      <c r="H65" s="145"/>
      <c r="I65" s="145"/>
      <c r="J65" s="146">
        <f>J121</f>
        <v>0</v>
      </c>
      <c r="K65" s="143"/>
      <c r="L65" s="147"/>
    </row>
    <row r="66" spans="2:12" s="9" customFormat="1" ht="24.95" customHeight="1">
      <c r="B66" s="142"/>
      <c r="C66" s="143"/>
      <c r="D66" s="144" t="s">
        <v>2296</v>
      </c>
      <c r="E66" s="145"/>
      <c r="F66" s="145"/>
      <c r="G66" s="145"/>
      <c r="H66" s="145"/>
      <c r="I66" s="145"/>
      <c r="J66" s="146">
        <f>J134</f>
        <v>0</v>
      </c>
      <c r="K66" s="143"/>
      <c r="L66" s="147"/>
    </row>
    <row r="67" spans="2:12" s="9" customFormat="1" ht="24.95" customHeight="1">
      <c r="B67" s="142"/>
      <c r="C67" s="143"/>
      <c r="D67" s="144" t="s">
        <v>2297</v>
      </c>
      <c r="E67" s="145"/>
      <c r="F67" s="145"/>
      <c r="G67" s="145"/>
      <c r="H67" s="145"/>
      <c r="I67" s="145"/>
      <c r="J67" s="146">
        <f>J139</f>
        <v>0</v>
      </c>
      <c r="K67" s="143"/>
      <c r="L67" s="147"/>
    </row>
    <row r="68" spans="2:12" s="9" customFormat="1" ht="24.95" customHeight="1">
      <c r="B68" s="142"/>
      <c r="C68" s="143"/>
      <c r="D68" s="144" t="s">
        <v>2298</v>
      </c>
      <c r="E68" s="145"/>
      <c r="F68" s="145"/>
      <c r="G68" s="145"/>
      <c r="H68" s="145"/>
      <c r="I68" s="145"/>
      <c r="J68" s="146">
        <f>J154</f>
        <v>0</v>
      </c>
      <c r="K68" s="143"/>
      <c r="L68" s="147"/>
    </row>
    <row r="69" spans="2:12" s="9" customFormat="1" ht="24.95" customHeight="1">
      <c r="B69" s="142"/>
      <c r="C69" s="143"/>
      <c r="D69" s="144" t="s">
        <v>2299</v>
      </c>
      <c r="E69" s="145"/>
      <c r="F69" s="145"/>
      <c r="G69" s="145"/>
      <c r="H69" s="145"/>
      <c r="I69" s="145"/>
      <c r="J69" s="146">
        <f>J166</f>
        <v>0</v>
      </c>
      <c r="K69" s="143"/>
      <c r="L69" s="147"/>
    </row>
    <row r="70" spans="2:12" s="9" customFormat="1" ht="24.95" customHeight="1">
      <c r="B70" s="142"/>
      <c r="C70" s="143"/>
      <c r="D70" s="144" t="s">
        <v>2300</v>
      </c>
      <c r="E70" s="145"/>
      <c r="F70" s="145"/>
      <c r="G70" s="145"/>
      <c r="H70" s="145"/>
      <c r="I70" s="145"/>
      <c r="J70" s="146">
        <f>J170</f>
        <v>0</v>
      </c>
      <c r="K70" s="143"/>
      <c r="L70" s="147"/>
    </row>
    <row r="71" spans="1:31" s="2" customFormat="1" ht="21.75" customHeight="1">
      <c r="A71" s="36"/>
      <c r="B71" s="37"/>
      <c r="C71" s="38"/>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6.95" customHeight="1">
      <c r="A72" s="36"/>
      <c r="B72" s="49"/>
      <c r="C72" s="50"/>
      <c r="D72" s="50"/>
      <c r="E72" s="50"/>
      <c r="F72" s="50"/>
      <c r="G72" s="50"/>
      <c r="H72" s="50"/>
      <c r="I72" s="50"/>
      <c r="J72" s="50"/>
      <c r="K72" s="50"/>
      <c r="L72" s="115"/>
      <c r="S72" s="36"/>
      <c r="T72" s="36"/>
      <c r="U72" s="36"/>
      <c r="V72" s="36"/>
      <c r="W72" s="36"/>
      <c r="X72" s="36"/>
      <c r="Y72" s="36"/>
      <c r="Z72" s="36"/>
      <c r="AA72" s="36"/>
      <c r="AB72" s="36"/>
      <c r="AC72" s="36"/>
      <c r="AD72" s="36"/>
      <c r="AE72" s="36"/>
    </row>
    <row r="76" spans="1:31" s="2" customFormat="1" ht="6.95" customHeight="1">
      <c r="A76" s="36"/>
      <c r="B76" s="51"/>
      <c r="C76" s="52"/>
      <c r="D76" s="52"/>
      <c r="E76" s="52"/>
      <c r="F76" s="52"/>
      <c r="G76" s="52"/>
      <c r="H76" s="52"/>
      <c r="I76" s="52"/>
      <c r="J76" s="52"/>
      <c r="K76" s="52"/>
      <c r="L76" s="115"/>
      <c r="S76" s="36"/>
      <c r="T76" s="36"/>
      <c r="U76" s="36"/>
      <c r="V76" s="36"/>
      <c r="W76" s="36"/>
      <c r="X76" s="36"/>
      <c r="Y76" s="36"/>
      <c r="Z76" s="36"/>
      <c r="AA76" s="36"/>
      <c r="AB76" s="36"/>
      <c r="AC76" s="36"/>
      <c r="AD76" s="36"/>
      <c r="AE76" s="36"/>
    </row>
    <row r="77" spans="1:31" s="2" customFormat="1" ht="24.95" customHeight="1">
      <c r="A77" s="36"/>
      <c r="B77" s="37"/>
      <c r="C77" s="25" t="s">
        <v>154</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16</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90" t="str">
        <f>E7</f>
        <v>Infekce Nemocnice Tábor, a.s.(2.ETAPA)</v>
      </c>
      <c r="F80" s="391"/>
      <c r="G80" s="391"/>
      <c r="H80" s="391"/>
      <c r="I80" s="38"/>
      <c r="J80" s="38"/>
      <c r="K80" s="38"/>
      <c r="L80" s="115"/>
      <c r="S80" s="36"/>
      <c r="T80" s="36"/>
      <c r="U80" s="36"/>
      <c r="V80" s="36"/>
      <c r="W80" s="36"/>
      <c r="X80" s="36"/>
      <c r="Y80" s="36"/>
      <c r="Z80" s="36"/>
      <c r="AA80" s="36"/>
      <c r="AB80" s="36"/>
      <c r="AC80" s="36"/>
      <c r="AD80" s="36"/>
      <c r="AE80" s="36"/>
    </row>
    <row r="81" spans="2:12" s="1" customFormat="1" ht="12" customHeight="1">
      <c r="B81" s="23"/>
      <c r="C81" s="31" t="s">
        <v>137</v>
      </c>
      <c r="D81" s="24"/>
      <c r="E81" s="24"/>
      <c r="F81" s="24"/>
      <c r="G81" s="24"/>
      <c r="H81" s="24"/>
      <c r="I81" s="24"/>
      <c r="J81" s="24"/>
      <c r="K81" s="24"/>
      <c r="L81" s="22"/>
    </row>
    <row r="82" spans="1:31" s="2" customFormat="1" ht="16.5" customHeight="1">
      <c r="A82" s="36"/>
      <c r="B82" s="37"/>
      <c r="C82" s="38"/>
      <c r="D82" s="38"/>
      <c r="E82" s="390" t="s">
        <v>2098</v>
      </c>
      <c r="F82" s="392"/>
      <c r="G82" s="392"/>
      <c r="H82" s="392"/>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139</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344" t="str">
        <f>E11</f>
        <v>3 - Strukturovaná kabeláž</v>
      </c>
      <c r="F84" s="392"/>
      <c r="G84" s="392"/>
      <c r="H84" s="392"/>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21</v>
      </c>
      <c r="D86" s="38"/>
      <c r="E86" s="38"/>
      <c r="F86" s="29" t="str">
        <f>F14</f>
        <v xml:space="preserve"> </v>
      </c>
      <c r="G86" s="38"/>
      <c r="H86" s="38"/>
      <c r="I86" s="31" t="s">
        <v>23</v>
      </c>
      <c r="J86" s="61" t="str">
        <f>IF(J14="","",J14)</f>
        <v>26. 1. 2024</v>
      </c>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5.2" customHeight="1">
      <c r="A88" s="36"/>
      <c r="B88" s="37"/>
      <c r="C88" s="31" t="s">
        <v>25</v>
      </c>
      <c r="D88" s="38"/>
      <c r="E88" s="38"/>
      <c r="F88" s="29" t="str">
        <f>E17</f>
        <v>Nemocnice Tábor, a.s.</v>
      </c>
      <c r="G88" s="38"/>
      <c r="H88" s="38"/>
      <c r="I88" s="31" t="s">
        <v>31</v>
      </c>
      <c r="J88" s="34" t="str">
        <f>E23</f>
        <v>AGP nova spol. s r.o.</v>
      </c>
      <c r="K88" s="38"/>
      <c r="L88" s="115"/>
      <c r="S88" s="36"/>
      <c r="T88" s="36"/>
      <c r="U88" s="36"/>
      <c r="V88" s="36"/>
      <c r="W88" s="36"/>
      <c r="X88" s="36"/>
      <c r="Y88" s="36"/>
      <c r="Z88" s="36"/>
      <c r="AA88" s="36"/>
      <c r="AB88" s="36"/>
      <c r="AC88" s="36"/>
      <c r="AD88" s="36"/>
      <c r="AE88" s="36"/>
    </row>
    <row r="89" spans="1:31" s="2" customFormat="1" ht="15.2" customHeight="1">
      <c r="A89" s="36"/>
      <c r="B89" s="37"/>
      <c r="C89" s="31" t="s">
        <v>29</v>
      </c>
      <c r="D89" s="38"/>
      <c r="E89" s="38"/>
      <c r="F89" s="29" t="str">
        <f>IF(E20="","",E20)</f>
        <v>Vyplň údaj</v>
      </c>
      <c r="G89" s="38"/>
      <c r="H89" s="38"/>
      <c r="I89" s="31" t="s">
        <v>34</v>
      </c>
      <c r="J89" s="34" t="str">
        <f>E26</f>
        <v xml:space="preserve"> </v>
      </c>
      <c r="K89" s="38"/>
      <c r="L89" s="115"/>
      <c r="S89" s="36"/>
      <c r="T89" s="36"/>
      <c r="U89" s="36"/>
      <c r="V89" s="36"/>
      <c r="W89" s="36"/>
      <c r="X89" s="36"/>
      <c r="Y89" s="36"/>
      <c r="Z89" s="36"/>
      <c r="AA89" s="36"/>
      <c r="AB89" s="36"/>
      <c r="AC89" s="36"/>
      <c r="AD89" s="36"/>
      <c r="AE89" s="36"/>
    </row>
    <row r="90" spans="1:31" s="2" customFormat="1" ht="10.35" customHeight="1">
      <c r="A90" s="36"/>
      <c r="B90" s="37"/>
      <c r="C90" s="38"/>
      <c r="D90" s="38"/>
      <c r="E90" s="38"/>
      <c r="F90" s="38"/>
      <c r="G90" s="38"/>
      <c r="H90" s="38"/>
      <c r="I90" s="38"/>
      <c r="J90" s="38"/>
      <c r="K90" s="38"/>
      <c r="L90" s="115"/>
      <c r="S90" s="36"/>
      <c r="T90" s="36"/>
      <c r="U90" s="36"/>
      <c r="V90" s="36"/>
      <c r="W90" s="36"/>
      <c r="X90" s="36"/>
      <c r="Y90" s="36"/>
      <c r="Z90" s="36"/>
      <c r="AA90" s="36"/>
      <c r="AB90" s="36"/>
      <c r="AC90" s="36"/>
      <c r="AD90" s="36"/>
      <c r="AE90" s="36"/>
    </row>
    <row r="91" spans="1:31" s="11" customFormat="1" ht="29.25" customHeight="1">
      <c r="A91" s="153"/>
      <c r="B91" s="154"/>
      <c r="C91" s="155" t="s">
        <v>155</v>
      </c>
      <c r="D91" s="156" t="s">
        <v>56</v>
      </c>
      <c r="E91" s="156" t="s">
        <v>52</v>
      </c>
      <c r="F91" s="156" t="s">
        <v>53</v>
      </c>
      <c r="G91" s="156" t="s">
        <v>156</v>
      </c>
      <c r="H91" s="156" t="s">
        <v>157</v>
      </c>
      <c r="I91" s="156" t="s">
        <v>158</v>
      </c>
      <c r="J91" s="156" t="s">
        <v>143</v>
      </c>
      <c r="K91" s="157" t="s">
        <v>159</v>
      </c>
      <c r="L91" s="158"/>
      <c r="M91" s="70" t="s">
        <v>19</v>
      </c>
      <c r="N91" s="71" t="s">
        <v>41</v>
      </c>
      <c r="O91" s="71" t="s">
        <v>160</v>
      </c>
      <c r="P91" s="71" t="s">
        <v>161</v>
      </c>
      <c r="Q91" s="71" t="s">
        <v>162</v>
      </c>
      <c r="R91" s="71" t="s">
        <v>163</v>
      </c>
      <c r="S91" s="71" t="s">
        <v>164</v>
      </c>
      <c r="T91" s="72" t="s">
        <v>165</v>
      </c>
      <c r="U91" s="153"/>
      <c r="V91" s="153"/>
      <c r="W91" s="153"/>
      <c r="X91" s="153"/>
      <c r="Y91" s="153"/>
      <c r="Z91" s="153"/>
      <c r="AA91" s="153"/>
      <c r="AB91" s="153"/>
      <c r="AC91" s="153"/>
      <c r="AD91" s="153"/>
      <c r="AE91" s="153"/>
    </row>
    <row r="92" spans="1:63" s="2" customFormat="1" ht="22.9" customHeight="1">
      <c r="A92" s="36"/>
      <c r="B92" s="37"/>
      <c r="C92" s="77" t="s">
        <v>166</v>
      </c>
      <c r="D92" s="38"/>
      <c r="E92" s="38"/>
      <c r="F92" s="38"/>
      <c r="G92" s="38"/>
      <c r="H92" s="38"/>
      <c r="I92" s="38"/>
      <c r="J92" s="159">
        <f>BK92</f>
        <v>0</v>
      </c>
      <c r="K92" s="38"/>
      <c r="L92" s="41"/>
      <c r="M92" s="73"/>
      <c r="N92" s="160"/>
      <c r="O92" s="74"/>
      <c r="P92" s="161">
        <f>P93+P121+P134+P139+P154+P166+P170</f>
        <v>0</v>
      </c>
      <c r="Q92" s="74"/>
      <c r="R92" s="161">
        <f>R93+R121+R134+R139+R154+R166+R170</f>
        <v>0</v>
      </c>
      <c r="S92" s="74"/>
      <c r="T92" s="162">
        <f>T93+T121+T134+T139+T154+T166+T170</f>
        <v>0</v>
      </c>
      <c r="U92" s="36"/>
      <c r="V92" s="36"/>
      <c r="W92" s="36"/>
      <c r="X92" s="36"/>
      <c r="Y92" s="36"/>
      <c r="Z92" s="36"/>
      <c r="AA92" s="36"/>
      <c r="AB92" s="36"/>
      <c r="AC92" s="36"/>
      <c r="AD92" s="36"/>
      <c r="AE92" s="36"/>
      <c r="AT92" s="19" t="s">
        <v>70</v>
      </c>
      <c r="AU92" s="19" t="s">
        <v>144</v>
      </c>
      <c r="BK92" s="163">
        <f>BK93+BK121+BK134+BK139+BK154+BK166+BK170</f>
        <v>0</v>
      </c>
    </row>
    <row r="93" spans="2:63" s="12" customFormat="1" ht="25.9" customHeight="1">
      <c r="B93" s="164"/>
      <c r="C93" s="165"/>
      <c r="D93" s="166" t="s">
        <v>70</v>
      </c>
      <c r="E93" s="167" t="s">
        <v>1698</v>
      </c>
      <c r="F93" s="167" t="s">
        <v>2301</v>
      </c>
      <c r="G93" s="165"/>
      <c r="H93" s="165"/>
      <c r="I93" s="168"/>
      <c r="J93" s="169">
        <f>BK93</f>
        <v>0</v>
      </c>
      <c r="K93" s="165"/>
      <c r="L93" s="170"/>
      <c r="M93" s="171"/>
      <c r="N93" s="172"/>
      <c r="O93" s="172"/>
      <c r="P93" s="173">
        <f>SUM(P94:P120)</f>
        <v>0</v>
      </c>
      <c r="Q93" s="172"/>
      <c r="R93" s="173">
        <f>SUM(R94:R120)</f>
        <v>0</v>
      </c>
      <c r="S93" s="172"/>
      <c r="T93" s="174">
        <f>SUM(T94:T120)</f>
        <v>0</v>
      </c>
      <c r="AR93" s="175" t="s">
        <v>14</v>
      </c>
      <c r="AT93" s="176" t="s">
        <v>70</v>
      </c>
      <c r="AU93" s="176" t="s">
        <v>71</v>
      </c>
      <c r="AY93" s="175" t="s">
        <v>169</v>
      </c>
      <c r="BK93" s="177">
        <f>SUM(BK94:BK120)</f>
        <v>0</v>
      </c>
    </row>
    <row r="94" spans="1:65" s="2" customFormat="1" ht="16.5" customHeight="1">
      <c r="A94" s="36"/>
      <c r="B94" s="37"/>
      <c r="C94" s="180" t="s">
        <v>14</v>
      </c>
      <c r="D94" s="180" t="s">
        <v>172</v>
      </c>
      <c r="E94" s="181" t="s">
        <v>2302</v>
      </c>
      <c r="F94" s="182" t="s">
        <v>2303</v>
      </c>
      <c r="G94" s="183" t="s">
        <v>1734</v>
      </c>
      <c r="H94" s="184">
        <v>5</v>
      </c>
      <c r="I94" s="185"/>
      <c r="J94" s="186">
        <f aca="true" t="shared" si="0" ref="J94:J120">ROUND(I94*H94,2)</f>
        <v>0</v>
      </c>
      <c r="K94" s="182" t="s">
        <v>19</v>
      </c>
      <c r="L94" s="41"/>
      <c r="M94" s="187" t="s">
        <v>19</v>
      </c>
      <c r="N94" s="188" t="s">
        <v>42</v>
      </c>
      <c r="O94" s="66"/>
      <c r="P94" s="189">
        <f aca="true" t="shared" si="1" ref="P94:P120">O94*H94</f>
        <v>0</v>
      </c>
      <c r="Q94" s="189">
        <v>0</v>
      </c>
      <c r="R94" s="189">
        <f aca="true" t="shared" si="2" ref="R94:R120">Q94*H94</f>
        <v>0</v>
      </c>
      <c r="S94" s="189">
        <v>0</v>
      </c>
      <c r="T94" s="190">
        <f aca="true" t="shared" si="3" ref="T94:T120">S94*H94</f>
        <v>0</v>
      </c>
      <c r="U94" s="36"/>
      <c r="V94" s="36"/>
      <c r="W94" s="36"/>
      <c r="X94" s="36"/>
      <c r="Y94" s="36"/>
      <c r="Z94" s="36"/>
      <c r="AA94" s="36"/>
      <c r="AB94" s="36"/>
      <c r="AC94" s="36"/>
      <c r="AD94" s="36"/>
      <c r="AE94" s="36"/>
      <c r="AR94" s="191" t="s">
        <v>106</v>
      </c>
      <c r="AT94" s="191" t="s">
        <v>172</v>
      </c>
      <c r="AU94" s="191" t="s">
        <v>14</v>
      </c>
      <c r="AY94" s="19" t="s">
        <v>169</v>
      </c>
      <c r="BE94" s="192">
        <f aca="true" t="shared" si="4" ref="BE94:BE120">IF(N94="základní",J94,0)</f>
        <v>0</v>
      </c>
      <c r="BF94" s="192">
        <f aca="true" t="shared" si="5" ref="BF94:BF120">IF(N94="snížená",J94,0)</f>
        <v>0</v>
      </c>
      <c r="BG94" s="192">
        <f aca="true" t="shared" si="6" ref="BG94:BG120">IF(N94="zákl. přenesená",J94,0)</f>
        <v>0</v>
      </c>
      <c r="BH94" s="192">
        <f aca="true" t="shared" si="7" ref="BH94:BH120">IF(N94="sníž. přenesená",J94,0)</f>
        <v>0</v>
      </c>
      <c r="BI94" s="192">
        <f aca="true" t="shared" si="8" ref="BI94:BI120">IF(N94="nulová",J94,0)</f>
        <v>0</v>
      </c>
      <c r="BJ94" s="19" t="s">
        <v>14</v>
      </c>
      <c r="BK94" s="192">
        <f aca="true" t="shared" si="9" ref="BK94:BK120">ROUND(I94*H94,2)</f>
        <v>0</v>
      </c>
      <c r="BL94" s="19" t="s">
        <v>106</v>
      </c>
      <c r="BM94" s="191" t="s">
        <v>312</v>
      </c>
    </row>
    <row r="95" spans="1:65" s="2" customFormat="1" ht="21.75" customHeight="1">
      <c r="A95" s="36"/>
      <c r="B95" s="37"/>
      <c r="C95" s="180" t="s">
        <v>79</v>
      </c>
      <c r="D95" s="180" t="s">
        <v>172</v>
      </c>
      <c r="E95" s="181" t="s">
        <v>2304</v>
      </c>
      <c r="F95" s="182" t="s">
        <v>2305</v>
      </c>
      <c r="G95" s="183" t="s">
        <v>1734</v>
      </c>
      <c r="H95" s="184">
        <v>1</v>
      </c>
      <c r="I95" s="185"/>
      <c r="J95" s="186">
        <f t="shared" si="0"/>
        <v>0</v>
      </c>
      <c r="K95" s="182" t="s">
        <v>19</v>
      </c>
      <c r="L95" s="41"/>
      <c r="M95" s="187" t="s">
        <v>19</v>
      </c>
      <c r="N95" s="188" t="s">
        <v>42</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106</v>
      </c>
      <c r="AT95" s="191" t="s">
        <v>172</v>
      </c>
      <c r="AU95" s="191" t="s">
        <v>14</v>
      </c>
      <c r="AY95" s="19" t="s">
        <v>169</v>
      </c>
      <c r="BE95" s="192">
        <f t="shared" si="4"/>
        <v>0</v>
      </c>
      <c r="BF95" s="192">
        <f t="shared" si="5"/>
        <v>0</v>
      </c>
      <c r="BG95" s="192">
        <f t="shared" si="6"/>
        <v>0</v>
      </c>
      <c r="BH95" s="192">
        <f t="shared" si="7"/>
        <v>0</v>
      </c>
      <c r="BI95" s="192">
        <f t="shared" si="8"/>
        <v>0</v>
      </c>
      <c r="BJ95" s="19" t="s">
        <v>14</v>
      </c>
      <c r="BK95" s="192">
        <f t="shared" si="9"/>
        <v>0</v>
      </c>
      <c r="BL95" s="19" t="s">
        <v>106</v>
      </c>
      <c r="BM95" s="191" t="s">
        <v>329</v>
      </c>
    </row>
    <row r="96" spans="1:65" s="2" customFormat="1" ht="24.2" customHeight="1">
      <c r="A96" s="36"/>
      <c r="B96" s="37"/>
      <c r="C96" s="180" t="s">
        <v>103</v>
      </c>
      <c r="D96" s="180" t="s">
        <v>172</v>
      </c>
      <c r="E96" s="181" t="s">
        <v>2306</v>
      </c>
      <c r="F96" s="182" t="s">
        <v>2307</v>
      </c>
      <c r="G96" s="183" t="s">
        <v>1734</v>
      </c>
      <c r="H96" s="184">
        <v>19</v>
      </c>
      <c r="I96" s="185"/>
      <c r="J96" s="186">
        <f t="shared" si="0"/>
        <v>0</v>
      </c>
      <c r="K96" s="182" t="s">
        <v>19</v>
      </c>
      <c r="L96" s="41"/>
      <c r="M96" s="187" t="s">
        <v>19</v>
      </c>
      <c r="N96" s="188" t="s">
        <v>42</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106</v>
      </c>
      <c r="AT96" s="191" t="s">
        <v>172</v>
      </c>
      <c r="AU96" s="191" t="s">
        <v>14</v>
      </c>
      <c r="AY96" s="19" t="s">
        <v>169</v>
      </c>
      <c r="BE96" s="192">
        <f t="shared" si="4"/>
        <v>0</v>
      </c>
      <c r="BF96" s="192">
        <f t="shared" si="5"/>
        <v>0</v>
      </c>
      <c r="BG96" s="192">
        <f t="shared" si="6"/>
        <v>0</v>
      </c>
      <c r="BH96" s="192">
        <f t="shared" si="7"/>
        <v>0</v>
      </c>
      <c r="BI96" s="192">
        <f t="shared" si="8"/>
        <v>0</v>
      </c>
      <c r="BJ96" s="19" t="s">
        <v>14</v>
      </c>
      <c r="BK96" s="192">
        <f t="shared" si="9"/>
        <v>0</v>
      </c>
      <c r="BL96" s="19" t="s">
        <v>106</v>
      </c>
      <c r="BM96" s="191" t="s">
        <v>191</v>
      </c>
    </row>
    <row r="97" spans="1:65" s="2" customFormat="1" ht="24.2" customHeight="1">
      <c r="A97" s="36"/>
      <c r="B97" s="37"/>
      <c r="C97" s="180" t="s">
        <v>106</v>
      </c>
      <c r="D97" s="180" t="s">
        <v>172</v>
      </c>
      <c r="E97" s="181" t="s">
        <v>2308</v>
      </c>
      <c r="F97" s="182" t="s">
        <v>2309</v>
      </c>
      <c r="G97" s="183" t="s">
        <v>1734</v>
      </c>
      <c r="H97" s="184">
        <v>13</v>
      </c>
      <c r="I97" s="185"/>
      <c r="J97" s="186">
        <f t="shared" si="0"/>
        <v>0</v>
      </c>
      <c r="K97" s="182" t="s">
        <v>19</v>
      </c>
      <c r="L97" s="41"/>
      <c r="M97" s="187" t="s">
        <v>19</v>
      </c>
      <c r="N97" s="188" t="s">
        <v>42</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106</v>
      </c>
      <c r="AT97" s="191" t="s">
        <v>172</v>
      </c>
      <c r="AU97" s="191" t="s">
        <v>14</v>
      </c>
      <c r="AY97" s="19" t="s">
        <v>169</v>
      </c>
      <c r="BE97" s="192">
        <f t="shared" si="4"/>
        <v>0</v>
      </c>
      <c r="BF97" s="192">
        <f t="shared" si="5"/>
        <v>0</v>
      </c>
      <c r="BG97" s="192">
        <f t="shared" si="6"/>
        <v>0</v>
      </c>
      <c r="BH97" s="192">
        <f t="shared" si="7"/>
        <v>0</v>
      </c>
      <c r="BI97" s="192">
        <f t="shared" si="8"/>
        <v>0</v>
      </c>
      <c r="BJ97" s="19" t="s">
        <v>14</v>
      </c>
      <c r="BK97" s="192">
        <f t="shared" si="9"/>
        <v>0</v>
      </c>
      <c r="BL97" s="19" t="s">
        <v>106</v>
      </c>
      <c r="BM97" s="191" t="s">
        <v>336</v>
      </c>
    </row>
    <row r="98" spans="1:65" s="2" customFormat="1" ht="24.2" customHeight="1">
      <c r="A98" s="36"/>
      <c r="B98" s="37"/>
      <c r="C98" s="180" t="s">
        <v>109</v>
      </c>
      <c r="D98" s="180" t="s">
        <v>172</v>
      </c>
      <c r="E98" s="181" t="s">
        <v>2310</v>
      </c>
      <c r="F98" s="182" t="s">
        <v>2311</v>
      </c>
      <c r="G98" s="183" t="s">
        <v>1734</v>
      </c>
      <c r="H98" s="184">
        <v>3</v>
      </c>
      <c r="I98" s="185"/>
      <c r="J98" s="186">
        <f t="shared" si="0"/>
        <v>0</v>
      </c>
      <c r="K98" s="182" t="s">
        <v>19</v>
      </c>
      <c r="L98" s="41"/>
      <c r="M98" s="187" t="s">
        <v>19</v>
      </c>
      <c r="N98" s="188" t="s">
        <v>42</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106</v>
      </c>
      <c r="AT98" s="191" t="s">
        <v>172</v>
      </c>
      <c r="AU98" s="191" t="s">
        <v>14</v>
      </c>
      <c r="AY98" s="19" t="s">
        <v>169</v>
      </c>
      <c r="BE98" s="192">
        <f t="shared" si="4"/>
        <v>0</v>
      </c>
      <c r="BF98" s="192">
        <f t="shared" si="5"/>
        <v>0</v>
      </c>
      <c r="BG98" s="192">
        <f t="shared" si="6"/>
        <v>0</v>
      </c>
      <c r="BH98" s="192">
        <f t="shared" si="7"/>
        <v>0</v>
      </c>
      <c r="BI98" s="192">
        <f t="shared" si="8"/>
        <v>0</v>
      </c>
      <c r="BJ98" s="19" t="s">
        <v>14</v>
      </c>
      <c r="BK98" s="192">
        <f t="shared" si="9"/>
        <v>0</v>
      </c>
      <c r="BL98" s="19" t="s">
        <v>106</v>
      </c>
      <c r="BM98" s="191" t="s">
        <v>246</v>
      </c>
    </row>
    <row r="99" spans="1:65" s="2" customFormat="1" ht="16.5" customHeight="1">
      <c r="A99" s="36"/>
      <c r="B99" s="37"/>
      <c r="C99" s="180" t="s">
        <v>112</v>
      </c>
      <c r="D99" s="180" t="s">
        <v>172</v>
      </c>
      <c r="E99" s="181" t="s">
        <v>2312</v>
      </c>
      <c r="F99" s="182" t="s">
        <v>2313</v>
      </c>
      <c r="G99" s="183" t="s">
        <v>1734</v>
      </c>
      <c r="H99" s="184">
        <v>22</v>
      </c>
      <c r="I99" s="185"/>
      <c r="J99" s="186">
        <f t="shared" si="0"/>
        <v>0</v>
      </c>
      <c r="K99" s="182" t="s">
        <v>19</v>
      </c>
      <c r="L99" s="41"/>
      <c r="M99" s="187" t="s">
        <v>19</v>
      </c>
      <c r="N99" s="188" t="s">
        <v>42</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106</v>
      </c>
      <c r="AT99" s="191" t="s">
        <v>172</v>
      </c>
      <c r="AU99" s="191" t="s">
        <v>14</v>
      </c>
      <c r="AY99" s="19" t="s">
        <v>169</v>
      </c>
      <c r="BE99" s="192">
        <f t="shared" si="4"/>
        <v>0</v>
      </c>
      <c r="BF99" s="192">
        <f t="shared" si="5"/>
        <v>0</v>
      </c>
      <c r="BG99" s="192">
        <f t="shared" si="6"/>
        <v>0</v>
      </c>
      <c r="BH99" s="192">
        <f t="shared" si="7"/>
        <v>0</v>
      </c>
      <c r="BI99" s="192">
        <f t="shared" si="8"/>
        <v>0</v>
      </c>
      <c r="BJ99" s="19" t="s">
        <v>14</v>
      </c>
      <c r="BK99" s="192">
        <f t="shared" si="9"/>
        <v>0</v>
      </c>
      <c r="BL99" s="19" t="s">
        <v>106</v>
      </c>
      <c r="BM99" s="191" t="s">
        <v>599</v>
      </c>
    </row>
    <row r="100" spans="1:65" s="2" customFormat="1" ht="16.5" customHeight="1">
      <c r="A100" s="36"/>
      <c r="B100" s="37"/>
      <c r="C100" s="180" t="s">
        <v>115</v>
      </c>
      <c r="D100" s="180" t="s">
        <v>172</v>
      </c>
      <c r="E100" s="181" t="s">
        <v>2314</v>
      </c>
      <c r="F100" s="182" t="s">
        <v>2315</v>
      </c>
      <c r="G100" s="183" t="s">
        <v>1734</v>
      </c>
      <c r="H100" s="184">
        <v>13</v>
      </c>
      <c r="I100" s="185"/>
      <c r="J100" s="186">
        <f t="shared" si="0"/>
        <v>0</v>
      </c>
      <c r="K100" s="182" t="s">
        <v>19</v>
      </c>
      <c r="L100" s="41"/>
      <c r="M100" s="187" t="s">
        <v>19</v>
      </c>
      <c r="N100" s="188" t="s">
        <v>42</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106</v>
      </c>
      <c r="AT100" s="191" t="s">
        <v>172</v>
      </c>
      <c r="AU100" s="191" t="s">
        <v>14</v>
      </c>
      <c r="AY100" s="19" t="s">
        <v>169</v>
      </c>
      <c r="BE100" s="192">
        <f t="shared" si="4"/>
        <v>0</v>
      </c>
      <c r="BF100" s="192">
        <f t="shared" si="5"/>
        <v>0</v>
      </c>
      <c r="BG100" s="192">
        <f t="shared" si="6"/>
        <v>0</v>
      </c>
      <c r="BH100" s="192">
        <f t="shared" si="7"/>
        <v>0</v>
      </c>
      <c r="BI100" s="192">
        <f t="shared" si="8"/>
        <v>0</v>
      </c>
      <c r="BJ100" s="19" t="s">
        <v>14</v>
      </c>
      <c r="BK100" s="192">
        <f t="shared" si="9"/>
        <v>0</v>
      </c>
      <c r="BL100" s="19" t="s">
        <v>106</v>
      </c>
      <c r="BM100" s="191" t="s">
        <v>618</v>
      </c>
    </row>
    <row r="101" spans="1:65" s="2" customFormat="1" ht="16.5" customHeight="1">
      <c r="A101" s="36"/>
      <c r="B101" s="37"/>
      <c r="C101" s="180" t="s">
        <v>224</v>
      </c>
      <c r="D101" s="180" t="s">
        <v>172</v>
      </c>
      <c r="E101" s="181" t="s">
        <v>2316</v>
      </c>
      <c r="F101" s="182" t="s">
        <v>2317</v>
      </c>
      <c r="G101" s="183" t="s">
        <v>1734</v>
      </c>
      <c r="H101" s="184">
        <v>100</v>
      </c>
      <c r="I101" s="185"/>
      <c r="J101" s="186">
        <f t="shared" si="0"/>
        <v>0</v>
      </c>
      <c r="K101" s="182" t="s">
        <v>19</v>
      </c>
      <c r="L101" s="41"/>
      <c r="M101" s="187" t="s">
        <v>19</v>
      </c>
      <c r="N101" s="188" t="s">
        <v>42</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106</v>
      </c>
      <c r="AT101" s="191" t="s">
        <v>172</v>
      </c>
      <c r="AU101" s="191" t="s">
        <v>14</v>
      </c>
      <c r="AY101" s="19" t="s">
        <v>169</v>
      </c>
      <c r="BE101" s="192">
        <f t="shared" si="4"/>
        <v>0</v>
      </c>
      <c r="BF101" s="192">
        <f t="shared" si="5"/>
        <v>0</v>
      </c>
      <c r="BG101" s="192">
        <f t="shared" si="6"/>
        <v>0</v>
      </c>
      <c r="BH101" s="192">
        <f t="shared" si="7"/>
        <v>0</v>
      </c>
      <c r="BI101" s="192">
        <f t="shared" si="8"/>
        <v>0</v>
      </c>
      <c r="BJ101" s="19" t="s">
        <v>14</v>
      </c>
      <c r="BK101" s="192">
        <f t="shared" si="9"/>
        <v>0</v>
      </c>
      <c r="BL101" s="19" t="s">
        <v>106</v>
      </c>
      <c r="BM101" s="191" t="s">
        <v>629</v>
      </c>
    </row>
    <row r="102" spans="1:65" s="2" customFormat="1" ht="16.5" customHeight="1">
      <c r="A102" s="36"/>
      <c r="B102" s="37"/>
      <c r="C102" s="180" t="s">
        <v>170</v>
      </c>
      <c r="D102" s="180" t="s">
        <v>172</v>
      </c>
      <c r="E102" s="181" t="s">
        <v>2318</v>
      </c>
      <c r="F102" s="182" t="s">
        <v>2319</v>
      </c>
      <c r="G102" s="183" t="s">
        <v>1734</v>
      </c>
      <c r="H102" s="184">
        <v>80</v>
      </c>
      <c r="I102" s="185"/>
      <c r="J102" s="186">
        <f t="shared" si="0"/>
        <v>0</v>
      </c>
      <c r="K102" s="182" t="s">
        <v>19</v>
      </c>
      <c r="L102" s="41"/>
      <c r="M102" s="187" t="s">
        <v>19</v>
      </c>
      <c r="N102" s="188" t="s">
        <v>42</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106</v>
      </c>
      <c r="AT102" s="191" t="s">
        <v>172</v>
      </c>
      <c r="AU102" s="191" t="s">
        <v>14</v>
      </c>
      <c r="AY102" s="19" t="s">
        <v>169</v>
      </c>
      <c r="BE102" s="192">
        <f t="shared" si="4"/>
        <v>0</v>
      </c>
      <c r="BF102" s="192">
        <f t="shared" si="5"/>
        <v>0</v>
      </c>
      <c r="BG102" s="192">
        <f t="shared" si="6"/>
        <v>0</v>
      </c>
      <c r="BH102" s="192">
        <f t="shared" si="7"/>
        <v>0</v>
      </c>
      <c r="BI102" s="192">
        <f t="shared" si="8"/>
        <v>0</v>
      </c>
      <c r="BJ102" s="19" t="s">
        <v>14</v>
      </c>
      <c r="BK102" s="192">
        <f t="shared" si="9"/>
        <v>0</v>
      </c>
      <c r="BL102" s="19" t="s">
        <v>106</v>
      </c>
      <c r="BM102" s="191" t="s">
        <v>641</v>
      </c>
    </row>
    <row r="103" spans="1:65" s="2" customFormat="1" ht="16.5" customHeight="1">
      <c r="A103" s="36"/>
      <c r="B103" s="37"/>
      <c r="C103" s="180" t="s">
        <v>236</v>
      </c>
      <c r="D103" s="180" t="s">
        <v>172</v>
      </c>
      <c r="E103" s="181" t="s">
        <v>2320</v>
      </c>
      <c r="F103" s="182" t="s">
        <v>2321</v>
      </c>
      <c r="G103" s="183" t="s">
        <v>1734</v>
      </c>
      <c r="H103" s="184">
        <v>10</v>
      </c>
      <c r="I103" s="185"/>
      <c r="J103" s="186">
        <f t="shared" si="0"/>
        <v>0</v>
      </c>
      <c r="K103" s="182" t="s">
        <v>19</v>
      </c>
      <c r="L103" s="41"/>
      <c r="M103" s="187" t="s">
        <v>19</v>
      </c>
      <c r="N103" s="188" t="s">
        <v>42</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106</v>
      </c>
      <c r="AT103" s="191" t="s">
        <v>172</v>
      </c>
      <c r="AU103" s="191" t="s">
        <v>14</v>
      </c>
      <c r="AY103" s="19" t="s">
        <v>169</v>
      </c>
      <c r="BE103" s="192">
        <f t="shared" si="4"/>
        <v>0</v>
      </c>
      <c r="BF103" s="192">
        <f t="shared" si="5"/>
        <v>0</v>
      </c>
      <c r="BG103" s="192">
        <f t="shared" si="6"/>
        <v>0</v>
      </c>
      <c r="BH103" s="192">
        <f t="shared" si="7"/>
        <v>0</v>
      </c>
      <c r="BI103" s="192">
        <f t="shared" si="8"/>
        <v>0</v>
      </c>
      <c r="BJ103" s="19" t="s">
        <v>14</v>
      </c>
      <c r="BK103" s="192">
        <f t="shared" si="9"/>
        <v>0</v>
      </c>
      <c r="BL103" s="19" t="s">
        <v>106</v>
      </c>
      <c r="BM103" s="191" t="s">
        <v>651</v>
      </c>
    </row>
    <row r="104" spans="1:65" s="2" customFormat="1" ht="16.5" customHeight="1">
      <c r="A104" s="36"/>
      <c r="B104" s="37"/>
      <c r="C104" s="180" t="s">
        <v>286</v>
      </c>
      <c r="D104" s="180" t="s">
        <v>172</v>
      </c>
      <c r="E104" s="181" t="s">
        <v>2322</v>
      </c>
      <c r="F104" s="182" t="s">
        <v>2323</v>
      </c>
      <c r="G104" s="183" t="s">
        <v>1734</v>
      </c>
      <c r="H104" s="184">
        <v>10</v>
      </c>
      <c r="I104" s="185"/>
      <c r="J104" s="186">
        <f t="shared" si="0"/>
        <v>0</v>
      </c>
      <c r="K104" s="182" t="s">
        <v>19</v>
      </c>
      <c r="L104" s="41"/>
      <c r="M104" s="187" t="s">
        <v>19</v>
      </c>
      <c r="N104" s="188" t="s">
        <v>42</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106</v>
      </c>
      <c r="AT104" s="191" t="s">
        <v>172</v>
      </c>
      <c r="AU104" s="191" t="s">
        <v>14</v>
      </c>
      <c r="AY104" s="19" t="s">
        <v>169</v>
      </c>
      <c r="BE104" s="192">
        <f t="shared" si="4"/>
        <v>0</v>
      </c>
      <c r="BF104" s="192">
        <f t="shared" si="5"/>
        <v>0</v>
      </c>
      <c r="BG104" s="192">
        <f t="shared" si="6"/>
        <v>0</v>
      </c>
      <c r="BH104" s="192">
        <f t="shared" si="7"/>
        <v>0</v>
      </c>
      <c r="BI104" s="192">
        <f t="shared" si="8"/>
        <v>0</v>
      </c>
      <c r="BJ104" s="19" t="s">
        <v>14</v>
      </c>
      <c r="BK104" s="192">
        <f t="shared" si="9"/>
        <v>0</v>
      </c>
      <c r="BL104" s="19" t="s">
        <v>106</v>
      </c>
      <c r="BM104" s="191" t="s">
        <v>664</v>
      </c>
    </row>
    <row r="105" spans="1:65" s="2" customFormat="1" ht="16.5" customHeight="1">
      <c r="A105" s="36"/>
      <c r="B105" s="37"/>
      <c r="C105" s="180" t="s">
        <v>8</v>
      </c>
      <c r="D105" s="180" t="s">
        <v>172</v>
      </c>
      <c r="E105" s="181" t="s">
        <v>2324</v>
      </c>
      <c r="F105" s="182" t="s">
        <v>2325</v>
      </c>
      <c r="G105" s="183" t="s">
        <v>1734</v>
      </c>
      <c r="H105" s="184">
        <v>100</v>
      </c>
      <c r="I105" s="185"/>
      <c r="J105" s="186">
        <f t="shared" si="0"/>
        <v>0</v>
      </c>
      <c r="K105" s="182" t="s">
        <v>19</v>
      </c>
      <c r="L105" s="41"/>
      <c r="M105" s="187" t="s">
        <v>19</v>
      </c>
      <c r="N105" s="188" t="s">
        <v>42</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106</v>
      </c>
      <c r="AT105" s="191" t="s">
        <v>172</v>
      </c>
      <c r="AU105" s="191" t="s">
        <v>14</v>
      </c>
      <c r="AY105" s="19" t="s">
        <v>169</v>
      </c>
      <c r="BE105" s="192">
        <f t="shared" si="4"/>
        <v>0</v>
      </c>
      <c r="BF105" s="192">
        <f t="shared" si="5"/>
        <v>0</v>
      </c>
      <c r="BG105" s="192">
        <f t="shared" si="6"/>
        <v>0</v>
      </c>
      <c r="BH105" s="192">
        <f t="shared" si="7"/>
        <v>0</v>
      </c>
      <c r="BI105" s="192">
        <f t="shared" si="8"/>
        <v>0</v>
      </c>
      <c r="BJ105" s="19" t="s">
        <v>14</v>
      </c>
      <c r="BK105" s="192">
        <f t="shared" si="9"/>
        <v>0</v>
      </c>
      <c r="BL105" s="19" t="s">
        <v>106</v>
      </c>
      <c r="BM105" s="191" t="s">
        <v>680</v>
      </c>
    </row>
    <row r="106" spans="1:65" s="2" customFormat="1" ht="16.5" customHeight="1">
      <c r="A106" s="36"/>
      <c r="B106" s="37"/>
      <c r="C106" s="180" t="s">
        <v>296</v>
      </c>
      <c r="D106" s="180" t="s">
        <v>172</v>
      </c>
      <c r="E106" s="181" t="s">
        <v>2326</v>
      </c>
      <c r="F106" s="182" t="s">
        <v>2327</v>
      </c>
      <c r="G106" s="183" t="s">
        <v>1734</v>
      </c>
      <c r="H106" s="184">
        <v>20</v>
      </c>
      <c r="I106" s="185"/>
      <c r="J106" s="186">
        <f t="shared" si="0"/>
        <v>0</v>
      </c>
      <c r="K106" s="182" t="s">
        <v>19</v>
      </c>
      <c r="L106" s="41"/>
      <c r="M106" s="187" t="s">
        <v>19</v>
      </c>
      <c r="N106" s="188" t="s">
        <v>42</v>
      </c>
      <c r="O106" s="66"/>
      <c r="P106" s="189">
        <f t="shared" si="1"/>
        <v>0</v>
      </c>
      <c r="Q106" s="189">
        <v>0</v>
      </c>
      <c r="R106" s="189">
        <f t="shared" si="2"/>
        <v>0</v>
      </c>
      <c r="S106" s="189">
        <v>0</v>
      </c>
      <c r="T106" s="190">
        <f t="shared" si="3"/>
        <v>0</v>
      </c>
      <c r="U106" s="36"/>
      <c r="V106" s="36"/>
      <c r="W106" s="36"/>
      <c r="X106" s="36"/>
      <c r="Y106" s="36"/>
      <c r="Z106" s="36"/>
      <c r="AA106" s="36"/>
      <c r="AB106" s="36"/>
      <c r="AC106" s="36"/>
      <c r="AD106" s="36"/>
      <c r="AE106" s="36"/>
      <c r="AR106" s="191" t="s">
        <v>106</v>
      </c>
      <c r="AT106" s="191" t="s">
        <v>172</v>
      </c>
      <c r="AU106" s="191" t="s">
        <v>14</v>
      </c>
      <c r="AY106" s="19" t="s">
        <v>169</v>
      </c>
      <c r="BE106" s="192">
        <f t="shared" si="4"/>
        <v>0</v>
      </c>
      <c r="BF106" s="192">
        <f t="shared" si="5"/>
        <v>0</v>
      </c>
      <c r="BG106" s="192">
        <f t="shared" si="6"/>
        <v>0</v>
      </c>
      <c r="BH106" s="192">
        <f t="shared" si="7"/>
        <v>0</v>
      </c>
      <c r="BI106" s="192">
        <f t="shared" si="8"/>
        <v>0</v>
      </c>
      <c r="BJ106" s="19" t="s">
        <v>14</v>
      </c>
      <c r="BK106" s="192">
        <f t="shared" si="9"/>
        <v>0</v>
      </c>
      <c r="BL106" s="19" t="s">
        <v>106</v>
      </c>
      <c r="BM106" s="191" t="s">
        <v>692</v>
      </c>
    </row>
    <row r="107" spans="1:65" s="2" customFormat="1" ht="16.5" customHeight="1">
      <c r="A107" s="36"/>
      <c r="B107" s="37"/>
      <c r="C107" s="180" t="s">
        <v>302</v>
      </c>
      <c r="D107" s="180" t="s">
        <v>172</v>
      </c>
      <c r="E107" s="181" t="s">
        <v>2328</v>
      </c>
      <c r="F107" s="182" t="s">
        <v>2329</v>
      </c>
      <c r="G107" s="183" t="s">
        <v>1734</v>
      </c>
      <c r="H107" s="184">
        <v>10</v>
      </c>
      <c r="I107" s="185"/>
      <c r="J107" s="186">
        <f t="shared" si="0"/>
        <v>0</v>
      </c>
      <c r="K107" s="182" t="s">
        <v>19</v>
      </c>
      <c r="L107" s="41"/>
      <c r="M107" s="187" t="s">
        <v>19</v>
      </c>
      <c r="N107" s="188" t="s">
        <v>42</v>
      </c>
      <c r="O107" s="66"/>
      <c r="P107" s="189">
        <f t="shared" si="1"/>
        <v>0</v>
      </c>
      <c r="Q107" s="189">
        <v>0</v>
      </c>
      <c r="R107" s="189">
        <f t="shared" si="2"/>
        <v>0</v>
      </c>
      <c r="S107" s="189">
        <v>0</v>
      </c>
      <c r="T107" s="190">
        <f t="shared" si="3"/>
        <v>0</v>
      </c>
      <c r="U107" s="36"/>
      <c r="V107" s="36"/>
      <c r="W107" s="36"/>
      <c r="X107" s="36"/>
      <c r="Y107" s="36"/>
      <c r="Z107" s="36"/>
      <c r="AA107" s="36"/>
      <c r="AB107" s="36"/>
      <c r="AC107" s="36"/>
      <c r="AD107" s="36"/>
      <c r="AE107" s="36"/>
      <c r="AR107" s="191" t="s">
        <v>106</v>
      </c>
      <c r="AT107" s="191" t="s">
        <v>172</v>
      </c>
      <c r="AU107" s="191" t="s">
        <v>14</v>
      </c>
      <c r="AY107" s="19" t="s">
        <v>169</v>
      </c>
      <c r="BE107" s="192">
        <f t="shared" si="4"/>
        <v>0</v>
      </c>
      <c r="BF107" s="192">
        <f t="shared" si="5"/>
        <v>0</v>
      </c>
      <c r="BG107" s="192">
        <f t="shared" si="6"/>
        <v>0</v>
      </c>
      <c r="BH107" s="192">
        <f t="shared" si="7"/>
        <v>0</v>
      </c>
      <c r="BI107" s="192">
        <f t="shared" si="8"/>
        <v>0</v>
      </c>
      <c r="BJ107" s="19" t="s">
        <v>14</v>
      </c>
      <c r="BK107" s="192">
        <f t="shared" si="9"/>
        <v>0</v>
      </c>
      <c r="BL107" s="19" t="s">
        <v>106</v>
      </c>
      <c r="BM107" s="191" t="s">
        <v>703</v>
      </c>
    </row>
    <row r="108" spans="1:65" s="2" customFormat="1" ht="16.5" customHeight="1">
      <c r="A108" s="36"/>
      <c r="B108" s="37"/>
      <c r="C108" s="180" t="s">
        <v>307</v>
      </c>
      <c r="D108" s="180" t="s">
        <v>172</v>
      </c>
      <c r="E108" s="181" t="s">
        <v>2330</v>
      </c>
      <c r="F108" s="182" t="s">
        <v>2331</v>
      </c>
      <c r="G108" s="183" t="s">
        <v>1734</v>
      </c>
      <c r="H108" s="184">
        <v>1</v>
      </c>
      <c r="I108" s="185"/>
      <c r="J108" s="186">
        <f t="shared" si="0"/>
        <v>0</v>
      </c>
      <c r="K108" s="182" t="s">
        <v>19</v>
      </c>
      <c r="L108" s="41"/>
      <c r="M108" s="187" t="s">
        <v>19</v>
      </c>
      <c r="N108" s="188" t="s">
        <v>42</v>
      </c>
      <c r="O108" s="66"/>
      <c r="P108" s="189">
        <f t="shared" si="1"/>
        <v>0</v>
      </c>
      <c r="Q108" s="189">
        <v>0</v>
      </c>
      <c r="R108" s="189">
        <f t="shared" si="2"/>
        <v>0</v>
      </c>
      <c r="S108" s="189">
        <v>0</v>
      </c>
      <c r="T108" s="190">
        <f t="shared" si="3"/>
        <v>0</v>
      </c>
      <c r="U108" s="36"/>
      <c r="V108" s="36"/>
      <c r="W108" s="36"/>
      <c r="X108" s="36"/>
      <c r="Y108" s="36"/>
      <c r="Z108" s="36"/>
      <c r="AA108" s="36"/>
      <c r="AB108" s="36"/>
      <c r="AC108" s="36"/>
      <c r="AD108" s="36"/>
      <c r="AE108" s="36"/>
      <c r="AR108" s="191" t="s">
        <v>106</v>
      </c>
      <c r="AT108" s="191" t="s">
        <v>172</v>
      </c>
      <c r="AU108" s="191" t="s">
        <v>14</v>
      </c>
      <c r="AY108" s="19" t="s">
        <v>169</v>
      </c>
      <c r="BE108" s="192">
        <f t="shared" si="4"/>
        <v>0</v>
      </c>
      <c r="BF108" s="192">
        <f t="shared" si="5"/>
        <v>0</v>
      </c>
      <c r="BG108" s="192">
        <f t="shared" si="6"/>
        <v>0</v>
      </c>
      <c r="BH108" s="192">
        <f t="shared" si="7"/>
        <v>0</v>
      </c>
      <c r="BI108" s="192">
        <f t="shared" si="8"/>
        <v>0</v>
      </c>
      <c r="BJ108" s="19" t="s">
        <v>14</v>
      </c>
      <c r="BK108" s="192">
        <f t="shared" si="9"/>
        <v>0</v>
      </c>
      <c r="BL108" s="19" t="s">
        <v>106</v>
      </c>
      <c r="BM108" s="191" t="s">
        <v>716</v>
      </c>
    </row>
    <row r="109" spans="1:65" s="2" customFormat="1" ht="16.5" customHeight="1">
      <c r="A109" s="36"/>
      <c r="B109" s="37"/>
      <c r="C109" s="180" t="s">
        <v>312</v>
      </c>
      <c r="D109" s="180" t="s">
        <v>172</v>
      </c>
      <c r="E109" s="181" t="s">
        <v>2332</v>
      </c>
      <c r="F109" s="182" t="s">
        <v>2333</v>
      </c>
      <c r="G109" s="183" t="s">
        <v>1734</v>
      </c>
      <c r="H109" s="184">
        <v>1</v>
      </c>
      <c r="I109" s="185"/>
      <c r="J109" s="186">
        <f t="shared" si="0"/>
        <v>0</v>
      </c>
      <c r="K109" s="182" t="s">
        <v>19</v>
      </c>
      <c r="L109" s="41"/>
      <c r="M109" s="187" t="s">
        <v>19</v>
      </c>
      <c r="N109" s="188" t="s">
        <v>42</v>
      </c>
      <c r="O109" s="66"/>
      <c r="P109" s="189">
        <f t="shared" si="1"/>
        <v>0</v>
      </c>
      <c r="Q109" s="189">
        <v>0</v>
      </c>
      <c r="R109" s="189">
        <f t="shared" si="2"/>
        <v>0</v>
      </c>
      <c r="S109" s="189">
        <v>0</v>
      </c>
      <c r="T109" s="190">
        <f t="shared" si="3"/>
        <v>0</v>
      </c>
      <c r="U109" s="36"/>
      <c r="V109" s="36"/>
      <c r="W109" s="36"/>
      <c r="X109" s="36"/>
      <c r="Y109" s="36"/>
      <c r="Z109" s="36"/>
      <c r="AA109" s="36"/>
      <c r="AB109" s="36"/>
      <c r="AC109" s="36"/>
      <c r="AD109" s="36"/>
      <c r="AE109" s="36"/>
      <c r="AR109" s="191" t="s">
        <v>106</v>
      </c>
      <c r="AT109" s="191" t="s">
        <v>172</v>
      </c>
      <c r="AU109" s="191" t="s">
        <v>14</v>
      </c>
      <c r="AY109" s="19" t="s">
        <v>169</v>
      </c>
      <c r="BE109" s="192">
        <f t="shared" si="4"/>
        <v>0</v>
      </c>
      <c r="BF109" s="192">
        <f t="shared" si="5"/>
        <v>0</v>
      </c>
      <c r="BG109" s="192">
        <f t="shared" si="6"/>
        <v>0</v>
      </c>
      <c r="BH109" s="192">
        <f t="shared" si="7"/>
        <v>0</v>
      </c>
      <c r="BI109" s="192">
        <f t="shared" si="8"/>
        <v>0</v>
      </c>
      <c r="BJ109" s="19" t="s">
        <v>14</v>
      </c>
      <c r="BK109" s="192">
        <f t="shared" si="9"/>
        <v>0</v>
      </c>
      <c r="BL109" s="19" t="s">
        <v>106</v>
      </c>
      <c r="BM109" s="191" t="s">
        <v>725</v>
      </c>
    </row>
    <row r="110" spans="1:65" s="2" customFormat="1" ht="16.5" customHeight="1">
      <c r="A110" s="36"/>
      <c r="B110" s="37"/>
      <c r="C110" s="180" t="s">
        <v>321</v>
      </c>
      <c r="D110" s="180" t="s">
        <v>172</v>
      </c>
      <c r="E110" s="181" t="s">
        <v>2334</v>
      </c>
      <c r="F110" s="182" t="s">
        <v>2335</v>
      </c>
      <c r="G110" s="183" t="s">
        <v>2336</v>
      </c>
      <c r="H110" s="184">
        <v>1</v>
      </c>
      <c r="I110" s="185"/>
      <c r="J110" s="186">
        <f t="shared" si="0"/>
        <v>0</v>
      </c>
      <c r="K110" s="182" t="s">
        <v>19</v>
      </c>
      <c r="L110" s="41"/>
      <c r="M110" s="187" t="s">
        <v>19</v>
      </c>
      <c r="N110" s="188" t="s">
        <v>42</v>
      </c>
      <c r="O110" s="66"/>
      <c r="P110" s="189">
        <f t="shared" si="1"/>
        <v>0</v>
      </c>
      <c r="Q110" s="189">
        <v>0</v>
      </c>
      <c r="R110" s="189">
        <f t="shared" si="2"/>
        <v>0</v>
      </c>
      <c r="S110" s="189">
        <v>0</v>
      </c>
      <c r="T110" s="190">
        <f t="shared" si="3"/>
        <v>0</v>
      </c>
      <c r="U110" s="36"/>
      <c r="V110" s="36"/>
      <c r="W110" s="36"/>
      <c r="X110" s="36"/>
      <c r="Y110" s="36"/>
      <c r="Z110" s="36"/>
      <c r="AA110" s="36"/>
      <c r="AB110" s="36"/>
      <c r="AC110" s="36"/>
      <c r="AD110" s="36"/>
      <c r="AE110" s="36"/>
      <c r="AR110" s="191" t="s">
        <v>106</v>
      </c>
      <c r="AT110" s="191" t="s">
        <v>172</v>
      </c>
      <c r="AU110" s="191" t="s">
        <v>14</v>
      </c>
      <c r="AY110" s="19" t="s">
        <v>169</v>
      </c>
      <c r="BE110" s="192">
        <f t="shared" si="4"/>
        <v>0</v>
      </c>
      <c r="BF110" s="192">
        <f t="shared" si="5"/>
        <v>0</v>
      </c>
      <c r="BG110" s="192">
        <f t="shared" si="6"/>
        <v>0</v>
      </c>
      <c r="BH110" s="192">
        <f t="shared" si="7"/>
        <v>0</v>
      </c>
      <c r="BI110" s="192">
        <f t="shared" si="8"/>
        <v>0</v>
      </c>
      <c r="BJ110" s="19" t="s">
        <v>14</v>
      </c>
      <c r="BK110" s="192">
        <f t="shared" si="9"/>
        <v>0</v>
      </c>
      <c r="BL110" s="19" t="s">
        <v>106</v>
      </c>
      <c r="BM110" s="191" t="s">
        <v>730</v>
      </c>
    </row>
    <row r="111" spans="1:65" s="2" customFormat="1" ht="16.5" customHeight="1">
      <c r="A111" s="36"/>
      <c r="B111" s="37"/>
      <c r="C111" s="180" t="s">
        <v>329</v>
      </c>
      <c r="D111" s="180" t="s">
        <v>172</v>
      </c>
      <c r="E111" s="181" t="s">
        <v>2337</v>
      </c>
      <c r="F111" s="182" t="s">
        <v>2338</v>
      </c>
      <c r="G111" s="183" t="s">
        <v>1734</v>
      </c>
      <c r="H111" s="184">
        <v>1</v>
      </c>
      <c r="I111" s="185"/>
      <c r="J111" s="186">
        <f t="shared" si="0"/>
        <v>0</v>
      </c>
      <c r="K111" s="182" t="s">
        <v>19</v>
      </c>
      <c r="L111" s="41"/>
      <c r="M111" s="187" t="s">
        <v>19</v>
      </c>
      <c r="N111" s="188" t="s">
        <v>42</v>
      </c>
      <c r="O111" s="66"/>
      <c r="P111" s="189">
        <f t="shared" si="1"/>
        <v>0</v>
      </c>
      <c r="Q111" s="189">
        <v>0</v>
      </c>
      <c r="R111" s="189">
        <f t="shared" si="2"/>
        <v>0</v>
      </c>
      <c r="S111" s="189">
        <v>0</v>
      </c>
      <c r="T111" s="190">
        <f t="shared" si="3"/>
        <v>0</v>
      </c>
      <c r="U111" s="36"/>
      <c r="V111" s="36"/>
      <c r="W111" s="36"/>
      <c r="X111" s="36"/>
      <c r="Y111" s="36"/>
      <c r="Z111" s="36"/>
      <c r="AA111" s="36"/>
      <c r="AB111" s="36"/>
      <c r="AC111" s="36"/>
      <c r="AD111" s="36"/>
      <c r="AE111" s="36"/>
      <c r="AR111" s="191" t="s">
        <v>106</v>
      </c>
      <c r="AT111" s="191" t="s">
        <v>172</v>
      </c>
      <c r="AU111" s="191" t="s">
        <v>14</v>
      </c>
      <c r="AY111" s="19" t="s">
        <v>169</v>
      </c>
      <c r="BE111" s="192">
        <f t="shared" si="4"/>
        <v>0</v>
      </c>
      <c r="BF111" s="192">
        <f t="shared" si="5"/>
        <v>0</v>
      </c>
      <c r="BG111" s="192">
        <f t="shared" si="6"/>
        <v>0</v>
      </c>
      <c r="BH111" s="192">
        <f t="shared" si="7"/>
        <v>0</v>
      </c>
      <c r="BI111" s="192">
        <f t="shared" si="8"/>
        <v>0</v>
      </c>
      <c r="BJ111" s="19" t="s">
        <v>14</v>
      </c>
      <c r="BK111" s="192">
        <f t="shared" si="9"/>
        <v>0</v>
      </c>
      <c r="BL111" s="19" t="s">
        <v>106</v>
      </c>
      <c r="BM111" s="191" t="s">
        <v>738</v>
      </c>
    </row>
    <row r="112" spans="1:65" s="2" customFormat="1" ht="16.5" customHeight="1">
      <c r="A112" s="36"/>
      <c r="B112" s="37"/>
      <c r="C112" s="180" t="s">
        <v>353</v>
      </c>
      <c r="D112" s="180" t="s">
        <v>172</v>
      </c>
      <c r="E112" s="181" t="s">
        <v>2339</v>
      </c>
      <c r="F112" s="182" t="s">
        <v>2340</v>
      </c>
      <c r="G112" s="183" t="s">
        <v>1734</v>
      </c>
      <c r="H112" s="184">
        <v>1</v>
      </c>
      <c r="I112" s="185"/>
      <c r="J112" s="186">
        <f t="shared" si="0"/>
        <v>0</v>
      </c>
      <c r="K112" s="182" t="s">
        <v>19</v>
      </c>
      <c r="L112" s="41"/>
      <c r="M112" s="187" t="s">
        <v>19</v>
      </c>
      <c r="N112" s="188" t="s">
        <v>42</v>
      </c>
      <c r="O112" s="66"/>
      <c r="P112" s="189">
        <f t="shared" si="1"/>
        <v>0</v>
      </c>
      <c r="Q112" s="189">
        <v>0</v>
      </c>
      <c r="R112" s="189">
        <f t="shared" si="2"/>
        <v>0</v>
      </c>
      <c r="S112" s="189">
        <v>0</v>
      </c>
      <c r="T112" s="190">
        <f t="shared" si="3"/>
        <v>0</v>
      </c>
      <c r="U112" s="36"/>
      <c r="V112" s="36"/>
      <c r="W112" s="36"/>
      <c r="X112" s="36"/>
      <c r="Y112" s="36"/>
      <c r="Z112" s="36"/>
      <c r="AA112" s="36"/>
      <c r="AB112" s="36"/>
      <c r="AC112" s="36"/>
      <c r="AD112" s="36"/>
      <c r="AE112" s="36"/>
      <c r="AR112" s="191" t="s">
        <v>106</v>
      </c>
      <c r="AT112" s="191" t="s">
        <v>172</v>
      </c>
      <c r="AU112" s="191" t="s">
        <v>14</v>
      </c>
      <c r="AY112" s="19" t="s">
        <v>169</v>
      </c>
      <c r="BE112" s="192">
        <f t="shared" si="4"/>
        <v>0</v>
      </c>
      <c r="BF112" s="192">
        <f t="shared" si="5"/>
        <v>0</v>
      </c>
      <c r="BG112" s="192">
        <f t="shared" si="6"/>
        <v>0</v>
      </c>
      <c r="BH112" s="192">
        <f t="shared" si="7"/>
        <v>0</v>
      </c>
      <c r="BI112" s="192">
        <f t="shared" si="8"/>
        <v>0</v>
      </c>
      <c r="BJ112" s="19" t="s">
        <v>14</v>
      </c>
      <c r="BK112" s="192">
        <f t="shared" si="9"/>
        <v>0</v>
      </c>
      <c r="BL112" s="19" t="s">
        <v>106</v>
      </c>
      <c r="BM112" s="191" t="s">
        <v>616</v>
      </c>
    </row>
    <row r="113" spans="1:65" s="2" customFormat="1" ht="16.5" customHeight="1">
      <c r="A113" s="36"/>
      <c r="B113" s="37"/>
      <c r="C113" s="180" t="s">
        <v>360</v>
      </c>
      <c r="D113" s="180" t="s">
        <v>172</v>
      </c>
      <c r="E113" s="181" t="s">
        <v>2341</v>
      </c>
      <c r="F113" s="182" t="s">
        <v>2342</v>
      </c>
      <c r="G113" s="183" t="s">
        <v>1734</v>
      </c>
      <c r="H113" s="184">
        <v>1</v>
      </c>
      <c r="I113" s="185"/>
      <c r="J113" s="186">
        <f t="shared" si="0"/>
        <v>0</v>
      </c>
      <c r="K113" s="182" t="s">
        <v>19</v>
      </c>
      <c r="L113" s="41"/>
      <c r="M113" s="187" t="s">
        <v>19</v>
      </c>
      <c r="N113" s="188" t="s">
        <v>42</v>
      </c>
      <c r="O113" s="66"/>
      <c r="P113" s="189">
        <f t="shared" si="1"/>
        <v>0</v>
      </c>
      <c r="Q113" s="189">
        <v>0</v>
      </c>
      <c r="R113" s="189">
        <f t="shared" si="2"/>
        <v>0</v>
      </c>
      <c r="S113" s="189">
        <v>0</v>
      </c>
      <c r="T113" s="190">
        <f t="shared" si="3"/>
        <v>0</v>
      </c>
      <c r="U113" s="36"/>
      <c r="V113" s="36"/>
      <c r="W113" s="36"/>
      <c r="X113" s="36"/>
      <c r="Y113" s="36"/>
      <c r="Z113" s="36"/>
      <c r="AA113" s="36"/>
      <c r="AB113" s="36"/>
      <c r="AC113" s="36"/>
      <c r="AD113" s="36"/>
      <c r="AE113" s="36"/>
      <c r="AR113" s="191" t="s">
        <v>106</v>
      </c>
      <c r="AT113" s="191" t="s">
        <v>172</v>
      </c>
      <c r="AU113" s="191" t="s">
        <v>14</v>
      </c>
      <c r="AY113" s="19" t="s">
        <v>169</v>
      </c>
      <c r="BE113" s="192">
        <f t="shared" si="4"/>
        <v>0</v>
      </c>
      <c r="BF113" s="192">
        <f t="shared" si="5"/>
        <v>0</v>
      </c>
      <c r="BG113" s="192">
        <f t="shared" si="6"/>
        <v>0</v>
      </c>
      <c r="BH113" s="192">
        <f t="shared" si="7"/>
        <v>0</v>
      </c>
      <c r="BI113" s="192">
        <f t="shared" si="8"/>
        <v>0</v>
      </c>
      <c r="BJ113" s="19" t="s">
        <v>14</v>
      </c>
      <c r="BK113" s="192">
        <f t="shared" si="9"/>
        <v>0</v>
      </c>
      <c r="BL113" s="19" t="s">
        <v>106</v>
      </c>
      <c r="BM113" s="191" t="s">
        <v>754</v>
      </c>
    </row>
    <row r="114" spans="1:65" s="2" customFormat="1" ht="16.5" customHeight="1">
      <c r="A114" s="36"/>
      <c r="B114" s="37"/>
      <c r="C114" s="180" t="s">
        <v>7</v>
      </c>
      <c r="D114" s="180" t="s">
        <v>172</v>
      </c>
      <c r="E114" s="181" t="s">
        <v>2343</v>
      </c>
      <c r="F114" s="182" t="s">
        <v>2344</v>
      </c>
      <c r="G114" s="183" t="s">
        <v>1734</v>
      </c>
      <c r="H114" s="184">
        <v>1</v>
      </c>
      <c r="I114" s="185"/>
      <c r="J114" s="186">
        <f t="shared" si="0"/>
        <v>0</v>
      </c>
      <c r="K114" s="182" t="s">
        <v>19</v>
      </c>
      <c r="L114" s="41"/>
      <c r="M114" s="187" t="s">
        <v>19</v>
      </c>
      <c r="N114" s="188" t="s">
        <v>42</v>
      </c>
      <c r="O114" s="66"/>
      <c r="P114" s="189">
        <f t="shared" si="1"/>
        <v>0</v>
      </c>
      <c r="Q114" s="189">
        <v>0</v>
      </c>
      <c r="R114" s="189">
        <f t="shared" si="2"/>
        <v>0</v>
      </c>
      <c r="S114" s="189">
        <v>0</v>
      </c>
      <c r="T114" s="190">
        <f t="shared" si="3"/>
        <v>0</v>
      </c>
      <c r="U114" s="36"/>
      <c r="V114" s="36"/>
      <c r="W114" s="36"/>
      <c r="X114" s="36"/>
      <c r="Y114" s="36"/>
      <c r="Z114" s="36"/>
      <c r="AA114" s="36"/>
      <c r="AB114" s="36"/>
      <c r="AC114" s="36"/>
      <c r="AD114" s="36"/>
      <c r="AE114" s="36"/>
      <c r="AR114" s="191" t="s">
        <v>106</v>
      </c>
      <c r="AT114" s="191" t="s">
        <v>172</v>
      </c>
      <c r="AU114" s="191" t="s">
        <v>14</v>
      </c>
      <c r="AY114" s="19" t="s">
        <v>169</v>
      </c>
      <c r="BE114" s="192">
        <f t="shared" si="4"/>
        <v>0</v>
      </c>
      <c r="BF114" s="192">
        <f t="shared" si="5"/>
        <v>0</v>
      </c>
      <c r="BG114" s="192">
        <f t="shared" si="6"/>
        <v>0</v>
      </c>
      <c r="BH114" s="192">
        <f t="shared" si="7"/>
        <v>0</v>
      </c>
      <c r="BI114" s="192">
        <f t="shared" si="8"/>
        <v>0</v>
      </c>
      <c r="BJ114" s="19" t="s">
        <v>14</v>
      </c>
      <c r="BK114" s="192">
        <f t="shared" si="9"/>
        <v>0</v>
      </c>
      <c r="BL114" s="19" t="s">
        <v>106</v>
      </c>
      <c r="BM114" s="191" t="s">
        <v>763</v>
      </c>
    </row>
    <row r="115" spans="1:65" s="2" customFormat="1" ht="16.5" customHeight="1">
      <c r="A115" s="36"/>
      <c r="B115" s="37"/>
      <c r="C115" s="180" t="s">
        <v>191</v>
      </c>
      <c r="D115" s="180" t="s">
        <v>172</v>
      </c>
      <c r="E115" s="181" t="s">
        <v>2345</v>
      </c>
      <c r="F115" s="182" t="s">
        <v>2346</v>
      </c>
      <c r="G115" s="183" t="s">
        <v>1734</v>
      </c>
      <c r="H115" s="184">
        <v>1</v>
      </c>
      <c r="I115" s="185"/>
      <c r="J115" s="186">
        <f t="shared" si="0"/>
        <v>0</v>
      </c>
      <c r="K115" s="182" t="s">
        <v>19</v>
      </c>
      <c r="L115" s="41"/>
      <c r="M115" s="187" t="s">
        <v>19</v>
      </c>
      <c r="N115" s="188" t="s">
        <v>42</v>
      </c>
      <c r="O115" s="66"/>
      <c r="P115" s="189">
        <f t="shared" si="1"/>
        <v>0</v>
      </c>
      <c r="Q115" s="189">
        <v>0</v>
      </c>
      <c r="R115" s="189">
        <f t="shared" si="2"/>
        <v>0</v>
      </c>
      <c r="S115" s="189">
        <v>0</v>
      </c>
      <c r="T115" s="190">
        <f t="shared" si="3"/>
        <v>0</v>
      </c>
      <c r="U115" s="36"/>
      <c r="V115" s="36"/>
      <c r="W115" s="36"/>
      <c r="X115" s="36"/>
      <c r="Y115" s="36"/>
      <c r="Z115" s="36"/>
      <c r="AA115" s="36"/>
      <c r="AB115" s="36"/>
      <c r="AC115" s="36"/>
      <c r="AD115" s="36"/>
      <c r="AE115" s="36"/>
      <c r="AR115" s="191" t="s">
        <v>106</v>
      </c>
      <c r="AT115" s="191" t="s">
        <v>172</v>
      </c>
      <c r="AU115" s="191" t="s">
        <v>14</v>
      </c>
      <c r="AY115" s="19" t="s">
        <v>169</v>
      </c>
      <c r="BE115" s="192">
        <f t="shared" si="4"/>
        <v>0</v>
      </c>
      <c r="BF115" s="192">
        <f t="shared" si="5"/>
        <v>0</v>
      </c>
      <c r="BG115" s="192">
        <f t="shared" si="6"/>
        <v>0</v>
      </c>
      <c r="BH115" s="192">
        <f t="shared" si="7"/>
        <v>0</v>
      </c>
      <c r="BI115" s="192">
        <f t="shared" si="8"/>
        <v>0</v>
      </c>
      <c r="BJ115" s="19" t="s">
        <v>14</v>
      </c>
      <c r="BK115" s="192">
        <f t="shared" si="9"/>
        <v>0</v>
      </c>
      <c r="BL115" s="19" t="s">
        <v>106</v>
      </c>
      <c r="BM115" s="191" t="s">
        <v>773</v>
      </c>
    </row>
    <row r="116" spans="1:65" s="2" customFormat="1" ht="21.75" customHeight="1">
      <c r="A116" s="36"/>
      <c r="B116" s="37"/>
      <c r="C116" s="180" t="s">
        <v>523</v>
      </c>
      <c r="D116" s="180" t="s">
        <v>172</v>
      </c>
      <c r="E116" s="181" t="s">
        <v>2347</v>
      </c>
      <c r="F116" s="182" t="s">
        <v>2348</v>
      </c>
      <c r="G116" s="183" t="s">
        <v>1734</v>
      </c>
      <c r="H116" s="184">
        <v>1</v>
      </c>
      <c r="I116" s="185"/>
      <c r="J116" s="186">
        <f t="shared" si="0"/>
        <v>0</v>
      </c>
      <c r="K116" s="182" t="s">
        <v>19</v>
      </c>
      <c r="L116" s="41"/>
      <c r="M116" s="187" t="s">
        <v>19</v>
      </c>
      <c r="N116" s="188" t="s">
        <v>42</v>
      </c>
      <c r="O116" s="66"/>
      <c r="P116" s="189">
        <f t="shared" si="1"/>
        <v>0</v>
      </c>
      <c r="Q116" s="189">
        <v>0</v>
      </c>
      <c r="R116" s="189">
        <f t="shared" si="2"/>
        <v>0</v>
      </c>
      <c r="S116" s="189">
        <v>0</v>
      </c>
      <c r="T116" s="190">
        <f t="shared" si="3"/>
        <v>0</v>
      </c>
      <c r="U116" s="36"/>
      <c r="V116" s="36"/>
      <c r="W116" s="36"/>
      <c r="X116" s="36"/>
      <c r="Y116" s="36"/>
      <c r="Z116" s="36"/>
      <c r="AA116" s="36"/>
      <c r="AB116" s="36"/>
      <c r="AC116" s="36"/>
      <c r="AD116" s="36"/>
      <c r="AE116" s="36"/>
      <c r="AR116" s="191" t="s">
        <v>106</v>
      </c>
      <c r="AT116" s="191" t="s">
        <v>172</v>
      </c>
      <c r="AU116" s="191" t="s">
        <v>14</v>
      </c>
      <c r="AY116" s="19" t="s">
        <v>169</v>
      </c>
      <c r="BE116" s="192">
        <f t="shared" si="4"/>
        <v>0</v>
      </c>
      <c r="BF116" s="192">
        <f t="shared" si="5"/>
        <v>0</v>
      </c>
      <c r="BG116" s="192">
        <f t="shared" si="6"/>
        <v>0</v>
      </c>
      <c r="BH116" s="192">
        <f t="shared" si="7"/>
        <v>0</v>
      </c>
      <c r="BI116" s="192">
        <f t="shared" si="8"/>
        <v>0</v>
      </c>
      <c r="BJ116" s="19" t="s">
        <v>14</v>
      </c>
      <c r="BK116" s="192">
        <f t="shared" si="9"/>
        <v>0</v>
      </c>
      <c r="BL116" s="19" t="s">
        <v>106</v>
      </c>
      <c r="BM116" s="191" t="s">
        <v>843</v>
      </c>
    </row>
    <row r="117" spans="1:65" s="2" customFormat="1" ht="16.5" customHeight="1">
      <c r="A117" s="36"/>
      <c r="B117" s="37"/>
      <c r="C117" s="180" t="s">
        <v>252</v>
      </c>
      <c r="D117" s="180" t="s">
        <v>172</v>
      </c>
      <c r="E117" s="181" t="s">
        <v>2349</v>
      </c>
      <c r="F117" s="182" t="s">
        <v>2350</v>
      </c>
      <c r="G117" s="183" t="s">
        <v>1734</v>
      </c>
      <c r="H117" s="184">
        <v>1</v>
      </c>
      <c r="I117" s="185"/>
      <c r="J117" s="186">
        <f t="shared" si="0"/>
        <v>0</v>
      </c>
      <c r="K117" s="182" t="s">
        <v>19</v>
      </c>
      <c r="L117" s="41"/>
      <c r="M117" s="187" t="s">
        <v>19</v>
      </c>
      <c r="N117" s="188" t="s">
        <v>42</v>
      </c>
      <c r="O117" s="66"/>
      <c r="P117" s="189">
        <f t="shared" si="1"/>
        <v>0</v>
      </c>
      <c r="Q117" s="189">
        <v>0</v>
      </c>
      <c r="R117" s="189">
        <f t="shared" si="2"/>
        <v>0</v>
      </c>
      <c r="S117" s="189">
        <v>0</v>
      </c>
      <c r="T117" s="190">
        <f t="shared" si="3"/>
        <v>0</v>
      </c>
      <c r="U117" s="36"/>
      <c r="V117" s="36"/>
      <c r="W117" s="36"/>
      <c r="X117" s="36"/>
      <c r="Y117" s="36"/>
      <c r="Z117" s="36"/>
      <c r="AA117" s="36"/>
      <c r="AB117" s="36"/>
      <c r="AC117" s="36"/>
      <c r="AD117" s="36"/>
      <c r="AE117" s="36"/>
      <c r="AR117" s="191" t="s">
        <v>106</v>
      </c>
      <c r="AT117" s="191" t="s">
        <v>172</v>
      </c>
      <c r="AU117" s="191" t="s">
        <v>14</v>
      </c>
      <c r="AY117" s="19" t="s">
        <v>169</v>
      </c>
      <c r="BE117" s="192">
        <f t="shared" si="4"/>
        <v>0</v>
      </c>
      <c r="BF117" s="192">
        <f t="shared" si="5"/>
        <v>0</v>
      </c>
      <c r="BG117" s="192">
        <f t="shared" si="6"/>
        <v>0</v>
      </c>
      <c r="BH117" s="192">
        <f t="shared" si="7"/>
        <v>0</v>
      </c>
      <c r="BI117" s="192">
        <f t="shared" si="8"/>
        <v>0</v>
      </c>
      <c r="BJ117" s="19" t="s">
        <v>14</v>
      </c>
      <c r="BK117" s="192">
        <f t="shared" si="9"/>
        <v>0</v>
      </c>
      <c r="BL117" s="19" t="s">
        <v>106</v>
      </c>
      <c r="BM117" s="191" t="s">
        <v>853</v>
      </c>
    </row>
    <row r="118" spans="1:65" s="2" customFormat="1" ht="16.5" customHeight="1">
      <c r="A118" s="36"/>
      <c r="B118" s="37"/>
      <c r="C118" s="180" t="s">
        <v>344</v>
      </c>
      <c r="D118" s="180" t="s">
        <v>172</v>
      </c>
      <c r="E118" s="181" t="s">
        <v>2351</v>
      </c>
      <c r="F118" s="182" t="s">
        <v>2352</v>
      </c>
      <c r="G118" s="183" t="s">
        <v>1734</v>
      </c>
      <c r="H118" s="184">
        <v>1</v>
      </c>
      <c r="I118" s="185"/>
      <c r="J118" s="186">
        <f t="shared" si="0"/>
        <v>0</v>
      </c>
      <c r="K118" s="182" t="s">
        <v>19</v>
      </c>
      <c r="L118" s="41"/>
      <c r="M118" s="187" t="s">
        <v>19</v>
      </c>
      <c r="N118" s="188" t="s">
        <v>42</v>
      </c>
      <c r="O118" s="66"/>
      <c r="P118" s="189">
        <f t="shared" si="1"/>
        <v>0</v>
      </c>
      <c r="Q118" s="189">
        <v>0</v>
      </c>
      <c r="R118" s="189">
        <f t="shared" si="2"/>
        <v>0</v>
      </c>
      <c r="S118" s="189">
        <v>0</v>
      </c>
      <c r="T118" s="190">
        <f t="shared" si="3"/>
        <v>0</v>
      </c>
      <c r="U118" s="36"/>
      <c r="V118" s="36"/>
      <c r="W118" s="36"/>
      <c r="X118" s="36"/>
      <c r="Y118" s="36"/>
      <c r="Z118" s="36"/>
      <c r="AA118" s="36"/>
      <c r="AB118" s="36"/>
      <c r="AC118" s="36"/>
      <c r="AD118" s="36"/>
      <c r="AE118" s="36"/>
      <c r="AR118" s="191" t="s">
        <v>106</v>
      </c>
      <c r="AT118" s="191" t="s">
        <v>172</v>
      </c>
      <c r="AU118" s="191" t="s">
        <v>14</v>
      </c>
      <c r="AY118" s="19" t="s">
        <v>169</v>
      </c>
      <c r="BE118" s="192">
        <f t="shared" si="4"/>
        <v>0</v>
      </c>
      <c r="BF118" s="192">
        <f t="shared" si="5"/>
        <v>0</v>
      </c>
      <c r="BG118" s="192">
        <f t="shared" si="6"/>
        <v>0</v>
      </c>
      <c r="BH118" s="192">
        <f t="shared" si="7"/>
        <v>0</v>
      </c>
      <c r="BI118" s="192">
        <f t="shared" si="8"/>
        <v>0</v>
      </c>
      <c r="BJ118" s="19" t="s">
        <v>14</v>
      </c>
      <c r="BK118" s="192">
        <f t="shared" si="9"/>
        <v>0</v>
      </c>
      <c r="BL118" s="19" t="s">
        <v>106</v>
      </c>
      <c r="BM118" s="191" t="s">
        <v>862</v>
      </c>
    </row>
    <row r="119" spans="1:65" s="2" customFormat="1" ht="16.5" customHeight="1">
      <c r="A119" s="36"/>
      <c r="B119" s="37"/>
      <c r="C119" s="180" t="s">
        <v>336</v>
      </c>
      <c r="D119" s="180" t="s">
        <v>172</v>
      </c>
      <c r="E119" s="181" t="s">
        <v>2353</v>
      </c>
      <c r="F119" s="182" t="s">
        <v>2354</v>
      </c>
      <c r="G119" s="183" t="s">
        <v>1734</v>
      </c>
      <c r="H119" s="184">
        <v>1</v>
      </c>
      <c r="I119" s="185"/>
      <c r="J119" s="186">
        <f t="shared" si="0"/>
        <v>0</v>
      </c>
      <c r="K119" s="182" t="s">
        <v>19</v>
      </c>
      <c r="L119" s="41"/>
      <c r="M119" s="187" t="s">
        <v>19</v>
      </c>
      <c r="N119" s="188" t="s">
        <v>42</v>
      </c>
      <c r="O119" s="66"/>
      <c r="P119" s="189">
        <f t="shared" si="1"/>
        <v>0</v>
      </c>
      <c r="Q119" s="189">
        <v>0</v>
      </c>
      <c r="R119" s="189">
        <f t="shared" si="2"/>
        <v>0</v>
      </c>
      <c r="S119" s="189">
        <v>0</v>
      </c>
      <c r="T119" s="190">
        <f t="shared" si="3"/>
        <v>0</v>
      </c>
      <c r="U119" s="36"/>
      <c r="V119" s="36"/>
      <c r="W119" s="36"/>
      <c r="X119" s="36"/>
      <c r="Y119" s="36"/>
      <c r="Z119" s="36"/>
      <c r="AA119" s="36"/>
      <c r="AB119" s="36"/>
      <c r="AC119" s="36"/>
      <c r="AD119" s="36"/>
      <c r="AE119" s="36"/>
      <c r="AR119" s="191" t="s">
        <v>106</v>
      </c>
      <c r="AT119" s="191" t="s">
        <v>172</v>
      </c>
      <c r="AU119" s="191" t="s">
        <v>14</v>
      </c>
      <c r="AY119" s="19" t="s">
        <v>169</v>
      </c>
      <c r="BE119" s="192">
        <f t="shared" si="4"/>
        <v>0</v>
      </c>
      <c r="BF119" s="192">
        <f t="shared" si="5"/>
        <v>0</v>
      </c>
      <c r="BG119" s="192">
        <f t="shared" si="6"/>
        <v>0</v>
      </c>
      <c r="BH119" s="192">
        <f t="shared" si="7"/>
        <v>0</v>
      </c>
      <c r="BI119" s="192">
        <f t="shared" si="8"/>
        <v>0</v>
      </c>
      <c r="BJ119" s="19" t="s">
        <v>14</v>
      </c>
      <c r="BK119" s="192">
        <f t="shared" si="9"/>
        <v>0</v>
      </c>
      <c r="BL119" s="19" t="s">
        <v>106</v>
      </c>
      <c r="BM119" s="191" t="s">
        <v>875</v>
      </c>
    </row>
    <row r="120" spans="1:65" s="2" customFormat="1" ht="21.75" customHeight="1">
      <c r="A120" s="36"/>
      <c r="B120" s="37"/>
      <c r="C120" s="180" t="s">
        <v>368</v>
      </c>
      <c r="D120" s="180" t="s">
        <v>172</v>
      </c>
      <c r="E120" s="181" t="s">
        <v>2355</v>
      </c>
      <c r="F120" s="182" t="s">
        <v>2356</v>
      </c>
      <c r="G120" s="183" t="s">
        <v>2161</v>
      </c>
      <c r="H120" s="184">
        <v>1</v>
      </c>
      <c r="I120" s="185"/>
      <c r="J120" s="186">
        <f t="shared" si="0"/>
        <v>0</v>
      </c>
      <c r="K120" s="182" t="s">
        <v>19</v>
      </c>
      <c r="L120" s="41"/>
      <c r="M120" s="187" t="s">
        <v>19</v>
      </c>
      <c r="N120" s="188" t="s">
        <v>42</v>
      </c>
      <c r="O120" s="66"/>
      <c r="P120" s="189">
        <f t="shared" si="1"/>
        <v>0</v>
      </c>
      <c r="Q120" s="189">
        <v>0</v>
      </c>
      <c r="R120" s="189">
        <f t="shared" si="2"/>
        <v>0</v>
      </c>
      <c r="S120" s="189">
        <v>0</v>
      </c>
      <c r="T120" s="190">
        <f t="shared" si="3"/>
        <v>0</v>
      </c>
      <c r="U120" s="36"/>
      <c r="V120" s="36"/>
      <c r="W120" s="36"/>
      <c r="X120" s="36"/>
      <c r="Y120" s="36"/>
      <c r="Z120" s="36"/>
      <c r="AA120" s="36"/>
      <c r="AB120" s="36"/>
      <c r="AC120" s="36"/>
      <c r="AD120" s="36"/>
      <c r="AE120" s="36"/>
      <c r="AR120" s="191" t="s">
        <v>106</v>
      </c>
      <c r="AT120" s="191" t="s">
        <v>172</v>
      </c>
      <c r="AU120" s="191" t="s">
        <v>14</v>
      </c>
      <c r="AY120" s="19" t="s">
        <v>169</v>
      </c>
      <c r="BE120" s="192">
        <f t="shared" si="4"/>
        <v>0</v>
      </c>
      <c r="BF120" s="192">
        <f t="shared" si="5"/>
        <v>0</v>
      </c>
      <c r="BG120" s="192">
        <f t="shared" si="6"/>
        <v>0</v>
      </c>
      <c r="BH120" s="192">
        <f t="shared" si="7"/>
        <v>0</v>
      </c>
      <c r="BI120" s="192">
        <f t="shared" si="8"/>
        <v>0</v>
      </c>
      <c r="BJ120" s="19" t="s">
        <v>14</v>
      </c>
      <c r="BK120" s="192">
        <f t="shared" si="9"/>
        <v>0</v>
      </c>
      <c r="BL120" s="19" t="s">
        <v>106</v>
      </c>
      <c r="BM120" s="191" t="s">
        <v>888</v>
      </c>
    </row>
    <row r="121" spans="2:63" s="12" customFormat="1" ht="25.9" customHeight="1">
      <c r="B121" s="164"/>
      <c r="C121" s="165"/>
      <c r="D121" s="166" t="s">
        <v>70</v>
      </c>
      <c r="E121" s="167" t="s">
        <v>1712</v>
      </c>
      <c r="F121" s="167" t="s">
        <v>2357</v>
      </c>
      <c r="G121" s="165"/>
      <c r="H121" s="165"/>
      <c r="I121" s="168"/>
      <c r="J121" s="169">
        <f>BK121</f>
        <v>0</v>
      </c>
      <c r="K121" s="165"/>
      <c r="L121" s="170"/>
      <c r="M121" s="171"/>
      <c r="N121" s="172"/>
      <c r="O121" s="172"/>
      <c r="P121" s="173">
        <f>SUM(P122:P133)</f>
        <v>0</v>
      </c>
      <c r="Q121" s="172"/>
      <c r="R121" s="173">
        <f>SUM(R122:R133)</f>
        <v>0</v>
      </c>
      <c r="S121" s="172"/>
      <c r="T121" s="174">
        <f>SUM(T122:T133)</f>
        <v>0</v>
      </c>
      <c r="AR121" s="175" t="s">
        <v>14</v>
      </c>
      <c r="AT121" s="176" t="s">
        <v>70</v>
      </c>
      <c r="AU121" s="176" t="s">
        <v>71</v>
      </c>
      <c r="AY121" s="175" t="s">
        <v>169</v>
      </c>
      <c r="BK121" s="177">
        <f>SUM(BK122:BK133)</f>
        <v>0</v>
      </c>
    </row>
    <row r="122" spans="1:65" s="2" customFormat="1" ht="24.2" customHeight="1">
      <c r="A122" s="36"/>
      <c r="B122" s="37"/>
      <c r="C122" s="180" t="s">
        <v>272</v>
      </c>
      <c r="D122" s="180" t="s">
        <v>172</v>
      </c>
      <c r="E122" s="181" t="s">
        <v>2358</v>
      </c>
      <c r="F122" s="182" t="s">
        <v>2359</v>
      </c>
      <c r="G122" s="183" t="s">
        <v>339</v>
      </c>
      <c r="H122" s="184">
        <v>200</v>
      </c>
      <c r="I122" s="185"/>
      <c r="J122" s="186">
        <f aca="true" t="shared" si="10" ref="J122:J133">ROUND(I122*H122,2)</f>
        <v>0</v>
      </c>
      <c r="K122" s="182" t="s">
        <v>19</v>
      </c>
      <c r="L122" s="41"/>
      <c r="M122" s="187" t="s">
        <v>19</v>
      </c>
      <c r="N122" s="188" t="s">
        <v>42</v>
      </c>
      <c r="O122" s="66"/>
      <c r="P122" s="189">
        <f aca="true" t="shared" si="11" ref="P122:P133">O122*H122</f>
        <v>0</v>
      </c>
      <c r="Q122" s="189">
        <v>0</v>
      </c>
      <c r="R122" s="189">
        <f aca="true" t="shared" si="12" ref="R122:R133">Q122*H122</f>
        <v>0</v>
      </c>
      <c r="S122" s="189">
        <v>0</v>
      </c>
      <c r="T122" s="190">
        <f aca="true" t="shared" si="13" ref="T122:T133">S122*H122</f>
        <v>0</v>
      </c>
      <c r="U122" s="36"/>
      <c r="V122" s="36"/>
      <c r="W122" s="36"/>
      <c r="X122" s="36"/>
      <c r="Y122" s="36"/>
      <c r="Z122" s="36"/>
      <c r="AA122" s="36"/>
      <c r="AB122" s="36"/>
      <c r="AC122" s="36"/>
      <c r="AD122" s="36"/>
      <c r="AE122" s="36"/>
      <c r="AR122" s="191" t="s">
        <v>106</v>
      </c>
      <c r="AT122" s="191" t="s">
        <v>172</v>
      </c>
      <c r="AU122" s="191" t="s">
        <v>14</v>
      </c>
      <c r="AY122" s="19" t="s">
        <v>169</v>
      </c>
      <c r="BE122" s="192">
        <f aca="true" t="shared" si="14" ref="BE122:BE133">IF(N122="základní",J122,0)</f>
        <v>0</v>
      </c>
      <c r="BF122" s="192">
        <f aca="true" t="shared" si="15" ref="BF122:BF133">IF(N122="snížená",J122,0)</f>
        <v>0</v>
      </c>
      <c r="BG122" s="192">
        <f aca="true" t="shared" si="16" ref="BG122:BG133">IF(N122="zákl. přenesená",J122,0)</f>
        <v>0</v>
      </c>
      <c r="BH122" s="192">
        <f aca="true" t="shared" si="17" ref="BH122:BH133">IF(N122="sníž. přenesená",J122,0)</f>
        <v>0</v>
      </c>
      <c r="BI122" s="192">
        <f aca="true" t="shared" si="18" ref="BI122:BI133">IF(N122="nulová",J122,0)</f>
        <v>0</v>
      </c>
      <c r="BJ122" s="19" t="s">
        <v>14</v>
      </c>
      <c r="BK122" s="192">
        <f aca="true" t="shared" si="19" ref="BK122:BK133">ROUND(I122*H122,2)</f>
        <v>0</v>
      </c>
      <c r="BL122" s="19" t="s">
        <v>106</v>
      </c>
      <c r="BM122" s="191" t="s">
        <v>1068</v>
      </c>
    </row>
    <row r="123" spans="1:65" s="2" customFormat="1" ht="16.5" customHeight="1">
      <c r="A123" s="36"/>
      <c r="B123" s="37"/>
      <c r="C123" s="180" t="s">
        <v>259</v>
      </c>
      <c r="D123" s="180" t="s">
        <v>172</v>
      </c>
      <c r="E123" s="181" t="s">
        <v>2360</v>
      </c>
      <c r="F123" s="182" t="s">
        <v>2361</v>
      </c>
      <c r="G123" s="183" t="s">
        <v>1734</v>
      </c>
      <c r="H123" s="184">
        <v>1400</v>
      </c>
      <c r="I123" s="185"/>
      <c r="J123" s="186">
        <f t="shared" si="10"/>
        <v>0</v>
      </c>
      <c r="K123" s="182" t="s">
        <v>19</v>
      </c>
      <c r="L123" s="41"/>
      <c r="M123" s="187" t="s">
        <v>19</v>
      </c>
      <c r="N123" s="188" t="s">
        <v>42</v>
      </c>
      <c r="O123" s="66"/>
      <c r="P123" s="189">
        <f t="shared" si="11"/>
        <v>0</v>
      </c>
      <c r="Q123" s="189">
        <v>0</v>
      </c>
      <c r="R123" s="189">
        <f t="shared" si="12"/>
        <v>0</v>
      </c>
      <c r="S123" s="189">
        <v>0</v>
      </c>
      <c r="T123" s="190">
        <f t="shared" si="13"/>
        <v>0</v>
      </c>
      <c r="U123" s="36"/>
      <c r="V123" s="36"/>
      <c r="W123" s="36"/>
      <c r="X123" s="36"/>
      <c r="Y123" s="36"/>
      <c r="Z123" s="36"/>
      <c r="AA123" s="36"/>
      <c r="AB123" s="36"/>
      <c r="AC123" s="36"/>
      <c r="AD123" s="36"/>
      <c r="AE123" s="36"/>
      <c r="AR123" s="191" t="s">
        <v>106</v>
      </c>
      <c r="AT123" s="191" t="s">
        <v>172</v>
      </c>
      <c r="AU123" s="191" t="s">
        <v>14</v>
      </c>
      <c r="AY123" s="19" t="s">
        <v>169</v>
      </c>
      <c r="BE123" s="192">
        <f t="shared" si="14"/>
        <v>0</v>
      </c>
      <c r="BF123" s="192">
        <f t="shared" si="15"/>
        <v>0</v>
      </c>
      <c r="BG123" s="192">
        <f t="shared" si="16"/>
        <v>0</v>
      </c>
      <c r="BH123" s="192">
        <f t="shared" si="17"/>
        <v>0</v>
      </c>
      <c r="BI123" s="192">
        <f t="shared" si="18"/>
        <v>0</v>
      </c>
      <c r="BJ123" s="19" t="s">
        <v>14</v>
      </c>
      <c r="BK123" s="192">
        <f t="shared" si="19"/>
        <v>0</v>
      </c>
      <c r="BL123" s="19" t="s">
        <v>106</v>
      </c>
      <c r="BM123" s="191" t="s">
        <v>1081</v>
      </c>
    </row>
    <row r="124" spans="1:65" s="2" customFormat="1" ht="16.5" customHeight="1">
      <c r="A124" s="36"/>
      <c r="B124" s="37"/>
      <c r="C124" s="180" t="s">
        <v>246</v>
      </c>
      <c r="D124" s="180" t="s">
        <v>172</v>
      </c>
      <c r="E124" s="181" t="s">
        <v>2362</v>
      </c>
      <c r="F124" s="182" t="s">
        <v>2363</v>
      </c>
      <c r="G124" s="183" t="s">
        <v>1734</v>
      </c>
      <c r="H124" s="184">
        <v>1400</v>
      </c>
      <c r="I124" s="185"/>
      <c r="J124" s="186">
        <f t="shared" si="10"/>
        <v>0</v>
      </c>
      <c r="K124" s="182" t="s">
        <v>19</v>
      </c>
      <c r="L124" s="41"/>
      <c r="M124" s="187" t="s">
        <v>19</v>
      </c>
      <c r="N124" s="188" t="s">
        <v>42</v>
      </c>
      <c r="O124" s="66"/>
      <c r="P124" s="189">
        <f t="shared" si="11"/>
        <v>0</v>
      </c>
      <c r="Q124" s="189">
        <v>0</v>
      </c>
      <c r="R124" s="189">
        <f t="shared" si="12"/>
        <v>0</v>
      </c>
      <c r="S124" s="189">
        <v>0</v>
      </c>
      <c r="T124" s="190">
        <f t="shared" si="13"/>
        <v>0</v>
      </c>
      <c r="U124" s="36"/>
      <c r="V124" s="36"/>
      <c r="W124" s="36"/>
      <c r="X124" s="36"/>
      <c r="Y124" s="36"/>
      <c r="Z124" s="36"/>
      <c r="AA124" s="36"/>
      <c r="AB124" s="36"/>
      <c r="AC124" s="36"/>
      <c r="AD124" s="36"/>
      <c r="AE124" s="36"/>
      <c r="AR124" s="191" t="s">
        <v>106</v>
      </c>
      <c r="AT124" s="191" t="s">
        <v>172</v>
      </c>
      <c r="AU124" s="191" t="s">
        <v>14</v>
      </c>
      <c r="AY124" s="19" t="s">
        <v>169</v>
      </c>
      <c r="BE124" s="192">
        <f t="shared" si="14"/>
        <v>0</v>
      </c>
      <c r="BF124" s="192">
        <f t="shared" si="15"/>
        <v>0</v>
      </c>
      <c r="BG124" s="192">
        <f t="shared" si="16"/>
        <v>0</v>
      </c>
      <c r="BH124" s="192">
        <f t="shared" si="17"/>
        <v>0</v>
      </c>
      <c r="BI124" s="192">
        <f t="shared" si="18"/>
        <v>0</v>
      </c>
      <c r="BJ124" s="19" t="s">
        <v>14</v>
      </c>
      <c r="BK124" s="192">
        <f t="shared" si="19"/>
        <v>0</v>
      </c>
      <c r="BL124" s="19" t="s">
        <v>106</v>
      </c>
      <c r="BM124" s="191" t="s">
        <v>1092</v>
      </c>
    </row>
    <row r="125" spans="1:65" s="2" customFormat="1" ht="16.5" customHeight="1">
      <c r="A125" s="36"/>
      <c r="B125" s="37"/>
      <c r="C125" s="180" t="s">
        <v>279</v>
      </c>
      <c r="D125" s="180" t="s">
        <v>172</v>
      </c>
      <c r="E125" s="181" t="s">
        <v>2364</v>
      </c>
      <c r="F125" s="182" t="s">
        <v>2365</v>
      </c>
      <c r="G125" s="183" t="s">
        <v>339</v>
      </c>
      <c r="H125" s="184">
        <v>30</v>
      </c>
      <c r="I125" s="185"/>
      <c r="J125" s="186">
        <f t="shared" si="10"/>
        <v>0</v>
      </c>
      <c r="K125" s="182" t="s">
        <v>19</v>
      </c>
      <c r="L125" s="41"/>
      <c r="M125" s="187" t="s">
        <v>19</v>
      </c>
      <c r="N125" s="188" t="s">
        <v>42</v>
      </c>
      <c r="O125" s="66"/>
      <c r="P125" s="189">
        <f t="shared" si="11"/>
        <v>0</v>
      </c>
      <c r="Q125" s="189">
        <v>0</v>
      </c>
      <c r="R125" s="189">
        <f t="shared" si="12"/>
        <v>0</v>
      </c>
      <c r="S125" s="189">
        <v>0</v>
      </c>
      <c r="T125" s="190">
        <f t="shared" si="13"/>
        <v>0</v>
      </c>
      <c r="U125" s="36"/>
      <c r="V125" s="36"/>
      <c r="W125" s="36"/>
      <c r="X125" s="36"/>
      <c r="Y125" s="36"/>
      <c r="Z125" s="36"/>
      <c r="AA125" s="36"/>
      <c r="AB125" s="36"/>
      <c r="AC125" s="36"/>
      <c r="AD125" s="36"/>
      <c r="AE125" s="36"/>
      <c r="AR125" s="191" t="s">
        <v>106</v>
      </c>
      <c r="AT125" s="191" t="s">
        <v>172</v>
      </c>
      <c r="AU125" s="191" t="s">
        <v>14</v>
      </c>
      <c r="AY125" s="19" t="s">
        <v>169</v>
      </c>
      <c r="BE125" s="192">
        <f t="shared" si="14"/>
        <v>0</v>
      </c>
      <c r="BF125" s="192">
        <f t="shared" si="15"/>
        <v>0</v>
      </c>
      <c r="BG125" s="192">
        <f t="shared" si="16"/>
        <v>0</v>
      </c>
      <c r="BH125" s="192">
        <f t="shared" si="17"/>
        <v>0</v>
      </c>
      <c r="BI125" s="192">
        <f t="shared" si="18"/>
        <v>0</v>
      </c>
      <c r="BJ125" s="19" t="s">
        <v>14</v>
      </c>
      <c r="BK125" s="192">
        <f t="shared" si="19"/>
        <v>0</v>
      </c>
      <c r="BL125" s="19" t="s">
        <v>106</v>
      </c>
      <c r="BM125" s="191" t="s">
        <v>1100</v>
      </c>
    </row>
    <row r="126" spans="1:65" s="2" customFormat="1" ht="16.5" customHeight="1">
      <c r="A126" s="36"/>
      <c r="B126" s="37"/>
      <c r="C126" s="180" t="s">
        <v>572</v>
      </c>
      <c r="D126" s="180" t="s">
        <v>172</v>
      </c>
      <c r="E126" s="181" t="s">
        <v>2366</v>
      </c>
      <c r="F126" s="182" t="s">
        <v>2367</v>
      </c>
      <c r="G126" s="183" t="s">
        <v>339</v>
      </c>
      <c r="H126" s="184">
        <v>1300</v>
      </c>
      <c r="I126" s="185"/>
      <c r="J126" s="186">
        <f t="shared" si="10"/>
        <v>0</v>
      </c>
      <c r="K126" s="182" t="s">
        <v>19</v>
      </c>
      <c r="L126" s="41"/>
      <c r="M126" s="187" t="s">
        <v>19</v>
      </c>
      <c r="N126" s="188" t="s">
        <v>42</v>
      </c>
      <c r="O126" s="66"/>
      <c r="P126" s="189">
        <f t="shared" si="11"/>
        <v>0</v>
      </c>
      <c r="Q126" s="189">
        <v>0</v>
      </c>
      <c r="R126" s="189">
        <f t="shared" si="12"/>
        <v>0</v>
      </c>
      <c r="S126" s="189">
        <v>0</v>
      </c>
      <c r="T126" s="190">
        <f t="shared" si="13"/>
        <v>0</v>
      </c>
      <c r="U126" s="36"/>
      <c r="V126" s="36"/>
      <c r="W126" s="36"/>
      <c r="X126" s="36"/>
      <c r="Y126" s="36"/>
      <c r="Z126" s="36"/>
      <c r="AA126" s="36"/>
      <c r="AB126" s="36"/>
      <c r="AC126" s="36"/>
      <c r="AD126" s="36"/>
      <c r="AE126" s="36"/>
      <c r="AR126" s="191" t="s">
        <v>106</v>
      </c>
      <c r="AT126" s="191" t="s">
        <v>172</v>
      </c>
      <c r="AU126" s="191" t="s">
        <v>14</v>
      </c>
      <c r="AY126" s="19" t="s">
        <v>169</v>
      </c>
      <c r="BE126" s="192">
        <f t="shared" si="14"/>
        <v>0</v>
      </c>
      <c r="BF126" s="192">
        <f t="shared" si="15"/>
        <v>0</v>
      </c>
      <c r="BG126" s="192">
        <f t="shared" si="16"/>
        <v>0</v>
      </c>
      <c r="BH126" s="192">
        <f t="shared" si="17"/>
        <v>0</v>
      </c>
      <c r="BI126" s="192">
        <f t="shared" si="18"/>
        <v>0</v>
      </c>
      <c r="BJ126" s="19" t="s">
        <v>14</v>
      </c>
      <c r="BK126" s="192">
        <f t="shared" si="19"/>
        <v>0</v>
      </c>
      <c r="BL126" s="19" t="s">
        <v>106</v>
      </c>
      <c r="BM126" s="191" t="s">
        <v>1108</v>
      </c>
    </row>
    <row r="127" spans="1:65" s="2" customFormat="1" ht="16.5" customHeight="1">
      <c r="A127" s="36"/>
      <c r="B127" s="37"/>
      <c r="C127" s="180" t="s">
        <v>579</v>
      </c>
      <c r="D127" s="180" t="s">
        <v>172</v>
      </c>
      <c r="E127" s="181" t="s">
        <v>2368</v>
      </c>
      <c r="F127" s="182" t="s">
        <v>2369</v>
      </c>
      <c r="G127" s="183" t="s">
        <v>339</v>
      </c>
      <c r="H127" s="184">
        <v>1400</v>
      </c>
      <c r="I127" s="185"/>
      <c r="J127" s="186">
        <f t="shared" si="10"/>
        <v>0</v>
      </c>
      <c r="K127" s="182" t="s">
        <v>19</v>
      </c>
      <c r="L127" s="41"/>
      <c r="M127" s="187" t="s">
        <v>19</v>
      </c>
      <c r="N127" s="188" t="s">
        <v>42</v>
      </c>
      <c r="O127" s="66"/>
      <c r="P127" s="189">
        <f t="shared" si="11"/>
        <v>0</v>
      </c>
      <c r="Q127" s="189">
        <v>0</v>
      </c>
      <c r="R127" s="189">
        <f t="shared" si="12"/>
        <v>0</v>
      </c>
      <c r="S127" s="189">
        <v>0</v>
      </c>
      <c r="T127" s="190">
        <f t="shared" si="13"/>
        <v>0</v>
      </c>
      <c r="U127" s="36"/>
      <c r="V127" s="36"/>
      <c r="W127" s="36"/>
      <c r="X127" s="36"/>
      <c r="Y127" s="36"/>
      <c r="Z127" s="36"/>
      <c r="AA127" s="36"/>
      <c r="AB127" s="36"/>
      <c r="AC127" s="36"/>
      <c r="AD127" s="36"/>
      <c r="AE127" s="36"/>
      <c r="AR127" s="191" t="s">
        <v>106</v>
      </c>
      <c r="AT127" s="191" t="s">
        <v>172</v>
      </c>
      <c r="AU127" s="191" t="s">
        <v>14</v>
      </c>
      <c r="AY127" s="19" t="s">
        <v>169</v>
      </c>
      <c r="BE127" s="192">
        <f t="shared" si="14"/>
        <v>0</v>
      </c>
      <c r="BF127" s="192">
        <f t="shared" si="15"/>
        <v>0</v>
      </c>
      <c r="BG127" s="192">
        <f t="shared" si="16"/>
        <v>0</v>
      </c>
      <c r="BH127" s="192">
        <f t="shared" si="17"/>
        <v>0</v>
      </c>
      <c r="BI127" s="192">
        <f t="shared" si="18"/>
        <v>0</v>
      </c>
      <c r="BJ127" s="19" t="s">
        <v>14</v>
      </c>
      <c r="BK127" s="192">
        <f t="shared" si="19"/>
        <v>0</v>
      </c>
      <c r="BL127" s="19" t="s">
        <v>106</v>
      </c>
      <c r="BM127" s="191" t="s">
        <v>1116</v>
      </c>
    </row>
    <row r="128" spans="1:65" s="2" customFormat="1" ht="16.5" customHeight="1">
      <c r="A128" s="36"/>
      <c r="B128" s="37"/>
      <c r="C128" s="180" t="s">
        <v>584</v>
      </c>
      <c r="D128" s="180" t="s">
        <v>172</v>
      </c>
      <c r="E128" s="181" t="s">
        <v>2370</v>
      </c>
      <c r="F128" s="182" t="s">
        <v>2371</v>
      </c>
      <c r="G128" s="183" t="s">
        <v>1734</v>
      </c>
      <c r="H128" s="184">
        <v>25</v>
      </c>
      <c r="I128" s="185"/>
      <c r="J128" s="186">
        <f t="shared" si="10"/>
        <v>0</v>
      </c>
      <c r="K128" s="182" t="s">
        <v>19</v>
      </c>
      <c r="L128" s="41"/>
      <c r="M128" s="187" t="s">
        <v>19</v>
      </c>
      <c r="N128" s="188" t="s">
        <v>42</v>
      </c>
      <c r="O128" s="66"/>
      <c r="P128" s="189">
        <f t="shared" si="11"/>
        <v>0</v>
      </c>
      <c r="Q128" s="189">
        <v>0</v>
      </c>
      <c r="R128" s="189">
        <f t="shared" si="12"/>
        <v>0</v>
      </c>
      <c r="S128" s="189">
        <v>0</v>
      </c>
      <c r="T128" s="190">
        <f t="shared" si="13"/>
        <v>0</v>
      </c>
      <c r="U128" s="36"/>
      <c r="V128" s="36"/>
      <c r="W128" s="36"/>
      <c r="X128" s="36"/>
      <c r="Y128" s="36"/>
      <c r="Z128" s="36"/>
      <c r="AA128" s="36"/>
      <c r="AB128" s="36"/>
      <c r="AC128" s="36"/>
      <c r="AD128" s="36"/>
      <c r="AE128" s="36"/>
      <c r="AR128" s="191" t="s">
        <v>106</v>
      </c>
      <c r="AT128" s="191" t="s">
        <v>172</v>
      </c>
      <c r="AU128" s="191" t="s">
        <v>14</v>
      </c>
      <c r="AY128" s="19" t="s">
        <v>169</v>
      </c>
      <c r="BE128" s="192">
        <f t="shared" si="14"/>
        <v>0</v>
      </c>
      <c r="BF128" s="192">
        <f t="shared" si="15"/>
        <v>0</v>
      </c>
      <c r="BG128" s="192">
        <f t="shared" si="16"/>
        <v>0</v>
      </c>
      <c r="BH128" s="192">
        <f t="shared" si="17"/>
        <v>0</v>
      </c>
      <c r="BI128" s="192">
        <f t="shared" si="18"/>
        <v>0</v>
      </c>
      <c r="BJ128" s="19" t="s">
        <v>14</v>
      </c>
      <c r="BK128" s="192">
        <f t="shared" si="19"/>
        <v>0</v>
      </c>
      <c r="BL128" s="19" t="s">
        <v>106</v>
      </c>
      <c r="BM128" s="191" t="s">
        <v>1126</v>
      </c>
    </row>
    <row r="129" spans="1:65" s="2" customFormat="1" ht="16.5" customHeight="1">
      <c r="A129" s="36"/>
      <c r="B129" s="37"/>
      <c r="C129" s="180" t="s">
        <v>595</v>
      </c>
      <c r="D129" s="180" t="s">
        <v>172</v>
      </c>
      <c r="E129" s="181" t="s">
        <v>2372</v>
      </c>
      <c r="F129" s="182" t="s">
        <v>2373</v>
      </c>
      <c r="G129" s="183" t="s">
        <v>1734</v>
      </c>
      <c r="H129" s="184">
        <v>44</v>
      </c>
      <c r="I129" s="185"/>
      <c r="J129" s="186">
        <f t="shared" si="10"/>
        <v>0</v>
      </c>
      <c r="K129" s="182" t="s">
        <v>19</v>
      </c>
      <c r="L129" s="41"/>
      <c r="M129" s="187" t="s">
        <v>19</v>
      </c>
      <c r="N129" s="188" t="s">
        <v>42</v>
      </c>
      <c r="O129" s="66"/>
      <c r="P129" s="189">
        <f t="shared" si="11"/>
        <v>0</v>
      </c>
      <c r="Q129" s="189">
        <v>0</v>
      </c>
      <c r="R129" s="189">
        <f t="shared" si="12"/>
        <v>0</v>
      </c>
      <c r="S129" s="189">
        <v>0</v>
      </c>
      <c r="T129" s="190">
        <f t="shared" si="13"/>
        <v>0</v>
      </c>
      <c r="U129" s="36"/>
      <c r="V129" s="36"/>
      <c r="W129" s="36"/>
      <c r="X129" s="36"/>
      <c r="Y129" s="36"/>
      <c r="Z129" s="36"/>
      <c r="AA129" s="36"/>
      <c r="AB129" s="36"/>
      <c r="AC129" s="36"/>
      <c r="AD129" s="36"/>
      <c r="AE129" s="36"/>
      <c r="AR129" s="191" t="s">
        <v>106</v>
      </c>
      <c r="AT129" s="191" t="s">
        <v>172</v>
      </c>
      <c r="AU129" s="191" t="s">
        <v>14</v>
      </c>
      <c r="AY129" s="19" t="s">
        <v>169</v>
      </c>
      <c r="BE129" s="192">
        <f t="shared" si="14"/>
        <v>0</v>
      </c>
      <c r="BF129" s="192">
        <f t="shared" si="15"/>
        <v>0</v>
      </c>
      <c r="BG129" s="192">
        <f t="shared" si="16"/>
        <v>0</v>
      </c>
      <c r="BH129" s="192">
        <f t="shared" si="17"/>
        <v>0</v>
      </c>
      <c r="BI129" s="192">
        <f t="shared" si="18"/>
        <v>0</v>
      </c>
      <c r="BJ129" s="19" t="s">
        <v>14</v>
      </c>
      <c r="BK129" s="192">
        <f t="shared" si="19"/>
        <v>0</v>
      </c>
      <c r="BL129" s="19" t="s">
        <v>106</v>
      </c>
      <c r="BM129" s="191" t="s">
        <v>1134</v>
      </c>
    </row>
    <row r="130" spans="1:65" s="2" customFormat="1" ht="16.5" customHeight="1">
      <c r="A130" s="36"/>
      <c r="B130" s="37"/>
      <c r="C130" s="180" t="s">
        <v>599</v>
      </c>
      <c r="D130" s="180" t="s">
        <v>172</v>
      </c>
      <c r="E130" s="181" t="s">
        <v>2374</v>
      </c>
      <c r="F130" s="182" t="s">
        <v>2375</v>
      </c>
      <c r="G130" s="183" t="s">
        <v>1734</v>
      </c>
      <c r="H130" s="184">
        <v>4</v>
      </c>
      <c r="I130" s="185"/>
      <c r="J130" s="186">
        <f t="shared" si="10"/>
        <v>0</v>
      </c>
      <c r="K130" s="182" t="s">
        <v>19</v>
      </c>
      <c r="L130" s="41"/>
      <c r="M130" s="187" t="s">
        <v>19</v>
      </c>
      <c r="N130" s="188" t="s">
        <v>42</v>
      </c>
      <c r="O130" s="66"/>
      <c r="P130" s="189">
        <f t="shared" si="11"/>
        <v>0</v>
      </c>
      <c r="Q130" s="189">
        <v>0</v>
      </c>
      <c r="R130" s="189">
        <f t="shared" si="12"/>
        <v>0</v>
      </c>
      <c r="S130" s="189">
        <v>0</v>
      </c>
      <c r="T130" s="190">
        <f t="shared" si="13"/>
        <v>0</v>
      </c>
      <c r="U130" s="36"/>
      <c r="V130" s="36"/>
      <c r="W130" s="36"/>
      <c r="X130" s="36"/>
      <c r="Y130" s="36"/>
      <c r="Z130" s="36"/>
      <c r="AA130" s="36"/>
      <c r="AB130" s="36"/>
      <c r="AC130" s="36"/>
      <c r="AD130" s="36"/>
      <c r="AE130" s="36"/>
      <c r="AR130" s="191" t="s">
        <v>106</v>
      </c>
      <c r="AT130" s="191" t="s">
        <v>172</v>
      </c>
      <c r="AU130" s="191" t="s">
        <v>14</v>
      </c>
      <c r="AY130" s="19" t="s">
        <v>169</v>
      </c>
      <c r="BE130" s="192">
        <f t="shared" si="14"/>
        <v>0</v>
      </c>
      <c r="BF130" s="192">
        <f t="shared" si="15"/>
        <v>0</v>
      </c>
      <c r="BG130" s="192">
        <f t="shared" si="16"/>
        <v>0</v>
      </c>
      <c r="BH130" s="192">
        <f t="shared" si="17"/>
        <v>0</v>
      </c>
      <c r="BI130" s="192">
        <f t="shared" si="18"/>
        <v>0</v>
      </c>
      <c r="BJ130" s="19" t="s">
        <v>14</v>
      </c>
      <c r="BK130" s="192">
        <f t="shared" si="19"/>
        <v>0</v>
      </c>
      <c r="BL130" s="19" t="s">
        <v>106</v>
      </c>
      <c r="BM130" s="191" t="s">
        <v>1142</v>
      </c>
    </row>
    <row r="131" spans="1:65" s="2" customFormat="1" ht="16.5" customHeight="1">
      <c r="A131" s="36"/>
      <c r="B131" s="37"/>
      <c r="C131" s="180" t="s">
        <v>610</v>
      </c>
      <c r="D131" s="180" t="s">
        <v>172</v>
      </c>
      <c r="E131" s="181" t="s">
        <v>2376</v>
      </c>
      <c r="F131" s="182" t="s">
        <v>2377</v>
      </c>
      <c r="G131" s="183" t="s">
        <v>1734</v>
      </c>
      <c r="H131" s="184">
        <v>6</v>
      </c>
      <c r="I131" s="185"/>
      <c r="J131" s="186">
        <f t="shared" si="10"/>
        <v>0</v>
      </c>
      <c r="K131" s="182" t="s">
        <v>19</v>
      </c>
      <c r="L131" s="41"/>
      <c r="M131" s="187" t="s">
        <v>19</v>
      </c>
      <c r="N131" s="188" t="s">
        <v>42</v>
      </c>
      <c r="O131" s="66"/>
      <c r="P131" s="189">
        <f t="shared" si="11"/>
        <v>0</v>
      </c>
      <c r="Q131" s="189">
        <v>0</v>
      </c>
      <c r="R131" s="189">
        <f t="shared" si="12"/>
        <v>0</v>
      </c>
      <c r="S131" s="189">
        <v>0</v>
      </c>
      <c r="T131" s="190">
        <f t="shared" si="13"/>
        <v>0</v>
      </c>
      <c r="U131" s="36"/>
      <c r="V131" s="36"/>
      <c r="W131" s="36"/>
      <c r="X131" s="36"/>
      <c r="Y131" s="36"/>
      <c r="Z131" s="36"/>
      <c r="AA131" s="36"/>
      <c r="AB131" s="36"/>
      <c r="AC131" s="36"/>
      <c r="AD131" s="36"/>
      <c r="AE131" s="36"/>
      <c r="AR131" s="191" t="s">
        <v>106</v>
      </c>
      <c r="AT131" s="191" t="s">
        <v>172</v>
      </c>
      <c r="AU131" s="191" t="s">
        <v>14</v>
      </c>
      <c r="AY131" s="19" t="s">
        <v>169</v>
      </c>
      <c r="BE131" s="192">
        <f t="shared" si="14"/>
        <v>0</v>
      </c>
      <c r="BF131" s="192">
        <f t="shared" si="15"/>
        <v>0</v>
      </c>
      <c r="BG131" s="192">
        <f t="shared" si="16"/>
        <v>0</v>
      </c>
      <c r="BH131" s="192">
        <f t="shared" si="17"/>
        <v>0</v>
      </c>
      <c r="BI131" s="192">
        <f t="shared" si="18"/>
        <v>0</v>
      </c>
      <c r="BJ131" s="19" t="s">
        <v>14</v>
      </c>
      <c r="BK131" s="192">
        <f t="shared" si="19"/>
        <v>0</v>
      </c>
      <c r="BL131" s="19" t="s">
        <v>106</v>
      </c>
      <c r="BM131" s="191" t="s">
        <v>1158</v>
      </c>
    </row>
    <row r="132" spans="1:65" s="2" customFormat="1" ht="16.5" customHeight="1">
      <c r="A132" s="36"/>
      <c r="B132" s="37"/>
      <c r="C132" s="180" t="s">
        <v>618</v>
      </c>
      <c r="D132" s="180" t="s">
        <v>172</v>
      </c>
      <c r="E132" s="181" t="s">
        <v>2378</v>
      </c>
      <c r="F132" s="182" t="s">
        <v>2379</v>
      </c>
      <c r="G132" s="183" t="s">
        <v>2161</v>
      </c>
      <c r="H132" s="184">
        <v>1</v>
      </c>
      <c r="I132" s="185"/>
      <c r="J132" s="186">
        <f t="shared" si="10"/>
        <v>0</v>
      </c>
      <c r="K132" s="182" t="s">
        <v>19</v>
      </c>
      <c r="L132" s="41"/>
      <c r="M132" s="187" t="s">
        <v>19</v>
      </c>
      <c r="N132" s="188" t="s">
        <v>42</v>
      </c>
      <c r="O132" s="66"/>
      <c r="P132" s="189">
        <f t="shared" si="11"/>
        <v>0</v>
      </c>
      <c r="Q132" s="189">
        <v>0</v>
      </c>
      <c r="R132" s="189">
        <f t="shared" si="12"/>
        <v>0</v>
      </c>
      <c r="S132" s="189">
        <v>0</v>
      </c>
      <c r="T132" s="190">
        <f t="shared" si="13"/>
        <v>0</v>
      </c>
      <c r="U132" s="36"/>
      <c r="V132" s="36"/>
      <c r="W132" s="36"/>
      <c r="X132" s="36"/>
      <c r="Y132" s="36"/>
      <c r="Z132" s="36"/>
      <c r="AA132" s="36"/>
      <c r="AB132" s="36"/>
      <c r="AC132" s="36"/>
      <c r="AD132" s="36"/>
      <c r="AE132" s="36"/>
      <c r="AR132" s="191" t="s">
        <v>106</v>
      </c>
      <c r="AT132" s="191" t="s">
        <v>172</v>
      </c>
      <c r="AU132" s="191" t="s">
        <v>14</v>
      </c>
      <c r="AY132" s="19" t="s">
        <v>169</v>
      </c>
      <c r="BE132" s="192">
        <f t="shared" si="14"/>
        <v>0</v>
      </c>
      <c r="BF132" s="192">
        <f t="shared" si="15"/>
        <v>0</v>
      </c>
      <c r="BG132" s="192">
        <f t="shared" si="16"/>
        <v>0</v>
      </c>
      <c r="BH132" s="192">
        <f t="shared" si="17"/>
        <v>0</v>
      </c>
      <c r="BI132" s="192">
        <f t="shared" si="18"/>
        <v>0</v>
      </c>
      <c r="BJ132" s="19" t="s">
        <v>14</v>
      </c>
      <c r="BK132" s="192">
        <f t="shared" si="19"/>
        <v>0</v>
      </c>
      <c r="BL132" s="19" t="s">
        <v>106</v>
      </c>
      <c r="BM132" s="191" t="s">
        <v>1166</v>
      </c>
    </row>
    <row r="133" spans="1:65" s="2" customFormat="1" ht="21.75" customHeight="1">
      <c r="A133" s="36"/>
      <c r="B133" s="37"/>
      <c r="C133" s="180" t="s">
        <v>624</v>
      </c>
      <c r="D133" s="180" t="s">
        <v>172</v>
      </c>
      <c r="E133" s="181" t="s">
        <v>2380</v>
      </c>
      <c r="F133" s="182" t="s">
        <v>2381</v>
      </c>
      <c r="G133" s="183" t="s">
        <v>339</v>
      </c>
      <c r="H133" s="184">
        <v>400</v>
      </c>
      <c r="I133" s="185"/>
      <c r="J133" s="186">
        <f t="shared" si="10"/>
        <v>0</v>
      </c>
      <c r="K133" s="182" t="s">
        <v>19</v>
      </c>
      <c r="L133" s="41"/>
      <c r="M133" s="187" t="s">
        <v>19</v>
      </c>
      <c r="N133" s="188" t="s">
        <v>42</v>
      </c>
      <c r="O133" s="66"/>
      <c r="P133" s="189">
        <f t="shared" si="11"/>
        <v>0</v>
      </c>
      <c r="Q133" s="189">
        <v>0</v>
      </c>
      <c r="R133" s="189">
        <f t="shared" si="12"/>
        <v>0</v>
      </c>
      <c r="S133" s="189">
        <v>0</v>
      </c>
      <c r="T133" s="190">
        <f t="shared" si="13"/>
        <v>0</v>
      </c>
      <c r="U133" s="36"/>
      <c r="V133" s="36"/>
      <c r="W133" s="36"/>
      <c r="X133" s="36"/>
      <c r="Y133" s="36"/>
      <c r="Z133" s="36"/>
      <c r="AA133" s="36"/>
      <c r="AB133" s="36"/>
      <c r="AC133" s="36"/>
      <c r="AD133" s="36"/>
      <c r="AE133" s="36"/>
      <c r="AR133" s="191" t="s">
        <v>106</v>
      </c>
      <c r="AT133" s="191" t="s">
        <v>172</v>
      </c>
      <c r="AU133" s="191" t="s">
        <v>14</v>
      </c>
      <c r="AY133" s="19" t="s">
        <v>169</v>
      </c>
      <c r="BE133" s="192">
        <f t="shared" si="14"/>
        <v>0</v>
      </c>
      <c r="BF133" s="192">
        <f t="shared" si="15"/>
        <v>0</v>
      </c>
      <c r="BG133" s="192">
        <f t="shared" si="16"/>
        <v>0</v>
      </c>
      <c r="BH133" s="192">
        <f t="shared" si="17"/>
        <v>0</v>
      </c>
      <c r="BI133" s="192">
        <f t="shared" si="18"/>
        <v>0</v>
      </c>
      <c r="BJ133" s="19" t="s">
        <v>14</v>
      </c>
      <c r="BK133" s="192">
        <f t="shared" si="19"/>
        <v>0</v>
      </c>
      <c r="BL133" s="19" t="s">
        <v>106</v>
      </c>
      <c r="BM133" s="191" t="s">
        <v>1174</v>
      </c>
    </row>
    <row r="134" spans="2:63" s="12" customFormat="1" ht="25.9" customHeight="1">
      <c r="B134" s="164"/>
      <c r="C134" s="165"/>
      <c r="D134" s="166" t="s">
        <v>70</v>
      </c>
      <c r="E134" s="167" t="s">
        <v>1728</v>
      </c>
      <c r="F134" s="167" t="s">
        <v>2281</v>
      </c>
      <c r="G134" s="165"/>
      <c r="H134" s="165"/>
      <c r="I134" s="168"/>
      <c r="J134" s="169">
        <f>BK134</f>
        <v>0</v>
      </c>
      <c r="K134" s="165"/>
      <c r="L134" s="170"/>
      <c r="M134" s="171"/>
      <c r="N134" s="172"/>
      <c r="O134" s="172"/>
      <c r="P134" s="173">
        <f>SUM(P135:P138)</f>
        <v>0</v>
      </c>
      <c r="Q134" s="172"/>
      <c r="R134" s="173">
        <f>SUM(R135:R138)</f>
        <v>0</v>
      </c>
      <c r="S134" s="172"/>
      <c r="T134" s="174">
        <f>SUM(T135:T138)</f>
        <v>0</v>
      </c>
      <c r="AR134" s="175" t="s">
        <v>14</v>
      </c>
      <c r="AT134" s="176" t="s">
        <v>70</v>
      </c>
      <c r="AU134" s="176" t="s">
        <v>71</v>
      </c>
      <c r="AY134" s="175" t="s">
        <v>169</v>
      </c>
      <c r="BK134" s="177">
        <f>SUM(BK135:BK138)</f>
        <v>0</v>
      </c>
    </row>
    <row r="135" spans="1:65" s="2" customFormat="1" ht="16.5" customHeight="1">
      <c r="A135" s="36"/>
      <c r="B135" s="37"/>
      <c r="C135" s="180" t="s">
        <v>629</v>
      </c>
      <c r="D135" s="180" t="s">
        <v>172</v>
      </c>
      <c r="E135" s="181" t="s">
        <v>2382</v>
      </c>
      <c r="F135" s="182" t="s">
        <v>2383</v>
      </c>
      <c r="G135" s="183" t="s">
        <v>339</v>
      </c>
      <c r="H135" s="184">
        <v>12800</v>
      </c>
      <c r="I135" s="185"/>
      <c r="J135" s="186">
        <f>ROUND(I135*H135,2)</f>
        <v>0</v>
      </c>
      <c r="K135" s="182" t="s">
        <v>19</v>
      </c>
      <c r="L135" s="41"/>
      <c r="M135" s="187" t="s">
        <v>19</v>
      </c>
      <c r="N135" s="188" t="s">
        <v>42</v>
      </c>
      <c r="O135" s="66"/>
      <c r="P135" s="189">
        <f>O135*H135</f>
        <v>0</v>
      </c>
      <c r="Q135" s="189">
        <v>0</v>
      </c>
      <c r="R135" s="189">
        <f>Q135*H135</f>
        <v>0</v>
      </c>
      <c r="S135" s="189">
        <v>0</v>
      </c>
      <c r="T135" s="190">
        <f>S135*H135</f>
        <v>0</v>
      </c>
      <c r="U135" s="36"/>
      <c r="V135" s="36"/>
      <c r="W135" s="36"/>
      <c r="X135" s="36"/>
      <c r="Y135" s="36"/>
      <c r="Z135" s="36"/>
      <c r="AA135" s="36"/>
      <c r="AB135" s="36"/>
      <c r="AC135" s="36"/>
      <c r="AD135" s="36"/>
      <c r="AE135" s="36"/>
      <c r="AR135" s="191" t="s">
        <v>106</v>
      </c>
      <c r="AT135" s="191" t="s">
        <v>172</v>
      </c>
      <c r="AU135" s="191" t="s">
        <v>14</v>
      </c>
      <c r="AY135" s="19" t="s">
        <v>169</v>
      </c>
      <c r="BE135" s="192">
        <f>IF(N135="základní",J135,0)</f>
        <v>0</v>
      </c>
      <c r="BF135" s="192">
        <f>IF(N135="snížená",J135,0)</f>
        <v>0</v>
      </c>
      <c r="BG135" s="192">
        <f>IF(N135="zákl. přenesená",J135,0)</f>
        <v>0</v>
      </c>
      <c r="BH135" s="192">
        <f>IF(N135="sníž. přenesená",J135,0)</f>
        <v>0</v>
      </c>
      <c r="BI135" s="192">
        <f>IF(N135="nulová",J135,0)</f>
        <v>0</v>
      </c>
      <c r="BJ135" s="19" t="s">
        <v>14</v>
      </c>
      <c r="BK135" s="192">
        <f>ROUND(I135*H135,2)</f>
        <v>0</v>
      </c>
      <c r="BL135" s="19" t="s">
        <v>106</v>
      </c>
      <c r="BM135" s="191" t="s">
        <v>1198</v>
      </c>
    </row>
    <row r="136" spans="1:65" s="2" customFormat="1" ht="16.5" customHeight="1">
      <c r="A136" s="36"/>
      <c r="B136" s="37"/>
      <c r="C136" s="180" t="s">
        <v>634</v>
      </c>
      <c r="D136" s="180" t="s">
        <v>172</v>
      </c>
      <c r="E136" s="181" t="s">
        <v>2384</v>
      </c>
      <c r="F136" s="182" t="s">
        <v>2385</v>
      </c>
      <c r="G136" s="183" t="s">
        <v>339</v>
      </c>
      <c r="H136" s="184">
        <v>30</v>
      </c>
      <c r="I136" s="185"/>
      <c r="J136" s="186">
        <f>ROUND(I136*H136,2)</f>
        <v>0</v>
      </c>
      <c r="K136" s="182" t="s">
        <v>19</v>
      </c>
      <c r="L136" s="41"/>
      <c r="M136" s="187" t="s">
        <v>19</v>
      </c>
      <c r="N136" s="188" t="s">
        <v>42</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106</v>
      </c>
      <c r="AT136" s="191" t="s">
        <v>172</v>
      </c>
      <c r="AU136" s="191" t="s">
        <v>14</v>
      </c>
      <c r="AY136" s="19" t="s">
        <v>169</v>
      </c>
      <c r="BE136" s="192">
        <f>IF(N136="základní",J136,0)</f>
        <v>0</v>
      </c>
      <c r="BF136" s="192">
        <f>IF(N136="snížená",J136,0)</f>
        <v>0</v>
      </c>
      <c r="BG136" s="192">
        <f>IF(N136="zákl. přenesená",J136,0)</f>
        <v>0</v>
      </c>
      <c r="BH136" s="192">
        <f>IF(N136="sníž. přenesená",J136,0)</f>
        <v>0</v>
      </c>
      <c r="BI136" s="192">
        <f>IF(N136="nulová",J136,0)</f>
        <v>0</v>
      </c>
      <c r="BJ136" s="19" t="s">
        <v>14</v>
      </c>
      <c r="BK136" s="192">
        <f>ROUND(I136*H136,2)</f>
        <v>0</v>
      </c>
      <c r="BL136" s="19" t="s">
        <v>106</v>
      </c>
      <c r="BM136" s="191" t="s">
        <v>1206</v>
      </c>
    </row>
    <row r="137" spans="1:65" s="2" customFormat="1" ht="33" customHeight="1">
      <c r="A137" s="36"/>
      <c r="B137" s="37"/>
      <c r="C137" s="180" t="s">
        <v>641</v>
      </c>
      <c r="D137" s="180" t="s">
        <v>172</v>
      </c>
      <c r="E137" s="181" t="s">
        <v>2386</v>
      </c>
      <c r="F137" s="182" t="s">
        <v>2387</v>
      </c>
      <c r="G137" s="183" t="s">
        <v>339</v>
      </c>
      <c r="H137" s="184">
        <v>400</v>
      </c>
      <c r="I137" s="185"/>
      <c r="J137" s="186">
        <f>ROUND(I137*H137,2)</f>
        <v>0</v>
      </c>
      <c r="K137" s="182" t="s">
        <v>19</v>
      </c>
      <c r="L137" s="41"/>
      <c r="M137" s="187" t="s">
        <v>19</v>
      </c>
      <c r="N137" s="188" t="s">
        <v>42</v>
      </c>
      <c r="O137" s="66"/>
      <c r="P137" s="189">
        <f>O137*H137</f>
        <v>0</v>
      </c>
      <c r="Q137" s="189">
        <v>0</v>
      </c>
      <c r="R137" s="189">
        <f>Q137*H137</f>
        <v>0</v>
      </c>
      <c r="S137" s="189">
        <v>0</v>
      </c>
      <c r="T137" s="190">
        <f>S137*H137</f>
        <v>0</v>
      </c>
      <c r="U137" s="36"/>
      <c r="V137" s="36"/>
      <c r="W137" s="36"/>
      <c r="X137" s="36"/>
      <c r="Y137" s="36"/>
      <c r="Z137" s="36"/>
      <c r="AA137" s="36"/>
      <c r="AB137" s="36"/>
      <c r="AC137" s="36"/>
      <c r="AD137" s="36"/>
      <c r="AE137" s="36"/>
      <c r="AR137" s="191" t="s">
        <v>106</v>
      </c>
      <c r="AT137" s="191" t="s">
        <v>172</v>
      </c>
      <c r="AU137" s="191" t="s">
        <v>14</v>
      </c>
      <c r="AY137" s="19" t="s">
        <v>169</v>
      </c>
      <c r="BE137" s="192">
        <f>IF(N137="základní",J137,0)</f>
        <v>0</v>
      </c>
      <c r="BF137" s="192">
        <f>IF(N137="snížená",J137,0)</f>
        <v>0</v>
      </c>
      <c r="BG137" s="192">
        <f>IF(N137="zákl. přenesená",J137,0)</f>
        <v>0</v>
      </c>
      <c r="BH137" s="192">
        <f>IF(N137="sníž. přenesená",J137,0)</f>
        <v>0</v>
      </c>
      <c r="BI137" s="192">
        <f>IF(N137="nulová",J137,0)</f>
        <v>0</v>
      </c>
      <c r="BJ137" s="19" t="s">
        <v>14</v>
      </c>
      <c r="BK137" s="192">
        <f>ROUND(I137*H137,2)</f>
        <v>0</v>
      </c>
      <c r="BL137" s="19" t="s">
        <v>106</v>
      </c>
      <c r="BM137" s="191" t="s">
        <v>1214</v>
      </c>
    </row>
    <row r="138" spans="1:65" s="2" customFormat="1" ht="16.5" customHeight="1">
      <c r="A138" s="36"/>
      <c r="B138" s="37"/>
      <c r="C138" s="180" t="s">
        <v>646</v>
      </c>
      <c r="D138" s="180" t="s">
        <v>172</v>
      </c>
      <c r="E138" s="181" t="s">
        <v>2388</v>
      </c>
      <c r="F138" s="182" t="s">
        <v>2389</v>
      </c>
      <c r="G138" s="183" t="s">
        <v>339</v>
      </c>
      <c r="H138" s="184">
        <v>180</v>
      </c>
      <c r="I138" s="185"/>
      <c r="J138" s="186">
        <f>ROUND(I138*H138,2)</f>
        <v>0</v>
      </c>
      <c r="K138" s="182" t="s">
        <v>19</v>
      </c>
      <c r="L138" s="41"/>
      <c r="M138" s="187" t="s">
        <v>19</v>
      </c>
      <c r="N138" s="188" t="s">
        <v>42</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106</v>
      </c>
      <c r="AT138" s="191" t="s">
        <v>172</v>
      </c>
      <c r="AU138" s="191" t="s">
        <v>14</v>
      </c>
      <c r="AY138" s="19" t="s">
        <v>169</v>
      </c>
      <c r="BE138" s="192">
        <f>IF(N138="základní",J138,0)</f>
        <v>0</v>
      </c>
      <c r="BF138" s="192">
        <f>IF(N138="snížená",J138,0)</f>
        <v>0</v>
      </c>
      <c r="BG138" s="192">
        <f>IF(N138="zákl. přenesená",J138,0)</f>
        <v>0</v>
      </c>
      <c r="BH138" s="192">
        <f>IF(N138="sníž. přenesená",J138,0)</f>
        <v>0</v>
      </c>
      <c r="BI138" s="192">
        <f>IF(N138="nulová",J138,0)</f>
        <v>0</v>
      </c>
      <c r="BJ138" s="19" t="s">
        <v>14</v>
      </c>
      <c r="BK138" s="192">
        <f>ROUND(I138*H138,2)</f>
        <v>0</v>
      </c>
      <c r="BL138" s="19" t="s">
        <v>106</v>
      </c>
      <c r="BM138" s="191" t="s">
        <v>1232</v>
      </c>
    </row>
    <row r="139" spans="2:63" s="12" customFormat="1" ht="25.9" customHeight="1">
      <c r="B139" s="164"/>
      <c r="C139" s="165"/>
      <c r="D139" s="166" t="s">
        <v>70</v>
      </c>
      <c r="E139" s="167" t="s">
        <v>1783</v>
      </c>
      <c r="F139" s="167" t="s">
        <v>2134</v>
      </c>
      <c r="G139" s="165"/>
      <c r="H139" s="165"/>
      <c r="I139" s="168"/>
      <c r="J139" s="169">
        <f>BK139</f>
        <v>0</v>
      </c>
      <c r="K139" s="165"/>
      <c r="L139" s="170"/>
      <c r="M139" s="171"/>
      <c r="N139" s="172"/>
      <c r="O139" s="172"/>
      <c r="P139" s="173">
        <f>SUM(P140:P153)</f>
        <v>0</v>
      </c>
      <c r="Q139" s="172"/>
      <c r="R139" s="173">
        <f>SUM(R140:R153)</f>
        <v>0</v>
      </c>
      <c r="S139" s="172"/>
      <c r="T139" s="174">
        <f>SUM(T140:T153)</f>
        <v>0</v>
      </c>
      <c r="AR139" s="175" t="s">
        <v>14</v>
      </c>
      <c r="AT139" s="176" t="s">
        <v>70</v>
      </c>
      <c r="AU139" s="176" t="s">
        <v>71</v>
      </c>
      <c r="AY139" s="175" t="s">
        <v>169</v>
      </c>
      <c r="BK139" s="177">
        <f>SUM(BK140:BK153)</f>
        <v>0</v>
      </c>
    </row>
    <row r="140" spans="1:65" s="2" customFormat="1" ht="16.5" customHeight="1">
      <c r="A140" s="36"/>
      <c r="B140" s="37"/>
      <c r="C140" s="180" t="s">
        <v>651</v>
      </c>
      <c r="D140" s="180" t="s">
        <v>172</v>
      </c>
      <c r="E140" s="181" t="s">
        <v>2390</v>
      </c>
      <c r="F140" s="182" t="s">
        <v>2391</v>
      </c>
      <c r="G140" s="183" t="s">
        <v>1734</v>
      </c>
      <c r="H140" s="184">
        <v>5</v>
      </c>
      <c r="I140" s="185"/>
      <c r="J140" s="186">
        <f aca="true" t="shared" si="20" ref="J140:J153">ROUND(I140*H140,2)</f>
        <v>0</v>
      </c>
      <c r="K140" s="182" t="s">
        <v>19</v>
      </c>
      <c r="L140" s="41"/>
      <c r="M140" s="187" t="s">
        <v>19</v>
      </c>
      <c r="N140" s="188" t="s">
        <v>42</v>
      </c>
      <c r="O140" s="66"/>
      <c r="P140" s="189">
        <f aca="true" t="shared" si="21" ref="P140:P153">O140*H140</f>
        <v>0</v>
      </c>
      <c r="Q140" s="189">
        <v>0</v>
      </c>
      <c r="R140" s="189">
        <f aca="true" t="shared" si="22" ref="R140:R153">Q140*H140</f>
        <v>0</v>
      </c>
      <c r="S140" s="189">
        <v>0</v>
      </c>
      <c r="T140" s="190">
        <f aca="true" t="shared" si="23" ref="T140:T153">S140*H140</f>
        <v>0</v>
      </c>
      <c r="U140" s="36"/>
      <c r="V140" s="36"/>
      <c r="W140" s="36"/>
      <c r="X140" s="36"/>
      <c r="Y140" s="36"/>
      <c r="Z140" s="36"/>
      <c r="AA140" s="36"/>
      <c r="AB140" s="36"/>
      <c r="AC140" s="36"/>
      <c r="AD140" s="36"/>
      <c r="AE140" s="36"/>
      <c r="AR140" s="191" t="s">
        <v>106</v>
      </c>
      <c r="AT140" s="191" t="s">
        <v>172</v>
      </c>
      <c r="AU140" s="191" t="s">
        <v>14</v>
      </c>
      <c r="AY140" s="19" t="s">
        <v>169</v>
      </c>
      <c r="BE140" s="192">
        <f aca="true" t="shared" si="24" ref="BE140:BE153">IF(N140="základní",J140,0)</f>
        <v>0</v>
      </c>
      <c r="BF140" s="192">
        <f aca="true" t="shared" si="25" ref="BF140:BF153">IF(N140="snížená",J140,0)</f>
        <v>0</v>
      </c>
      <c r="BG140" s="192">
        <f aca="true" t="shared" si="26" ref="BG140:BG153">IF(N140="zákl. přenesená",J140,0)</f>
        <v>0</v>
      </c>
      <c r="BH140" s="192">
        <f aca="true" t="shared" si="27" ref="BH140:BH153">IF(N140="sníž. přenesená",J140,0)</f>
        <v>0</v>
      </c>
      <c r="BI140" s="192">
        <f aca="true" t="shared" si="28" ref="BI140:BI153">IF(N140="nulová",J140,0)</f>
        <v>0</v>
      </c>
      <c r="BJ140" s="19" t="s">
        <v>14</v>
      </c>
      <c r="BK140" s="192">
        <f aca="true" t="shared" si="29" ref="BK140:BK153">ROUND(I140*H140,2)</f>
        <v>0</v>
      </c>
      <c r="BL140" s="19" t="s">
        <v>106</v>
      </c>
      <c r="BM140" s="191" t="s">
        <v>1274</v>
      </c>
    </row>
    <row r="141" spans="1:65" s="2" customFormat="1" ht="16.5" customHeight="1">
      <c r="A141" s="36"/>
      <c r="B141" s="37"/>
      <c r="C141" s="180" t="s">
        <v>659</v>
      </c>
      <c r="D141" s="180" t="s">
        <v>172</v>
      </c>
      <c r="E141" s="181" t="s">
        <v>2392</v>
      </c>
      <c r="F141" s="182" t="s">
        <v>2393</v>
      </c>
      <c r="G141" s="183" t="s">
        <v>1734</v>
      </c>
      <c r="H141" s="184">
        <v>1</v>
      </c>
      <c r="I141" s="185"/>
      <c r="J141" s="186">
        <f t="shared" si="20"/>
        <v>0</v>
      </c>
      <c r="K141" s="182" t="s">
        <v>19</v>
      </c>
      <c r="L141" s="41"/>
      <c r="M141" s="187" t="s">
        <v>19</v>
      </c>
      <c r="N141" s="188" t="s">
        <v>42</v>
      </c>
      <c r="O141" s="66"/>
      <c r="P141" s="189">
        <f t="shared" si="21"/>
        <v>0</v>
      </c>
      <c r="Q141" s="189">
        <v>0</v>
      </c>
      <c r="R141" s="189">
        <f t="shared" si="22"/>
        <v>0</v>
      </c>
      <c r="S141" s="189">
        <v>0</v>
      </c>
      <c r="T141" s="190">
        <f t="shared" si="23"/>
        <v>0</v>
      </c>
      <c r="U141" s="36"/>
      <c r="V141" s="36"/>
      <c r="W141" s="36"/>
      <c r="X141" s="36"/>
      <c r="Y141" s="36"/>
      <c r="Z141" s="36"/>
      <c r="AA141" s="36"/>
      <c r="AB141" s="36"/>
      <c r="AC141" s="36"/>
      <c r="AD141" s="36"/>
      <c r="AE141" s="36"/>
      <c r="AR141" s="191" t="s">
        <v>106</v>
      </c>
      <c r="AT141" s="191" t="s">
        <v>172</v>
      </c>
      <c r="AU141" s="191" t="s">
        <v>14</v>
      </c>
      <c r="AY141" s="19" t="s">
        <v>169</v>
      </c>
      <c r="BE141" s="192">
        <f t="shared" si="24"/>
        <v>0</v>
      </c>
      <c r="BF141" s="192">
        <f t="shared" si="25"/>
        <v>0</v>
      </c>
      <c r="BG141" s="192">
        <f t="shared" si="26"/>
        <v>0</v>
      </c>
      <c r="BH141" s="192">
        <f t="shared" si="27"/>
        <v>0</v>
      </c>
      <c r="BI141" s="192">
        <f t="shared" si="28"/>
        <v>0</v>
      </c>
      <c r="BJ141" s="19" t="s">
        <v>14</v>
      </c>
      <c r="BK141" s="192">
        <f t="shared" si="29"/>
        <v>0</v>
      </c>
      <c r="BL141" s="19" t="s">
        <v>106</v>
      </c>
      <c r="BM141" s="191" t="s">
        <v>1282</v>
      </c>
    </row>
    <row r="142" spans="1:65" s="2" customFormat="1" ht="16.5" customHeight="1">
      <c r="A142" s="36"/>
      <c r="B142" s="37"/>
      <c r="C142" s="180" t="s">
        <v>664</v>
      </c>
      <c r="D142" s="180" t="s">
        <v>172</v>
      </c>
      <c r="E142" s="181" t="s">
        <v>2394</v>
      </c>
      <c r="F142" s="182" t="s">
        <v>2395</v>
      </c>
      <c r="G142" s="183" t="s">
        <v>1734</v>
      </c>
      <c r="H142" s="184">
        <v>40</v>
      </c>
      <c r="I142" s="185"/>
      <c r="J142" s="186">
        <f t="shared" si="20"/>
        <v>0</v>
      </c>
      <c r="K142" s="182" t="s">
        <v>19</v>
      </c>
      <c r="L142" s="41"/>
      <c r="M142" s="187" t="s">
        <v>19</v>
      </c>
      <c r="N142" s="188" t="s">
        <v>42</v>
      </c>
      <c r="O142" s="66"/>
      <c r="P142" s="189">
        <f t="shared" si="21"/>
        <v>0</v>
      </c>
      <c r="Q142" s="189">
        <v>0</v>
      </c>
      <c r="R142" s="189">
        <f t="shared" si="22"/>
        <v>0</v>
      </c>
      <c r="S142" s="189">
        <v>0</v>
      </c>
      <c r="T142" s="190">
        <f t="shared" si="23"/>
        <v>0</v>
      </c>
      <c r="U142" s="36"/>
      <c r="V142" s="36"/>
      <c r="W142" s="36"/>
      <c r="X142" s="36"/>
      <c r="Y142" s="36"/>
      <c r="Z142" s="36"/>
      <c r="AA142" s="36"/>
      <c r="AB142" s="36"/>
      <c r="AC142" s="36"/>
      <c r="AD142" s="36"/>
      <c r="AE142" s="36"/>
      <c r="AR142" s="191" t="s">
        <v>106</v>
      </c>
      <c r="AT142" s="191" t="s">
        <v>172</v>
      </c>
      <c r="AU142" s="191" t="s">
        <v>14</v>
      </c>
      <c r="AY142" s="19" t="s">
        <v>169</v>
      </c>
      <c r="BE142" s="192">
        <f t="shared" si="24"/>
        <v>0</v>
      </c>
      <c r="BF142" s="192">
        <f t="shared" si="25"/>
        <v>0</v>
      </c>
      <c r="BG142" s="192">
        <f t="shared" si="26"/>
        <v>0</v>
      </c>
      <c r="BH142" s="192">
        <f t="shared" si="27"/>
        <v>0</v>
      </c>
      <c r="BI142" s="192">
        <f t="shared" si="28"/>
        <v>0</v>
      </c>
      <c r="BJ142" s="19" t="s">
        <v>14</v>
      </c>
      <c r="BK142" s="192">
        <f t="shared" si="29"/>
        <v>0</v>
      </c>
      <c r="BL142" s="19" t="s">
        <v>106</v>
      </c>
      <c r="BM142" s="191" t="s">
        <v>1290</v>
      </c>
    </row>
    <row r="143" spans="1:65" s="2" customFormat="1" ht="16.5" customHeight="1">
      <c r="A143" s="36"/>
      <c r="B143" s="37"/>
      <c r="C143" s="180" t="s">
        <v>669</v>
      </c>
      <c r="D143" s="180" t="s">
        <v>172</v>
      </c>
      <c r="E143" s="181" t="s">
        <v>2396</v>
      </c>
      <c r="F143" s="182" t="s">
        <v>2397</v>
      </c>
      <c r="G143" s="183" t="s">
        <v>1734</v>
      </c>
      <c r="H143" s="184">
        <v>35</v>
      </c>
      <c r="I143" s="185"/>
      <c r="J143" s="186">
        <f t="shared" si="20"/>
        <v>0</v>
      </c>
      <c r="K143" s="182" t="s">
        <v>19</v>
      </c>
      <c r="L143" s="41"/>
      <c r="M143" s="187" t="s">
        <v>19</v>
      </c>
      <c r="N143" s="188" t="s">
        <v>42</v>
      </c>
      <c r="O143" s="66"/>
      <c r="P143" s="189">
        <f t="shared" si="21"/>
        <v>0</v>
      </c>
      <c r="Q143" s="189">
        <v>0</v>
      </c>
      <c r="R143" s="189">
        <f t="shared" si="22"/>
        <v>0</v>
      </c>
      <c r="S143" s="189">
        <v>0</v>
      </c>
      <c r="T143" s="190">
        <f t="shared" si="23"/>
        <v>0</v>
      </c>
      <c r="U143" s="36"/>
      <c r="V143" s="36"/>
      <c r="W143" s="36"/>
      <c r="X143" s="36"/>
      <c r="Y143" s="36"/>
      <c r="Z143" s="36"/>
      <c r="AA143" s="36"/>
      <c r="AB143" s="36"/>
      <c r="AC143" s="36"/>
      <c r="AD143" s="36"/>
      <c r="AE143" s="36"/>
      <c r="AR143" s="191" t="s">
        <v>106</v>
      </c>
      <c r="AT143" s="191" t="s">
        <v>172</v>
      </c>
      <c r="AU143" s="191" t="s">
        <v>14</v>
      </c>
      <c r="AY143" s="19" t="s">
        <v>169</v>
      </c>
      <c r="BE143" s="192">
        <f t="shared" si="24"/>
        <v>0</v>
      </c>
      <c r="BF143" s="192">
        <f t="shared" si="25"/>
        <v>0</v>
      </c>
      <c r="BG143" s="192">
        <f t="shared" si="26"/>
        <v>0</v>
      </c>
      <c r="BH143" s="192">
        <f t="shared" si="27"/>
        <v>0</v>
      </c>
      <c r="BI143" s="192">
        <f t="shared" si="28"/>
        <v>0</v>
      </c>
      <c r="BJ143" s="19" t="s">
        <v>14</v>
      </c>
      <c r="BK143" s="192">
        <f t="shared" si="29"/>
        <v>0</v>
      </c>
      <c r="BL143" s="19" t="s">
        <v>106</v>
      </c>
      <c r="BM143" s="191" t="s">
        <v>1337</v>
      </c>
    </row>
    <row r="144" spans="1:65" s="2" customFormat="1" ht="16.5" customHeight="1">
      <c r="A144" s="36"/>
      <c r="B144" s="37"/>
      <c r="C144" s="180" t="s">
        <v>680</v>
      </c>
      <c r="D144" s="180" t="s">
        <v>172</v>
      </c>
      <c r="E144" s="181" t="s">
        <v>2398</v>
      </c>
      <c r="F144" s="182" t="s">
        <v>2399</v>
      </c>
      <c r="G144" s="183" t="s">
        <v>1734</v>
      </c>
      <c r="H144" s="184">
        <v>140</v>
      </c>
      <c r="I144" s="185"/>
      <c r="J144" s="186">
        <f t="shared" si="20"/>
        <v>0</v>
      </c>
      <c r="K144" s="182" t="s">
        <v>19</v>
      </c>
      <c r="L144" s="41"/>
      <c r="M144" s="187" t="s">
        <v>19</v>
      </c>
      <c r="N144" s="188" t="s">
        <v>42</v>
      </c>
      <c r="O144" s="66"/>
      <c r="P144" s="189">
        <f t="shared" si="21"/>
        <v>0</v>
      </c>
      <c r="Q144" s="189">
        <v>0</v>
      </c>
      <c r="R144" s="189">
        <f t="shared" si="22"/>
        <v>0</v>
      </c>
      <c r="S144" s="189">
        <v>0</v>
      </c>
      <c r="T144" s="190">
        <f t="shared" si="23"/>
        <v>0</v>
      </c>
      <c r="U144" s="36"/>
      <c r="V144" s="36"/>
      <c r="W144" s="36"/>
      <c r="X144" s="36"/>
      <c r="Y144" s="36"/>
      <c r="Z144" s="36"/>
      <c r="AA144" s="36"/>
      <c r="AB144" s="36"/>
      <c r="AC144" s="36"/>
      <c r="AD144" s="36"/>
      <c r="AE144" s="36"/>
      <c r="AR144" s="191" t="s">
        <v>106</v>
      </c>
      <c r="AT144" s="191" t="s">
        <v>172</v>
      </c>
      <c r="AU144" s="191" t="s">
        <v>14</v>
      </c>
      <c r="AY144" s="19" t="s">
        <v>169</v>
      </c>
      <c r="BE144" s="192">
        <f t="shared" si="24"/>
        <v>0</v>
      </c>
      <c r="BF144" s="192">
        <f t="shared" si="25"/>
        <v>0</v>
      </c>
      <c r="BG144" s="192">
        <f t="shared" si="26"/>
        <v>0</v>
      </c>
      <c r="BH144" s="192">
        <f t="shared" si="27"/>
        <v>0</v>
      </c>
      <c r="BI144" s="192">
        <f t="shared" si="28"/>
        <v>0</v>
      </c>
      <c r="BJ144" s="19" t="s">
        <v>14</v>
      </c>
      <c r="BK144" s="192">
        <f t="shared" si="29"/>
        <v>0</v>
      </c>
      <c r="BL144" s="19" t="s">
        <v>106</v>
      </c>
      <c r="BM144" s="191" t="s">
        <v>1347</v>
      </c>
    </row>
    <row r="145" spans="1:65" s="2" customFormat="1" ht="16.5" customHeight="1">
      <c r="A145" s="36"/>
      <c r="B145" s="37"/>
      <c r="C145" s="180" t="s">
        <v>686</v>
      </c>
      <c r="D145" s="180" t="s">
        <v>172</v>
      </c>
      <c r="E145" s="181" t="s">
        <v>2400</v>
      </c>
      <c r="F145" s="182" t="s">
        <v>2401</v>
      </c>
      <c r="G145" s="183" t="s">
        <v>1734</v>
      </c>
      <c r="H145" s="184">
        <v>140</v>
      </c>
      <c r="I145" s="185"/>
      <c r="J145" s="186">
        <f t="shared" si="20"/>
        <v>0</v>
      </c>
      <c r="K145" s="182" t="s">
        <v>19</v>
      </c>
      <c r="L145" s="41"/>
      <c r="M145" s="187" t="s">
        <v>19</v>
      </c>
      <c r="N145" s="188" t="s">
        <v>42</v>
      </c>
      <c r="O145" s="66"/>
      <c r="P145" s="189">
        <f t="shared" si="21"/>
        <v>0</v>
      </c>
      <c r="Q145" s="189">
        <v>0</v>
      </c>
      <c r="R145" s="189">
        <f t="shared" si="22"/>
        <v>0</v>
      </c>
      <c r="S145" s="189">
        <v>0</v>
      </c>
      <c r="T145" s="190">
        <f t="shared" si="23"/>
        <v>0</v>
      </c>
      <c r="U145" s="36"/>
      <c r="V145" s="36"/>
      <c r="W145" s="36"/>
      <c r="X145" s="36"/>
      <c r="Y145" s="36"/>
      <c r="Z145" s="36"/>
      <c r="AA145" s="36"/>
      <c r="AB145" s="36"/>
      <c r="AC145" s="36"/>
      <c r="AD145" s="36"/>
      <c r="AE145" s="36"/>
      <c r="AR145" s="191" t="s">
        <v>106</v>
      </c>
      <c r="AT145" s="191" t="s">
        <v>172</v>
      </c>
      <c r="AU145" s="191" t="s">
        <v>14</v>
      </c>
      <c r="AY145" s="19" t="s">
        <v>169</v>
      </c>
      <c r="BE145" s="192">
        <f t="shared" si="24"/>
        <v>0</v>
      </c>
      <c r="BF145" s="192">
        <f t="shared" si="25"/>
        <v>0</v>
      </c>
      <c r="BG145" s="192">
        <f t="shared" si="26"/>
        <v>0</v>
      </c>
      <c r="BH145" s="192">
        <f t="shared" si="27"/>
        <v>0</v>
      </c>
      <c r="BI145" s="192">
        <f t="shared" si="28"/>
        <v>0</v>
      </c>
      <c r="BJ145" s="19" t="s">
        <v>14</v>
      </c>
      <c r="BK145" s="192">
        <f t="shared" si="29"/>
        <v>0</v>
      </c>
      <c r="BL145" s="19" t="s">
        <v>106</v>
      </c>
      <c r="BM145" s="191" t="s">
        <v>1358</v>
      </c>
    </row>
    <row r="146" spans="1:65" s="2" customFormat="1" ht="16.5" customHeight="1">
      <c r="A146" s="36"/>
      <c r="B146" s="37"/>
      <c r="C146" s="180" t="s">
        <v>692</v>
      </c>
      <c r="D146" s="180" t="s">
        <v>172</v>
      </c>
      <c r="E146" s="181" t="s">
        <v>2402</v>
      </c>
      <c r="F146" s="182" t="s">
        <v>2403</v>
      </c>
      <c r="G146" s="183" t="s">
        <v>1734</v>
      </c>
      <c r="H146" s="184">
        <v>2</v>
      </c>
      <c r="I146" s="185"/>
      <c r="J146" s="186">
        <f t="shared" si="20"/>
        <v>0</v>
      </c>
      <c r="K146" s="182" t="s">
        <v>19</v>
      </c>
      <c r="L146" s="41"/>
      <c r="M146" s="187" t="s">
        <v>19</v>
      </c>
      <c r="N146" s="188" t="s">
        <v>42</v>
      </c>
      <c r="O146" s="66"/>
      <c r="P146" s="189">
        <f t="shared" si="21"/>
        <v>0</v>
      </c>
      <c r="Q146" s="189">
        <v>0</v>
      </c>
      <c r="R146" s="189">
        <f t="shared" si="22"/>
        <v>0</v>
      </c>
      <c r="S146" s="189">
        <v>0</v>
      </c>
      <c r="T146" s="190">
        <f t="shared" si="23"/>
        <v>0</v>
      </c>
      <c r="U146" s="36"/>
      <c r="V146" s="36"/>
      <c r="W146" s="36"/>
      <c r="X146" s="36"/>
      <c r="Y146" s="36"/>
      <c r="Z146" s="36"/>
      <c r="AA146" s="36"/>
      <c r="AB146" s="36"/>
      <c r="AC146" s="36"/>
      <c r="AD146" s="36"/>
      <c r="AE146" s="36"/>
      <c r="AR146" s="191" t="s">
        <v>106</v>
      </c>
      <c r="AT146" s="191" t="s">
        <v>172</v>
      </c>
      <c r="AU146" s="191" t="s">
        <v>14</v>
      </c>
      <c r="AY146" s="19" t="s">
        <v>169</v>
      </c>
      <c r="BE146" s="192">
        <f t="shared" si="24"/>
        <v>0</v>
      </c>
      <c r="BF146" s="192">
        <f t="shared" si="25"/>
        <v>0</v>
      </c>
      <c r="BG146" s="192">
        <f t="shared" si="26"/>
        <v>0</v>
      </c>
      <c r="BH146" s="192">
        <f t="shared" si="27"/>
        <v>0</v>
      </c>
      <c r="BI146" s="192">
        <f t="shared" si="28"/>
        <v>0</v>
      </c>
      <c r="BJ146" s="19" t="s">
        <v>14</v>
      </c>
      <c r="BK146" s="192">
        <f t="shared" si="29"/>
        <v>0</v>
      </c>
      <c r="BL146" s="19" t="s">
        <v>106</v>
      </c>
      <c r="BM146" s="191" t="s">
        <v>1365</v>
      </c>
    </row>
    <row r="147" spans="1:65" s="2" customFormat="1" ht="16.5" customHeight="1">
      <c r="A147" s="36"/>
      <c r="B147" s="37"/>
      <c r="C147" s="180" t="s">
        <v>698</v>
      </c>
      <c r="D147" s="180" t="s">
        <v>172</v>
      </c>
      <c r="E147" s="181" t="s">
        <v>2404</v>
      </c>
      <c r="F147" s="182" t="s">
        <v>2405</v>
      </c>
      <c r="G147" s="183" t="s">
        <v>1734</v>
      </c>
      <c r="H147" s="184">
        <v>140</v>
      </c>
      <c r="I147" s="185"/>
      <c r="J147" s="186">
        <f t="shared" si="20"/>
        <v>0</v>
      </c>
      <c r="K147" s="182" t="s">
        <v>19</v>
      </c>
      <c r="L147" s="41"/>
      <c r="M147" s="187" t="s">
        <v>19</v>
      </c>
      <c r="N147" s="188" t="s">
        <v>42</v>
      </c>
      <c r="O147" s="66"/>
      <c r="P147" s="189">
        <f t="shared" si="21"/>
        <v>0</v>
      </c>
      <c r="Q147" s="189">
        <v>0</v>
      </c>
      <c r="R147" s="189">
        <f t="shared" si="22"/>
        <v>0</v>
      </c>
      <c r="S147" s="189">
        <v>0</v>
      </c>
      <c r="T147" s="190">
        <f t="shared" si="23"/>
        <v>0</v>
      </c>
      <c r="U147" s="36"/>
      <c r="V147" s="36"/>
      <c r="W147" s="36"/>
      <c r="X147" s="36"/>
      <c r="Y147" s="36"/>
      <c r="Z147" s="36"/>
      <c r="AA147" s="36"/>
      <c r="AB147" s="36"/>
      <c r="AC147" s="36"/>
      <c r="AD147" s="36"/>
      <c r="AE147" s="36"/>
      <c r="AR147" s="191" t="s">
        <v>106</v>
      </c>
      <c r="AT147" s="191" t="s">
        <v>172</v>
      </c>
      <c r="AU147" s="191" t="s">
        <v>14</v>
      </c>
      <c r="AY147" s="19" t="s">
        <v>169</v>
      </c>
      <c r="BE147" s="192">
        <f t="shared" si="24"/>
        <v>0</v>
      </c>
      <c r="BF147" s="192">
        <f t="shared" si="25"/>
        <v>0</v>
      </c>
      <c r="BG147" s="192">
        <f t="shared" si="26"/>
        <v>0</v>
      </c>
      <c r="BH147" s="192">
        <f t="shared" si="27"/>
        <v>0</v>
      </c>
      <c r="BI147" s="192">
        <f t="shared" si="28"/>
        <v>0</v>
      </c>
      <c r="BJ147" s="19" t="s">
        <v>14</v>
      </c>
      <c r="BK147" s="192">
        <f t="shared" si="29"/>
        <v>0</v>
      </c>
      <c r="BL147" s="19" t="s">
        <v>106</v>
      </c>
      <c r="BM147" s="191" t="s">
        <v>1380</v>
      </c>
    </row>
    <row r="148" spans="1:65" s="2" customFormat="1" ht="16.5" customHeight="1">
      <c r="A148" s="36"/>
      <c r="B148" s="37"/>
      <c r="C148" s="180" t="s">
        <v>703</v>
      </c>
      <c r="D148" s="180" t="s">
        <v>172</v>
      </c>
      <c r="E148" s="181" t="s">
        <v>2406</v>
      </c>
      <c r="F148" s="182" t="s">
        <v>2407</v>
      </c>
      <c r="G148" s="183" t="s">
        <v>1734</v>
      </c>
      <c r="H148" s="184">
        <v>1</v>
      </c>
      <c r="I148" s="185"/>
      <c r="J148" s="186">
        <f t="shared" si="20"/>
        <v>0</v>
      </c>
      <c r="K148" s="182" t="s">
        <v>19</v>
      </c>
      <c r="L148" s="41"/>
      <c r="M148" s="187" t="s">
        <v>19</v>
      </c>
      <c r="N148" s="188" t="s">
        <v>42</v>
      </c>
      <c r="O148" s="66"/>
      <c r="P148" s="189">
        <f t="shared" si="21"/>
        <v>0</v>
      </c>
      <c r="Q148" s="189">
        <v>0</v>
      </c>
      <c r="R148" s="189">
        <f t="shared" si="22"/>
        <v>0</v>
      </c>
      <c r="S148" s="189">
        <v>0</v>
      </c>
      <c r="T148" s="190">
        <f t="shared" si="23"/>
        <v>0</v>
      </c>
      <c r="U148" s="36"/>
      <c r="V148" s="36"/>
      <c r="W148" s="36"/>
      <c r="X148" s="36"/>
      <c r="Y148" s="36"/>
      <c r="Z148" s="36"/>
      <c r="AA148" s="36"/>
      <c r="AB148" s="36"/>
      <c r="AC148" s="36"/>
      <c r="AD148" s="36"/>
      <c r="AE148" s="36"/>
      <c r="AR148" s="191" t="s">
        <v>106</v>
      </c>
      <c r="AT148" s="191" t="s">
        <v>172</v>
      </c>
      <c r="AU148" s="191" t="s">
        <v>14</v>
      </c>
      <c r="AY148" s="19" t="s">
        <v>169</v>
      </c>
      <c r="BE148" s="192">
        <f t="shared" si="24"/>
        <v>0</v>
      </c>
      <c r="BF148" s="192">
        <f t="shared" si="25"/>
        <v>0</v>
      </c>
      <c r="BG148" s="192">
        <f t="shared" si="26"/>
        <v>0</v>
      </c>
      <c r="BH148" s="192">
        <f t="shared" si="27"/>
        <v>0</v>
      </c>
      <c r="BI148" s="192">
        <f t="shared" si="28"/>
        <v>0</v>
      </c>
      <c r="BJ148" s="19" t="s">
        <v>14</v>
      </c>
      <c r="BK148" s="192">
        <f t="shared" si="29"/>
        <v>0</v>
      </c>
      <c r="BL148" s="19" t="s">
        <v>106</v>
      </c>
      <c r="BM148" s="191" t="s">
        <v>1403</v>
      </c>
    </row>
    <row r="149" spans="1:65" s="2" customFormat="1" ht="21.75" customHeight="1">
      <c r="A149" s="36"/>
      <c r="B149" s="37"/>
      <c r="C149" s="180" t="s">
        <v>708</v>
      </c>
      <c r="D149" s="180" t="s">
        <v>172</v>
      </c>
      <c r="E149" s="181" t="s">
        <v>2408</v>
      </c>
      <c r="F149" s="182" t="s">
        <v>2409</v>
      </c>
      <c r="G149" s="183" t="s">
        <v>1734</v>
      </c>
      <c r="H149" s="184">
        <v>1</v>
      </c>
      <c r="I149" s="185"/>
      <c r="J149" s="186">
        <f t="shared" si="20"/>
        <v>0</v>
      </c>
      <c r="K149" s="182" t="s">
        <v>19</v>
      </c>
      <c r="L149" s="41"/>
      <c r="M149" s="187" t="s">
        <v>19</v>
      </c>
      <c r="N149" s="188" t="s">
        <v>42</v>
      </c>
      <c r="O149" s="66"/>
      <c r="P149" s="189">
        <f t="shared" si="21"/>
        <v>0</v>
      </c>
      <c r="Q149" s="189">
        <v>0</v>
      </c>
      <c r="R149" s="189">
        <f t="shared" si="22"/>
        <v>0</v>
      </c>
      <c r="S149" s="189">
        <v>0</v>
      </c>
      <c r="T149" s="190">
        <f t="shared" si="23"/>
        <v>0</v>
      </c>
      <c r="U149" s="36"/>
      <c r="V149" s="36"/>
      <c r="W149" s="36"/>
      <c r="X149" s="36"/>
      <c r="Y149" s="36"/>
      <c r="Z149" s="36"/>
      <c r="AA149" s="36"/>
      <c r="AB149" s="36"/>
      <c r="AC149" s="36"/>
      <c r="AD149" s="36"/>
      <c r="AE149" s="36"/>
      <c r="AR149" s="191" t="s">
        <v>106</v>
      </c>
      <c r="AT149" s="191" t="s">
        <v>172</v>
      </c>
      <c r="AU149" s="191" t="s">
        <v>14</v>
      </c>
      <c r="AY149" s="19" t="s">
        <v>169</v>
      </c>
      <c r="BE149" s="192">
        <f t="shared" si="24"/>
        <v>0</v>
      </c>
      <c r="BF149" s="192">
        <f t="shared" si="25"/>
        <v>0</v>
      </c>
      <c r="BG149" s="192">
        <f t="shared" si="26"/>
        <v>0</v>
      </c>
      <c r="BH149" s="192">
        <f t="shared" si="27"/>
        <v>0</v>
      </c>
      <c r="BI149" s="192">
        <f t="shared" si="28"/>
        <v>0</v>
      </c>
      <c r="BJ149" s="19" t="s">
        <v>14</v>
      </c>
      <c r="BK149" s="192">
        <f t="shared" si="29"/>
        <v>0</v>
      </c>
      <c r="BL149" s="19" t="s">
        <v>106</v>
      </c>
      <c r="BM149" s="191" t="s">
        <v>1477</v>
      </c>
    </row>
    <row r="150" spans="1:65" s="2" customFormat="1" ht="16.5" customHeight="1">
      <c r="A150" s="36"/>
      <c r="B150" s="37"/>
      <c r="C150" s="180" t="s">
        <v>716</v>
      </c>
      <c r="D150" s="180" t="s">
        <v>172</v>
      </c>
      <c r="E150" s="181" t="s">
        <v>2410</v>
      </c>
      <c r="F150" s="182" t="s">
        <v>2411</v>
      </c>
      <c r="G150" s="183" t="s">
        <v>1734</v>
      </c>
      <c r="H150" s="184">
        <v>32</v>
      </c>
      <c r="I150" s="185"/>
      <c r="J150" s="186">
        <f t="shared" si="20"/>
        <v>0</v>
      </c>
      <c r="K150" s="182" t="s">
        <v>19</v>
      </c>
      <c r="L150" s="41"/>
      <c r="M150" s="187" t="s">
        <v>19</v>
      </c>
      <c r="N150" s="188" t="s">
        <v>42</v>
      </c>
      <c r="O150" s="66"/>
      <c r="P150" s="189">
        <f t="shared" si="21"/>
        <v>0</v>
      </c>
      <c r="Q150" s="189">
        <v>0</v>
      </c>
      <c r="R150" s="189">
        <f t="shared" si="22"/>
        <v>0</v>
      </c>
      <c r="S150" s="189">
        <v>0</v>
      </c>
      <c r="T150" s="190">
        <f t="shared" si="23"/>
        <v>0</v>
      </c>
      <c r="U150" s="36"/>
      <c r="V150" s="36"/>
      <c r="W150" s="36"/>
      <c r="X150" s="36"/>
      <c r="Y150" s="36"/>
      <c r="Z150" s="36"/>
      <c r="AA150" s="36"/>
      <c r="AB150" s="36"/>
      <c r="AC150" s="36"/>
      <c r="AD150" s="36"/>
      <c r="AE150" s="36"/>
      <c r="AR150" s="191" t="s">
        <v>106</v>
      </c>
      <c r="AT150" s="191" t="s">
        <v>172</v>
      </c>
      <c r="AU150" s="191" t="s">
        <v>14</v>
      </c>
      <c r="AY150" s="19" t="s">
        <v>169</v>
      </c>
      <c r="BE150" s="192">
        <f t="shared" si="24"/>
        <v>0</v>
      </c>
      <c r="BF150" s="192">
        <f t="shared" si="25"/>
        <v>0</v>
      </c>
      <c r="BG150" s="192">
        <f t="shared" si="26"/>
        <v>0</v>
      </c>
      <c r="BH150" s="192">
        <f t="shared" si="27"/>
        <v>0</v>
      </c>
      <c r="BI150" s="192">
        <f t="shared" si="28"/>
        <v>0</v>
      </c>
      <c r="BJ150" s="19" t="s">
        <v>14</v>
      </c>
      <c r="BK150" s="192">
        <f t="shared" si="29"/>
        <v>0</v>
      </c>
      <c r="BL150" s="19" t="s">
        <v>106</v>
      </c>
      <c r="BM150" s="191" t="s">
        <v>1487</v>
      </c>
    </row>
    <row r="151" spans="1:65" s="2" customFormat="1" ht="16.5" customHeight="1">
      <c r="A151" s="36"/>
      <c r="B151" s="37"/>
      <c r="C151" s="180" t="s">
        <v>721</v>
      </c>
      <c r="D151" s="180" t="s">
        <v>172</v>
      </c>
      <c r="E151" s="181" t="s">
        <v>2412</v>
      </c>
      <c r="F151" s="182" t="s">
        <v>2413</v>
      </c>
      <c r="G151" s="183" t="s">
        <v>1734</v>
      </c>
      <c r="H151" s="184">
        <v>32</v>
      </c>
      <c r="I151" s="185"/>
      <c r="J151" s="186">
        <f t="shared" si="20"/>
        <v>0</v>
      </c>
      <c r="K151" s="182" t="s">
        <v>19</v>
      </c>
      <c r="L151" s="41"/>
      <c r="M151" s="187" t="s">
        <v>19</v>
      </c>
      <c r="N151" s="188" t="s">
        <v>42</v>
      </c>
      <c r="O151" s="66"/>
      <c r="P151" s="189">
        <f t="shared" si="21"/>
        <v>0</v>
      </c>
      <c r="Q151" s="189">
        <v>0</v>
      </c>
      <c r="R151" s="189">
        <f t="shared" si="22"/>
        <v>0</v>
      </c>
      <c r="S151" s="189">
        <v>0</v>
      </c>
      <c r="T151" s="190">
        <f t="shared" si="23"/>
        <v>0</v>
      </c>
      <c r="U151" s="36"/>
      <c r="V151" s="36"/>
      <c r="W151" s="36"/>
      <c r="X151" s="36"/>
      <c r="Y151" s="36"/>
      <c r="Z151" s="36"/>
      <c r="AA151" s="36"/>
      <c r="AB151" s="36"/>
      <c r="AC151" s="36"/>
      <c r="AD151" s="36"/>
      <c r="AE151" s="36"/>
      <c r="AR151" s="191" t="s">
        <v>106</v>
      </c>
      <c r="AT151" s="191" t="s">
        <v>172</v>
      </c>
      <c r="AU151" s="191" t="s">
        <v>14</v>
      </c>
      <c r="AY151" s="19" t="s">
        <v>169</v>
      </c>
      <c r="BE151" s="192">
        <f t="shared" si="24"/>
        <v>0</v>
      </c>
      <c r="BF151" s="192">
        <f t="shared" si="25"/>
        <v>0</v>
      </c>
      <c r="BG151" s="192">
        <f t="shared" si="26"/>
        <v>0</v>
      </c>
      <c r="BH151" s="192">
        <f t="shared" si="27"/>
        <v>0</v>
      </c>
      <c r="BI151" s="192">
        <f t="shared" si="28"/>
        <v>0</v>
      </c>
      <c r="BJ151" s="19" t="s">
        <v>14</v>
      </c>
      <c r="BK151" s="192">
        <f t="shared" si="29"/>
        <v>0</v>
      </c>
      <c r="BL151" s="19" t="s">
        <v>106</v>
      </c>
      <c r="BM151" s="191" t="s">
        <v>1497</v>
      </c>
    </row>
    <row r="152" spans="1:65" s="2" customFormat="1" ht="16.5" customHeight="1">
      <c r="A152" s="36"/>
      <c r="B152" s="37"/>
      <c r="C152" s="180" t="s">
        <v>725</v>
      </c>
      <c r="D152" s="180" t="s">
        <v>172</v>
      </c>
      <c r="E152" s="181" t="s">
        <v>2414</v>
      </c>
      <c r="F152" s="182" t="s">
        <v>2415</v>
      </c>
      <c r="G152" s="183" t="s">
        <v>1734</v>
      </c>
      <c r="H152" s="184">
        <v>4</v>
      </c>
      <c r="I152" s="185"/>
      <c r="J152" s="186">
        <f t="shared" si="20"/>
        <v>0</v>
      </c>
      <c r="K152" s="182" t="s">
        <v>19</v>
      </c>
      <c r="L152" s="41"/>
      <c r="M152" s="187" t="s">
        <v>19</v>
      </c>
      <c r="N152" s="188" t="s">
        <v>42</v>
      </c>
      <c r="O152" s="66"/>
      <c r="P152" s="189">
        <f t="shared" si="21"/>
        <v>0</v>
      </c>
      <c r="Q152" s="189">
        <v>0</v>
      </c>
      <c r="R152" s="189">
        <f t="shared" si="22"/>
        <v>0</v>
      </c>
      <c r="S152" s="189">
        <v>0</v>
      </c>
      <c r="T152" s="190">
        <f t="shared" si="23"/>
        <v>0</v>
      </c>
      <c r="U152" s="36"/>
      <c r="V152" s="36"/>
      <c r="W152" s="36"/>
      <c r="X152" s="36"/>
      <c r="Y152" s="36"/>
      <c r="Z152" s="36"/>
      <c r="AA152" s="36"/>
      <c r="AB152" s="36"/>
      <c r="AC152" s="36"/>
      <c r="AD152" s="36"/>
      <c r="AE152" s="36"/>
      <c r="AR152" s="191" t="s">
        <v>106</v>
      </c>
      <c r="AT152" s="191" t="s">
        <v>172</v>
      </c>
      <c r="AU152" s="191" t="s">
        <v>14</v>
      </c>
      <c r="AY152" s="19" t="s">
        <v>169</v>
      </c>
      <c r="BE152" s="192">
        <f t="shared" si="24"/>
        <v>0</v>
      </c>
      <c r="BF152" s="192">
        <f t="shared" si="25"/>
        <v>0</v>
      </c>
      <c r="BG152" s="192">
        <f t="shared" si="26"/>
        <v>0</v>
      </c>
      <c r="BH152" s="192">
        <f t="shared" si="27"/>
        <v>0</v>
      </c>
      <c r="BI152" s="192">
        <f t="shared" si="28"/>
        <v>0</v>
      </c>
      <c r="BJ152" s="19" t="s">
        <v>14</v>
      </c>
      <c r="BK152" s="192">
        <f t="shared" si="29"/>
        <v>0</v>
      </c>
      <c r="BL152" s="19" t="s">
        <v>106</v>
      </c>
      <c r="BM152" s="191" t="s">
        <v>1513</v>
      </c>
    </row>
    <row r="153" spans="1:65" s="2" customFormat="1" ht="16.5" customHeight="1">
      <c r="A153" s="36"/>
      <c r="B153" s="37"/>
      <c r="C153" s="180" t="s">
        <v>728</v>
      </c>
      <c r="D153" s="180" t="s">
        <v>172</v>
      </c>
      <c r="E153" s="181" t="s">
        <v>2416</v>
      </c>
      <c r="F153" s="182" t="s">
        <v>2417</v>
      </c>
      <c r="G153" s="183" t="s">
        <v>1734</v>
      </c>
      <c r="H153" s="184">
        <v>16</v>
      </c>
      <c r="I153" s="185"/>
      <c r="J153" s="186">
        <f t="shared" si="20"/>
        <v>0</v>
      </c>
      <c r="K153" s="182" t="s">
        <v>19</v>
      </c>
      <c r="L153" s="41"/>
      <c r="M153" s="187" t="s">
        <v>19</v>
      </c>
      <c r="N153" s="188" t="s">
        <v>42</v>
      </c>
      <c r="O153" s="66"/>
      <c r="P153" s="189">
        <f t="shared" si="21"/>
        <v>0</v>
      </c>
      <c r="Q153" s="189">
        <v>0</v>
      </c>
      <c r="R153" s="189">
        <f t="shared" si="22"/>
        <v>0</v>
      </c>
      <c r="S153" s="189">
        <v>0</v>
      </c>
      <c r="T153" s="190">
        <f t="shared" si="23"/>
        <v>0</v>
      </c>
      <c r="U153" s="36"/>
      <c r="V153" s="36"/>
      <c r="W153" s="36"/>
      <c r="X153" s="36"/>
      <c r="Y153" s="36"/>
      <c r="Z153" s="36"/>
      <c r="AA153" s="36"/>
      <c r="AB153" s="36"/>
      <c r="AC153" s="36"/>
      <c r="AD153" s="36"/>
      <c r="AE153" s="36"/>
      <c r="AR153" s="191" t="s">
        <v>106</v>
      </c>
      <c r="AT153" s="191" t="s">
        <v>172</v>
      </c>
      <c r="AU153" s="191" t="s">
        <v>14</v>
      </c>
      <c r="AY153" s="19" t="s">
        <v>169</v>
      </c>
      <c r="BE153" s="192">
        <f t="shared" si="24"/>
        <v>0</v>
      </c>
      <c r="BF153" s="192">
        <f t="shared" si="25"/>
        <v>0</v>
      </c>
      <c r="BG153" s="192">
        <f t="shared" si="26"/>
        <v>0</v>
      </c>
      <c r="BH153" s="192">
        <f t="shared" si="27"/>
        <v>0</v>
      </c>
      <c r="BI153" s="192">
        <f t="shared" si="28"/>
        <v>0</v>
      </c>
      <c r="BJ153" s="19" t="s">
        <v>14</v>
      </c>
      <c r="BK153" s="192">
        <f t="shared" si="29"/>
        <v>0</v>
      </c>
      <c r="BL153" s="19" t="s">
        <v>106</v>
      </c>
      <c r="BM153" s="191" t="s">
        <v>1538</v>
      </c>
    </row>
    <row r="154" spans="2:63" s="12" customFormat="1" ht="25.9" customHeight="1">
      <c r="B154" s="164"/>
      <c r="C154" s="165"/>
      <c r="D154" s="166" t="s">
        <v>70</v>
      </c>
      <c r="E154" s="167" t="s">
        <v>2273</v>
      </c>
      <c r="F154" s="167" t="s">
        <v>2418</v>
      </c>
      <c r="G154" s="165"/>
      <c r="H154" s="165"/>
      <c r="I154" s="168"/>
      <c r="J154" s="169">
        <f>BK154</f>
        <v>0</v>
      </c>
      <c r="K154" s="165"/>
      <c r="L154" s="170"/>
      <c r="M154" s="171"/>
      <c r="N154" s="172"/>
      <c r="O154" s="172"/>
      <c r="P154" s="173">
        <f>SUM(P155:P165)</f>
        <v>0</v>
      </c>
      <c r="Q154" s="172"/>
      <c r="R154" s="173">
        <f>SUM(R155:R165)</f>
        <v>0</v>
      </c>
      <c r="S154" s="172"/>
      <c r="T154" s="174">
        <f>SUM(T155:T165)</f>
        <v>0</v>
      </c>
      <c r="AR154" s="175" t="s">
        <v>14</v>
      </c>
      <c r="AT154" s="176" t="s">
        <v>70</v>
      </c>
      <c r="AU154" s="176" t="s">
        <v>71</v>
      </c>
      <c r="AY154" s="175" t="s">
        <v>169</v>
      </c>
      <c r="BK154" s="177">
        <f>SUM(BK155:BK165)</f>
        <v>0</v>
      </c>
    </row>
    <row r="155" spans="1:65" s="2" customFormat="1" ht="16.5" customHeight="1">
      <c r="A155" s="36"/>
      <c r="B155" s="37"/>
      <c r="C155" s="180" t="s">
        <v>730</v>
      </c>
      <c r="D155" s="180" t="s">
        <v>172</v>
      </c>
      <c r="E155" s="181" t="s">
        <v>2192</v>
      </c>
      <c r="F155" s="182" t="s">
        <v>2193</v>
      </c>
      <c r="G155" s="183" t="s">
        <v>339</v>
      </c>
      <c r="H155" s="184">
        <v>2200</v>
      </c>
      <c r="I155" s="185"/>
      <c r="J155" s="186">
        <f aca="true" t="shared" si="30" ref="J155:J165">ROUND(I155*H155,2)</f>
        <v>0</v>
      </c>
      <c r="K155" s="182" t="s">
        <v>19</v>
      </c>
      <c r="L155" s="41"/>
      <c r="M155" s="187" t="s">
        <v>19</v>
      </c>
      <c r="N155" s="188" t="s">
        <v>42</v>
      </c>
      <c r="O155" s="66"/>
      <c r="P155" s="189">
        <f aca="true" t="shared" si="31" ref="P155:P165">O155*H155</f>
        <v>0</v>
      </c>
      <c r="Q155" s="189">
        <v>0</v>
      </c>
      <c r="R155" s="189">
        <f aca="true" t="shared" si="32" ref="R155:R165">Q155*H155</f>
        <v>0</v>
      </c>
      <c r="S155" s="189">
        <v>0</v>
      </c>
      <c r="T155" s="190">
        <f aca="true" t="shared" si="33" ref="T155:T165">S155*H155</f>
        <v>0</v>
      </c>
      <c r="U155" s="36"/>
      <c r="V155" s="36"/>
      <c r="W155" s="36"/>
      <c r="X155" s="36"/>
      <c r="Y155" s="36"/>
      <c r="Z155" s="36"/>
      <c r="AA155" s="36"/>
      <c r="AB155" s="36"/>
      <c r="AC155" s="36"/>
      <c r="AD155" s="36"/>
      <c r="AE155" s="36"/>
      <c r="AR155" s="191" t="s">
        <v>106</v>
      </c>
      <c r="AT155" s="191" t="s">
        <v>172</v>
      </c>
      <c r="AU155" s="191" t="s">
        <v>14</v>
      </c>
      <c r="AY155" s="19" t="s">
        <v>169</v>
      </c>
      <c r="BE155" s="192">
        <f aca="true" t="shared" si="34" ref="BE155:BE165">IF(N155="základní",J155,0)</f>
        <v>0</v>
      </c>
      <c r="BF155" s="192">
        <f aca="true" t="shared" si="35" ref="BF155:BF165">IF(N155="snížená",J155,0)</f>
        <v>0</v>
      </c>
      <c r="BG155" s="192">
        <f aca="true" t="shared" si="36" ref="BG155:BG165">IF(N155="zákl. přenesená",J155,0)</f>
        <v>0</v>
      </c>
      <c r="BH155" s="192">
        <f aca="true" t="shared" si="37" ref="BH155:BH165">IF(N155="sníž. přenesená",J155,0)</f>
        <v>0</v>
      </c>
      <c r="BI155" s="192">
        <f aca="true" t="shared" si="38" ref="BI155:BI165">IF(N155="nulová",J155,0)</f>
        <v>0</v>
      </c>
      <c r="BJ155" s="19" t="s">
        <v>14</v>
      </c>
      <c r="BK155" s="192">
        <f aca="true" t="shared" si="39" ref="BK155:BK165">ROUND(I155*H155,2)</f>
        <v>0</v>
      </c>
      <c r="BL155" s="19" t="s">
        <v>106</v>
      </c>
      <c r="BM155" s="191" t="s">
        <v>2419</v>
      </c>
    </row>
    <row r="156" spans="1:65" s="2" customFormat="1" ht="16.5" customHeight="1">
      <c r="A156" s="36"/>
      <c r="B156" s="37"/>
      <c r="C156" s="180" t="s">
        <v>732</v>
      </c>
      <c r="D156" s="180" t="s">
        <v>172</v>
      </c>
      <c r="E156" s="181" t="s">
        <v>2420</v>
      </c>
      <c r="F156" s="182" t="s">
        <v>2421</v>
      </c>
      <c r="G156" s="183" t="s">
        <v>339</v>
      </c>
      <c r="H156" s="184">
        <v>260</v>
      </c>
      <c r="I156" s="185"/>
      <c r="J156" s="186">
        <f t="shared" si="30"/>
        <v>0</v>
      </c>
      <c r="K156" s="182" t="s">
        <v>19</v>
      </c>
      <c r="L156" s="41"/>
      <c r="M156" s="187" t="s">
        <v>19</v>
      </c>
      <c r="N156" s="188" t="s">
        <v>42</v>
      </c>
      <c r="O156" s="66"/>
      <c r="P156" s="189">
        <f t="shared" si="31"/>
        <v>0</v>
      </c>
      <c r="Q156" s="189">
        <v>0</v>
      </c>
      <c r="R156" s="189">
        <f t="shared" si="32"/>
        <v>0</v>
      </c>
      <c r="S156" s="189">
        <v>0</v>
      </c>
      <c r="T156" s="190">
        <f t="shared" si="33"/>
        <v>0</v>
      </c>
      <c r="U156" s="36"/>
      <c r="V156" s="36"/>
      <c r="W156" s="36"/>
      <c r="X156" s="36"/>
      <c r="Y156" s="36"/>
      <c r="Z156" s="36"/>
      <c r="AA156" s="36"/>
      <c r="AB156" s="36"/>
      <c r="AC156" s="36"/>
      <c r="AD156" s="36"/>
      <c r="AE156" s="36"/>
      <c r="AR156" s="191" t="s">
        <v>106</v>
      </c>
      <c r="AT156" s="191" t="s">
        <v>172</v>
      </c>
      <c r="AU156" s="191" t="s">
        <v>14</v>
      </c>
      <c r="AY156" s="19" t="s">
        <v>169</v>
      </c>
      <c r="BE156" s="192">
        <f t="shared" si="34"/>
        <v>0</v>
      </c>
      <c r="BF156" s="192">
        <f t="shared" si="35"/>
        <v>0</v>
      </c>
      <c r="BG156" s="192">
        <f t="shared" si="36"/>
        <v>0</v>
      </c>
      <c r="BH156" s="192">
        <f t="shared" si="37"/>
        <v>0</v>
      </c>
      <c r="BI156" s="192">
        <f t="shared" si="38"/>
        <v>0</v>
      </c>
      <c r="BJ156" s="19" t="s">
        <v>14</v>
      </c>
      <c r="BK156" s="192">
        <f t="shared" si="39"/>
        <v>0</v>
      </c>
      <c r="BL156" s="19" t="s">
        <v>106</v>
      </c>
      <c r="BM156" s="191" t="s">
        <v>2422</v>
      </c>
    </row>
    <row r="157" spans="1:65" s="2" customFormat="1" ht="16.5" customHeight="1">
      <c r="A157" s="36"/>
      <c r="B157" s="37"/>
      <c r="C157" s="180" t="s">
        <v>738</v>
      </c>
      <c r="D157" s="180" t="s">
        <v>172</v>
      </c>
      <c r="E157" s="181" t="s">
        <v>2423</v>
      </c>
      <c r="F157" s="182" t="s">
        <v>2424</v>
      </c>
      <c r="G157" s="183" t="s">
        <v>1734</v>
      </c>
      <c r="H157" s="184">
        <v>1860</v>
      </c>
      <c r="I157" s="185"/>
      <c r="J157" s="186">
        <f t="shared" si="30"/>
        <v>0</v>
      </c>
      <c r="K157" s="182" t="s">
        <v>19</v>
      </c>
      <c r="L157" s="41"/>
      <c r="M157" s="187" t="s">
        <v>19</v>
      </c>
      <c r="N157" s="188" t="s">
        <v>42</v>
      </c>
      <c r="O157" s="66"/>
      <c r="P157" s="189">
        <f t="shared" si="31"/>
        <v>0</v>
      </c>
      <c r="Q157" s="189">
        <v>0</v>
      </c>
      <c r="R157" s="189">
        <f t="shared" si="32"/>
        <v>0</v>
      </c>
      <c r="S157" s="189">
        <v>0</v>
      </c>
      <c r="T157" s="190">
        <f t="shared" si="33"/>
        <v>0</v>
      </c>
      <c r="U157" s="36"/>
      <c r="V157" s="36"/>
      <c r="W157" s="36"/>
      <c r="X157" s="36"/>
      <c r="Y157" s="36"/>
      <c r="Z157" s="36"/>
      <c r="AA157" s="36"/>
      <c r="AB157" s="36"/>
      <c r="AC157" s="36"/>
      <c r="AD157" s="36"/>
      <c r="AE157" s="36"/>
      <c r="AR157" s="191" t="s">
        <v>106</v>
      </c>
      <c r="AT157" s="191" t="s">
        <v>172</v>
      </c>
      <c r="AU157" s="191" t="s">
        <v>14</v>
      </c>
      <c r="AY157" s="19" t="s">
        <v>169</v>
      </c>
      <c r="BE157" s="192">
        <f t="shared" si="34"/>
        <v>0</v>
      </c>
      <c r="BF157" s="192">
        <f t="shared" si="35"/>
        <v>0</v>
      </c>
      <c r="BG157" s="192">
        <f t="shared" si="36"/>
        <v>0</v>
      </c>
      <c r="BH157" s="192">
        <f t="shared" si="37"/>
        <v>0</v>
      </c>
      <c r="BI157" s="192">
        <f t="shared" si="38"/>
        <v>0</v>
      </c>
      <c r="BJ157" s="19" t="s">
        <v>14</v>
      </c>
      <c r="BK157" s="192">
        <f t="shared" si="39"/>
        <v>0</v>
      </c>
      <c r="BL157" s="19" t="s">
        <v>106</v>
      </c>
      <c r="BM157" s="191" t="s">
        <v>2425</v>
      </c>
    </row>
    <row r="158" spans="1:65" s="2" customFormat="1" ht="16.5" customHeight="1">
      <c r="A158" s="36"/>
      <c r="B158" s="37"/>
      <c r="C158" s="180" t="s">
        <v>559</v>
      </c>
      <c r="D158" s="180" t="s">
        <v>172</v>
      </c>
      <c r="E158" s="181" t="s">
        <v>2426</v>
      </c>
      <c r="F158" s="182" t="s">
        <v>2427</v>
      </c>
      <c r="G158" s="183" t="s">
        <v>339</v>
      </c>
      <c r="H158" s="184">
        <v>1580</v>
      </c>
      <c r="I158" s="185"/>
      <c r="J158" s="186">
        <f t="shared" si="30"/>
        <v>0</v>
      </c>
      <c r="K158" s="182" t="s">
        <v>19</v>
      </c>
      <c r="L158" s="41"/>
      <c r="M158" s="187" t="s">
        <v>19</v>
      </c>
      <c r="N158" s="188" t="s">
        <v>42</v>
      </c>
      <c r="O158" s="66"/>
      <c r="P158" s="189">
        <f t="shared" si="31"/>
        <v>0</v>
      </c>
      <c r="Q158" s="189">
        <v>0</v>
      </c>
      <c r="R158" s="189">
        <f t="shared" si="32"/>
        <v>0</v>
      </c>
      <c r="S158" s="189">
        <v>0</v>
      </c>
      <c r="T158" s="190">
        <f t="shared" si="33"/>
        <v>0</v>
      </c>
      <c r="U158" s="36"/>
      <c r="V158" s="36"/>
      <c r="W158" s="36"/>
      <c r="X158" s="36"/>
      <c r="Y158" s="36"/>
      <c r="Z158" s="36"/>
      <c r="AA158" s="36"/>
      <c r="AB158" s="36"/>
      <c r="AC158" s="36"/>
      <c r="AD158" s="36"/>
      <c r="AE158" s="36"/>
      <c r="AR158" s="191" t="s">
        <v>106</v>
      </c>
      <c r="AT158" s="191" t="s">
        <v>172</v>
      </c>
      <c r="AU158" s="191" t="s">
        <v>14</v>
      </c>
      <c r="AY158" s="19" t="s">
        <v>169</v>
      </c>
      <c r="BE158" s="192">
        <f t="shared" si="34"/>
        <v>0</v>
      </c>
      <c r="BF158" s="192">
        <f t="shared" si="35"/>
        <v>0</v>
      </c>
      <c r="BG158" s="192">
        <f t="shared" si="36"/>
        <v>0</v>
      </c>
      <c r="BH158" s="192">
        <f t="shared" si="37"/>
        <v>0</v>
      </c>
      <c r="BI158" s="192">
        <f t="shared" si="38"/>
        <v>0</v>
      </c>
      <c r="BJ158" s="19" t="s">
        <v>14</v>
      </c>
      <c r="BK158" s="192">
        <f t="shared" si="39"/>
        <v>0</v>
      </c>
      <c r="BL158" s="19" t="s">
        <v>106</v>
      </c>
      <c r="BM158" s="191" t="s">
        <v>2428</v>
      </c>
    </row>
    <row r="159" spans="1:65" s="2" customFormat="1" ht="16.5" customHeight="1">
      <c r="A159" s="36"/>
      <c r="B159" s="37"/>
      <c r="C159" s="180" t="s">
        <v>616</v>
      </c>
      <c r="D159" s="180" t="s">
        <v>172</v>
      </c>
      <c r="E159" s="181" t="s">
        <v>2429</v>
      </c>
      <c r="F159" s="182" t="s">
        <v>2430</v>
      </c>
      <c r="G159" s="183" t="s">
        <v>339</v>
      </c>
      <c r="H159" s="184">
        <v>700</v>
      </c>
      <c r="I159" s="185"/>
      <c r="J159" s="186">
        <f t="shared" si="30"/>
        <v>0</v>
      </c>
      <c r="K159" s="182" t="s">
        <v>19</v>
      </c>
      <c r="L159" s="41"/>
      <c r="M159" s="187" t="s">
        <v>19</v>
      </c>
      <c r="N159" s="188" t="s">
        <v>42</v>
      </c>
      <c r="O159" s="66"/>
      <c r="P159" s="189">
        <f t="shared" si="31"/>
        <v>0</v>
      </c>
      <c r="Q159" s="189">
        <v>0</v>
      </c>
      <c r="R159" s="189">
        <f t="shared" si="32"/>
        <v>0</v>
      </c>
      <c r="S159" s="189">
        <v>0</v>
      </c>
      <c r="T159" s="190">
        <f t="shared" si="33"/>
        <v>0</v>
      </c>
      <c r="U159" s="36"/>
      <c r="V159" s="36"/>
      <c r="W159" s="36"/>
      <c r="X159" s="36"/>
      <c r="Y159" s="36"/>
      <c r="Z159" s="36"/>
      <c r="AA159" s="36"/>
      <c r="AB159" s="36"/>
      <c r="AC159" s="36"/>
      <c r="AD159" s="36"/>
      <c r="AE159" s="36"/>
      <c r="AR159" s="191" t="s">
        <v>106</v>
      </c>
      <c r="AT159" s="191" t="s">
        <v>172</v>
      </c>
      <c r="AU159" s="191" t="s">
        <v>14</v>
      </c>
      <c r="AY159" s="19" t="s">
        <v>169</v>
      </c>
      <c r="BE159" s="192">
        <f t="shared" si="34"/>
        <v>0</v>
      </c>
      <c r="BF159" s="192">
        <f t="shared" si="35"/>
        <v>0</v>
      </c>
      <c r="BG159" s="192">
        <f t="shared" si="36"/>
        <v>0</v>
      </c>
      <c r="BH159" s="192">
        <f t="shared" si="37"/>
        <v>0</v>
      </c>
      <c r="BI159" s="192">
        <f t="shared" si="38"/>
        <v>0</v>
      </c>
      <c r="BJ159" s="19" t="s">
        <v>14</v>
      </c>
      <c r="BK159" s="192">
        <f t="shared" si="39"/>
        <v>0</v>
      </c>
      <c r="BL159" s="19" t="s">
        <v>106</v>
      </c>
      <c r="BM159" s="191" t="s">
        <v>2431</v>
      </c>
    </row>
    <row r="160" spans="1:65" s="2" customFormat="1" ht="21.75" customHeight="1">
      <c r="A160" s="36"/>
      <c r="B160" s="37"/>
      <c r="C160" s="180" t="s">
        <v>748</v>
      </c>
      <c r="D160" s="180" t="s">
        <v>172</v>
      </c>
      <c r="E160" s="181" t="s">
        <v>2432</v>
      </c>
      <c r="F160" s="182" t="s">
        <v>2433</v>
      </c>
      <c r="G160" s="183" t="s">
        <v>1734</v>
      </c>
      <c r="H160" s="184">
        <v>44</v>
      </c>
      <c r="I160" s="185"/>
      <c r="J160" s="186">
        <f t="shared" si="30"/>
        <v>0</v>
      </c>
      <c r="K160" s="182" t="s">
        <v>19</v>
      </c>
      <c r="L160" s="41"/>
      <c r="M160" s="187" t="s">
        <v>19</v>
      </c>
      <c r="N160" s="188" t="s">
        <v>42</v>
      </c>
      <c r="O160" s="66"/>
      <c r="P160" s="189">
        <f t="shared" si="31"/>
        <v>0</v>
      </c>
      <c r="Q160" s="189">
        <v>0</v>
      </c>
      <c r="R160" s="189">
        <f t="shared" si="32"/>
        <v>0</v>
      </c>
      <c r="S160" s="189">
        <v>0</v>
      </c>
      <c r="T160" s="190">
        <f t="shared" si="33"/>
        <v>0</v>
      </c>
      <c r="U160" s="36"/>
      <c r="V160" s="36"/>
      <c r="W160" s="36"/>
      <c r="X160" s="36"/>
      <c r="Y160" s="36"/>
      <c r="Z160" s="36"/>
      <c r="AA160" s="36"/>
      <c r="AB160" s="36"/>
      <c r="AC160" s="36"/>
      <c r="AD160" s="36"/>
      <c r="AE160" s="36"/>
      <c r="AR160" s="191" t="s">
        <v>106</v>
      </c>
      <c r="AT160" s="191" t="s">
        <v>172</v>
      </c>
      <c r="AU160" s="191" t="s">
        <v>14</v>
      </c>
      <c r="AY160" s="19" t="s">
        <v>169</v>
      </c>
      <c r="BE160" s="192">
        <f t="shared" si="34"/>
        <v>0</v>
      </c>
      <c r="BF160" s="192">
        <f t="shared" si="35"/>
        <v>0</v>
      </c>
      <c r="BG160" s="192">
        <f t="shared" si="36"/>
        <v>0</v>
      </c>
      <c r="BH160" s="192">
        <f t="shared" si="37"/>
        <v>0</v>
      </c>
      <c r="BI160" s="192">
        <f t="shared" si="38"/>
        <v>0</v>
      </c>
      <c r="BJ160" s="19" t="s">
        <v>14</v>
      </c>
      <c r="BK160" s="192">
        <f t="shared" si="39"/>
        <v>0</v>
      </c>
      <c r="BL160" s="19" t="s">
        <v>106</v>
      </c>
      <c r="BM160" s="191" t="s">
        <v>2434</v>
      </c>
    </row>
    <row r="161" spans="1:65" s="2" customFormat="1" ht="16.5" customHeight="1">
      <c r="A161" s="36"/>
      <c r="B161" s="37"/>
      <c r="C161" s="180" t="s">
        <v>754</v>
      </c>
      <c r="D161" s="180" t="s">
        <v>172</v>
      </c>
      <c r="E161" s="181" t="s">
        <v>2435</v>
      </c>
      <c r="F161" s="182" t="s">
        <v>2436</v>
      </c>
      <c r="G161" s="183" t="s">
        <v>1734</v>
      </c>
      <c r="H161" s="184">
        <v>4</v>
      </c>
      <c r="I161" s="185"/>
      <c r="J161" s="186">
        <f t="shared" si="30"/>
        <v>0</v>
      </c>
      <c r="K161" s="182" t="s">
        <v>19</v>
      </c>
      <c r="L161" s="41"/>
      <c r="M161" s="187" t="s">
        <v>19</v>
      </c>
      <c r="N161" s="188" t="s">
        <v>42</v>
      </c>
      <c r="O161" s="66"/>
      <c r="P161" s="189">
        <f t="shared" si="31"/>
        <v>0</v>
      </c>
      <c r="Q161" s="189">
        <v>0</v>
      </c>
      <c r="R161" s="189">
        <f t="shared" si="32"/>
        <v>0</v>
      </c>
      <c r="S161" s="189">
        <v>0</v>
      </c>
      <c r="T161" s="190">
        <f t="shared" si="33"/>
        <v>0</v>
      </c>
      <c r="U161" s="36"/>
      <c r="V161" s="36"/>
      <c r="W161" s="36"/>
      <c r="X161" s="36"/>
      <c r="Y161" s="36"/>
      <c r="Z161" s="36"/>
      <c r="AA161" s="36"/>
      <c r="AB161" s="36"/>
      <c r="AC161" s="36"/>
      <c r="AD161" s="36"/>
      <c r="AE161" s="36"/>
      <c r="AR161" s="191" t="s">
        <v>106</v>
      </c>
      <c r="AT161" s="191" t="s">
        <v>172</v>
      </c>
      <c r="AU161" s="191" t="s">
        <v>14</v>
      </c>
      <c r="AY161" s="19" t="s">
        <v>169</v>
      </c>
      <c r="BE161" s="192">
        <f t="shared" si="34"/>
        <v>0</v>
      </c>
      <c r="BF161" s="192">
        <f t="shared" si="35"/>
        <v>0</v>
      </c>
      <c r="BG161" s="192">
        <f t="shared" si="36"/>
        <v>0</v>
      </c>
      <c r="BH161" s="192">
        <f t="shared" si="37"/>
        <v>0</v>
      </c>
      <c r="BI161" s="192">
        <f t="shared" si="38"/>
        <v>0</v>
      </c>
      <c r="BJ161" s="19" t="s">
        <v>14</v>
      </c>
      <c r="BK161" s="192">
        <f t="shared" si="39"/>
        <v>0</v>
      </c>
      <c r="BL161" s="19" t="s">
        <v>106</v>
      </c>
      <c r="BM161" s="191" t="s">
        <v>2437</v>
      </c>
    </row>
    <row r="162" spans="1:65" s="2" customFormat="1" ht="16.5" customHeight="1">
      <c r="A162" s="36"/>
      <c r="B162" s="37"/>
      <c r="C162" s="180" t="s">
        <v>757</v>
      </c>
      <c r="D162" s="180" t="s">
        <v>172</v>
      </c>
      <c r="E162" s="181" t="s">
        <v>2438</v>
      </c>
      <c r="F162" s="182" t="s">
        <v>2439</v>
      </c>
      <c r="G162" s="183" t="s">
        <v>1734</v>
      </c>
      <c r="H162" s="184">
        <v>1</v>
      </c>
      <c r="I162" s="185"/>
      <c r="J162" s="186">
        <f t="shared" si="30"/>
        <v>0</v>
      </c>
      <c r="K162" s="182" t="s">
        <v>19</v>
      </c>
      <c r="L162" s="41"/>
      <c r="M162" s="187" t="s">
        <v>19</v>
      </c>
      <c r="N162" s="188" t="s">
        <v>42</v>
      </c>
      <c r="O162" s="66"/>
      <c r="P162" s="189">
        <f t="shared" si="31"/>
        <v>0</v>
      </c>
      <c r="Q162" s="189">
        <v>0</v>
      </c>
      <c r="R162" s="189">
        <f t="shared" si="32"/>
        <v>0</v>
      </c>
      <c r="S162" s="189">
        <v>0</v>
      </c>
      <c r="T162" s="190">
        <f t="shared" si="33"/>
        <v>0</v>
      </c>
      <c r="U162" s="36"/>
      <c r="V162" s="36"/>
      <c r="W162" s="36"/>
      <c r="X162" s="36"/>
      <c r="Y162" s="36"/>
      <c r="Z162" s="36"/>
      <c r="AA162" s="36"/>
      <c r="AB162" s="36"/>
      <c r="AC162" s="36"/>
      <c r="AD162" s="36"/>
      <c r="AE162" s="36"/>
      <c r="AR162" s="191" t="s">
        <v>106</v>
      </c>
      <c r="AT162" s="191" t="s">
        <v>172</v>
      </c>
      <c r="AU162" s="191" t="s">
        <v>14</v>
      </c>
      <c r="AY162" s="19" t="s">
        <v>169</v>
      </c>
      <c r="BE162" s="192">
        <f t="shared" si="34"/>
        <v>0</v>
      </c>
      <c r="BF162" s="192">
        <f t="shared" si="35"/>
        <v>0</v>
      </c>
      <c r="BG162" s="192">
        <f t="shared" si="36"/>
        <v>0</v>
      </c>
      <c r="BH162" s="192">
        <f t="shared" si="37"/>
        <v>0</v>
      </c>
      <c r="BI162" s="192">
        <f t="shared" si="38"/>
        <v>0</v>
      </c>
      <c r="BJ162" s="19" t="s">
        <v>14</v>
      </c>
      <c r="BK162" s="192">
        <f t="shared" si="39"/>
        <v>0</v>
      </c>
      <c r="BL162" s="19" t="s">
        <v>106</v>
      </c>
      <c r="BM162" s="191" t="s">
        <v>2440</v>
      </c>
    </row>
    <row r="163" spans="1:65" s="2" customFormat="1" ht="16.5" customHeight="1">
      <c r="A163" s="36"/>
      <c r="B163" s="37"/>
      <c r="C163" s="180" t="s">
        <v>763</v>
      </c>
      <c r="D163" s="180" t="s">
        <v>172</v>
      </c>
      <c r="E163" s="181" t="s">
        <v>2441</v>
      </c>
      <c r="F163" s="182" t="s">
        <v>2442</v>
      </c>
      <c r="G163" s="183" t="s">
        <v>1734</v>
      </c>
      <c r="H163" s="184">
        <v>120</v>
      </c>
      <c r="I163" s="185"/>
      <c r="J163" s="186">
        <f t="shared" si="30"/>
        <v>0</v>
      </c>
      <c r="K163" s="182" t="s">
        <v>19</v>
      </c>
      <c r="L163" s="41"/>
      <c r="M163" s="187" t="s">
        <v>19</v>
      </c>
      <c r="N163" s="188" t="s">
        <v>42</v>
      </c>
      <c r="O163" s="66"/>
      <c r="P163" s="189">
        <f t="shared" si="31"/>
        <v>0</v>
      </c>
      <c r="Q163" s="189">
        <v>0</v>
      </c>
      <c r="R163" s="189">
        <f t="shared" si="32"/>
        <v>0</v>
      </c>
      <c r="S163" s="189">
        <v>0</v>
      </c>
      <c r="T163" s="190">
        <f t="shared" si="33"/>
        <v>0</v>
      </c>
      <c r="U163" s="36"/>
      <c r="V163" s="36"/>
      <c r="W163" s="36"/>
      <c r="X163" s="36"/>
      <c r="Y163" s="36"/>
      <c r="Z163" s="36"/>
      <c r="AA163" s="36"/>
      <c r="AB163" s="36"/>
      <c r="AC163" s="36"/>
      <c r="AD163" s="36"/>
      <c r="AE163" s="36"/>
      <c r="AR163" s="191" t="s">
        <v>106</v>
      </c>
      <c r="AT163" s="191" t="s">
        <v>172</v>
      </c>
      <c r="AU163" s="191" t="s">
        <v>14</v>
      </c>
      <c r="AY163" s="19" t="s">
        <v>169</v>
      </c>
      <c r="BE163" s="192">
        <f t="shared" si="34"/>
        <v>0</v>
      </c>
      <c r="BF163" s="192">
        <f t="shared" si="35"/>
        <v>0</v>
      </c>
      <c r="BG163" s="192">
        <f t="shared" si="36"/>
        <v>0</v>
      </c>
      <c r="BH163" s="192">
        <f t="shared" si="37"/>
        <v>0</v>
      </c>
      <c r="BI163" s="192">
        <f t="shared" si="38"/>
        <v>0</v>
      </c>
      <c r="BJ163" s="19" t="s">
        <v>14</v>
      </c>
      <c r="BK163" s="192">
        <f t="shared" si="39"/>
        <v>0</v>
      </c>
      <c r="BL163" s="19" t="s">
        <v>106</v>
      </c>
      <c r="BM163" s="191" t="s">
        <v>2443</v>
      </c>
    </row>
    <row r="164" spans="1:65" s="2" customFormat="1" ht="16.5" customHeight="1">
      <c r="A164" s="36"/>
      <c r="B164" s="37"/>
      <c r="C164" s="180" t="s">
        <v>768</v>
      </c>
      <c r="D164" s="180" t="s">
        <v>172</v>
      </c>
      <c r="E164" s="181" t="s">
        <v>2444</v>
      </c>
      <c r="F164" s="182" t="s">
        <v>2445</v>
      </c>
      <c r="G164" s="183" t="s">
        <v>2446</v>
      </c>
      <c r="H164" s="184">
        <v>1</v>
      </c>
      <c r="I164" s="185"/>
      <c r="J164" s="186">
        <f t="shared" si="30"/>
        <v>0</v>
      </c>
      <c r="K164" s="182" t="s">
        <v>19</v>
      </c>
      <c r="L164" s="41"/>
      <c r="M164" s="187" t="s">
        <v>19</v>
      </c>
      <c r="N164" s="188" t="s">
        <v>42</v>
      </c>
      <c r="O164" s="66"/>
      <c r="P164" s="189">
        <f t="shared" si="31"/>
        <v>0</v>
      </c>
      <c r="Q164" s="189">
        <v>0</v>
      </c>
      <c r="R164" s="189">
        <f t="shared" si="32"/>
        <v>0</v>
      </c>
      <c r="S164" s="189">
        <v>0</v>
      </c>
      <c r="T164" s="190">
        <f t="shared" si="33"/>
        <v>0</v>
      </c>
      <c r="U164" s="36"/>
      <c r="V164" s="36"/>
      <c r="W164" s="36"/>
      <c r="X164" s="36"/>
      <c r="Y164" s="36"/>
      <c r="Z164" s="36"/>
      <c r="AA164" s="36"/>
      <c r="AB164" s="36"/>
      <c r="AC164" s="36"/>
      <c r="AD164" s="36"/>
      <c r="AE164" s="36"/>
      <c r="AR164" s="191" t="s">
        <v>106</v>
      </c>
      <c r="AT164" s="191" t="s">
        <v>172</v>
      </c>
      <c r="AU164" s="191" t="s">
        <v>14</v>
      </c>
      <c r="AY164" s="19" t="s">
        <v>169</v>
      </c>
      <c r="BE164" s="192">
        <f t="shared" si="34"/>
        <v>0</v>
      </c>
      <c r="BF164" s="192">
        <f t="shared" si="35"/>
        <v>0</v>
      </c>
      <c r="BG164" s="192">
        <f t="shared" si="36"/>
        <v>0</v>
      </c>
      <c r="BH164" s="192">
        <f t="shared" si="37"/>
        <v>0</v>
      </c>
      <c r="BI164" s="192">
        <f t="shared" si="38"/>
        <v>0</v>
      </c>
      <c r="BJ164" s="19" t="s">
        <v>14</v>
      </c>
      <c r="BK164" s="192">
        <f t="shared" si="39"/>
        <v>0</v>
      </c>
      <c r="BL164" s="19" t="s">
        <v>106</v>
      </c>
      <c r="BM164" s="191" t="s">
        <v>2447</v>
      </c>
    </row>
    <row r="165" spans="1:65" s="2" customFormat="1" ht="21.75" customHeight="1">
      <c r="A165" s="36"/>
      <c r="B165" s="37"/>
      <c r="C165" s="180" t="s">
        <v>773</v>
      </c>
      <c r="D165" s="180" t="s">
        <v>172</v>
      </c>
      <c r="E165" s="181" t="s">
        <v>2448</v>
      </c>
      <c r="F165" s="182" t="s">
        <v>2381</v>
      </c>
      <c r="G165" s="183" t="s">
        <v>339</v>
      </c>
      <c r="H165" s="184">
        <v>400</v>
      </c>
      <c r="I165" s="185"/>
      <c r="J165" s="186">
        <f t="shared" si="30"/>
        <v>0</v>
      </c>
      <c r="K165" s="182" t="s">
        <v>19</v>
      </c>
      <c r="L165" s="41"/>
      <c r="M165" s="187" t="s">
        <v>19</v>
      </c>
      <c r="N165" s="188" t="s">
        <v>42</v>
      </c>
      <c r="O165" s="66"/>
      <c r="P165" s="189">
        <f t="shared" si="31"/>
        <v>0</v>
      </c>
      <c r="Q165" s="189">
        <v>0</v>
      </c>
      <c r="R165" s="189">
        <f t="shared" si="32"/>
        <v>0</v>
      </c>
      <c r="S165" s="189">
        <v>0</v>
      </c>
      <c r="T165" s="190">
        <f t="shared" si="33"/>
        <v>0</v>
      </c>
      <c r="U165" s="36"/>
      <c r="V165" s="36"/>
      <c r="W165" s="36"/>
      <c r="X165" s="36"/>
      <c r="Y165" s="36"/>
      <c r="Z165" s="36"/>
      <c r="AA165" s="36"/>
      <c r="AB165" s="36"/>
      <c r="AC165" s="36"/>
      <c r="AD165" s="36"/>
      <c r="AE165" s="36"/>
      <c r="AR165" s="191" t="s">
        <v>106</v>
      </c>
      <c r="AT165" s="191" t="s">
        <v>172</v>
      </c>
      <c r="AU165" s="191" t="s">
        <v>14</v>
      </c>
      <c r="AY165" s="19" t="s">
        <v>169</v>
      </c>
      <c r="BE165" s="192">
        <f t="shared" si="34"/>
        <v>0</v>
      </c>
      <c r="BF165" s="192">
        <f t="shared" si="35"/>
        <v>0</v>
      </c>
      <c r="BG165" s="192">
        <f t="shared" si="36"/>
        <v>0</v>
      </c>
      <c r="BH165" s="192">
        <f t="shared" si="37"/>
        <v>0</v>
      </c>
      <c r="BI165" s="192">
        <f t="shared" si="38"/>
        <v>0</v>
      </c>
      <c r="BJ165" s="19" t="s">
        <v>14</v>
      </c>
      <c r="BK165" s="192">
        <f t="shared" si="39"/>
        <v>0</v>
      </c>
      <c r="BL165" s="19" t="s">
        <v>106</v>
      </c>
      <c r="BM165" s="191" t="s">
        <v>2449</v>
      </c>
    </row>
    <row r="166" spans="2:63" s="12" customFormat="1" ht="25.9" customHeight="1">
      <c r="B166" s="164"/>
      <c r="C166" s="165"/>
      <c r="D166" s="166" t="s">
        <v>70</v>
      </c>
      <c r="E166" s="167" t="s">
        <v>2280</v>
      </c>
      <c r="F166" s="167" t="s">
        <v>2289</v>
      </c>
      <c r="G166" s="165"/>
      <c r="H166" s="165"/>
      <c r="I166" s="168"/>
      <c r="J166" s="169">
        <f>BK166</f>
        <v>0</v>
      </c>
      <c r="K166" s="165"/>
      <c r="L166" s="170"/>
      <c r="M166" s="171"/>
      <c r="N166" s="172"/>
      <c r="O166" s="172"/>
      <c r="P166" s="173">
        <f>SUM(P167:P169)</f>
        <v>0</v>
      </c>
      <c r="Q166" s="172"/>
      <c r="R166" s="173">
        <f>SUM(R167:R169)</f>
        <v>0</v>
      </c>
      <c r="S166" s="172"/>
      <c r="T166" s="174">
        <f>SUM(T167:T169)</f>
        <v>0</v>
      </c>
      <c r="AR166" s="175" t="s">
        <v>14</v>
      </c>
      <c r="AT166" s="176" t="s">
        <v>70</v>
      </c>
      <c r="AU166" s="176" t="s">
        <v>71</v>
      </c>
      <c r="AY166" s="175" t="s">
        <v>169</v>
      </c>
      <c r="BK166" s="177">
        <f>SUM(BK167:BK169)</f>
        <v>0</v>
      </c>
    </row>
    <row r="167" spans="1:65" s="2" customFormat="1" ht="16.5" customHeight="1">
      <c r="A167" s="36"/>
      <c r="B167" s="37"/>
      <c r="C167" s="180" t="s">
        <v>779</v>
      </c>
      <c r="D167" s="180" t="s">
        <v>172</v>
      </c>
      <c r="E167" s="181" t="s">
        <v>2450</v>
      </c>
      <c r="F167" s="182" t="s">
        <v>2451</v>
      </c>
      <c r="G167" s="183" t="s">
        <v>339</v>
      </c>
      <c r="H167" s="184">
        <v>12800</v>
      </c>
      <c r="I167" s="185"/>
      <c r="J167" s="186">
        <f>ROUND(I167*H167,2)</f>
        <v>0</v>
      </c>
      <c r="K167" s="182" t="s">
        <v>19</v>
      </c>
      <c r="L167" s="41"/>
      <c r="M167" s="187" t="s">
        <v>19</v>
      </c>
      <c r="N167" s="188" t="s">
        <v>42</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106</v>
      </c>
      <c r="AT167" s="191" t="s">
        <v>172</v>
      </c>
      <c r="AU167" s="191" t="s">
        <v>14</v>
      </c>
      <c r="AY167" s="19" t="s">
        <v>169</v>
      </c>
      <c r="BE167" s="192">
        <f>IF(N167="základní",J167,0)</f>
        <v>0</v>
      </c>
      <c r="BF167" s="192">
        <f>IF(N167="snížená",J167,0)</f>
        <v>0</v>
      </c>
      <c r="BG167" s="192">
        <f>IF(N167="zákl. přenesená",J167,0)</f>
        <v>0</v>
      </c>
      <c r="BH167" s="192">
        <f>IF(N167="sníž. přenesená",J167,0)</f>
        <v>0</v>
      </c>
      <c r="BI167" s="192">
        <f>IF(N167="nulová",J167,0)</f>
        <v>0</v>
      </c>
      <c r="BJ167" s="19" t="s">
        <v>14</v>
      </c>
      <c r="BK167" s="192">
        <f>ROUND(I167*H167,2)</f>
        <v>0</v>
      </c>
      <c r="BL167" s="19" t="s">
        <v>106</v>
      </c>
      <c r="BM167" s="191" t="s">
        <v>2452</v>
      </c>
    </row>
    <row r="168" spans="1:65" s="2" customFormat="1" ht="21.75" customHeight="1">
      <c r="A168" s="36"/>
      <c r="B168" s="37"/>
      <c r="C168" s="180" t="s">
        <v>784</v>
      </c>
      <c r="D168" s="180" t="s">
        <v>172</v>
      </c>
      <c r="E168" s="181" t="s">
        <v>2453</v>
      </c>
      <c r="F168" s="182" t="s">
        <v>2454</v>
      </c>
      <c r="G168" s="183" t="s">
        <v>339</v>
      </c>
      <c r="H168" s="184">
        <v>400</v>
      </c>
      <c r="I168" s="185"/>
      <c r="J168" s="186">
        <f>ROUND(I168*H168,2)</f>
        <v>0</v>
      </c>
      <c r="K168" s="182" t="s">
        <v>19</v>
      </c>
      <c r="L168" s="41"/>
      <c r="M168" s="187" t="s">
        <v>19</v>
      </c>
      <c r="N168" s="188" t="s">
        <v>42</v>
      </c>
      <c r="O168" s="66"/>
      <c r="P168" s="189">
        <f>O168*H168</f>
        <v>0</v>
      </c>
      <c r="Q168" s="189">
        <v>0</v>
      </c>
      <c r="R168" s="189">
        <f>Q168*H168</f>
        <v>0</v>
      </c>
      <c r="S168" s="189">
        <v>0</v>
      </c>
      <c r="T168" s="190">
        <f>S168*H168</f>
        <v>0</v>
      </c>
      <c r="U168" s="36"/>
      <c r="V168" s="36"/>
      <c r="W168" s="36"/>
      <c r="X168" s="36"/>
      <c r="Y168" s="36"/>
      <c r="Z168" s="36"/>
      <c r="AA168" s="36"/>
      <c r="AB168" s="36"/>
      <c r="AC168" s="36"/>
      <c r="AD168" s="36"/>
      <c r="AE168" s="36"/>
      <c r="AR168" s="191" t="s">
        <v>106</v>
      </c>
      <c r="AT168" s="191" t="s">
        <v>172</v>
      </c>
      <c r="AU168" s="191" t="s">
        <v>14</v>
      </c>
      <c r="AY168" s="19" t="s">
        <v>169</v>
      </c>
      <c r="BE168" s="192">
        <f>IF(N168="základní",J168,0)</f>
        <v>0</v>
      </c>
      <c r="BF168" s="192">
        <f>IF(N168="snížená",J168,0)</f>
        <v>0</v>
      </c>
      <c r="BG168" s="192">
        <f>IF(N168="zákl. přenesená",J168,0)</f>
        <v>0</v>
      </c>
      <c r="BH168" s="192">
        <f>IF(N168="sníž. přenesená",J168,0)</f>
        <v>0</v>
      </c>
      <c r="BI168" s="192">
        <f>IF(N168="nulová",J168,0)</f>
        <v>0</v>
      </c>
      <c r="BJ168" s="19" t="s">
        <v>14</v>
      </c>
      <c r="BK168" s="192">
        <f>ROUND(I168*H168,2)</f>
        <v>0</v>
      </c>
      <c r="BL168" s="19" t="s">
        <v>106</v>
      </c>
      <c r="BM168" s="191" t="s">
        <v>2455</v>
      </c>
    </row>
    <row r="169" spans="1:65" s="2" customFormat="1" ht="16.5" customHeight="1">
      <c r="A169" s="36"/>
      <c r="B169" s="37"/>
      <c r="C169" s="180" t="s">
        <v>790</v>
      </c>
      <c r="D169" s="180" t="s">
        <v>172</v>
      </c>
      <c r="E169" s="181" t="s">
        <v>2456</v>
      </c>
      <c r="F169" s="182" t="s">
        <v>2457</v>
      </c>
      <c r="G169" s="183" t="s">
        <v>339</v>
      </c>
      <c r="H169" s="184">
        <v>180</v>
      </c>
      <c r="I169" s="185"/>
      <c r="J169" s="186">
        <f>ROUND(I169*H169,2)</f>
        <v>0</v>
      </c>
      <c r="K169" s="182" t="s">
        <v>19</v>
      </c>
      <c r="L169" s="41"/>
      <c r="M169" s="187" t="s">
        <v>19</v>
      </c>
      <c r="N169" s="188" t="s">
        <v>42</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106</v>
      </c>
      <c r="AT169" s="191" t="s">
        <v>172</v>
      </c>
      <c r="AU169" s="191" t="s">
        <v>14</v>
      </c>
      <c r="AY169" s="19" t="s">
        <v>169</v>
      </c>
      <c r="BE169" s="192">
        <f>IF(N169="základní",J169,0)</f>
        <v>0</v>
      </c>
      <c r="BF169" s="192">
        <f>IF(N169="snížená",J169,0)</f>
        <v>0</v>
      </c>
      <c r="BG169" s="192">
        <f>IF(N169="zákl. přenesená",J169,0)</f>
        <v>0</v>
      </c>
      <c r="BH169" s="192">
        <f>IF(N169="sníž. přenesená",J169,0)</f>
        <v>0</v>
      </c>
      <c r="BI169" s="192">
        <f>IF(N169="nulová",J169,0)</f>
        <v>0</v>
      </c>
      <c r="BJ169" s="19" t="s">
        <v>14</v>
      </c>
      <c r="BK169" s="192">
        <f>ROUND(I169*H169,2)</f>
        <v>0</v>
      </c>
      <c r="BL169" s="19" t="s">
        <v>106</v>
      </c>
      <c r="BM169" s="191" t="s">
        <v>2458</v>
      </c>
    </row>
    <row r="170" spans="2:63" s="12" customFormat="1" ht="25.9" customHeight="1">
      <c r="B170" s="164"/>
      <c r="C170" s="165"/>
      <c r="D170" s="166" t="s">
        <v>70</v>
      </c>
      <c r="E170" s="167" t="s">
        <v>2288</v>
      </c>
      <c r="F170" s="167" t="s">
        <v>2207</v>
      </c>
      <c r="G170" s="165"/>
      <c r="H170" s="165"/>
      <c r="I170" s="168"/>
      <c r="J170" s="169">
        <f>BK170</f>
        <v>0</v>
      </c>
      <c r="K170" s="165"/>
      <c r="L170" s="170"/>
      <c r="M170" s="171"/>
      <c r="N170" s="172"/>
      <c r="O170" s="172"/>
      <c r="P170" s="173">
        <f>SUM(P171:P173)</f>
        <v>0</v>
      </c>
      <c r="Q170" s="172"/>
      <c r="R170" s="173">
        <f>SUM(R171:R173)</f>
        <v>0</v>
      </c>
      <c r="S170" s="172"/>
      <c r="T170" s="174">
        <f>SUM(T171:T173)</f>
        <v>0</v>
      </c>
      <c r="AR170" s="175" t="s">
        <v>14</v>
      </c>
      <c r="AT170" s="176" t="s">
        <v>70</v>
      </c>
      <c r="AU170" s="176" t="s">
        <v>71</v>
      </c>
      <c r="AY170" s="175" t="s">
        <v>169</v>
      </c>
      <c r="BK170" s="177">
        <f>SUM(BK171:BK173)</f>
        <v>0</v>
      </c>
    </row>
    <row r="171" spans="1:65" s="2" customFormat="1" ht="16.5" customHeight="1">
      <c r="A171" s="36"/>
      <c r="B171" s="37"/>
      <c r="C171" s="180" t="s">
        <v>798</v>
      </c>
      <c r="D171" s="180" t="s">
        <v>172</v>
      </c>
      <c r="E171" s="181" t="s">
        <v>2459</v>
      </c>
      <c r="F171" s="182" t="s">
        <v>2460</v>
      </c>
      <c r="G171" s="183" t="s">
        <v>1856</v>
      </c>
      <c r="H171" s="184">
        <v>8</v>
      </c>
      <c r="I171" s="185"/>
      <c r="J171" s="186">
        <f>ROUND(I171*H171,2)</f>
        <v>0</v>
      </c>
      <c r="K171" s="182" t="s">
        <v>19</v>
      </c>
      <c r="L171" s="41"/>
      <c r="M171" s="187" t="s">
        <v>19</v>
      </c>
      <c r="N171" s="188" t="s">
        <v>42</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106</v>
      </c>
      <c r="AT171" s="191" t="s">
        <v>172</v>
      </c>
      <c r="AU171" s="191" t="s">
        <v>14</v>
      </c>
      <c r="AY171" s="19" t="s">
        <v>169</v>
      </c>
      <c r="BE171" s="192">
        <f>IF(N171="základní",J171,0)</f>
        <v>0</v>
      </c>
      <c r="BF171" s="192">
        <f>IF(N171="snížená",J171,0)</f>
        <v>0</v>
      </c>
      <c r="BG171" s="192">
        <f>IF(N171="zákl. přenesená",J171,0)</f>
        <v>0</v>
      </c>
      <c r="BH171" s="192">
        <f>IF(N171="sníž. přenesená",J171,0)</f>
        <v>0</v>
      </c>
      <c r="BI171" s="192">
        <f>IF(N171="nulová",J171,0)</f>
        <v>0</v>
      </c>
      <c r="BJ171" s="19" t="s">
        <v>14</v>
      </c>
      <c r="BK171" s="192">
        <f>ROUND(I171*H171,2)</f>
        <v>0</v>
      </c>
      <c r="BL171" s="19" t="s">
        <v>106</v>
      </c>
      <c r="BM171" s="191" t="s">
        <v>2461</v>
      </c>
    </row>
    <row r="172" spans="1:65" s="2" customFormat="1" ht="21.75" customHeight="1">
      <c r="A172" s="36"/>
      <c r="B172" s="37"/>
      <c r="C172" s="180" t="s">
        <v>804</v>
      </c>
      <c r="D172" s="180" t="s">
        <v>172</v>
      </c>
      <c r="E172" s="181" t="s">
        <v>2462</v>
      </c>
      <c r="F172" s="182" t="s">
        <v>2463</v>
      </c>
      <c r="G172" s="183" t="s">
        <v>1856</v>
      </c>
      <c r="H172" s="184">
        <v>8</v>
      </c>
      <c r="I172" s="185"/>
      <c r="J172" s="186">
        <f>ROUND(I172*H172,2)</f>
        <v>0</v>
      </c>
      <c r="K172" s="182" t="s">
        <v>19</v>
      </c>
      <c r="L172" s="41"/>
      <c r="M172" s="187" t="s">
        <v>19</v>
      </c>
      <c r="N172" s="188" t="s">
        <v>42</v>
      </c>
      <c r="O172" s="66"/>
      <c r="P172" s="189">
        <f>O172*H172</f>
        <v>0</v>
      </c>
      <c r="Q172" s="189">
        <v>0</v>
      </c>
      <c r="R172" s="189">
        <f>Q172*H172</f>
        <v>0</v>
      </c>
      <c r="S172" s="189">
        <v>0</v>
      </c>
      <c r="T172" s="190">
        <f>S172*H172</f>
        <v>0</v>
      </c>
      <c r="U172" s="36"/>
      <c r="V172" s="36"/>
      <c r="W172" s="36"/>
      <c r="X172" s="36"/>
      <c r="Y172" s="36"/>
      <c r="Z172" s="36"/>
      <c r="AA172" s="36"/>
      <c r="AB172" s="36"/>
      <c r="AC172" s="36"/>
      <c r="AD172" s="36"/>
      <c r="AE172" s="36"/>
      <c r="AR172" s="191" t="s">
        <v>106</v>
      </c>
      <c r="AT172" s="191" t="s">
        <v>172</v>
      </c>
      <c r="AU172" s="191" t="s">
        <v>14</v>
      </c>
      <c r="AY172" s="19" t="s">
        <v>169</v>
      </c>
      <c r="BE172" s="192">
        <f>IF(N172="základní",J172,0)</f>
        <v>0</v>
      </c>
      <c r="BF172" s="192">
        <f>IF(N172="snížená",J172,0)</f>
        <v>0</v>
      </c>
      <c r="BG172" s="192">
        <f>IF(N172="zákl. přenesená",J172,0)</f>
        <v>0</v>
      </c>
      <c r="BH172" s="192">
        <f>IF(N172="sníž. přenesená",J172,0)</f>
        <v>0</v>
      </c>
      <c r="BI172" s="192">
        <f>IF(N172="nulová",J172,0)</f>
        <v>0</v>
      </c>
      <c r="BJ172" s="19" t="s">
        <v>14</v>
      </c>
      <c r="BK172" s="192">
        <f>ROUND(I172*H172,2)</f>
        <v>0</v>
      </c>
      <c r="BL172" s="19" t="s">
        <v>106</v>
      </c>
      <c r="BM172" s="191" t="s">
        <v>2464</v>
      </c>
    </row>
    <row r="173" spans="1:65" s="2" customFormat="1" ht="16.5" customHeight="1">
      <c r="A173" s="36"/>
      <c r="B173" s="37"/>
      <c r="C173" s="180" t="s">
        <v>810</v>
      </c>
      <c r="D173" s="180" t="s">
        <v>172</v>
      </c>
      <c r="E173" s="181" t="s">
        <v>2096</v>
      </c>
      <c r="F173" s="182" t="s">
        <v>882</v>
      </c>
      <c r="G173" s="183" t="s">
        <v>282</v>
      </c>
      <c r="H173" s="184">
        <v>1</v>
      </c>
      <c r="I173" s="185"/>
      <c r="J173" s="186">
        <f>ROUND(I173*H173,2)</f>
        <v>0</v>
      </c>
      <c r="K173" s="182" t="s">
        <v>19</v>
      </c>
      <c r="L173" s="41"/>
      <c r="M173" s="248" t="s">
        <v>19</v>
      </c>
      <c r="N173" s="249" t="s">
        <v>42</v>
      </c>
      <c r="O173" s="246"/>
      <c r="P173" s="250">
        <f>O173*H173</f>
        <v>0</v>
      </c>
      <c r="Q173" s="250">
        <v>0</v>
      </c>
      <c r="R173" s="250">
        <f>Q173*H173</f>
        <v>0</v>
      </c>
      <c r="S173" s="250">
        <v>0</v>
      </c>
      <c r="T173" s="251">
        <f>S173*H173</f>
        <v>0</v>
      </c>
      <c r="U173" s="36"/>
      <c r="V173" s="36"/>
      <c r="W173" s="36"/>
      <c r="X173" s="36"/>
      <c r="Y173" s="36"/>
      <c r="Z173" s="36"/>
      <c r="AA173" s="36"/>
      <c r="AB173" s="36"/>
      <c r="AC173" s="36"/>
      <c r="AD173" s="36"/>
      <c r="AE173" s="36"/>
      <c r="AR173" s="191" t="s">
        <v>312</v>
      </c>
      <c r="AT173" s="191" t="s">
        <v>172</v>
      </c>
      <c r="AU173" s="191" t="s">
        <v>14</v>
      </c>
      <c r="AY173" s="19" t="s">
        <v>169</v>
      </c>
      <c r="BE173" s="192">
        <f>IF(N173="základní",J173,0)</f>
        <v>0</v>
      </c>
      <c r="BF173" s="192">
        <f>IF(N173="snížená",J173,0)</f>
        <v>0</v>
      </c>
      <c r="BG173" s="192">
        <f>IF(N173="zákl. přenesená",J173,0)</f>
        <v>0</v>
      </c>
      <c r="BH173" s="192">
        <f>IF(N173="sníž. přenesená",J173,0)</f>
        <v>0</v>
      </c>
      <c r="BI173" s="192">
        <f>IF(N173="nulová",J173,0)</f>
        <v>0</v>
      </c>
      <c r="BJ173" s="19" t="s">
        <v>14</v>
      </c>
      <c r="BK173" s="192">
        <f>ROUND(I173*H173,2)</f>
        <v>0</v>
      </c>
      <c r="BL173" s="19" t="s">
        <v>312</v>
      </c>
      <c r="BM173" s="191" t="s">
        <v>2465</v>
      </c>
    </row>
    <row r="174" spans="1:31" s="2" customFormat="1" ht="6.95" customHeight="1">
      <c r="A174" s="36"/>
      <c r="B174" s="49"/>
      <c r="C174" s="50"/>
      <c r="D174" s="50"/>
      <c r="E174" s="50"/>
      <c r="F174" s="50"/>
      <c r="G174" s="50"/>
      <c r="H174" s="50"/>
      <c r="I174" s="50"/>
      <c r="J174" s="50"/>
      <c r="K174" s="50"/>
      <c r="L174" s="41"/>
      <c r="M174" s="36"/>
      <c r="O174" s="36"/>
      <c r="P174" s="36"/>
      <c r="Q174" s="36"/>
      <c r="R174" s="36"/>
      <c r="S174" s="36"/>
      <c r="T174" s="36"/>
      <c r="U174" s="36"/>
      <c r="V174" s="36"/>
      <c r="W174" s="36"/>
      <c r="X174" s="36"/>
      <c r="Y174" s="36"/>
      <c r="Z174" s="36"/>
      <c r="AA174" s="36"/>
      <c r="AB174" s="36"/>
      <c r="AC174" s="36"/>
      <c r="AD174" s="36"/>
      <c r="AE174" s="36"/>
    </row>
  </sheetData>
  <sheetProtection algorithmName="SHA-512" hashValue="OdVE8Nelzivxt4C7xaUiHeAumBN0UuoJk6Ykchc2gU6UQzDucblL4KPh15oYgblq5dTO7ClVGk4HvNogwqqBqQ==" saltValue="Z1inZz746A5i5fp52K/LL4DtNjRQjyGeK3MQIkmZcZkq/v3JHoeusg5BK2N6/dsHuA6D9xQj6YsuLClTtofLkQ==" spinCount="100000" sheet="1" objects="1" scenarios="1" formatColumns="0" formatRows="0" autoFilter="0"/>
  <autoFilter ref="C91:K173"/>
  <mergeCells count="12">
    <mergeCell ref="E84:H84"/>
    <mergeCell ref="L2:V2"/>
    <mergeCell ref="E50:H50"/>
    <mergeCell ref="E52:H52"/>
    <mergeCell ref="E54:H54"/>
    <mergeCell ref="E80:H80"/>
    <mergeCell ref="E82:H8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Turková</dc:creator>
  <cp:keywords/>
  <dc:description/>
  <cp:lastModifiedBy>Adamová Jana Ing.</cp:lastModifiedBy>
  <dcterms:created xsi:type="dcterms:W3CDTF">2024-02-19T15:32:58Z</dcterms:created>
  <dcterms:modified xsi:type="dcterms:W3CDTF">2024-02-19T15:41:10Z</dcterms:modified>
  <cp:category/>
  <cp:version/>
  <cp:contentType/>
  <cp:contentStatus/>
</cp:coreProperties>
</file>